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2724AC90-F66B-47DC-896D-972B9828750E}" xr6:coauthVersionLast="47" xr6:coauthVersionMax="47" xr10:uidLastSave="{00000000-0000-0000-0000-000000000000}"/>
  <bookViews>
    <workbookView xWindow="-120" yWindow="-120" windowWidth="29040" windowHeight="15840" xr2:uid="{00000000-000D-0000-FFFF-FFFF00000000}"/>
  </bookViews>
  <sheets>
    <sheet name="Balance General" sheetId="13" r:id="rId1"/>
    <sheet name="Deuda" sheetId="37" r:id="rId2"/>
    <sheet name="Relaciones de Pagos" sheetId="31" r:id="rId3"/>
    <sheet name="Libro Banco Cuentas" sheetId="30" r:id="rId4"/>
    <sheet name="Presupuesto Aprobado-Ejec " sheetId="34" r:id="rId5"/>
    <sheet name="Presupuesto 2026" sheetId="35" r:id="rId6"/>
  </sheets>
  <externalReferences>
    <externalReference r:id="rId7"/>
    <externalReference r:id="rId8"/>
  </externalReferences>
  <definedNames>
    <definedName name="aaaaa" localSheetId="1">#REF!</definedName>
    <definedName name="aaaaa">#REF!</definedName>
    <definedName name="_xlnm.Print_Area" localSheetId="3">'Libro Banco Cuentas'!$A$1:$H$140</definedName>
    <definedName name="_xlnm.Print_Area" localSheetId="5">'Presupuesto 2026'!$A$1:$C$97</definedName>
    <definedName name="_xlnm.Print_Area" localSheetId="4">'Presupuesto Aprobado-Ejec '!$A$1:$P$98</definedName>
    <definedName name="_xlnm.Print_Area" localSheetId="2">'Relaciones de Pagos'!$A$1:$I$148</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08" i="30" l="1"/>
  <c r="G188" i="30"/>
  <c r="F188" i="30"/>
  <c r="H186" i="30"/>
  <c r="H187" i="30" s="1"/>
  <c r="H188" i="30" s="1"/>
  <c r="G169" i="30" l="1"/>
  <c r="F169" i="30"/>
  <c r="E161" i="30"/>
  <c r="D161" i="30"/>
  <c r="C161" i="30"/>
  <c r="B161" i="30"/>
  <c r="E160" i="30"/>
  <c r="D160" i="30"/>
  <c r="C160" i="30"/>
  <c r="B160" i="30"/>
  <c r="E159" i="30"/>
  <c r="D159" i="30"/>
  <c r="C159" i="30"/>
  <c r="B159" i="30"/>
  <c r="E155" i="30"/>
  <c r="D155" i="30"/>
  <c r="C155" i="30"/>
  <c r="B155" i="30"/>
  <c r="E154" i="30"/>
  <c r="D154" i="30"/>
  <c r="C154" i="30"/>
  <c r="B154" i="30"/>
  <c r="E153" i="30"/>
  <c r="D153" i="30"/>
  <c r="C153" i="30"/>
  <c r="B153" i="30"/>
  <c r="E152" i="30"/>
  <c r="D152" i="30"/>
  <c r="C152" i="30"/>
  <c r="B152" i="30"/>
  <c r="E151" i="30"/>
  <c r="D151" i="30"/>
  <c r="C151" i="30"/>
  <c r="B151" i="30"/>
  <c r="E148" i="30"/>
  <c r="D148" i="30"/>
  <c r="C148" i="30"/>
  <c r="B148" i="30"/>
  <c r="E147" i="30"/>
  <c r="D147" i="30"/>
  <c r="C147" i="30"/>
  <c r="B147" i="30"/>
  <c r="E145" i="30"/>
  <c r="D145" i="30"/>
  <c r="C145" i="30"/>
  <c r="B145" i="30"/>
  <c r="E144" i="30"/>
  <c r="D144" i="30"/>
  <c r="C144" i="30"/>
  <c r="B144" i="30"/>
  <c r="E142" i="30"/>
  <c r="D142" i="30"/>
  <c r="C142" i="30"/>
  <c r="B142" i="30"/>
  <c r="E141" i="30"/>
  <c r="D141" i="30"/>
  <c r="C141" i="30"/>
  <c r="B141" i="30"/>
  <c r="E140" i="30"/>
  <c r="D140" i="30"/>
  <c r="C140" i="30"/>
  <c r="B140" i="30"/>
  <c r="E139" i="30"/>
  <c r="D139" i="30"/>
  <c r="C139" i="30"/>
  <c r="B139" i="30"/>
  <c r="E137" i="30"/>
  <c r="D137" i="30"/>
  <c r="C137" i="30"/>
  <c r="B137" i="30"/>
  <c r="E136" i="30"/>
  <c r="D136" i="30"/>
  <c r="C136" i="30"/>
  <c r="B136" i="30"/>
  <c r="E135" i="30"/>
  <c r="D135" i="30"/>
  <c r="C135" i="30"/>
  <c r="B135" i="30"/>
  <c r="E134" i="30"/>
  <c r="D134" i="30"/>
  <c r="C134" i="30"/>
  <c r="B134" i="30"/>
  <c r="E133" i="30"/>
  <c r="D133" i="30"/>
  <c r="C133" i="30"/>
  <c r="B133" i="30"/>
  <c r="E132" i="30"/>
  <c r="D132" i="30"/>
  <c r="C132" i="30"/>
  <c r="B132" i="30"/>
  <c r="E131" i="30"/>
  <c r="D131" i="30"/>
  <c r="C131" i="30"/>
  <c r="B131" i="30"/>
  <c r="E129" i="30"/>
  <c r="D129" i="30"/>
  <c r="C129" i="30"/>
  <c r="B129" i="30"/>
  <c r="E128" i="30"/>
  <c r="D128" i="30"/>
  <c r="C128" i="30"/>
  <c r="B128" i="30"/>
  <c r="E127" i="30"/>
  <c r="D127" i="30"/>
  <c r="C127" i="30"/>
  <c r="B127" i="30"/>
  <c r="E125" i="30"/>
  <c r="D125" i="30"/>
  <c r="C125" i="30"/>
  <c r="B125" i="30"/>
  <c r="E124" i="30"/>
  <c r="D124" i="30"/>
  <c r="C124" i="30"/>
  <c r="B124" i="30"/>
  <c r="E123" i="30"/>
  <c r="D123" i="30"/>
  <c r="C123" i="30"/>
  <c r="B123" i="30"/>
  <c r="E122" i="30"/>
  <c r="D122" i="30"/>
  <c r="C122" i="30"/>
  <c r="B122" i="30"/>
  <c r="E121" i="30"/>
  <c r="D121" i="30"/>
  <c r="C121" i="30"/>
  <c r="B121" i="30"/>
  <c r="E120" i="30"/>
  <c r="D120" i="30"/>
  <c r="C120" i="30"/>
  <c r="B120" i="30"/>
  <c r="E119" i="30"/>
  <c r="D119" i="30"/>
  <c r="C119" i="30"/>
  <c r="B119" i="30"/>
  <c r="E118" i="30"/>
  <c r="D118" i="30"/>
  <c r="C118" i="30"/>
  <c r="B118" i="30"/>
  <c r="E117" i="30"/>
  <c r="D117" i="30"/>
  <c r="C117" i="30"/>
  <c r="B117" i="30"/>
  <c r="E113" i="30"/>
  <c r="D113" i="30"/>
  <c r="C113" i="30"/>
  <c r="B113" i="30"/>
  <c r="E112" i="30"/>
  <c r="D112" i="30"/>
  <c r="C112" i="30"/>
  <c r="B112" i="30"/>
  <c r="E111" i="30"/>
  <c r="D111" i="30"/>
  <c r="C111" i="30"/>
  <c r="B111" i="30"/>
  <c r="E110" i="30"/>
  <c r="D110" i="30"/>
  <c r="C110" i="30"/>
  <c r="B110" i="30"/>
  <c r="E109" i="30"/>
  <c r="D109" i="30"/>
  <c r="C109" i="30"/>
  <c r="B109" i="30"/>
  <c r="E108" i="30"/>
  <c r="D108" i="30"/>
  <c r="C108" i="30"/>
  <c r="B108" i="30"/>
  <c r="E107" i="30"/>
  <c r="D107" i="30"/>
  <c r="C107" i="30"/>
  <c r="B107" i="30"/>
  <c r="E106" i="30"/>
  <c r="D106" i="30"/>
  <c r="C106" i="30"/>
  <c r="B106" i="30"/>
  <c r="E105" i="30"/>
  <c r="D105" i="30"/>
  <c r="C105" i="30"/>
  <c r="B105" i="30"/>
  <c r="E104" i="30"/>
  <c r="D104" i="30"/>
  <c r="C104" i="30"/>
  <c r="B104" i="30"/>
  <c r="E103" i="30"/>
  <c r="D103" i="30"/>
  <c r="C103" i="30"/>
  <c r="B103" i="30"/>
  <c r="E102" i="30"/>
  <c r="D102" i="30"/>
  <c r="C102" i="30"/>
  <c r="B102" i="30"/>
  <c r="E101" i="30"/>
  <c r="D101" i="30"/>
  <c r="C101" i="30"/>
  <c r="B101" i="30"/>
  <c r="E100" i="30"/>
  <c r="D100" i="30"/>
  <c r="C100" i="30"/>
  <c r="B100" i="30"/>
  <c r="E99" i="30"/>
  <c r="D99" i="30"/>
  <c r="C99" i="30"/>
  <c r="B99" i="30"/>
  <c r="E98" i="30"/>
  <c r="D98" i="30"/>
  <c r="C98" i="30"/>
  <c r="B98" i="30"/>
  <c r="E97" i="30"/>
  <c r="D97" i="30"/>
  <c r="C97" i="30"/>
  <c r="B97" i="30"/>
  <c r="E96" i="30"/>
  <c r="D96" i="30"/>
  <c r="C96" i="30"/>
  <c r="B96" i="30"/>
  <c r="E95" i="30"/>
  <c r="D95" i="30"/>
  <c r="C95" i="30"/>
  <c r="B95" i="30"/>
  <c r="E93" i="30"/>
  <c r="D93" i="30"/>
  <c r="C93" i="30"/>
  <c r="B93" i="30"/>
  <c r="E92" i="30"/>
  <c r="D92" i="30"/>
  <c r="C92" i="30"/>
  <c r="B92" i="30"/>
  <c r="E85" i="30"/>
  <c r="D85" i="30"/>
  <c r="C85" i="30"/>
  <c r="B85" i="30"/>
  <c r="E84" i="30"/>
  <c r="D84" i="30"/>
  <c r="C84" i="30"/>
  <c r="B84" i="30"/>
  <c r="E83" i="30"/>
  <c r="D83" i="30"/>
  <c r="C83" i="30"/>
  <c r="B83" i="30"/>
  <c r="E82" i="30"/>
  <c r="D82" i="30"/>
  <c r="C82" i="30"/>
  <c r="B82" i="30"/>
  <c r="E81" i="30"/>
  <c r="D81" i="30"/>
  <c r="C81" i="30"/>
  <c r="B81" i="30"/>
  <c r="E80" i="30"/>
  <c r="D80" i="30"/>
  <c r="C80" i="30"/>
  <c r="B80" i="30"/>
  <c r="E79" i="30"/>
  <c r="D79" i="30"/>
  <c r="C79" i="30"/>
  <c r="B79" i="30"/>
  <c r="E78" i="30"/>
  <c r="D78" i="30"/>
  <c r="C78" i="30"/>
  <c r="B78" i="30"/>
  <c r="E77" i="30"/>
  <c r="D77" i="30"/>
  <c r="C77" i="30"/>
  <c r="B77" i="30"/>
  <c r="E76" i="30"/>
  <c r="D76" i="30"/>
  <c r="C76" i="30"/>
  <c r="B76" i="30"/>
  <c r="E75" i="30"/>
  <c r="D75" i="30"/>
  <c r="C75" i="30"/>
  <c r="B75" i="30"/>
  <c r="E74" i="30"/>
  <c r="D74" i="30"/>
  <c r="C74" i="30"/>
  <c r="B74" i="30"/>
  <c r="E73" i="30"/>
  <c r="D73" i="30"/>
  <c r="C73" i="30"/>
  <c r="B73" i="30"/>
  <c r="E72" i="30"/>
  <c r="D72" i="30"/>
  <c r="C72" i="30"/>
  <c r="B72" i="30"/>
  <c r="E71" i="30"/>
  <c r="D71" i="30"/>
  <c r="C71" i="30"/>
  <c r="B71" i="30"/>
  <c r="E70" i="30"/>
  <c r="D70" i="30"/>
  <c r="C70" i="30"/>
  <c r="B70" i="30"/>
  <c r="E69" i="30"/>
  <c r="D69" i="30"/>
  <c r="C69" i="30"/>
  <c r="B69" i="30"/>
  <c r="E68" i="30"/>
  <c r="D68" i="30"/>
  <c r="C68" i="30"/>
  <c r="B68" i="30"/>
  <c r="E67" i="30"/>
  <c r="D67" i="30"/>
  <c r="C67" i="30"/>
  <c r="B67" i="30"/>
  <c r="E66" i="30"/>
  <c r="D66" i="30"/>
  <c r="C66" i="30"/>
  <c r="B66" i="30"/>
  <c r="E65" i="30"/>
  <c r="D65" i="30"/>
  <c r="C65" i="30"/>
  <c r="B65" i="30"/>
  <c r="E64" i="30"/>
  <c r="D64" i="30"/>
  <c r="C64" i="30"/>
  <c r="B64" i="30"/>
  <c r="E63" i="30"/>
  <c r="D63" i="30"/>
  <c r="C63" i="30"/>
  <c r="B63" i="30"/>
  <c r="E62" i="30"/>
  <c r="D62" i="30"/>
  <c r="C62" i="30"/>
  <c r="B62" i="30"/>
  <c r="E61" i="30"/>
  <c r="D61" i="30"/>
  <c r="C61" i="30"/>
  <c r="B61" i="30"/>
  <c r="E60" i="30"/>
  <c r="D60" i="30"/>
  <c r="C60" i="30"/>
  <c r="B60" i="30"/>
  <c r="E59" i="30"/>
  <c r="D59" i="30"/>
  <c r="C59" i="30"/>
  <c r="B59" i="30"/>
  <c r="E58" i="30"/>
  <c r="D58" i="30"/>
  <c r="C58" i="30"/>
  <c r="B58" i="30"/>
  <c r="E57" i="30"/>
  <c r="D57" i="30"/>
  <c r="C57" i="30"/>
  <c r="B57" i="30"/>
  <c r="E56" i="30"/>
  <c r="D56" i="30"/>
  <c r="C56" i="30"/>
  <c r="B56" i="30"/>
  <c r="E55" i="30"/>
  <c r="D55" i="30"/>
  <c r="C55" i="30"/>
  <c r="B55" i="30"/>
  <c r="E54" i="30"/>
  <c r="D54" i="30"/>
  <c r="C54" i="30"/>
  <c r="B54" i="30"/>
  <c r="E53" i="30"/>
  <c r="D53" i="30"/>
  <c r="C53" i="30"/>
  <c r="B53" i="30"/>
  <c r="E52" i="30"/>
  <c r="D52" i="30"/>
  <c r="C52" i="30"/>
  <c r="B52" i="30"/>
  <c r="E51" i="30"/>
  <c r="D51" i="30"/>
  <c r="C51" i="30"/>
  <c r="B51" i="30"/>
  <c r="E50" i="30"/>
  <c r="D50" i="30"/>
  <c r="C50" i="30"/>
  <c r="B50" i="30"/>
  <c r="E49" i="30"/>
  <c r="D49" i="30"/>
  <c r="C49" i="30"/>
  <c r="B49" i="30"/>
  <c r="E48" i="30"/>
  <c r="D48" i="30"/>
  <c r="C48" i="30"/>
  <c r="B48" i="30"/>
  <c r="E47" i="30"/>
  <c r="D47" i="30"/>
  <c r="C47" i="30"/>
  <c r="B47" i="30"/>
  <c r="E46" i="30"/>
  <c r="D46" i="30"/>
  <c r="C46" i="30"/>
  <c r="B46" i="30"/>
  <c r="E45" i="30"/>
  <c r="D45" i="30"/>
  <c r="C45" i="30"/>
  <c r="B45" i="30"/>
  <c r="E44" i="30"/>
  <c r="D44" i="30"/>
  <c r="C44" i="30"/>
  <c r="B44" i="30"/>
  <c r="E43" i="30"/>
  <c r="D43" i="30"/>
  <c r="C43" i="30"/>
  <c r="B43" i="30"/>
  <c r="E42" i="30"/>
  <c r="D42" i="30"/>
  <c r="C42" i="30"/>
  <c r="B42" i="30"/>
  <c r="E41" i="30"/>
  <c r="D41" i="30"/>
  <c r="C41" i="30"/>
  <c r="B41" i="30"/>
  <c r="E40" i="30"/>
  <c r="D40" i="30"/>
  <c r="C40" i="30"/>
  <c r="B40" i="30"/>
  <c r="E39" i="30"/>
  <c r="D39" i="30"/>
  <c r="C39" i="30"/>
  <c r="B39" i="30"/>
  <c r="E38" i="30"/>
  <c r="D38" i="30"/>
  <c r="C38" i="30"/>
  <c r="B38" i="30"/>
  <c r="E37" i="30"/>
  <c r="D37" i="30"/>
  <c r="C37" i="30"/>
  <c r="B37" i="30"/>
  <c r="E36" i="30"/>
  <c r="D36" i="30"/>
  <c r="C36" i="30"/>
  <c r="B36" i="30"/>
  <c r="E35" i="30"/>
  <c r="D35" i="30"/>
  <c r="C35" i="30"/>
  <c r="B35" i="30"/>
  <c r="E34" i="30"/>
  <c r="D34" i="30"/>
  <c r="C34" i="30"/>
  <c r="B34" i="30"/>
  <c r="E33" i="30"/>
  <c r="D33" i="30"/>
  <c r="C33" i="30"/>
  <c r="B33" i="30"/>
  <c r="E32" i="30"/>
  <c r="D32" i="30"/>
  <c r="C32" i="30"/>
  <c r="B32" i="30"/>
  <c r="E31" i="30"/>
  <c r="D31" i="30"/>
  <c r="C31" i="30"/>
  <c r="B31" i="30"/>
  <c r="E30" i="30"/>
  <c r="D30" i="30"/>
  <c r="C30" i="30"/>
  <c r="B30" i="30"/>
  <c r="E29" i="30"/>
  <c r="D29" i="30"/>
  <c r="C29" i="30"/>
  <c r="B29" i="30"/>
  <c r="E28" i="30"/>
  <c r="D28" i="30"/>
  <c r="C28" i="30"/>
  <c r="B28" i="30"/>
  <c r="E27" i="30"/>
  <c r="D27" i="30"/>
  <c r="C27" i="30"/>
  <c r="B27" i="30"/>
  <c r="E26" i="30"/>
  <c r="D26" i="30"/>
  <c r="C26" i="30"/>
  <c r="B26" i="30"/>
  <c r="E25" i="30"/>
  <c r="D25" i="30"/>
  <c r="C25" i="30"/>
  <c r="B25" i="30"/>
  <c r="E24" i="30"/>
  <c r="D24" i="30"/>
  <c r="C24" i="30"/>
  <c r="B24" i="30"/>
  <c r="E23" i="30"/>
  <c r="D23" i="30"/>
  <c r="C23" i="30"/>
  <c r="B23" i="30"/>
  <c r="E22" i="30"/>
  <c r="D22" i="30"/>
  <c r="C22" i="30"/>
  <c r="B22" i="30"/>
  <c r="E21" i="30"/>
  <c r="D21" i="30"/>
  <c r="C21" i="30"/>
  <c r="B21" i="30"/>
  <c r="E20" i="30"/>
  <c r="D20" i="30"/>
  <c r="C20" i="30"/>
  <c r="B20" i="30"/>
  <c r="E19" i="30"/>
  <c r="D19" i="30"/>
  <c r="C19" i="30"/>
  <c r="B19" i="30"/>
  <c r="E18" i="30"/>
  <c r="D18" i="30"/>
  <c r="C18" i="30"/>
  <c r="B18" i="30"/>
  <c r="E17" i="30"/>
  <c r="D17" i="30"/>
  <c r="C17" i="30"/>
  <c r="B17" i="30"/>
  <c r="E16" i="30"/>
  <c r="D16" i="30"/>
  <c r="C16" i="30"/>
  <c r="B16" i="30"/>
  <c r="E15" i="30"/>
  <c r="D15" i="30"/>
  <c r="C15" i="30"/>
  <c r="B15" i="30"/>
  <c r="E14" i="30"/>
  <c r="D14" i="30"/>
  <c r="C14" i="30"/>
  <c r="B14" i="30"/>
  <c r="E13" i="30"/>
  <c r="D13" i="30"/>
  <c r="C13" i="30"/>
  <c r="B13" i="30"/>
  <c r="E12" i="30"/>
  <c r="D12" i="30"/>
  <c r="C12" i="30"/>
  <c r="B12" i="30"/>
  <c r="E11" i="30"/>
  <c r="D11" i="30"/>
  <c r="C11" i="30"/>
  <c r="B11" i="30"/>
  <c r="E9" i="30"/>
  <c r="D9" i="30"/>
  <c r="C9" i="30"/>
  <c r="B9"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4" i="30" s="1"/>
  <c r="H165" i="30" s="1"/>
  <c r="H166" i="30" s="1"/>
  <c r="H167" i="30" s="1"/>
  <c r="H168" i="30" s="1"/>
  <c r="H169" i="30" s="1"/>
  <c r="G143" i="31"/>
  <c r="H143" i="31"/>
  <c r="F143" i="31"/>
  <c r="J55" i="37" l="1"/>
  <c r="I55" i="37"/>
  <c r="H55" i="37"/>
  <c r="G55" i="37"/>
  <c r="F55" i="37"/>
  <c r="E55" i="37"/>
  <c r="E38" i="13" l="1"/>
  <c r="B32" i="34" l="1"/>
  <c r="B16" i="34"/>
  <c r="P18" i="34" l="1"/>
  <c r="G209" i="30" l="1"/>
  <c r="H20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C68" i="34"/>
  <c r="P67" i="34"/>
  <c r="P66" i="34"/>
  <c r="P65" i="34"/>
  <c r="P64" i="34"/>
  <c r="P63" i="34"/>
  <c r="P62" i="34"/>
  <c r="P61" i="34"/>
  <c r="P60" i="34"/>
  <c r="P59" i="34"/>
  <c r="O58" i="34"/>
  <c r="N58" i="34"/>
  <c r="M58" i="34"/>
  <c r="L58" i="34"/>
  <c r="K58" i="34"/>
  <c r="J58" i="34"/>
  <c r="I58" i="34"/>
  <c r="H58" i="34"/>
  <c r="G58" i="34"/>
  <c r="F58" i="34"/>
  <c r="E58" i="34"/>
  <c r="D58" i="34"/>
  <c r="C58" i="34"/>
  <c r="B58" i="34"/>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M89" i="34" l="1"/>
  <c r="B89" i="34"/>
  <c r="P68" i="34"/>
  <c r="B88" i="35"/>
  <c r="L89" i="34"/>
  <c r="O89" i="34"/>
  <c r="J89" i="34"/>
  <c r="F89" i="34"/>
  <c r="C88" i="35"/>
  <c r="C89" i="34"/>
  <c r="P9" i="34"/>
  <c r="E89" i="34"/>
  <c r="I89" i="34"/>
  <c r="P58" i="34"/>
  <c r="P32" i="34"/>
  <c r="P22" i="34"/>
  <c r="G89" i="34"/>
  <c r="D89" i="34"/>
  <c r="H89" i="34"/>
  <c r="P16" i="34"/>
  <c r="P89" i="34" l="1"/>
  <c r="H179" i="31" l="1"/>
  <c r="H180" i="31" l="1"/>
  <c r="H161" i="31"/>
  <c r="G161" i="31"/>
  <c r="F161" i="31"/>
  <c r="G180" i="31" l="1"/>
  <c r="F180" i="31"/>
  <c r="E31" i="13" l="1"/>
  <c r="E24" i="13"/>
  <c r="E18" i="13"/>
  <c r="E25" i="13" s="1"/>
  <c r="E33" i="13" l="1"/>
  <c r="E39" i="13"/>
  <c r="A1" i="35"/>
  <c r="A1" i="35" a="1"/>
  <c r="A1" i="34"/>
  <c r="A1" i="34" a="1"/>
</calcChain>
</file>

<file path=xl/sharedStrings.xml><?xml version="1.0" encoding="utf-8"?>
<sst xmlns="http://schemas.openxmlformats.org/spreadsheetml/2006/main" count="1077" uniqueCount="792">
  <si>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</si>
  <si>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</si>
  <si>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</si>
  <si>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</si>
  <si>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</si>
  <si>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</si>
  <si>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</si>
  <si>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</si>
  <si>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</si>
  <si>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</si>
  <si>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</si>
  <si>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</si>
  <si>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</si>
  <si>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</si>
  <si>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</si>
  <si>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</si>
  <si>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</si>
  <si>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</si>
  <si>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</si>
  <si>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</si>
  <si>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</si>
  <si>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</si>
  <si>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</si>
  <si>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</si>
  <si>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</si>
  <si>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</si>
  <si>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</si>
  <si>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</si>
  <si>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</si>
  <si>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</si>
  <si>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</si>
  <si>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</si>
  <si>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</si>
  <si>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</si>
  <si>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</si>
  <si>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</si>
  <si>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</si>
  <si>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</si>
  <si>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</si>
  <si>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</si>
  <si>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</si>
  <si>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</si>
  <si>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</si>
  <si>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</si>
  <si>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</si>
  <si>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</si>
  <si>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</si>
  <si>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</si>
  <si>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</si>
  <si>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</si>
  <si>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</si>
  <si>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</si>
  <si>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</si>
  <si>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</si>
  <si>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</si>
  <si>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</si>
  <si>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</si>
  <si>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</si>
  <si>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</si>
  <si>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</si>
  <si>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</si>
  <si>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</si>
  <si>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</si>
  <si>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</si>
  <si>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</si>
  <si>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</si>
  <si>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</si>
  <si>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</si>
  <si>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</si>
  <si>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</si>
  <si>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</si>
  <si>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</si>
  <si>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</si>
  <si>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</si>
  <si>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</si>
  <si>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</si>
  <si>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</si>
  <si>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</si>
  <si>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</si>
  <si>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</si>
  <si>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</si>
  <si>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</si>
  <si>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</si>
  <si>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</si>
  <si>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</si>
  <si>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</si>
  <si>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</si>
  <si>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</si>
  <si>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</si>
  <si>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</si>
  <si>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</si>
  <si>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</si>
  <si>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</si>
  <si>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</si>
  <si>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HUMBERTO RAMON RODRIGUEZ RODRIGUEZ</t>
  </si>
  <si>
    <t xml:space="preserve">DEPOSITO </t>
  </si>
  <si>
    <t>OLGA LIDIA MERCADO DOMINGUEZ</t>
  </si>
  <si>
    <t>034-0039054-2</t>
  </si>
  <si>
    <t>CANDELARIO VILLAMAN PLACENCIA</t>
  </si>
  <si>
    <t>116-0001630-4</t>
  </si>
  <si>
    <t>RAFAEL AUGUSTO NUÑEZ TEJADA</t>
  </si>
  <si>
    <t>TOMAS AQUINO ARIAS REYES</t>
  </si>
  <si>
    <t>DANIS DANIEL ACOSTA REYES</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</si>
  <si>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</si>
  <si>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</si>
  <si>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</si>
  <si>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</si>
  <si>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</si>
  <si>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</si>
  <si>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</si>
  <si>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</si>
  <si>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</si>
  <si>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</si>
  <si>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</si>
  <si>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</si>
  <si>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</si>
  <si>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</si>
  <si>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</si>
  <si>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</si>
  <si>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</si>
  <si>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</si>
  <si>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</si>
  <si>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</si>
  <si>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</si>
  <si>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</si>
  <si>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</si>
  <si>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</si>
  <si>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</si>
  <si>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</si>
  <si>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</si>
  <si>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</si>
  <si>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</si>
  <si>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</si>
  <si>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</si>
  <si>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</si>
  <si>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</si>
  <si>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</si>
  <si>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</si>
  <si>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</si>
  <si>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</si>
  <si>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</si>
  <si>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</si>
  <si>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</si>
  <si>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</si>
  <si>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</si>
  <si>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</si>
  <si>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</si>
  <si>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</si>
  <si>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</si>
  <si>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</si>
  <si>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</si>
  <si>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</si>
  <si>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</si>
  <si>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</si>
  <si>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</si>
  <si>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</si>
  <si>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</si>
  <si>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</si>
  <si>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</si>
  <si>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</si>
  <si>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</si>
  <si>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</si>
  <si>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</si>
  <si>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</si>
  <si>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</si>
  <si>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</si>
  <si>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</si>
  <si>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</si>
  <si>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</si>
  <si>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</si>
  <si>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</si>
  <si>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</si>
  <si>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</si>
  <si>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</si>
  <si>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</si>
  <si>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</si>
  <si>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</si>
  <si>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</si>
  <si>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</si>
  <si>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</si>
  <si>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</si>
  <si>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</si>
  <si>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</si>
  <si>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</si>
  <si>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</si>
  <si>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</si>
  <si>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</si>
  <si>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</si>
  <si>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</si>
  <si>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</si>
  <si>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</si>
  <si>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</si>
  <si>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</si>
  <si>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</si>
  <si>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</si>
  <si>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</si>
  <si>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</si>
  <si>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</si>
  <si>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</si>
  <si>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072-0007492-5</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</si>
  <si>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</si>
  <si>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</si>
  <si>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</si>
  <si>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</si>
  <si>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</si>
  <si>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</si>
  <si>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</si>
  <si>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</si>
  <si>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</si>
  <si>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</si>
  <si>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</si>
  <si>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</si>
  <si>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</si>
  <si>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</si>
  <si>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</si>
  <si>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</si>
  <si>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</si>
  <si>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</si>
  <si>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</si>
  <si>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101-0005310-6</t>
  </si>
  <si>
    <t>046-0020744-5</t>
  </si>
  <si>
    <t>SPEEDWI TELECOM SRL</t>
  </si>
  <si>
    <t>1-01-61878-7</t>
  </si>
  <si>
    <t xml:space="preserve">Cargos bancarios </t>
  </si>
  <si>
    <t>JUAN C. REGALADO</t>
  </si>
  <si>
    <t>ALTICE DOMINICANA, SA</t>
  </si>
  <si>
    <t>ALBANIA ALT.RODRIGUEZ VENTURA</t>
  </si>
  <si>
    <t>ANA LUCIA RODRIGUEZ</t>
  </si>
  <si>
    <t>CARMEN J BERNARD</t>
  </si>
  <si>
    <t>CELIA ROSA BETANCES</t>
  </si>
  <si>
    <t>DANIEL DE JS ESCOTTO</t>
  </si>
  <si>
    <t>FRANKLIN ALMONTE</t>
  </si>
  <si>
    <t>037-0088175-2</t>
  </si>
  <si>
    <t>GERVIN YASMIN MEJIA</t>
  </si>
  <si>
    <t>JUAN ANTONIO RIVAS</t>
  </si>
  <si>
    <t>041-0016033-4</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</si>
  <si>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</si>
  <si>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</si>
  <si>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</si>
  <si>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</si>
  <si>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</si>
  <si>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</si>
  <si>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</si>
  <si>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</si>
  <si>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</si>
  <si>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</si>
  <si>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</si>
  <si>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</si>
  <si>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</si>
  <si>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</si>
  <si>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</si>
  <si>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132929454</t>
  </si>
  <si>
    <t>JAVE INTERNET DOMINICANA SRL</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</si>
  <si>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</si>
  <si>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</si>
  <si>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</si>
  <si>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</si>
  <si>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</si>
  <si>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</si>
  <si>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</si>
  <si>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</si>
  <si>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</si>
  <si>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</si>
  <si>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</si>
  <si>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</si>
  <si>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</si>
  <si>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</si>
  <si>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</si>
  <si>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</si>
  <si>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</si>
  <si>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</si>
  <si>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</si>
  <si>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</si>
  <si>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</si>
  <si>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</si>
  <si>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</si>
  <si>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</si>
  <si>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</si>
  <si>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</si>
  <si>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</si>
  <si>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</si>
  <si>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</si>
  <si>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 xml:space="preserve">MAO CENTRAL CONNECTIONS </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</si>
  <si>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</si>
  <si>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</si>
  <si>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</si>
  <si>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</si>
  <si>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</si>
  <si>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</si>
  <si>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</si>
  <si>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</si>
  <si>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</si>
  <si>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</si>
  <si>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</si>
  <si>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</si>
  <si>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</si>
  <si>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</si>
  <si>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</si>
  <si>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</si>
  <si>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</si>
  <si>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</si>
  <si>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r>
      <t xml:space="preserve">RELACIÓN DE PAGOS </t>
    </r>
    <r>
      <rPr>
        <b/>
        <u/>
        <sz val="12"/>
        <rFont val="Arial"/>
        <family val="2"/>
      </rPr>
      <t>-     al 28/2/2026</t>
    </r>
  </si>
  <si>
    <t>034-0047060-9</t>
  </si>
  <si>
    <t>JUAN ALBERTO ARACENA GOMEZ</t>
  </si>
  <si>
    <t>INSTITUTO NACIONAL DE AGUAS POTABLES Y ALCANTARILLADOS (INAPA)</t>
  </si>
  <si>
    <t>033-0011445-5</t>
  </si>
  <si>
    <t>RAMON ANTONIO MERCADO RODRIGUEZ</t>
  </si>
  <si>
    <t>045-0024930-7</t>
  </si>
  <si>
    <t>036-0019084-1</t>
  </si>
  <si>
    <t>DEULIO PERALTA MARTINEZ</t>
  </si>
  <si>
    <t>402-0925150-9</t>
  </si>
  <si>
    <t>RONALD ALEJANDRO MADERA MEJIA</t>
  </si>
  <si>
    <t>044-0020417-0</t>
  </si>
  <si>
    <t>ALBERTO BOLIVAR GUTIERREZ MESA</t>
  </si>
  <si>
    <t>046-0028748-8</t>
  </si>
  <si>
    <t>NULO</t>
  </si>
  <si>
    <t>WEINER MICHAEL SANCHEZ LIRIANO</t>
  </si>
  <si>
    <t>046-0039091-0</t>
  </si>
  <si>
    <t>402-3355449-8</t>
  </si>
  <si>
    <t>034-0044748-2</t>
  </si>
  <si>
    <t>PROSPERO RAFAEL RODRIGUEZ PEÑA</t>
  </si>
  <si>
    <t>402-2292459-5</t>
  </si>
  <si>
    <t>ALEXANDER GERONIMO CESPEDES</t>
  </si>
  <si>
    <t>4524000000058</t>
  </si>
  <si>
    <t>402-2352372-7</t>
  </si>
  <si>
    <t>KLEIVIN MIGUEL TORRES RODRIGUEZ</t>
  </si>
  <si>
    <t>4524000000010</t>
  </si>
  <si>
    <t>SRSCNO, R4</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</si>
  <si>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</si>
  <si>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</si>
  <si>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</si>
  <si>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</si>
  <si>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</si>
  <si>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</si>
  <si>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</si>
  <si>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</si>
  <si>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</si>
  <si>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</si>
  <si>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</si>
  <si>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</si>
  <si>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</si>
  <si>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</si>
  <si>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</si>
  <si>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 xml:space="preserve">UNIQUE REPRESENTACIONES SRL </t>
  </si>
  <si>
    <t>B1500006027</t>
  </si>
  <si>
    <t xml:space="preserve">PUNTO DENTAL SPOT SRL </t>
  </si>
  <si>
    <t>B1500000355</t>
  </si>
  <si>
    <t xml:space="preserve">GANBARO SRL </t>
  </si>
  <si>
    <t>B1500000431</t>
  </si>
  <si>
    <t>SUPLIMADE COMERCIAL SRL</t>
  </si>
  <si>
    <t>E450000000308</t>
  </si>
  <si>
    <t xml:space="preserve">IDEMESA SRL </t>
  </si>
  <si>
    <t>B1500001736</t>
  </si>
  <si>
    <t xml:space="preserve">BRICOMP SRL </t>
  </si>
  <si>
    <t>B1500007339</t>
  </si>
  <si>
    <t>13095669-3</t>
  </si>
  <si>
    <t>B1500000065</t>
  </si>
  <si>
    <t xml:space="preserve">LABORATORIO LAPROFAR SRL </t>
  </si>
  <si>
    <t xml:space="preserve">MARIA MERCEDES SOSA </t>
  </si>
  <si>
    <t>092-0006547-3</t>
  </si>
  <si>
    <t>B150000000039</t>
  </si>
  <si>
    <t xml:space="preserve">CLARO </t>
  </si>
  <si>
    <t>Total</t>
  </si>
  <si>
    <t>Elaborado por:</t>
  </si>
  <si>
    <t>Revisado por:</t>
  </si>
  <si>
    <t>Contador</t>
  </si>
  <si>
    <t>Enc. Administrativo</t>
  </si>
  <si>
    <t>Al 31 de marzo del 2026</t>
  </si>
  <si>
    <t>Relación de Cuentas por Pagar por  Antigüedad de Saldo al  31 de marzo de 2026</t>
  </si>
  <si>
    <t xml:space="preserve">GRUPO GOPEZ SRL </t>
  </si>
  <si>
    <t>E450000000057</t>
  </si>
  <si>
    <t>E450000000059</t>
  </si>
  <si>
    <t>E450000000060</t>
  </si>
  <si>
    <t>E450000000061</t>
  </si>
  <si>
    <t>E450000000062</t>
  </si>
  <si>
    <t xml:space="preserve">AICLASP COMERCIAL SRL </t>
  </si>
  <si>
    <t>B1500000260</t>
  </si>
  <si>
    <t>ACTUALIDADES V D SRL</t>
  </si>
  <si>
    <t>B1500002625</t>
  </si>
  <si>
    <t xml:space="preserve">AUTOREPUESTOS JUAN NICASIO SRL </t>
  </si>
  <si>
    <t>B1500002688</t>
  </si>
  <si>
    <t xml:space="preserve">BIO NOVA SRL </t>
  </si>
  <si>
    <t>E450000000716</t>
  </si>
  <si>
    <t xml:space="preserve">LAMBDA DIAGNOSTICOS SRL </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</si>
  <si>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</si>
  <si>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</si>
  <si>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</si>
  <si>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</si>
  <si>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</si>
  <si>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</si>
  <si>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</si>
  <si>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</si>
  <si>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</si>
  <si>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</si>
  <si>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</si>
  <si>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</si>
  <si>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</si>
  <si>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</si>
  <si>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 xml:space="preserve">FERRETERIA MINIER MENA SRL </t>
  </si>
  <si>
    <t>E450000000272</t>
  </si>
  <si>
    <t>E450000000416</t>
  </si>
  <si>
    <t xml:space="preserve">DEBELL STORE EIRL </t>
  </si>
  <si>
    <t>B1500000010</t>
  </si>
  <si>
    <t>B1500002689</t>
  </si>
  <si>
    <t>E450000105954</t>
  </si>
  <si>
    <t xml:space="preserve">BURDIEZ Y COMPAÑÍA SRL </t>
  </si>
  <si>
    <t>E450000000101</t>
  </si>
  <si>
    <t xml:space="preserve">IMPRESOS DIVERSOS SRL </t>
  </si>
  <si>
    <t>B1500003311</t>
  </si>
  <si>
    <t>E450000000388</t>
  </si>
  <si>
    <t xml:space="preserve">ALMACENES OCEAN MEAT SRL </t>
  </si>
  <si>
    <t>B1500000421</t>
  </si>
  <si>
    <t>B1500002690</t>
  </si>
  <si>
    <t xml:space="preserve">MARCEL COMERCIAL &amp; INDUSTRIAL SRL </t>
  </si>
  <si>
    <t>B1500000023</t>
  </si>
  <si>
    <t xml:space="preserve">MARAJO SRL </t>
  </si>
  <si>
    <t>B1500000067</t>
  </si>
  <si>
    <t xml:space="preserve">ALTICE DOMINICANA S A </t>
  </si>
  <si>
    <t>E450000023433</t>
  </si>
  <si>
    <t xml:space="preserve">INVERSIONES FURO EIRL </t>
  </si>
  <si>
    <t>B1500000288</t>
  </si>
  <si>
    <t>B1500003320</t>
  </si>
  <si>
    <t xml:space="preserve">SPEEDWI TELECOM SRL </t>
  </si>
  <si>
    <t>B1500000159</t>
  </si>
  <si>
    <t xml:space="preserve">INSUMOS MEDICOS DEL CARIBE SRL </t>
  </si>
  <si>
    <t>B1500000436</t>
  </si>
  <si>
    <t>E450000106984</t>
  </si>
  <si>
    <t>E450000000083</t>
  </si>
  <si>
    <t xml:space="preserve">CIRCUIMED SRL </t>
  </si>
  <si>
    <t>E450000000094</t>
  </si>
  <si>
    <t>B1500000544</t>
  </si>
  <si>
    <t>Director</t>
  </si>
  <si>
    <r>
      <t xml:space="preserve">RELACIÓN DE PAGOS </t>
    </r>
    <r>
      <rPr>
        <b/>
        <u/>
        <sz val="12"/>
        <rFont val="Arial"/>
        <family val="2"/>
      </rPr>
      <t>-     al 31/3/2026</t>
    </r>
  </si>
  <si>
    <t>034-0007452-6</t>
  </si>
  <si>
    <t>FRANKLIN URBANO HIERRO ESTEVEZ</t>
  </si>
  <si>
    <t>022486</t>
  </si>
  <si>
    <t>PAGO CONTRATO CORRESPONDIENTS A LOS CONTRATOS DE LOS ALQUILERES DE LAS UNAP, ASI COMO LOS CONTRATOS DE SERVICIOS DE MANO DE OBRAS DE ESTE SRSCNO, R-4.</t>
  </si>
  <si>
    <t>EDENORTE</t>
  </si>
  <si>
    <t>022487</t>
  </si>
  <si>
    <t>PAGO DE ELECTRICIDAD DE DEUDAS PENDIENTE DE ESTE CENTROS DE PRIMER NIVEL DE ATENCION (CPN) ANEXOS DE ESTE SRSCNO, R-4.</t>
  </si>
  <si>
    <t>MIGUEL OCTAVIO MARTE REYES</t>
  </si>
  <si>
    <t>022488</t>
  </si>
  <si>
    <t>PAGO 50% POR LOS TRABAJOS DE MANTENIMIENTO DE PINTURA DEL EES, EN LOS CPN MEJORAMIENTO SOCIAL Y CPN LA ESPINAS, QUE PERTENECEN A LA GERENCIA DE AREA 2 SANTIAGO RODRIGUEZ DE ESTE SRSCNO, R-4.</t>
  </si>
  <si>
    <t>ENMANUEL PEGUERO MONCION</t>
  </si>
  <si>
    <t>022489</t>
  </si>
  <si>
    <t>PAGO TRABAJO DE MANTENIMIENTO DE PINTURA DEL EES, EN EL CPN BALDEMIRO CARRERA, QUE PERTENECE A LA GERENCIA DE AREA 2 (SANTIAGO RODRIGUEZ) DE ESTE SRSCNO, R-4.</t>
  </si>
  <si>
    <t>034-0060396-9</t>
  </si>
  <si>
    <t>ADDIEL EMILIO PENA</t>
  </si>
  <si>
    <t>41962052403</t>
  </si>
  <si>
    <t>PAGO ALQUILER DONDE FUNCIONA LA UNAP EL SAMAN CORRESPONDIENTE AL MES DE ENERO 2026</t>
  </si>
  <si>
    <t>41962053235</t>
  </si>
  <si>
    <t>PAGO ALQUILER UNAP LOS RESTAURADORES CORRESPONDIENTE A FEBRERO 2026</t>
  </si>
  <si>
    <t>034-0005199-5</t>
  </si>
  <si>
    <t>HENRY PENA</t>
  </si>
  <si>
    <t>41962053440</t>
  </si>
  <si>
    <t>PAGO DEL ALQUILER DONDE FUNCIONA EL CPN CARLOS DANIEL, VALVERDE DE ESTE SRSCNO R-4 CORRESPONDIENTE AL MES DE ENERO 2026</t>
  </si>
  <si>
    <t>41962061496</t>
  </si>
  <si>
    <t>PAGO DEL ALQUILER DONDE FUNCIONA EL CPN CARLOS DANIEL, VALVERDE DE ESTE SRSCNO R-4 CORRESPONDIENTE AL MES DE FEBRERO 2026</t>
  </si>
  <si>
    <t>41962065621</t>
  </si>
  <si>
    <t>PAGO ALQUILER CPN BO. SUR ESPERANZA CORRESPONDIENTE A FEBRERO 2026</t>
  </si>
  <si>
    <t>41962065915</t>
  </si>
  <si>
    <t>PAGO ALQUILER DE LA UNAP JOSE FCO PEÑA GOMEZ CORRESPONDIENTE A FEBRERO 2026</t>
  </si>
  <si>
    <t>41962066390</t>
  </si>
  <si>
    <t>PAGO TESORERIA DE LA SEGURIDAD SOCIAL CORRESPONDIENTE AL MES DE FEBRERO 2026 DE ESTE SRSCNO R-4.</t>
  </si>
  <si>
    <t>MAO CENTRAL CONECTIONS SRL</t>
  </si>
  <si>
    <t>41962371514</t>
  </si>
  <si>
    <t>PAGO SERVICIO DE INTERNET DEL CENTRO DIAGNOSTICO MAO, ALMACEN DE MEDICAMENTOS, OFICINA REGIONAL, CPN DON BOSCO Y UNAP VILLA DIEGO DE ESTE SRSCNO R-4, DEL MES DE FEBRERO 2026.</t>
  </si>
  <si>
    <t>41962394154</t>
  </si>
  <si>
    <t>PAGO SERVICIO DE BANDA ANCHA DE INTERNET CORRESPONDIENTE AL MES DE FEBRERO 2026 DE LA OFICINA REGIONAL DEL SRSCNO R-4.</t>
  </si>
  <si>
    <t>41962432912</t>
  </si>
  <si>
    <t>PAGO SEGUNDO AVANCE DE UN 30% POR SERVICIO DE MANO DE OBRA PARA LOS TRABAJOS DE REPARACIONES ELECTRICAS, EN LAS INSTALACIONES HIDROSANITARIAS Y DESAGUES, DE LOS ESTABLECIMIENTOS DE SALUD, EN EL CPN PILOTO DE ESTE SRSCNO R-4.</t>
  </si>
  <si>
    <t>WALDY MANUEL REYNOSO PEREZ</t>
  </si>
  <si>
    <t>41962461895</t>
  </si>
  <si>
    <t>PAGO DE LIMPIEZA DE POZO SEPTICO EN EL CPN BUEN HOMBRE DE ESTE SRSCNO R-4.</t>
  </si>
  <si>
    <t>DAJABON CABLE VISION SRL</t>
  </si>
  <si>
    <t>41962481176</t>
  </si>
  <si>
    <t>PAGO SERVICIO DE INTERNET DE CENTROS DE 1ER NIVEL DE ATENCION DE LA GERENCIA DE AREA 3 MONTECRISTI, CORRESPONDIENTE A ENERO 2026</t>
  </si>
  <si>
    <t>41962658307</t>
  </si>
  <si>
    <t>PAGO PRIMER AVANCE DE UN 30% POR SERVICIOS DE MANO DE OBRA PARA LOS TRABAJOS DE PINTURA GENERAL DEL EES, EN EL CPN PILOTO DE ESTE SRSCNO R-4</t>
  </si>
  <si>
    <t>131-07316-6</t>
  </si>
  <si>
    <t>GRUPO EMPRESARIAL LOS CIBAO SRL</t>
  </si>
  <si>
    <t>41962713626</t>
  </si>
  <si>
    <t>PAGO COMPRA DE GAS PROPANO CONSUMIDO EN LA GERENCIA DE AREA 2, SANTIAGO RODRIGUEZ DEL 1ER SEMESTRE CORRESPONDIENTE A ENERO 2026</t>
  </si>
  <si>
    <t>046-3355449-8</t>
  </si>
  <si>
    <t>022490</t>
  </si>
  <si>
    <t>PAGO DE UN 50% DE TRABAJOS DE MANTENIMIENTO DE PINTURA DEL EES, EN LOS CPN MEJORAMIENTO SOCIAL, Y CPN LAS ESPINAS, QUE PERTENECEN A LA GERENCIA DE AREA 2 SANTIAGO RODRIGUEZ DE ESTE SRSCNO, R-4.</t>
  </si>
  <si>
    <t>041-0003002-4</t>
  </si>
  <si>
    <t>CLAUDIO ERNESTO HURTADO LORA</t>
  </si>
  <si>
    <t>41969092463</t>
  </si>
  <si>
    <t>PAGO TRABAJO DE MANTENIMIENTO DE PINTURA DEL EES, EN EL CPN EL ALBIMAR QUE PERTENECE A LA GERENCIA DE AREA 3 DE ESTE SRSCNO R-4.</t>
  </si>
  <si>
    <t>41969140395</t>
  </si>
  <si>
    <t>PAGO COMPRA DE GAS PROPANO CONSUMIDO EN LA GERENCIA DE AREA 3, MONTECRISTI DEL 1ER SEMESTRE CORRESPONDIENTE A ENERO 2026</t>
  </si>
  <si>
    <t>CETIOSA EIRL</t>
  </si>
  <si>
    <t>41969167992</t>
  </si>
  <si>
    <t>PAGO COMPRA DE COMBUSTIBLE CORRESP. AL 1ER TRIMESTRE, PARA LA GERENCIA DE AREA 1 Y DE LOS VEHICULOS DE ESTA OFIC. REG. DEL MES DE ENERO 2026.</t>
  </si>
  <si>
    <t>41969197519</t>
  </si>
  <si>
    <t>PAGO DE IMPUESTO RETENCION A PROVEEDORES DEL ESTADO FORM IR-17 CORRESPONDIENTE AL MES DE ENERO 2026</t>
  </si>
  <si>
    <t>41969912300</t>
  </si>
  <si>
    <t>PAGO FINAL DE UN 40% POR SERVICIOS DE MANO DE OBRA PARA LOS TRABAJOS EXTERNOS DE MANTENIMIENTO DE PINTURA EN MUROS INTERNOS Y EXTERNOS DEL EES, EN EL CPN ENTRADA DE MAO Y CPN BORUCO DE LA GERENCIA DE AREA 1 DE ESTE SRSCNO R-4</t>
  </si>
  <si>
    <t>41970039718</t>
  </si>
  <si>
    <t>PAGO FINAL DE UN 40% POR SERVICIOS DE MANO DE OBRA PARA LOS TRABAJOS DE PINTURA GENERAL DEL EES, EN EL CPN PILOTO DE ESTE SRSCNO R-4</t>
  </si>
  <si>
    <t>41976631014</t>
  </si>
  <si>
    <t>PAGO ALQUILER DONDE FUNCIONA LA UNAP LAS 300 CORRESPONDIENTE A FEBRERO 2026</t>
  </si>
  <si>
    <t>41976631160</t>
  </si>
  <si>
    <t>PAGO ALQUILER DONDE FUNCIONA EL CPN MEJORAMIENTO SOCIAL CORRESP. A FEBRERO 2026</t>
  </si>
  <si>
    <t>41976631313</t>
  </si>
  <si>
    <t>PAGO ALQUILER DONDE FUNCIONA EL ALMACEN DE DEPOSITOS DE MERCANCIAS Y MEDICINAS DEL MES DE FEBRERO 2026</t>
  </si>
  <si>
    <t>41976631605</t>
  </si>
  <si>
    <t>PAGO ALQUILER DONDE FUNCIONA EL CPN RIVERA DE MASACRE DEL MES DE FEBRERO 2026</t>
  </si>
  <si>
    <t>41976631902</t>
  </si>
  <si>
    <t>PAGO ALQUILER DONDE FUNCIONA EL CPN LA GUAJACA DEL MES DE FEBRERO 2026</t>
  </si>
  <si>
    <t>41976632171</t>
  </si>
  <si>
    <t>PAGO DEL ALQUILER DONDE FUNCIONA EL CPN EL ALBIMAR, SANTIAGO RODRIGUEZ DE ESTE SRSCNO R-4 DEL MES DE FEBRERO 2026</t>
  </si>
  <si>
    <t>41976632350</t>
  </si>
  <si>
    <t>PAGO DEL ALQUILER DONDE FUNCIONA EL CPN VILLA SINDA, MONTECRISTI DE ESTE SRSCNO R-4 CORRESPONDIENTE AL MES DE FEBRERO 2026</t>
  </si>
  <si>
    <t>41976632510</t>
  </si>
  <si>
    <t>PAGO DEL ALQUILER DONDE FUNCIONA EL CPN LOS CAYUCOS, MAO VALVERDE DE ESTE SRSCNO R-4 CORRESPONDIENTE AL MES DE FEBRERO 2026</t>
  </si>
  <si>
    <t>41976632647</t>
  </si>
  <si>
    <t>PAGO DEL ALQUILER DONDE FUNCIONA EL CPN AGRICULTURA, SANTIAGO RODRIGUEZ DE ESTE SRSCNO R-4 CORRESPONDIENTE AL MES DE FEBRERO 2026</t>
  </si>
  <si>
    <t>41976632788</t>
  </si>
  <si>
    <t>PAGO DEL ALQUILER DONDE FUNCIONA EL CPN LA CAPITALITA MONTECRISTI DE ESTE SRSCNO R-4 CORRESPONDIENTE AL MES DE FEBRERO 2026</t>
  </si>
  <si>
    <t>41976667128</t>
  </si>
  <si>
    <t>PAGO DEL ALQUILER DONDE FUNCIONAN LOS CPN DE CLASE Y CP ENRIQUILLO DEL MUNICIPIO DE ESPERANZA DE ESTE SRSCNO R-4 DEL MES DE FEBRERO 2026</t>
  </si>
  <si>
    <t>41976667313</t>
  </si>
  <si>
    <t>PAGO DEL ALQUILER DONDE FUNCIONA EL CPN BARRIO PUERTO RICO DE ESTE SRSCNO R-4 CORRESPONDIENTE AL MES DE FEBRERO 2026</t>
  </si>
  <si>
    <t>41976667554</t>
  </si>
  <si>
    <t>PAGO DEL ALQUILER DONDE FUNCIONA LA UNAP LOS MICHES, DAJABON DE ESTE SRSCNO R-4 CORRESPONDIENTE AL MES DE FEBRERO 2026</t>
  </si>
  <si>
    <t>41976667825</t>
  </si>
  <si>
    <t>PAGO DEL ALQUILER DONDE FUNCIONA EL CPN LAS FLORES, MONTECRISTI DE ESTE SRSCNO R-4 CORRESPONDIENTE AL MES DE FEBRERO 2026</t>
  </si>
  <si>
    <t>41976668236</t>
  </si>
  <si>
    <t>PAGO DEL ALQUILER DONDE FUNCIONA EL CPN EL PARAISO ESPERANZA VALVERDE DE ESTE SRSCNO R-4 CORRESPONDIENTE AL MES DE FEBRERO 2026</t>
  </si>
  <si>
    <t>41976668432</t>
  </si>
  <si>
    <t>PAGO DEL ALQUILER DONDE FUNCIONA EL CPN CAMBELEN, SANTIAGO RODRIGUEZ DE ESTE SRSCNO R-4 CORRESPONDIENTE AL MES DE FEBRERO 2026</t>
  </si>
  <si>
    <t>41976668617</t>
  </si>
  <si>
    <t>PAGO DEL ALQUILER DONDE FUNCIONA EL CPN LOS PEREZ,VALVERDE DE ESTE SRSCNO R-4 CORRESPONDIENTE AL MES DE FEBRERO 2026</t>
  </si>
  <si>
    <t>41976668812</t>
  </si>
  <si>
    <t>PAGO DEL ALQUILER DONDE FUNCIONA EL CPN PLAZA BELLER CORRESPONDIENTE AL MES DE ENERO 2026.</t>
  </si>
  <si>
    <t>41976669065</t>
  </si>
  <si>
    <t>PAGO DEL ALQUILER DONDE FUNCIONA EL CPN BUEN HOMBRE, MONTECRISTI DE ESTE SRSCNO R-4, CORRESPONDIENTE AL MES DE ENERO 2026</t>
  </si>
  <si>
    <t>41976669254</t>
  </si>
  <si>
    <t>PAGO DEL ALQUILER DONDE FUNCIONAN LAS UNAPS LA MANICERA Y BENITO MONCION, DAJABON DE ESTE SRSCNO R--4 CORRESPONDIENTE A ENERO 2026.</t>
  </si>
  <si>
    <t>41976700071</t>
  </si>
  <si>
    <t>PAGO DEL ALQUILER DONDE FUNCIONA EL ALMACEN DE EQUIPOS, MONTECRISTI DE ESTE SRSCNO R-4 CORRESPONDIENTE A ENERO 2026</t>
  </si>
  <si>
    <t>41976700336</t>
  </si>
  <si>
    <t>PAGO DEL ALQUILER DONDE FUNCIONA LA UNAP RESTAURACION, DAJABON DE ESTE SRSCNO R-4, CORRESPONDIENTE AL MES DE ENERO 2026</t>
  </si>
  <si>
    <t>41976700514</t>
  </si>
  <si>
    <t>PAGO DEL ALQUILER DONDE FUNCIONA EL CPN SAN ANTONIO MAO VALVERDE, DE ESTE SRSCNO R-4, CORRESPONDIENTE AL MES DE ENERO 2026</t>
  </si>
  <si>
    <t>41976700807</t>
  </si>
  <si>
    <t>PAGO DEL ALQUILER DONDE FUNCIONA EL CPN BARRIO LINDO LAGUNA SALADA DE ESTE SRSCNO R-4, CORRESPONDIENTE AL MES DE ENERO 2026</t>
  </si>
  <si>
    <t>41976701020</t>
  </si>
  <si>
    <t>PAGO DEL ALQUILER DONDE FUNCIONA LA UNAP LA GALLERA, MONTECRISTI DE ESTE SRSCNO R-4 CORRESPONDIENTE AL MES DE ENERO 2026</t>
  </si>
  <si>
    <t>41976701222</t>
  </si>
  <si>
    <t>PAGO DEL ALQUILER DONDE FUNCIONA EL CPN LOS MAESTROS, MONTECRISTI DE ESTE SRSCNO R-4 CORRESPONDIENTE A LOS MESES DE OCTUBRE, NOVIEMBRE Y ENERO 2026</t>
  </si>
  <si>
    <t>41976701449</t>
  </si>
  <si>
    <t>PAGO DEL ALQUILER DONDE FUNCIONA EL CPN ALTO DE LA PALOMA CORRESPONDIENTE AL MES DE ENERO 2026 DE ESTE SRSCNO R-4</t>
  </si>
  <si>
    <t>41976701707</t>
  </si>
  <si>
    <t>PAGO DEL ALQUILER DONDE FUNCIONA EL CPN MONTE CARMELO, GUAYUBIN MONTECRISTI DE ESTE SRSCNO R-4 DEL MES DE ENERO 2026</t>
  </si>
  <si>
    <t>41976702056</t>
  </si>
  <si>
    <t>PAGO DEL ALQUILER DONDE FUNCIONA LA OFICINA DEL SERVICIO REGIONAL DE SALUD CIBAO NOROESTE R-4, MAO VALVERDE DEL MES DE ENERO 2026</t>
  </si>
  <si>
    <t>41976702277</t>
  </si>
  <si>
    <t>PAGO DEL ALQUILER DONDE FUNCIONA LA UNAP MOTOCROS, MAO VALVERDE DE ESTE SRSCNO R-4, CORRESPONDIENTE AL MES DE ENERO 2026</t>
  </si>
  <si>
    <t>41976717426</t>
  </si>
  <si>
    <t>PAGO DEL ALQUILER DONDE FUNCIONA LA UNAP CLUB DE LEONES MAO VALVERDE DE ESTE SRSCNO R-4 DEL MES DE ENERO 2026</t>
  </si>
  <si>
    <t>046-0032551-0</t>
  </si>
  <si>
    <t xml:space="preserve">NELSY MIGUELINA SARIT BUENO </t>
  </si>
  <si>
    <t>41976717619</t>
  </si>
  <si>
    <t>PAGO DEL ALQUILER DONDE FUNCIONA EL CPN EL TAMARINDO, SANTIAGO RODRIGUEZ DE ESTE SRSCNO R-4 CORRESPONDIENTE AL MES DE ENERO 2026</t>
  </si>
  <si>
    <t>41976717779</t>
  </si>
  <si>
    <t>PAGO DEL ALQUILER DONDE FUNCIONA LA UNAP LA CURVA, DAJABON DE ESTE SRSCNO R-4 CORRESPONDIENTE AL MES ENERO 2026.</t>
  </si>
  <si>
    <t>41976717939</t>
  </si>
  <si>
    <t>PAGO DEL ALQUILER DONDE FUNCIONA EL CPN VALENTIN SALINERO, DAJABON DE ESTE SRSCNO R-4 CORRESPONDIENTE AL MES DE ENERO 2026</t>
  </si>
  <si>
    <t>41976718086</t>
  </si>
  <si>
    <t>PAGO DEL ALQUILER DONDE FUNCIONA LA UNAP LAS 40 DE ESTE SRSCNO R-4 CORRESPONDIENTE AL MES DE ENERO 2026</t>
  </si>
  <si>
    <t>41976718253</t>
  </si>
  <si>
    <t>PAGO DEL ALQUILER DONDE FUNCIONA EL CPN ENRIQUILLO, SANTIAGO RODRIGUEZ DE ESTE SRSCNO R-4, CORRESPONDIENTE AL MES DE ENERO 2026</t>
  </si>
  <si>
    <t>41976718421</t>
  </si>
  <si>
    <t>PAGO DEL ALQUILER DONDE FUNCIONA EL DEPOSITO DE MERCANCIAS Y MEDICINAS, SECTOR PERICLES MAO VALVERDE DE ESTE SRSCNO R-4, CORRESPONDIENTE A ENERO 2026</t>
  </si>
  <si>
    <t>034-0001160-1</t>
  </si>
  <si>
    <t>RINA MAGALIS DE LOS SANTOS GOMEZ</t>
  </si>
  <si>
    <t>41976718557</t>
  </si>
  <si>
    <t>PAGO DEL ALQUILER DONDE FUNCIONA LA UNAP DON BOSCO, MAO VALVERDE DE ESTE SRSCNO R-4 CORRESPONDIENTE AL MES DE ENERO 2026.</t>
  </si>
  <si>
    <t>101-0008004-2</t>
  </si>
  <si>
    <t>ROSA MARIANELA VAZQUEZ</t>
  </si>
  <si>
    <t>41976718695</t>
  </si>
  <si>
    <t>PAGO DEL ALQUILER DONDE FUNCIONA LA UNAP LOS BOMBEROS MONTECRISTI DE ESTE SRSCNO R-4 CORRESPONDIENTE AL MES DE ENERO 2026</t>
  </si>
  <si>
    <t>41976718867</t>
  </si>
  <si>
    <t>PAGO DEL ALQUILER DONDE FUNCIONA EL CPN LOMA DE CASTAÑUELAS, LAGUNA SALADA DE ESTE SRSCNO R-4 DEL MES DE DICIEMBRE 2025</t>
  </si>
  <si>
    <t>41976726261</t>
  </si>
  <si>
    <t>PAGO DEL ALQUILER DONDE FUNCIONA EL CPN BALDEMIRO CARRERAS DE ESTE SRSCNO R-4 DEL MES DE DICIEMBRE 2025</t>
  </si>
  <si>
    <t>046-0035263-9</t>
  </si>
  <si>
    <t>YSI DIGMARY UCETA TEJADA</t>
  </si>
  <si>
    <t>41976726414</t>
  </si>
  <si>
    <t>PAGO DEL ALQUILER DONDE FUNCIONA EL CPN LOS TOMINES DE ESTE SRSCO CORRESPONDIENTE AL MES DE DICIEMBRE 2025</t>
  </si>
  <si>
    <t>41976726573</t>
  </si>
  <si>
    <t>PAGO DEL ALQUILER DONDE FUNCIONA LA UNAP LAS ESPINAS DE ESTE SRSCNO R-4 DEL MES DE DICIEMBRE  2025</t>
  </si>
  <si>
    <t>41976727106</t>
  </si>
  <si>
    <t>PAGO DEL ALQUILER DONDE FUNCIONA EL CPN LA CAPITALITA MONTECRISTI DE ESTE SRSCNO R-4 CORRESPONDIENTE AL MES DE MARZO 2026</t>
  </si>
  <si>
    <t>41976761407</t>
  </si>
  <si>
    <t>PAGO SERVICIO DE INTERNET DE LOS CENTROS DE PRIMER NIVEL DE ESTE SRSCNO R-4 CORRESP. A FEBRERO 2026</t>
  </si>
  <si>
    <t>41976787456</t>
  </si>
  <si>
    <t>PAGO SERVICIO DE INTERNET DEL CENTRO DIAGNOSTICO VALVERDE DE ESTE SRSCNO R-4 CORRESP. A FEBRERO 2026</t>
  </si>
  <si>
    <t>41976899385</t>
  </si>
  <si>
    <t>PAGO SEGUNDO DE UN 30% POR SERVICIOS DE MANO DE OBRA PARA LOS TRABAJOS DE REPARACIONES EN OBRA CIVIL MENOR, MANTENIMIENTO EN LAS INSTALACIONES HIDROSANITARIAS Y DE DESAGUES, PINTURA GRAL DEL EES, EN LOS CPN HIPOLITO BILLINI, CPN VACA GORDA Y CPN LA CURVA DE ESTE SRSCNO R-4.</t>
  </si>
  <si>
    <t>072-0003209-7</t>
  </si>
  <si>
    <t>CRISPIN MALLOL REYES</t>
  </si>
  <si>
    <t>41976937506</t>
  </si>
  <si>
    <t>PAGO COMPRA DE COMBUSTIBLE CONSUMIDO EN LA GERENCIA DE AREA 3 MONTECRISTI DEL 1ER SEMESTRE, CORRESP. AL MES DE ENERO 2026</t>
  </si>
  <si>
    <t>41976976040</t>
  </si>
  <si>
    <t>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t>
  </si>
  <si>
    <t>41977528119</t>
  </si>
  <si>
    <t>PAGO COMPRA DE GAS PROPANO CONSUMIDO EN LOS CENTROS DE 1ER NIVEL DE ATENCION Y LA GERENCIA DE AREA 4, DAJABON DEL 1ER SEMESTRE CORRESP A ENERO 2026.</t>
  </si>
  <si>
    <t>41977824923</t>
  </si>
  <si>
    <t>PAGO FINAL POR SERVICIOS DE MANO DE OBRA PARA LOS TRABAJOS DE TERMINACION DE APLICACIÓN DE PAÑETE DE MURO EXTERIOR EN EL AREA 3 DE ESTE SRSCNO R-4.</t>
  </si>
  <si>
    <t>022491</t>
  </si>
  <si>
    <t xml:space="preserve">  223-0157706-4</t>
  </si>
  <si>
    <t>022492</t>
  </si>
  <si>
    <t>PAGO FINAL DE UN 50% POR LOS TRABAJOS DE MANTENIMIENTO DE PINTURA DEL ESS EN LOS CPN LAS FLORES Y CPN EL TAMARINDO QUE PERTENECEN A LA GERENCIA DE AREA 2 SANTIAGO RODRIGUEZ DE ESTE SRSCNO, R-4.</t>
  </si>
  <si>
    <t>041-0018294-0</t>
  </si>
  <si>
    <t>CARMEN DANEYRA TAPIA LOZANO</t>
  </si>
  <si>
    <t>41999219571</t>
  </si>
  <si>
    <t>PAGO ALQUILER DONDE FUNCIONA EL CPN EL VIGIADOR DEL MES DE ENERO 2026</t>
  </si>
  <si>
    <t>41999219758</t>
  </si>
  <si>
    <t>PAGO ALQUILER DONDE FUNCIONA EL CPN EL VIGIADOR DEL MES DE FEBRERO 2026</t>
  </si>
  <si>
    <t>41999219970</t>
  </si>
  <si>
    <t>PAGO ALQUILER CPN HATO NUEVO CORRESPONDIENTE A FEBRERO 2026</t>
  </si>
  <si>
    <t>41999220211</t>
  </si>
  <si>
    <t>PAGO ALQUILER DONDE FUNCIONA LA UNAP EL SAMAN CORRESPONDIENTE AL MES DE FEBRERO 2026</t>
  </si>
  <si>
    <t>034-0030542-5</t>
  </si>
  <si>
    <t>ARIEL MARCELINO MINIER ESPINAL</t>
  </si>
  <si>
    <t>41999250017</t>
  </si>
  <si>
    <t>PAGO 1ER AVANCE DE UN 50% POR LOS TRABAJOS DE PINTURA GENERAL Y DE LOS PISOS DEL ESS, EN LOS CPN LA MINA Y BORUCO, PERTENECIENTES A LA GERENCIA DE AREA 1 DE ESTE SRSCNO R-4.</t>
  </si>
  <si>
    <t>130933286</t>
  </si>
  <si>
    <t>B Y F MERCANTIL SRL</t>
  </si>
  <si>
    <t>42004803303</t>
  </si>
  <si>
    <t>PAGO COMPRA DE CAJAS PLASTICAS PARA ALMACENAR LOS EXPEDIENTES DEL AREA DE CONTABILIDAD Y FINANZAS DE ESTE SRSCNO R-4.</t>
  </si>
  <si>
    <t>42004823063</t>
  </si>
  <si>
    <t>PAGO SERVICIO DE INTERNET DEL CPN EL AHOGADO, CPN BUEN HOMBRE, CPN LA ESPERANZA, CPN EL VIGIADOR Y CPN BATEY MADRE. PROV. MONTECRISTI, DE ESTE SRSCNO R-4, CORRESPONDIENTE AL MES DE FEBRERO 2026.</t>
  </si>
  <si>
    <t>108011407</t>
  </si>
  <si>
    <t>MONTECRISTI CABLE VISION SRL</t>
  </si>
  <si>
    <t>42004848863</t>
  </si>
  <si>
    <t>PAGO SERVICIO DE INTERNET DE CENTRO DE PRIMER NIVEL DE ATENCION DE LA GERENCIA DE AREA 3, MONTECRISTI DEL MES DE ENERO 2026</t>
  </si>
  <si>
    <t>COMBUSTIBLE DEL YUNA SRL</t>
  </si>
  <si>
    <t>42004951043</t>
  </si>
  <si>
    <t>PAGO COMPRA DE GAS PROPANO CONSUMIDO EN LA OFICINA REGIONAL DE ESTE SRSCNO R-4, DEL 1ER SEMESTRE DEL MES DE ENERO 2026</t>
  </si>
  <si>
    <t>PAGO COMPRA DE GAS PROPANO CONSUMIDO EN LA GERENCIA DE AREA 1, VALVERDE DE ESTE SRSCNO R-4 DEL 1ER SEMESTRE DEL MES DE ENERO 2026</t>
  </si>
  <si>
    <t>42005011426</t>
  </si>
  <si>
    <t>42005378923</t>
  </si>
  <si>
    <t>PAGO SERVICIO DE INTERNET DE LOS CENTROS DE PRIMER DE NIVEL DE ESTE SRSCNO R-4 CORRESP. A MARZO 2026</t>
  </si>
  <si>
    <t>42005767684</t>
  </si>
  <si>
    <t>PAGO AVANCE DE UN 50% POR SERVICIOS DE MANO DE OBRA PARA LOS TRABAJOS DE PINTURA GENERAL, EN EL CPN LOS CAYUCOS DE LA GERENCIA DE AREA 1 DE ESTE SRSCNO R-4</t>
  </si>
  <si>
    <t>034-0046132-7</t>
  </si>
  <si>
    <t>CRISTIAN ANTONIO DURAN TORREZ</t>
  </si>
  <si>
    <t>42005802174</t>
  </si>
  <si>
    <t>PAGO TRABAJO DE MANTENIMIENTO DE OBRA CIVIL MENOR, EN LOS CPN BARRIO AQUINO Y RESTAURADORES, PERTENECIENTES A LA GERENCIA DE AREA 1 DE ESTE SRSCNO R-4</t>
  </si>
  <si>
    <t>402-2555855-6</t>
  </si>
  <si>
    <t>RONNY ENMANUEL ROSARIO NUÑEZ</t>
  </si>
  <si>
    <t>42012140880</t>
  </si>
  <si>
    <t>PAGO DEL TRABAJO DE PINTURA GENERAL, EN EL CPN EL MOTOCROS, PERTENECIENTE AL AREA 1 DE ESTE SRSCNO R-4.</t>
  </si>
  <si>
    <t>42012141073</t>
  </si>
  <si>
    <t>PAGO FINAL DE UN 40% POR SERVICIO DE MANO DE OBRA PARA LOS TRABAJOS DE REPARACIONES ELECTRICAS, EN LAS INSTALACIONES HIDROSANITARIAS Y DESAGUES, DE LOS ESTABLECIMIENTOS DE SALUD, EN EL CPN PILOTO DE ESTE SRSCNO R-4.</t>
  </si>
  <si>
    <t>402-2754159-2</t>
  </si>
  <si>
    <t>YOLDANO GOMEZ</t>
  </si>
  <si>
    <t>022493</t>
  </si>
  <si>
    <t>AVANCE DE UN 50% POR SERVICIOS DE MANO DE OBRA PARA LOS TRABAJOS DE PINTURA GENERAL DEL EES, EN EL CPN LAS MATAS DE SANTA CRUZ QUE PERTENECE A LA GERENCIA DE AREA III MONTECRISTI DE ESTE SRSCNO, R-4.</t>
  </si>
  <si>
    <t>034-0055816-3</t>
  </si>
  <si>
    <t>ANTHONY GERANINT TORRES SERRATA</t>
  </si>
  <si>
    <t>022494</t>
  </si>
  <si>
    <t>AVANCE DE UN 50%  DE SERVICIOS DE MANO DE OBRA PARA LOS TRABAJOS DE INSTALACION DE PLAFON PVC EN EL EES, EN LOS CPN EL MOTOCROSS, CPN BALDEMIRO CARRERA Y CPN BORUCO, QUE PERTENECEN A LA GERENCIA DE AREA I VALVERDE Y GERENCIA DE AREA 2 SANTIAGI RODRIGUEZ DE ESTE SRSCNO, R-4.</t>
  </si>
  <si>
    <t>022495</t>
  </si>
  <si>
    <t>022496</t>
  </si>
  <si>
    <t>PAGO FINAL DE UN 50%  POR SERVICIOS DE MANO DE OBRA PARA LOS TRABAJOS DE PINTURA GENERAL DEL EES, EN EL CPN LAS MATAS DE SANTACRUZ QUE PERTENECE  A LA GERENCIA DE AREA III MONTECRISTI DE ESTE SRSCNO, R-4.</t>
  </si>
  <si>
    <t>ANTHONY TORRES</t>
  </si>
  <si>
    <t xml:space="preserve">PAGO FINAL DE UN 50% DE SERVICIOS DE MANO DE OBRA PARA LOS TRABAJOS DE INSTALACION DE PLAFON PVC EN EL EES, EN LOS CPN BALDEMIRO CARRERA Y CPN BORUCO  </t>
  </si>
  <si>
    <t>034-0057748-6</t>
  </si>
  <si>
    <t>EDICTO ANTONIO PERALTA</t>
  </si>
  <si>
    <t>PAGO REPARACION DE CAMBIO DE TURBO Y CULATA DE CAMIONETA FORD RANGER, PLACA L370787 DEL AREA III MONTECRISTI DE ESTE SRSCNO, R-4.</t>
  </si>
  <si>
    <t>42029817897</t>
  </si>
  <si>
    <t>PAGO SERVICIO DE FLOTAS DE ESTE SRSCNO R-4 CORRESPONDIENTE AL MES DE MARZO 2026</t>
  </si>
  <si>
    <t>42029819463</t>
  </si>
  <si>
    <t>PAGO DE IMPUESTO RETENCION A PROVEEDORES DEL ESTADO FORM IR-17 CORRESPONDIENTE AL MES DE FEBRERO 2026</t>
  </si>
  <si>
    <t>42032758908</t>
  </si>
  <si>
    <t>PAGO 1ER AVANCE DE UN 50% POR LOS TRABAJOS DE ACARREO DE MATERIALES DE CONSTRUCCION, EN EL CPN LAS MATAS DE SANTA CRUZ Y CPN HIPOLITO BILLINI DE ESTE SRSCNO R-4</t>
  </si>
  <si>
    <t>034-0054810-7</t>
  </si>
  <si>
    <t>RAMON DARIO HERNANDEZ ALVAREZ</t>
  </si>
  <si>
    <t>42032773327</t>
  </si>
  <si>
    <t>PAGO AVANCE DE UN 50% POR SERVICIOS DE MANO DE OBRA PARA TRABAJOS DE MANTENIMIENTO Y REPARACION DE VARIAS UNIDADES DE AIRE ACONDICIONADO, EN EL ALMACEN DE MEDICAMENTOS, OFICINA REGIONAL, CCDX MAO, CCDX DAJABON DE ESTE SRSCNO R-4.</t>
  </si>
  <si>
    <t>42032773620</t>
  </si>
  <si>
    <t>PAGO SERVICIO DE AGUA POTABLE DE LOS CENTROS PERTENECIENTES A ESTE SRSCNO CORRESPONDIENTE A ENERO 2026</t>
  </si>
  <si>
    <t>ESTACION DE SERVICIOS EL GANADERO</t>
  </si>
  <si>
    <t>42032773807</t>
  </si>
  <si>
    <t>PAGO COMPRA DE COMBUSTIBLE CONSUMIDO EN LA GERENCIA DE AREA 2, SANTIAGO RODRIGUEZ, DEL 1ER SEMESTRE CORRESP. AL MES DE ENERO 2026</t>
  </si>
  <si>
    <t>42039662910</t>
  </si>
  <si>
    <t>PAGO POR SERVICIO DE MANO DE OBRA PARA LOS TRABAJOS DE APLICACIÓN DE SELLADOR DE TECHO DEL EES, EN EL CPN PILOTO, PERTENECIENTE AL AREA 3 MONTECRISTI DE ESTE SRSCNO R-4.</t>
  </si>
  <si>
    <t>42039670764</t>
  </si>
  <si>
    <t>PAGO FINAL DE UN 50% POR SERVICIOS DE MANO DE OBRA PARA TRABAJOS DE MANTENIMIENTO Y REPARACION DE VARIAS UNIDADES DE AIRE ACONDICIONADO, EN EL ALMACEN DE MEDICAMENTOS, OFICINA REGIONAL, CCDX MAO, CCDX DAJABON DE ESTE SRSCNO R-4.</t>
  </si>
  <si>
    <t>034-0045866-1</t>
  </si>
  <si>
    <t>YOBANNY ALBERTO PERALTA VARGAS</t>
  </si>
  <si>
    <t>42039754393</t>
  </si>
  <si>
    <t>PAGO POR SERVICIO DE MANO DE OBRA PARA LOS TRABAJOS DE INSTALACION DE ALUZINC DEL EES, EN EL CPN EL MOTOCROS DE LA GERENCIA DE AREA 1 DE ESTE SRSCNO R-4</t>
  </si>
  <si>
    <t>42043270230</t>
  </si>
  <si>
    <t>PAGO COMPLETIVO DE LA FACTURA No.167609 CORRESPONDIENTE A ENERO 2026</t>
  </si>
  <si>
    <t>42046219584</t>
  </si>
  <si>
    <t>PAGO FINAL DE UN 50% POR SERVICIOS DE MANO DE OBRA PARA LOS TRABAJOS DE PINTURA GENERAL, EN EL CPN LOS CAYUCOS DE LA GERENCIA DE AREA 1 DE ESTE SRSCNO R-4</t>
  </si>
  <si>
    <t>42046266191</t>
  </si>
  <si>
    <t>PAGO FINAL DE UN 50% POR LOS TRABAJOS DE ACARREO DE MATERIALES DE CONSTRUCCION, EN EL CPN LAS MATAS DE SANTA CRUZ Y CPN HIPOLITO BILLINI DE ESTE SRSCNO R-4</t>
  </si>
  <si>
    <t>034-0019644-4</t>
  </si>
  <si>
    <t>CLAUDIO ORLANDO REINOSO</t>
  </si>
  <si>
    <t>42046362281</t>
  </si>
  <si>
    <t>PAGO POR SERVICIO DE MANO DE OBRA PARA LOS TRABAJOS DE REPARACIONES EN LAS INSTALACIONES ELECTRICAS Y EN LAS INSTALACIONES HIDROSANITARIAS Y DE DESAGUE DEL EES, EN LOS CPN LOS CAYUCOS, MOTOCROSS Y LOS RESTAURADORES DE ESTE SRSCNP R-4.</t>
  </si>
  <si>
    <t>42046398536</t>
  </si>
  <si>
    <t>PAGO FINAL DE UN 50% POR LOS TRABAJOS DE PINTURA GENERAL Y DE LOS PISOS DEL ESS, EN LOS CPN LA MINA Y BORUCO, PERTENECIENTES A LA GERENCIA DE AREA 1 DE ESTE SRSCNO R-4.</t>
  </si>
  <si>
    <t>041-0003521-3</t>
  </si>
  <si>
    <t>RAFAEL PEDRO ROBINSON BATISTA</t>
  </si>
  <si>
    <t>42046554516</t>
  </si>
  <si>
    <t>PAGO FINAL DE UN 60% POR SERVICIOS DE MANO DE OBRA PARA LOS TRABAJOS DE MANTENIMIENTO PROFUNDO DE LAS UNIDADES DE AIRE ACONDICIONADO DEL EES, EN EL CCDX MONTECRISTI DE ESTE SRSCNO R-4</t>
  </si>
  <si>
    <t>034-0034005-9</t>
  </si>
  <si>
    <t>FAUSTO ANTONIO RODRIGUEZ PEREZ</t>
  </si>
  <si>
    <t>42052863415</t>
  </si>
  <si>
    <t>PAGO DE LOS TRABAJOS DE COLOCACION DE CERAMICA EN EL BAÑO DE RESIDENCIA MEDICA, EN EL CPN PARAISO DE LA GERENCIA DE AREA 1 DE ESTE SRSCNO R-4</t>
  </si>
  <si>
    <t>REYNARDO RAMON REYES JIMENEZ</t>
  </si>
  <si>
    <t>ESTE CHEQUE CORRESPONDE A FEFRERO, 20 DEL  2026 POR EL 022482 YA QUE FUE DEVUELTO POR EL BANCO POR ERROR EN LA FECHA.</t>
  </si>
  <si>
    <t>42055714480</t>
  </si>
  <si>
    <t>PAGO FINAL DE UN 50% POR LOS TRABAJOS DE REPARACION DE OBRA CIVIL MENOR Y DEL SISTEMA HIDROSANITARIO, EN EL CPN LA MINA DE LA GERENCIA DE AREA 1 DE ESTE SRSCNO R-4</t>
  </si>
  <si>
    <t>PAGO INCENTIVOS AREA ADMINISTRATIVA</t>
  </si>
  <si>
    <t>4524000000078</t>
  </si>
  <si>
    <t>PAGO INCENTIVOS AREA ADMINISTRATIVA DEL SRSCNO R-4CORRESPONDIENTE AL PERIODO JULIO-DICIEMBRE 2025</t>
  </si>
  <si>
    <t>PAGO INCENTIVOS GERENCIAS DE AREA</t>
  </si>
  <si>
    <t>4524000000772</t>
  </si>
  <si>
    <t>PAGO INCENTIVOS DE LAS DIFERENTES GERENCIAS DE AREAS DE ESTE SRSCNO R-4 CORRESPONDIENTE AL PERIODO JULIO-DICIEMBRE 2025</t>
  </si>
  <si>
    <t>033-0010634-5</t>
  </si>
  <si>
    <t>ELBA BAUDILIA RODRIGUEZ</t>
  </si>
  <si>
    <t>42074288641</t>
  </si>
  <si>
    <t>PAGO ALQUILER DONDE FUNCIONA LA UNAP JOSE FCO PEÑA GOMEZ CORRESPONDIENTE A LOS MESES DE JULIO A OCTUBRE 2025</t>
  </si>
  <si>
    <t>PAGO DE NOMINA AL PERSONAL CONTRATADO EN LOS DIFERENTES CENTROS DE ATENCION Y OFICINA REGIONAL DE ESTE SRSCNO CORRESPONDIENTE A MARZO 2026</t>
  </si>
  <si>
    <t>A Y M PLOMERIA Y ELECTRICIDAD SRL</t>
  </si>
  <si>
    <t>42079360043</t>
  </si>
  <si>
    <t>PAGO COMPRA DE MATERIALES DE HERRERIA Y PINTURA A SER UTILIZADOS EN LOS TRABAJOS DEL OPERATIVO ESPECIAL DE MANTENIMIENTO Y ACONDICIONAMIENTO DE 20 CENTROS DE PRIMER NIVEL DE LA REGION CIBAO NOROESTE.</t>
  </si>
  <si>
    <t>034-0051218-6</t>
  </si>
  <si>
    <t>ALEXANDER RAFAEL MATEO PEÑA</t>
  </si>
  <si>
    <t>42082908227</t>
  </si>
  <si>
    <t>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t>
  </si>
  <si>
    <t>MARIA MERCEDES SOSA GARCIA</t>
  </si>
  <si>
    <t>42089217804</t>
  </si>
  <si>
    <t>PAGO COMPRA DE ALMUERZOS Y REFRIGERIOS DEL 1ER TRIMESTRE PARA LAS CAPACITACIONES, TALLERES Y REUNIONES DE LOS DIFERENTES DEPARTAMENTOS DE ESTA OFICINA REGIONAL, PERTENECIENTE A ESTE SRSCNO R-4 CORRESPONDIENTE AL MES DE ENERO 2026.</t>
  </si>
  <si>
    <t>42094212518</t>
  </si>
  <si>
    <t>PAGO PRIMER AVANCE DE UN 50% POR SERVICIOS DE ACARREOS DE MATERIALES DE CONSTRUCCION Y LIMPIEZA DE PATIO, EN LOS CPN VACAGORDA, CPN HIPOLITO BILLINI, CPN LAS MATAS DE SANTA CRUZ DE ESTE SRSCNO R-4.</t>
  </si>
  <si>
    <t>42096246624</t>
  </si>
  <si>
    <t>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t>
  </si>
  <si>
    <t>IMPRENTA REYES CABRERA EIRL</t>
  </si>
  <si>
    <t>42096275014</t>
  </si>
  <si>
    <t>PAGO COMPRA DE TALONARIOS DE RECIBO DE PAGOS ENUMERADOS CON COPIA INTEGRADA, 1/4 DE PAGINA, CON EL MEMBRETE DEL SERVICIO REGIONAL DE SALUD CIBAO NOROESTE, PARA SER UTILIZADOS EN LOS CENTROS DIAGNOSTICOS DEL SRSCNO R-4.</t>
  </si>
  <si>
    <t>42096300464</t>
  </si>
  <si>
    <t>PAGO COMPRA COMPLETIVA DE PINTURA SEMIGLOSS BLANCO 00, A SER UTILIZADA EN LOS TRABAJOS DEL OPERATIVO ESPECIAL DE MANTENIMIENTO DE LOS CENTROS DE PRIMER NIVEL DE ATENCION, PERTENECIENTES AL SERVICIO REGIONAL DE SALUD CIBAO NOROESTE R-4.</t>
  </si>
  <si>
    <t>42104236245</t>
  </si>
  <si>
    <t>PAGO FINAL DE UN 50% POR SERVICIOS DE ACARREOS DE MATERIALES DE CONSTRUCCION Y LIMPIEZA DE PATIO, EN LOS CPN VACA GORDA, HIPOLITO BILLONI Y LAS MATAS DE SANTA CRUZ DE ESTE SRSCNO R-4.</t>
  </si>
  <si>
    <t>034-0005968-3</t>
  </si>
  <si>
    <t>MANUEL DE JESUS PERALTA DISLA</t>
  </si>
  <si>
    <t>42118468597</t>
  </si>
  <si>
    <t>PAGO COMPRA DE 50 PAQUETES DEL PAPEL FOTOGRAFICO PARA LA IMPRESIÓN DE IMÁGENES RX, PARA USO DE LOS DEPARTAMENTOS DE IMÁGENES DE LOS CENTROS DIAGNOSTICOS DE ESTE SRSCNO R-4</t>
  </si>
  <si>
    <t>ROBER DE JESUS TAVARES HICIANO</t>
  </si>
  <si>
    <t>PAGO TRABAJO DE PINTURA DEL EES, EN EL CPN CERRO GORDO QUE PERTENECE A LA GERENCIA DE AREA III MONTECRISTI DE ESTE SRSCNO, R-4.</t>
  </si>
  <si>
    <t>034-0007588-7</t>
  </si>
  <si>
    <t>GERMAN MATEO VALDEZ</t>
  </si>
  <si>
    <t>PAGO ACTIVIDAD DEPORTIVA DEL PERSONAL INSTITUCIONAL, ALQUILER DEL PLAY DE SOTFBOL, SUMINISTRO Y CONTRATACION DE ARBITRO, DE ESTE SRSCNO, R-4.</t>
  </si>
  <si>
    <t>Pago impuestos retenciones a proveedores del estado, formulario IR -17, Correspondiente a MARZO 2026</t>
  </si>
  <si>
    <t>Cargo bancario correspondiente al mes de MARZO 2026</t>
  </si>
  <si>
    <t>LIBRO BANCO AL 31 DE MARZO DEL 2026</t>
  </si>
  <si>
    <t>260302003580020557</t>
  </si>
  <si>
    <t xml:space="preserve">SRSCNO, R4 </t>
  </si>
  <si>
    <t>260302002000080804</t>
  </si>
  <si>
    <t>260302002000020290</t>
  </si>
  <si>
    <t>260309002000090549</t>
  </si>
  <si>
    <t>260309002000090552</t>
  </si>
  <si>
    <t>260309002000090555</t>
  </si>
  <si>
    <t>260309002000090558</t>
  </si>
  <si>
    <t>260309002000030601</t>
  </si>
  <si>
    <t>41997588825</t>
  </si>
  <si>
    <t>4524000000008</t>
  </si>
  <si>
    <t>260316003580040241</t>
  </si>
  <si>
    <t>260316000610090779</t>
  </si>
  <si>
    <t>42044891579</t>
  </si>
  <si>
    <t>42058873021</t>
  </si>
  <si>
    <t>241576228327</t>
  </si>
  <si>
    <t>260325002000100315</t>
  </si>
  <si>
    <t>42088916281</t>
  </si>
  <si>
    <t>260327000610030040</t>
  </si>
  <si>
    <t>42100830633</t>
  </si>
  <si>
    <t>260327002000080186</t>
  </si>
  <si>
    <t>260331003580030333</t>
  </si>
  <si>
    <t>260331000610020301</t>
  </si>
  <si>
    <t>260331002000080298</t>
  </si>
  <si>
    <t>241641446952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</si>
</sst>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sz val="14"/>
      <name val="Calibri"/>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6">
    <xf numFmtId="0" fontId="0" fillId="0" borderId="0"/>
    <xf numFmtId="43" fontId="20"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xf numFmtId="0" fontId="19" fillId="0" borderId="0"/>
    <xf numFmtId="0" fontId="22" fillId="0" borderId="0" applyFont="0" applyFill="0" applyBorder="0" applyProtection="0"/>
    <xf numFmtId="0" fontId="22" fillId="0" borderId="0"/>
    <xf numFmtId="0" fontId="19" fillId="0" borderId="0"/>
    <xf numFmtId="0" fontId="22"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0" fontId="20" fillId="0" borderId="0"/>
    <xf numFmtId="0" fontId="20" fillId="0" borderId="0" applyFont="0" applyFill="0" applyBorder="0" applyProtection="0"/>
    <xf numFmtId="0" fontId="20" fillId="0" borderId="0"/>
    <xf numFmtId="0" fontId="17" fillId="0" borderId="0"/>
    <xf numFmtId="0" fontId="20" fillId="0" borderId="0" applyFont="0" applyFill="0" applyBorder="0" applyAlignment="0" applyProtection="0"/>
    <xf numFmtId="165" fontId="20" fillId="0" borderId="0" applyFont="0" applyFill="0" applyBorder="0" applyAlignment="0" applyProtection="0"/>
    <xf numFmtId="8" fontId="20" fillId="0" borderId="0" applyFont="0" applyFill="0" applyBorder="0" applyProtection="0"/>
    <xf numFmtId="43" fontId="33" fillId="0" borderId="0" applyFont="0" applyFill="0" applyBorder="0" applyAlignment="0" applyProtection="0"/>
    <xf numFmtId="172" fontId="33"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20" fillId="0" borderId="0"/>
    <xf numFmtId="0" fontId="11" fillId="0" borderId="0"/>
    <xf numFmtId="165" fontId="2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9" fontId="20"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60"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46">
    <xf numFmtId="0" fontId="0" fillId="0" borderId="0" xfId="0"/>
    <xf numFmtId="0" fontId="21" fillId="2" borderId="0" xfId="0" applyFont="1" applyFill="1" applyBorder="1" applyAlignment="1">
      <alignment vertical="center"/>
    </xf>
    <xf numFmtId="0" fontId="0" fillId="2" borderId="0" xfId="0" applyFill="1" applyBorder="1" applyAlignment="1">
      <alignment vertical="center"/>
    </xf>
    <xf numFmtId="0" fontId="23" fillId="2" borderId="0" xfId="0" applyFont="1" applyFill="1" applyBorder="1" applyAlignment="1">
      <alignment vertical="center"/>
    </xf>
    <xf numFmtId="166" fontId="26" fillId="2" borderId="0" xfId="1" applyNumberFormat="1" applyFont="1" applyFill="1" applyBorder="1" applyAlignment="1">
      <alignment vertical="center"/>
    </xf>
    <xf numFmtId="0" fontId="27" fillId="2" borderId="0" xfId="0" applyFont="1" applyFill="1" applyBorder="1" applyAlignment="1">
      <alignment vertical="center"/>
    </xf>
    <xf numFmtId="166" fontId="26" fillId="2" borderId="0" xfId="1" applyNumberFormat="1" applyFont="1" applyFill="1" applyBorder="1" applyAlignment="1">
      <alignment vertical="center" wrapText="1"/>
    </xf>
    <xf numFmtId="0" fontId="26" fillId="2" borderId="0" xfId="0" applyFont="1" applyFill="1" applyBorder="1" applyAlignment="1">
      <alignment horizontal="center" vertical="center"/>
    </xf>
    <xf numFmtId="0" fontId="27" fillId="2" borderId="0" xfId="0" applyFont="1" applyFill="1" applyBorder="1" applyAlignment="1">
      <alignment horizontal="left" vertical="center"/>
    </xf>
    <xf numFmtId="166" fontId="27" fillId="2" borderId="0" xfId="1" applyNumberFormat="1" applyFont="1" applyFill="1" applyBorder="1" applyAlignment="1">
      <alignment horizontal="left" vertical="center" wrapText="1"/>
    </xf>
    <xf numFmtId="166" fontId="27" fillId="2" borderId="0" xfId="1" applyNumberFormat="1"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left" vertical="center" wrapText="1"/>
    </xf>
    <xf numFmtId="43" fontId="20" fillId="2" borderId="0" xfId="1" applyFont="1" applyFill="1" applyBorder="1" applyAlignment="1">
      <alignment vertical="center"/>
    </xf>
    <xf numFmtId="166" fontId="0" fillId="0" borderId="0" xfId="1" applyNumberFormat="1" applyFont="1" applyBorder="1" applyAlignment="1">
      <alignment vertical="center"/>
    </xf>
    <xf numFmtId="0" fontId="21" fillId="0" borderId="0" xfId="0" applyFont="1" applyBorder="1" applyAlignment="1">
      <alignment vertical="center"/>
    </xf>
    <xf numFmtId="0" fontId="0" fillId="0" borderId="0" xfId="0" applyBorder="1" applyAlignment="1">
      <alignment vertical="center"/>
    </xf>
    <xf numFmtId="166" fontId="26" fillId="2" borderId="0" xfId="1" applyNumberFormat="1" applyFont="1" applyFill="1" applyBorder="1" applyAlignment="1">
      <alignment horizontal="center" vertical="center" wrapText="1"/>
    </xf>
    <xf numFmtId="0" fontId="26" fillId="2" borderId="0" xfId="0" applyFont="1" applyFill="1" applyBorder="1" applyAlignment="1">
      <alignment horizontal="left" vertical="center"/>
    </xf>
    <xf numFmtId="166" fontId="20" fillId="2" borderId="0" xfId="1" applyNumberFormat="1" applyFont="1" applyFill="1" applyBorder="1" applyAlignment="1">
      <alignment vertical="center"/>
    </xf>
    <xf numFmtId="0" fontId="20" fillId="0" borderId="0" xfId="42"/>
    <xf numFmtId="43" fontId="34" fillId="2" borderId="8" xfId="40" applyFont="1" applyFill="1" applyBorder="1" applyAlignment="1">
      <alignment vertical="center"/>
    </xf>
    <xf numFmtId="0" fontId="7" fillId="0" borderId="0" xfId="51" applyBorder="1"/>
    <xf numFmtId="0" fontId="21" fillId="2" borderId="0" xfId="51" applyFont="1" applyFill="1" applyBorder="1" applyAlignment="1">
      <alignment horizontal="center" wrapText="1"/>
    </xf>
    <xf numFmtId="0" fontId="21" fillId="0" borderId="0" xfId="51" applyFont="1" applyBorder="1" applyAlignment="1">
      <alignment horizontal="center" wrapText="1"/>
    </xf>
    <xf numFmtId="0" fontId="21" fillId="2" borderId="0" xfId="51" applyFont="1" applyFill="1" applyBorder="1" applyAlignment="1">
      <alignment horizontal="center"/>
    </xf>
    <xf numFmtId="0" fontId="21" fillId="0" borderId="0" xfId="51" applyFont="1" applyBorder="1" applyAlignment="1">
      <alignment horizontal="center"/>
    </xf>
    <xf numFmtId="0" fontId="20" fillId="0" borderId="0" xfId="51" applyFont="1"/>
    <xf numFmtId="0" fontId="21" fillId="3" borderId="0" xfId="51" applyFont="1" applyFill="1" applyBorder="1" applyAlignment="1">
      <alignment horizontal="center" wrapText="1"/>
    </xf>
    <xf numFmtId="0" fontId="36" fillId="2" borderId="0" xfId="51" applyFont="1" applyFill="1" applyBorder="1"/>
    <xf numFmtId="0" fontId="36" fillId="0" borderId="0" xfId="51" applyFont="1" applyBorder="1"/>
    <xf numFmtId="0" fontId="36" fillId="0" borderId="0" xfId="51" applyFont="1" applyFill="1" applyBorder="1"/>
    <xf numFmtId="0" fontId="37" fillId="2" borderId="0" xfId="51" applyFont="1" applyFill="1" applyBorder="1"/>
    <xf numFmtId="0" fontId="7" fillId="2" borderId="0" xfId="51" applyFill="1" applyAlignment="1">
      <alignment wrapText="1"/>
    </xf>
    <xf numFmtId="0" fontId="7" fillId="0" borderId="0" xfId="51" applyAlignment="1">
      <alignment wrapText="1"/>
    </xf>
    <xf numFmtId="0" fontId="20" fillId="2" borderId="0" xfId="51" applyFont="1" applyFill="1"/>
    <xf numFmtId="0" fontId="7" fillId="2" borderId="0" xfId="51" applyFill="1"/>
    <xf numFmtId="0" fontId="7" fillId="0" borderId="0" xfId="51"/>
    <xf numFmtId="4" fontId="7" fillId="0" borderId="0" xfId="51" applyNumberFormat="1" applyAlignment="1">
      <alignment horizontal="right"/>
    </xf>
    <xf numFmtId="49" fontId="7" fillId="0" borderId="0" xfId="51" applyNumberFormat="1" applyAlignment="1">
      <alignment horizontal="right" wrapText="1"/>
    </xf>
    <xf numFmtId="49" fontId="7" fillId="0" borderId="0" xfId="51" applyNumberFormat="1" applyAlignment="1">
      <alignment horizontal="center"/>
    </xf>
    <xf numFmtId="43" fontId="0" fillId="0" borderId="0" xfId="53" applyFont="1" applyAlignment="1">
      <alignment horizontal="left"/>
    </xf>
    <xf numFmtId="4" fontId="7" fillId="0" borderId="0" xfId="51" applyNumberFormat="1" applyAlignment="1">
      <alignment horizontal="center" vertical="center"/>
    </xf>
    <xf numFmtId="43" fontId="0" fillId="0" borderId="0" xfId="53" applyFont="1" applyAlignment="1">
      <alignment horizontal="right" wrapText="1"/>
    </xf>
    <xf numFmtId="0" fontId="7" fillId="0" borderId="0" xfId="51" applyAlignment="1">
      <alignment horizontal="left"/>
    </xf>
    <xf numFmtId="0" fontId="39" fillId="0" borderId="0" xfId="51" applyFont="1" applyBorder="1"/>
    <xf numFmtId="49" fontId="39" fillId="0" borderId="0" xfId="51" applyNumberFormat="1" applyFont="1" applyBorder="1"/>
    <xf numFmtId="0" fontId="40" fillId="0" borderId="0" xfId="51" applyFont="1"/>
    <xf numFmtId="49" fontId="41" fillId="0" borderId="6" xfId="51" applyNumberFormat="1" applyFont="1" applyBorder="1" applyAlignment="1">
      <alignment horizontal="center"/>
    </xf>
    <xf numFmtId="0" fontId="41" fillId="2" borderId="6" xfId="51" applyFont="1" applyFill="1" applyBorder="1" applyAlignment="1">
      <alignment horizontal="center" wrapText="1"/>
    </xf>
    <xf numFmtId="49" fontId="41" fillId="2" borderId="6" xfId="51" applyNumberFormat="1" applyFont="1" applyFill="1" applyBorder="1" applyAlignment="1">
      <alignment horizontal="center" wrapText="1"/>
    </xf>
    <xf numFmtId="174" fontId="41" fillId="0" borderId="6" xfId="51" applyNumberFormat="1" applyFont="1" applyFill="1" applyBorder="1" applyAlignment="1">
      <alignment horizontal="center"/>
    </xf>
    <xf numFmtId="4" fontId="41" fillId="0" borderId="6" xfId="51" applyNumberFormat="1" applyFont="1" applyBorder="1" applyAlignment="1">
      <alignment horizontal="center"/>
    </xf>
    <xf numFmtId="0" fontId="41" fillId="0" borderId="6" xfId="51" applyFont="1" applyBorder="1" applyAlignment="1">
      <alignment horizontal="center" wrapText="1"/>
    </xf>
    <xf numFmtId="0" fontId="40" fillId="0" borderId="0" xfId="51" applyFont="1" applyBorder="1"/>
    <xf numFmtId="4" fontId="21" fillId="2" borderId="0" xfId="51" applyNumberFormat="1" applyFont="1" applyFill="1" applyBorder="1" applyAlignment="1">
      <alignment horizontal="right"/>
    </xf>
    <xf numFmtId="0" fontId="39" fillId="2" borderId="0" xfId="51" applyFont="1" applyFill="1"/>
    <xf numFmtId="0" fontId="39" fillId="0" borderId="0" xfId="51" applyFont="1"/>
    <xf numFmtId="176" fontId="41" fillId="0" borderId="0" xfId="51" applyNumberFormat="1" applyFont="1" applyBorder="1" applyAlignment="1">
      <alignment horizontal="center" wrapText="1"/>
    </xf>
    <xf numFmtId="49" fontId="39" fillId="0" borderId="0" xfId="51" applyNumberFormat="1" applyFont="1" applyBorder="1" applyAlignment="1">
      <alignment horizontal="right" wrapText="1"/>
    </xf>
    <xf numFmtId="0" fontId="40" fillId="0" borderId="0" xfId="51" applyFont="1" applyBorder="1" applyAlignment="1">
      <alignment horizontal="left"/>
    </xf>
    <xf numFmtId="0" fontId="44" fillId="0" borderId="0" xfId="51" applyFont="1" applyAlignment="1">
      <alignment horizontal="center" wrapText="1"/>
    </xf>
    <xf numFmtId="176" fontId="21" fillId="0" borderId="0" xfId="51" applyNumberFormat="1" applyFont="1" applyBorder="1" applyAlignment="1">
      <alignment horizontal="center" wrapText="1"/>
    </xf>
    <xf numFmtId="4" fontId="40"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 fontId="43" fillId="0" borderId="0" xfId="53" applyNumberFormat="1" applyFont="1" applyBorder="1" applyAlignment="1">
      <alignment horizontal="right"/>
    </xf>
    <xf numFmtId="4" fontId="39" fillId="0" borderId="0" xfId="51" applyNumberFormat="1" applyFont="1" applyAlignment="1">
      <alignment horizontal="right"/>
    </xf>
    <xf numFmtId="0" fontId="39" fillId="0" borderId="0" xfId="51" applyFont="1" applyAlignment="1">
      <alignment wrapText="1"/>
    </xf>
    <xf numFmtId="49" fontId="39" fillId="0" borderId="0" xfId="51" applyNumberFormat="1" applyFont="1"/>
    <xf numFmtId="49" fontId="39" fillId="2" borderId="0" xfId="51" applyNumberFormat="1" applyFont="1" applyFill="1" applyBorder="1" applyAlignment="1">
      <alignment horizontal="right" wrapText="1"/>
    </xf>
    <xf numFmtId="0" fontId="39" fillId="2" borderId="0" xfId="51" applyFont="1" applyFill="1" applyBorder="1"/>
    <xf numFmtId="4" fontId="39" fillId="2" borderId="0" xfId="51" applyNumberFormat="1" applyFont="1" applyFill="1" applyBorder="1" applyAlignment="1">
      <alignment horizontal="right"/>
    </xf>
    <xf numFmtId="4" fontId="39" fillId="2" borderId="0" xfId="51" applyNumberFormat="1" applyFont="1" applyFill="1" applyBorder="1" applyAlignment="1">
      <alignment horizontal="left"/>
    </xf>
    <xf numFmtId="4" fontId="21" fillId="2" borderId="0" xfId="51" applyNumberFormat="1" applyFont="1" applyFill="1" applyBorder="1" applyAlignment="1"/>
    <xf numFmtId="4" fontId="39" fillId="2" borderId="0" xfId="51" applyNumberFormat="1" applyFont="1" applyFill="1" applyBorder="1" applyAlignment="1"/>
    <xf numFmtId="4" fontId="28" fillId="2" borderId="0" xfId="51" applyNumberFormat="1" applyFont="1" applyFill="1" applyBorder="1" applyAlignment="1">
      <alignment horizontal="left"/>
    </xf>
    <xf numFmtId="4" fontId="39" fillId="0" borderId="0" xfId="51" applyNumberFormat="1" applyFont="1" applyBorder="1" applyAlignment="1">
      <alignment horizontal="right"/>
    </xf>
    <xf numFmtId="0" fontId="20" fillId="5" borderId="0" xfId="51" applyFont="1" applyFill="1" applyBorder="1" applyAlignment="1">
      <alignment horizontal="right" vertical="center"/>
    </xf>
    <xf numFmtId="0" fontId="20" fillId="0" borderId="0" xfId="51" applyNumberFormat="1" applyFont="1" applyBorder="1" applyAlignment="1">
      <alignment horizontal="right"/>
    </xf>
    <xf numFmtId="0" fontId="20" fillId="5" borderId="0" xfId="51" applyFont="1" applyFill="1" applyAlignment="1">
      <alignment horizontal="right" vertical="center"/>
    </xf>
    <xf numFmtId="0" fontId="39" fillId="6" borderId="0" xfId="51" applyFont="1" applyFill="1" applyBorder="1"/>
    <xf numFmtId="49" fontId="39" fillId="0" borderId="0" xfId="51" applyNumberFormat="1" applyFont="1" applyAlignment="1">
      <alignment horizontal="right" wrapText="1"/>
    </xf>
    <xf numFmtId="0" fontId="45" fillId="0" borderId="0" xfId="51" applyFont="1" applyAlignment="1">
      <alignment wrapText="1"/>
    </xf>
    <xf numFmtId="0" fontId="28" fillId="0" borderId="0" xfId="16" applyFont="1" applyAlignment="1">
      <alignment horizontal="center"/>
    </xf>
    <xf numFmtId="0" fontId="38" fillId="0" borderId="0" xfId="16" applyFont="1" applyAlignment="1">
      <alignment horizontal="left" wrapText="1"/>
    </xf>
    <xf numFmtId="4" fontId="28" fillId="0" borderId="0" xfId="16" applyNumberFormat="1" applyFont="1" applyAlignment="1">
      <alignment horizontal="center"/>
    </xf>
    <xf numFmtId="0" fontId="28" fillId="0" borderId="0" xfId="16" applyFont="1" applyAlignment="1">
      <alignment horizontal="right"/>
    </xf>
    <xf numFmtId="0" fontId="28" fillId="7" borderId="6" xfId="16" applyFont="1" applyFill="1" applyBorder="1" applyAlignment="1">
      <alignment horizontal="center"/>
    </xf>
    <xf numFmtId="49" fontId="43" fillId="0" borderId="6" xfId="0" applyNumberFormat="1" applyFont="1" applyBorder="1" applyAlignment="1">
      <alignment horizontal="left"/>
    </xf>
    <xf numFmtId="0" fontId="20" fillId="0" borderId="0" xfId="16"/>
    <xf numFmtId="43" fontId="20" fillId="0" borderId="0" xfId="16" applyNumberFormat="1"/>
    <xf numFmtId="176" fontId="48" fillId="0" borderId="0" xfId="16" applyNumberFormat="1" applyFont="1" applyAlignment="1">
      <alignment horizontal="center"/>
    </xf>
    <xf numFmtId="0" fontId="49" fillId="0" borderId="0" xfId="16" applyFont="1" applyAlignment="1">
      <alignment horizontal="left"/>
    </xf>
    <xf numFmtId="169" fontId="49" fillId="0" borderId="0" xfId="16" applyNumberFormat="1" applyFont="1" applyAlignment="1">
      <alignment horizontal="left"/>
    </xf>
    <xf numFmtId="43" fontId="49" fillId="0" borderId="0" xfId="53" applyFont="1" applyAlignment="1">
      <alignment horizontal="left"/>
    </xf>
    <xf numFmtId="0" fontId="48" fillId="0" borderId="0" xfId="16" applyFont="1"/>
    <xf numFmtId="169" fontId="48" fillId="0" borderId="0" xfId="16" applyNumberFormat="1" applyFont="1"/>
    <xf numFmtId="43" fontId="48" fillId="0" borderId="0" xfId="16" applyNumberFormat="1" applyFont="1"/>
    <xf numFmtId="176" fontId="40" fillId="0" borderId="0" xfId="16" applyNumberFormat="1" applyFont="1" applyAlignment="1">
      <alignment horizontal="center"/>
    </xf>
    <xf numFmtId="4" fontId="50" fillId="0" borderId="0" xfId="16" applyNumberFormat="1" applyFont="1" applyAlignment="1">
      <alignment horizontal="right"/>
    </xf>
    <xf numFmtId="43" fontId="40" fillId="0" borderId="0" xfId="53" applyFont="1" applyAlignment="1">
      <alignment horizontal="center"/>
    </xf>
    <xf numFmtId="4" fontId="40" fillId="0" borderId="0" xfId="16" applyNumberFormat="1" applyFont="1" applyAlignment="1">
      <alignment horizontal="center"/>
    </xf>
    <xf numFmtId="176" fontId="43" fillId="0" borderId="0" xfId="16" applyNumberFormat="1" applyFont="1" applyAlignment="1">
      <alignment horizontal="center"/>
    </xf>
    <xf numFmtId="169" fontId="43" fillId="0" borderId="0" xfId="16" applyNumberFormat="1" applyFont="1" applyAlignment="1">
      <alignment horizontal="center"/>
    </xf>
    <xf numFmtId="174" fontId="21" fillId="2" borderId="6" xfId="51" applyNumberFormat="1" applyFont="1" applyFill="1" applyBorder="1" applyAlignment="1">
      <alignment horizontal="center"/>
    </xf>
    <xf numFmtId="49" fontId="21" fillId="2" borderId="6" xfId="51" applyNumberFormat="1" applyFont="1" applyFill="1" applyBorder="1" applyAlignment="1">
      <alignment horizontal="center" wrapText="1"/>
    </xf>
    <xf numFmtId="0" fontId="21" fillId="2" borderId="6" xfId="51" applyFont="1" applyFill="1" applyBorder="1" applyAlignment="1">
      <alignment horizontal="left"/>
    </xf>
    <xf numFmtId="4" fontId="21" fillId="2" borderId="6" xfId="51" applyNumberFormat="1" applyFont="1" applyFill="1" applyBorder="1" applyAlignment="1">
      <alignment horizontal="center" vertical="center"/>
    </xf>
    <xf numFmtId="43" fontId="21" fillId="2" borderId="6" xfId="53" applyFont="1" applyFill="1" applyBorder="1" applyAlignment="1">
      <alignment horizontal="right" wrapText="1"/>
    </xf>
    <xf numFmtId="4" fontId="21" fillId="2" borderId="6" xfId="51" applyNumberFormat="1" applyFont="1" applyFill="1" applyBorder="1" applyAlignment="1">
      <alignment horizontal="center"/>
    </xf>
    <xf numFmtId="0" fontId="36" fillId="0" borderId="0" xfId="0" applyFont="1" applyFill="1" applyBorder="1" applyAlignment="1"/>
    <xf numFmtId="0" fontId="36" fillId="2" borderId="0" xfId="0" applyFont="1" applyFill="1" applyBorder="1" applyAlignment="1"/>
    <xf numFmtId="0" fontId="36" fillId="0" borderId="0" xfId="0" applyFont="1" applyFill="1" applyBorder="1"/>
    <xf numFmtId="0" fontId="37" fillId="2" borderId="0" xfId="0" applyFont="1" applyFill="1" applyBorder="1" applyAlignment="1">
      <alignment wrapText="1"/>
    </xf>
    <xf numFmtId="0" fontId="37" fillId="2" borderId="0" xfId="0" applyFont="1" applyFill="1" applyBorder="1"/>
    <xf numFmtId="0" fontId="37" fillId="2" borderId="0" xfId="0" applyFont="1" applyFill="1" applyBorder="1" applyAlignment="1"/>
    <xf numFmtId="0" fontId="36" fillId="2" borderId="0" xfId="0" applyFont="1" applyFill="1" applyBorder="1"/>
    <xf numFmtId="0" fontId="21" fillId="2" borderId="0" xfId="0" applyFont="1" applyFill="1" applyBorder="1" applyAlignment="1">
      <alignment horizontal="center" wrapText="1"/>
    </xf>
    <xf numFmtId="0" fontId="21" fillId="3" borderId="0" xfId="0" applyFont="1" applyFill="1" applyBorder="1" applyAlignment="1">
      <alignment horizontal="center" wrapText="1"/>
    </xf>
    <xf numFmtId="0" fontId="20" fillId="0" borderId="0" xfId="0" applyFont="1"/>
    <xf numFmtId="171" fontId="29" fillId="2" borderId="2" xfId="34" applyNumberFormat="1" applyFont="1" applyFill="1" applyBorder="1" applyAlignment="1" applyProtection="1">
      <alignment horizontal="center" vertical="center" wrapText="1"/>
      <protection hidden="1"/>
    </xf>
    <xf numFmtId="171" fontId="51" fillId="2" borderId="2" xfId="34" applyNumberFormat="1" applyFont="1" applyFill="1" applyBorder="1" applyAlignment="1" applyProtection="1">
      <alignment horizontal="center" vertical="center" wrapText="1"/>
      <protection hidden="1"/>
    </xf>
    <xf numFmtId="0" fontId="20" fillId="2" borderId="0" xfId="42" applyFill="1"/>
    <xf numFmtId="49" fontId="29" fillId="2" borderId="6" xfId="0" applyNumberFormat="1" applyFont="1" applyFill="1" applyBorder="1" applyAlignment="1">
      <alignment horizontal="left" wrapText="1"/>
    </xf>
    <xf numFmtId="0" fontId="29" fillId="2" borderId="6" xfId="0" applyFont="1" applyFill="1" applyBorder="1" applyAlignment="1">
      <alignment horizontal="left" wrapText="1"/>
    </xf>
    <xf numFmtId="0" fontId="29"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41" fillId="2" borderId="0" xfId="0" applyFont="1" applyFill="1" applyBorder="1" applyAlignment="1">
      <alignment wrapText="1"/>
    </xf>
    <xf numFmtId="0" fontId="38" fillId="0" borderId="6" xfId="16" applyFont="1" applyBorder="1" applyAlignment="1">
      <alignment horizontal="right" wrapText="1"/>
    </xf>
    <xf numFmtId="4" fontId="28" fillId="0" borderId="6" xfId="16" applyNumberFormat="1" applyFont="1" applyBorder="1" applyAlignment="1">
      <alignment horizontal="left" wrapText="1"/>
    </xf>
    <xf numFmtId="4" fontId="28" fillId="0" borderId="6" xfId="16" applyNumberFormat="1" applyFont="1" applyBorder="1" applyAlignment="1">
      <alignment horizontal="center"/>
    </xf>
    <xf numFmtId="174" fontId="28" fillId="0" borderId="6" xfId="16" applyNumberFormat="1" applyFont="1" applyBorder="1" applyAlignment="1">
      <alignment horizontal="right"/>
    </xf>
    <xf numFmtId="4" fontId="28" fillId="0" borderId="6" xfId="16" applyNumberFormat="1" applyFont="1" applyBorder="1" applyAlignment="1">
      <alignment horizontal="right"/>
    </xf>
    <xf numFmtId="4" fontId="28"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6" fillId="0" borderId="0" xfId="0" applyFont="1" applyBorder="1"/>
    <xf numFmtId="0" fontId="29" fillId="0" borderId="0" xfId="51" applyFont="1"/>
    <xf numFmtId="0" fontId="29" fillId="0" borderId="0" xfId="51" applyFont="1" applyAlignment="1">
      <alignment wrapText="1"/>
    </xf>
    <xf numFmtId="4" fontId="29" fillId="2" borderId="0" xfId="51" applyNumberFormat="1" applyFont="1" applyFill="1" applyBorder="1" applyAlignment="1">
      <alignment horizontal="right"/>
    </xf>
    <xf numFmtId="0" fontId="29" fillId="0" borderId="6" xfId="16" applyFont="1" applyBorder="1" applyAlignment="1">
      <alignment horizontal="center"/>
    </xf>
    <xf numFmtId="43" fontId="29" fillId="0" borderId="6" xfId="1" applyFont="1" applyBorder="1"/>
    <xf numFmtId="4" fontId="29" fillId="5" borderId="6" xfId="16" applyNumberFormat="1" applyFont="1" applyFill="1" applyBorder="1" applyAlignment="1">
      <alignment horizontal="right"/>
    </xf>
    <xf numFmtId="4" fontId="29" fillId="2" borderId="6" xfId="16" applyNumberFormat="1" applyFont="1" applyFill="1" applyBorder="1" applyAlignment="1">
      <alignment horizontal="center" wrapText="1"/>
    </xf>
    <xf numFmtId="0" fontId="29" fillId="0" borderId="6" xfId="16" applyFont="1" applyBorder="1" applyAlignment="1">
      <alignment horizontal="left"/>
    </xf>
    <xf numFmtId="4" fontId="32" fillId="2" borderId="0" xfId="51" applyNumberFormat="1" applyFont="1" applyFill="1" applyBorder="1" applyAlignment="1">
      <alignment horizontal="right"/>
    </xf>
    <xf numFmtId="4" fontId="32" fillId="2" borderId="0" xfId="51" applyNumberFormat="1" applyFont="1" applyFill="1" applyBorder="1" applyAlignment="1">
      <alignment horizontal="left"/>
    </xf>
    <xf numFmtId="1" fontId="32"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1" fillId="2" borderId="6" xfId="0" applyFont="1" applyFill="1" applyBorder="1" applyAlignment="1">
      <alignment wrapText="1"/>
    </xf>
    <xf numFmtId="14" fontId="29" fillId="2" borderId="6" xfId="0" applyNumberFormat="1" applyFont="1" applyFill="1" applyBorder="1" applyAlignment="1">
      <alignment horizontal="right"/>
    </xf>
    <xf numFmtId="0" fontId="35" fillId="0" borderId="0" xfId="16" applyFont="1"/>
    <xf numFmtId="0" fontId="29" fillId="0" borderId="6" xfId="16" applyFont="1" applyBorder="1" applyAlignment="1">
      <alignment horizontal="left" wrapText="1"/>
    </xf>
    <xf numFmtId="49" fontId="29" fillId="0" borderId="0" xfId="0" applyNumberFormat="1" applyFont="1" applyBorder="1" applyAlignment="1">
      <alignment horizontal="left"/>
    </xf>
    <xf numFmtId="177" fontId="29" fillId="2" borderId="6" xfId="16" applyNumberFormat="1" applyFont="1" applyFill="1" applyBorder="1" applyAlignment="1">
      <alignment horizontal="center"/>
    </xf>
    <xf numFmtId="1" fontId="29" fillId="0" borderId="6" xfId="16" applyNumberFormat="1" applyFont="1" applyBorder="1" applyAlignment="1">
      <alignment horizontal="center"/>
    </xf>
    <xf numFmtId="4" fontId="29" fillId="5" borderId="6" xfId="57" applyNumberFormat="1" applyFont="1" applyFill="1" applyBorder="1" applyAlignment="1"/>
    <xf numFmtId="0" fontId="54" fillId="0" borderId="6" xfId="0" applyFont="1" applyBorder="1" applyAlignment="1">
      <alignment horizontal="left" vertical="center" wrapText="1"/>
    </xf>
    <xf numFmtId="0" fontId="29" fillId="0" borderId="6" xfId="16" applyNumberFormat="1" applyFont="1" applyBorder="1" applyAlignment="1">
      <alignment horizontal="center"/>
    </xf>
    <xf numFmtId="0" fontId="7" fillId="0" borderId="0" xfId="51" applyAlignment="1" applyProtection="1">
      <protection locked="0"/>
    </xf>
    <xf numFmtId="0" fontId="21" fillId="0" borderId="0" xfId="42" applyFont="1" applyFill="1" applyAlignment="1" applyProtection="1">
      <alignment horizontal="center" vertical="center"/>
      <protection locked="0"/>
    </xf>
    <xf numFmtId="49" fontId="7"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7" fillId="0" borderId="0" xfId="51" applyNumberFormat="1" applyAlignment="1" applyProtection="1">
      <alignment horizontal="right"/>
      <protection locked="0"/>
    </xf>
    <xf numFmtId="4" fontId="7"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7" fillId="0" borderId="0" xfId="51" applyNumberFormat="1" applyAlignment="1" applyProtection="1">
      <alignment horizontal="right"/>
      <protection locked="0"/>
    </xf>
    <xf numFmtId="49" fontId="38" fillId="0" borderId="6" xfId="0" applyNumberFormat="1" applyFont="1" applyBorder="1"/>
    <xf numFmtId="0" fontId="28" fillId="0" borderId="6" xfId="0" applyFont="1" applyBorder="1" applyAlignment="1">
      <alignment horizontal="right" wrapText="1"/>
    </xf>
    <xf numFmtId="49" fontId="38" fillId="0" borderId="6" xfId="0" applyNumberFormat="1" applyFont="1" applyBorder="1" applyAlignment="1">
      <alignment horizontal="right" wrapText="1"/>
    </xf>
    <xf numFmtId="0" fontId="38" fillId="0" borderId="6" xfId="0" applyFont="1" applyBorder="1" applyAlignment="1">
      <alignment vertical="center"/>
    </xf>
    <xf numFmtId="43" fontId="28" fillId="0" borderId="6" xfId="1" applyFont="1" applyBorder="1" applyAlignment="1">
      <alignment horizontal="right"/>
    </xf>
    <xf numFmtId="0" fontId="38" fillId="0" borderId="6" xfId="0" applyNumberFormat="1" applyFont="1" applyBorder="1" applyAlignment="1">
      <alignment wrapText="1"/>
    </xf>
    <xf numFmtId="0" fontId="29" fillId="0" borderId="6" xfId="16" applyFont="1" applyBorder="1"/>
    <xf numFmtId="14" fontId="29" fillId="2" borderId="6" xfId="51" applyNumberFormat="1" applyFont="1" applyFill="1" applyBorder="1" applyAlignment="1">
      <alignment horizontal="right"/>
    </xf>
    <xf numFmtId="49" fontId="32" fillId="2" borderId="2" xfId="51" applyNumberFormat="1" applyFont="1" applyFill="1" applyBorder="1" applyAlignment="1">
      <alignment horizontal="center" wrapText="1"/>
    </xf>
    <xf numFmtId="4" fontId="32" fillId="2" borderId="6" xfId="51" applyNumberFormat="1" applyFont="1" applyFill="1" applyBorder="1" applyAlignment="1">
      <alignment horizontal="center" vertical="center"/>
    </xf>
    <xf numFmtId="43" fontId="29" fillId="2" borderId="2" xfId="53" applyFont="1" applyFill="1" applyBorder="1" applyAlignment="1">
      <alignment horizontal="right" wrapText="1"/>
    </xf>
    <xf numFmtId="43" fontId="29" fillId="2" borderId="6" xfId="53" applyFont="1" applyFill="1" applyBorder="1" applyAlignment="1">
      <alignment horizontal="center"/>
    </xf>
    <xf numFmtId="49" fontId="29" fillId="2" borderId="6" xfId="51" applyNumberFormat="1" applyFont="1" applyFill="1" applyBorder="1" applyAlignment="1">
      <alignment horizontal="center" wrapText="1"/>
    </xf>
    <xf numFmtId="49" fontId="29" fillId="2" borderId="2" xfId="51" applyNumberFormat="1" applyFont="1" applyFill="1" applyBorder="1" applyAlignment="1">
      <alignment horizontal="center" wrapText="1"/>
    </xf>
    <xf numFmtId="0" fontId="29" fillId="2" borderId="6" xfId="51" applyFont="1" applyFill="1" applyBorder="1" applyAlignment="1">
      <alignment horizontal="left" wrapText="1"/>
    </xf>
    <xf numFmtId="4" fontId="29" fillId="2" borderId="6" xfId="51" applyNumberFormat="1" applyFont="1" applyFill="1" applyBorder="1" applyAlignment="1">
      <alignment horizontal="right"/>
    </xf>
    <xf numFmtId="0" fontId="29" fillId="2" borderId="7" xfId="51" applyFont="1" applyFill="1" applyBorder="1" applyAlignment="1">
      <alignment horizontal="left" wrapText="1"/>
    </xf>
    <xf numFmtId="4" fontId="29" fillId="2" borderId="2" xfId="51" applyNumberFormat="1" applyFont="1" applyFill="1" applyBorder="1" applyAlignment="1">
      <alignment horizontal="right"/>
    </xf>
    <xf numFmtId="0" fontId="29" fillId="2" borderId="6" xfId="0" applyNumberFormat="1" applyFont="1" applyFill="1" applyBorder="1" applyAlignment="1" applyProtection="1">
      <alignment horizontal="left" wrapText="1"/>
      <protection locked="0"/>
    </xf>
    <xf numFmtId="0" fontId="29" fillId="2" borderId="6" xfId="51" applyFont="1" applyFill="1" applyBorder="1" applyAlignment="1" applyProtection="1">
      <alignment horizontal="left" wrapText="1"/>
      <protection locked="0"/>
    </xf>
    <xf numFmtId="0" fontId="29" fillId="2" borderId="6" xfId="0" applyNumberFormat="1" applyFont="1" applyFill="1" applyBorder="1" applyAlignment="1" applyProtection="1">
      <alignment horizontal="left" vertical="center" wrapText="1"/>
      <protection locked="0"/>
    </xf>
    <xf numFmtId="0" fontId="29" fillId="2" borderId="9" xfId="0" applyNumberFormat="1" applyFont="1" applyFill="1" applyBorder="1" applyAlignment="1" applyProtection="1">
      <alignment horizontal="left" vertical="center" wrapText="1"/>
      <protection locked="0"/>
    </xf>
    <xf numFmtId="43" fontId="30" fillId="2" borderId="6" xfId="53" applyFont="1" applyFill="1" applyBorder="1" applyAlignment="1">
      <alignment horizontal="center"/>
    </xf>
    <xf numFmtId="0" fontId="29" fillId="2" borderId="0" xfId="0" applyNumberFormat="1" applyFont="1" applyFill="1" applyBorder="1" applyAlignment="1" applyProtection="1">
      <alignment horizontal="left" wrapText="1"/>
      <protection locked="0"/>
    </xf>
    <xf numFmtId="49" fontId="29" fillId="2" borderId="2" xfId="51" applyNumberFormat="1" applyFont="1" applyFill="1" applyBorder="1" applyAlignment="1">
      <alignment horizontal="center"/>
    </xf>
    <xf numFmtId="0" fontId="29" fillId="2" borderId="9" xfId="0" applyFont="1" applyFill="1" applyBorder="1" applyAlignment="1">
      <alignment horizontal="left" wrapText="1"/>
    </xf>
    <xf numFmtId="49" fontId="29" fillId="2" borderId="9" xfId="0" applyNumberFormat="1" applyFont="1" applyFill="1" applyBorder="1" applyAlignment="1">
      <alignment horizontal="left" wrapText="1"/>
    </xf>
    <xf numFmtId="4" fontId="32" fillId="2" borderId="6" xfId="51" applyNumberFormat="1" applyFont="1" applyFill="1" applyBorder="1" applyAlignment="1">
      <alignment horizontal="center" vertical="center" wrapText="1"/>
    </xf>
    <xf numFmtId="1" fontId="29" fillId="2" borderId="6" xfId="51" applyNumberFormat="1" applyFont="1" applyFill="1" applyBorder="1" applyAlignment="1">
      <alignment horizontal="center"/>
    </xf>
    <xf numFmtId="0" fontId="29" fillId="2" borderId="6" xfId="51" applyFont="1" applyFill="1" applyBorder="1" applyAlignment="1">
      <alignment horizontal="left" vertical="center" wrapText="1"/>
    </xf>
    <xf numFmtId="4" fontId="29" fillId="2" borderId="6" xfId="51" applyNumberFormat="1" applyFont="1" applyFill="1" applyBorder="1" applyAlignment="1">
      <alignment horizontal="center" vertical="center"/>
    </xf>
    <xf numFmtId="43" fontId="29" fillId="2" borderId="6" xfId="53" applyFont="1" applyFill="1" applyBorder="1" applyAlignment="1">
      <alignment horizontal="right" vertical="center"/>
    </xf>
    <xf numFmtId="0" fontId="3" fillId="0" borderId="0" xfId="66"/>
    <xf numFmtId="4" fontId="3"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3" fillId="0" borderId="0" xfId="66" applyNumberFormat="1"/>
    <xf numFmtId="0" fontId="54" fillId="0" borderId="0" xfId="66" applyFont="1"/>
    <xf numFmtId="0" fontId="60" fillId="0" borderId="0" xfId="66" applyFont="1" applyAlignment="1">
      <alignment horizontal="center"/>
    </xf>
    <xf numFmtId="0" fontId="29" fillId="2" borderId="6" xfId="51" applyFont="1" applyFill="1" applyBorder="1" applyAlignment="1">
      <alignment horizontal="left"/>
    </xf>
    <xf numFmtId="0" fontId="28" fillId="0" borderId="0" xfId="16" applyFont="1" applyAlignment="1">
      <alignment horizontal="center"/>
    </xf>
    <xf numFmtId="0" fontId="38" fillId="0" borderId="0" xfId="51" applyFont="1"/>
    <xf numFmtId="49" fontId="28" fillId="0" borderId="6" xfId="51" applyNumberFormat="1" applyFont="1" applyBorder="1" applyAlignment="1">
      <alignment horizontal="center"/>
    </xf>
    <xf numFmtId="0" fontId="28" fillId="2" borderId="6" xfId="51" applyFont="1" applyFill="1" applyBorder="1" applyAlignment="1">
      <alignment horizontal="center" wrapText="1"/>
    </xf>
    <xf numFmtId="49" fontId="28" fillId="2" borderId="6" xfId="51" applyNumberFormat="1" applyFont="1" applyFill="1" applyBorder="1" applyAlignment="1">
      <alignment horizontal="center" wrapText="1"/>
    </xf>
    <xf numFmtId="174" fontId="28" fillId="0" borderId="6" xfId="51" applyNumberFormat="1" applyFont="1" applyFill="1" applyBorder="1" applyAlignment="1">
      <alignment horizontal="center"/>
    </xf>
    <xf numFmtId="4" fontId="28" fillId="0" borderId="6" xfId="51" applyNumberFormat="1" applyFont="1" applyBorder="1" applyAlignment="1">
      <alignment horizontal="center"/>
    </xf>
    <xf numFmtId="0" fontId="28" fillId="0" borderId="6" xfId="51" applyFont="1" applyBorder="1" applyAlignment="1">
      <alignment horizontal="center" wrapText="1"/>
    </xf>
    <xf numFmtId="0" fontId="66" fillId="2" borderId="6" xfId="0" applyFont="1" applyFill="1" applyBorder="1" applyAlignment="1">
      <alignment horizontal="center"/>
    </xf>
    <xf numFmtId="49" fontId="28" fillId="2" borderId="6" xfId="0" applyNumberFormat="1" applyFont="1" applyFill="1" applyBorder="1" applyAlignment="1">
      <alignment horizontal="center"/>
    </xf>
    <xf numFmtId="0" fontId="66" fillId="2" borderId="6" xfId="0" applyFont="1" applyFill="1" applyBorder="1" applyAlignment="1">
      <alignment horizontal="left" wrapText="1"/>
    </xf>
    <xf numFmtId="49" fontId="28" fillId="2" borderId="2" xfId="0" applyNumberFormat="1" applyFont="1" applyFill="1" applyBorder="1" applyAlignment="1">
      <alignment horizontal="center" wrapText="1"/>
    </xf>
    <xf numFmtId="14" fontId="38" fillId="2" borderId="6" xfId="0" applyNumberFormat="1" applyFont="1" applyFill="1" applyBorder="1" applyAlignment="1"/>
    <xf numFmtId="43" fontId="38" fillId="2" borderId="6" xfId="67" applyFont="1" applyFill="1" applyBorder="1" applyAlignment="1">
      <alignment horizontal="right"/>
    </xf>
    <xf numFmtId="43" fontId="38" fillId="2" borderId="2" xfId="67" applyFont="1" applyFill="1" applyBorder="1" applyAlignment="1">
      <alignment horizontal="right"/>
    </xf>
    <xf numFmtId="0" fontId="38" fillId="2" borderId="6" xfId="0" applyFont="1" applyFill="1" applyBorder="1" applyAlignment="1">
      <alignment horizontal="left" wrapText="1"/>
    </xf>
    <xf numFmtId="0" fontId="66" fillId="2" borderId="0" xfId="0" applyFont="1" applyFill="1" applyBorder="1" applyAlignment="1">
      <alignment horizontal="center"/>
    </xf>
    <xf numFmtId="14" fontId="38" fillId="2" borderId="6" xfId="0" applyNumberFormat="1" applyFont="1" applyFill="1" applyBorder="1" applyAlignment="1">
      <alignment horizontal="right"/>
    </xf>
    <xf numFmtId="175" fontId="66" fillId="2" borderId="6" xfId="0" applyNumberFormat="1" applyFont="1" applyFill="1" applyBorder="1" applyAlignment="1">
      <alignment horizontal="right"/>
    </xf>
    <xf numFmtId="49" fontId="38" fillId="2" borderId="9" xfId="0" applyNumberFormat="1" applyFont="1" applyFill="1" applyBorder="1" applyAlignment="1">
      <alignment horizontal="left" vertical="center" wrapText="1"/>
    </xf>
    <xf numFmtId="49" fontId="28" fillId="2" borderId="2" xfId="0" applyNumberFormat="1" applyFont="1" applyFill="1" applyBorder="1" applyAlignment="1">
      <alignment horizontal="center"/>
    </xf>
    <xf numFmtId="175" fontId="38" fillId="2" borderId="6" xfId="67" applyNumberFormat="1" applyFont="1" applyFill="1" applyBorder="1" applyAlignment="1">
      <alignment horizontal="right"/>
    </xf>
    <xf numFmtId="0" fontId="38" fillId="2" borderId="6" xfId="0" applyFont="1" applyFill="1" applyBorder="1" applyAlignment="1">
      <alignment vertical="center" wrapText="1"/>
    </xf>
    <xf numFmtId="49" fontId="28" fillId="2" borderId="6" xfId="0" applyNumberFormat="1" applyFont="1" applyFill="1" applyBorder="1" applyAlignment="1">
      <alignment horizontal="center" wrapText="1"/>
    </xf>
    <xf numFmtId="49" fontId="38" fillId="2" borderId="6" xfId="0" applyNumberFormat="1" applyFont="1" applyFill="1" applyBorder="1" applyAlignment="1">
      <alignment horizontal="left" wrapText="1"/>
    </xf>
    <xf numFmtId="175" fontId="66" fillId="2" borderId="6" xfId="0" applyNumberFormat="1" applyFont="1" applyFill="1" applyBorder="1" applyAlignment="1"/>
    <xf numFmtId="0" fontId="38" fillId="2" borderId="6" xfId="0" applyFont="1" applyFill="1" applyBorder="1" applyAlignment="1">
      <alignment horizontal="left" vertical="center" wrapText="1"/>
    </xf>
    <xf numFmtId="0" fontId="28" fillId="2" borderId="6" xfId="0" applyFont="1" applyFill="1" applyBorder="1" applyAlignment="1">
      <alignment horizontal="center"/>
    </xf>
    <xf numFmtId="0" fontId="67" fillId="2" borderId="6" xfId="0" applyFont="1" applyFill="1" applyBorder="1" applyAlignment="1">
      <alignment horizontal="center"/>
    </xf>
    <xf numFmtId="49" fontId="38" fillId="2" borderId="9" xfId="0" applyNumberFormat="1" applyFont="1" applyFill="1" applyBorder="1" applyAlignment="1">
      <alignment horizontal="left" wrapText="1"/>
    </xf>
    <xf numFmtId="0" fontId="66" fillId="2" borderId="6" xfId="0" applyFont="1" applyFill="1" applyBorder="1" applyAlignment="1">
      <alignment horizontal="left" vertical="center" wrapText="1"/>
    </xf>
    <xf numFmtId="175" fontId="66" fillId="2" borderId="6" xfId="0" applyNumberFormat="1" applyFont="1" applyFill="1" applyBorder="1" applyAlignment="1">
      <alignment vertical="center" wrapText="1"/>
    </xf>
    <xf numFmtId="175" fontId="38" fillId="2" borderId="6" xfId="67" applyNumberFormat="1" applyFont="1" applyFill="1" applyBorder="1" applyAlignment="1">
      <alignment horizontal="right" vertical="center" wrapText="1"/>
    </xf>
    <xf numFmtId="2" fontId="28" fillId="2" borderId="6" xfId="0" applyNumberFormat="1" applyFont="1" applyFill="1" applyBorder="1" applyAlignment="1">
      <alignment horizontal="center"/>
    </xf>
    <xf numFmtId="175" fontId="66" fillId="2" borderId="6" xfId="0" applyNumberFormat="1" applyFont="1" applyFill="1" applyBorder="1" applyAlignment="1">
      <alignment vertical="center"/>
    </xf>
    <xf numFmtId="0" fontId="38" fillId="2" borderId="9" xfId="0" applyFont="1" applyFill="1" applyBorder="1" applyAlignment="1">
      <alignment horizontal="left" wrapText="1"/>
    </xf>
    <xf numFmtId="0" fontId="28" fillId="2" borderId="0" xfId="0" applyFont="1" applyFill="1" applyBorder="1" applyAlignment="1">
      <alignment wrapText="1"/>
    </xf>
    <xf numFmtId="49" fontId="67" fillId="2" borderId="6" xfId="0" applyNumberFormat="1" applyFont="1" applyFill="1" applyBorder="1" applyAlignment="1">
      <alignment horizontal="center"/>
    </xf>
    <xf numFmtId="175" fontId="66" fillId="2" borderId="6" xfId="0" applyNumberFormat="1" applyFont="1" applyFill="1" applyBorder="1"/>
    <xf numFmtId="0" fontId="28" fillId="2" borderId="6" xfId="0" applyFont="1" applyFill="1" applyBorder="1" applyAlignment="1">
      <alignment horizontal="center" vertical="center"/>
    </xf>
    <xf numFmtId="0" fontId="38" fillId="2" borderId="6" xfId="0" applyFont="1" applyFill="1" applyBorder="1" applyAlignment="1">
      <alignment wrapText="1"/>
    </xf>
    <xf numFmtId="0" fontId="38" fillId="2" borderId="9" xfId="0" applyFont="1" applyFill="1" applyBorder="1" applyAlignment="1">
      <alignment horizontal="left" vertical="center" wrapText="1"/>
    </xf>
    <xf numFmtId="0" fontId="28" fillId="2" borderId="0" xfId="0" applyFont="1" applyFill="1" applyBorder="1" applyAlignment="1"/>
    <xf numFmtId="49" fontId="28" fillId="2" borderId="6" xfId="0" applyNumberFormat="1" applyFont="1" applyFill="1" applyBorder="1" applyAlignment="1">
      <alignment horizontal="center" vertical="center" wrapText="1"/>
    </xf>
    <xf numFmtId="175" fontId="38" fillId="2" borderId="6" xfId="67" applyNumberFormat="1" applyFont="1" applyFill="1" applyBorder="1" applyAlignment="1">
      <alignment horizontal="right" wrapText="1"/>
    </xf>
    <xf numFmtId="14" fontId="38" fillId="2" borderId="6" xfId="0" applyNumberFormat="1" applyFont="1" applyFill="1" applyBorder="1" applyAlignment="1">
      <alignment horizontal="right" vertical="center" wrapText="1"/>
    </xf>
    <xf numFmtId="1" fontId="28" fillId="2" borderId="6" xfId="0" applyNumberFormat="1" applyFont="1" applyFill="1" applyBorder="1" applyAlignment="1">
      <alignment horizontal="center"/>
    </xf>
    <xf numFmtId="0" fontId="38" fillId="2" borderId="9" xfId="0" applyFont="1" applyFill="1" applyBorder="1" applyAlignment="1">
      <alignment vertical="center" wrapText="1"/>
    </xf>
    <xf numFmtId="49" fontId="28" fillId="2" borderId="6" xfId="0" applyNumberFormat="1" applyFont="1" applyFill="1" applyBorder="1" applyAlignment="1">
      <alignment horizontal="center" vertical="center"/>
    </xf>
    <xf numFmtId="14" fontId="38" fillId="2" borderId="6" xfId="0" applyNumberFormat="1" applyFont="1" applyFill="1" applyBorder="1" applyAlignment="1">
      <alignment horizontal="right" wrapText="1"/>
    </xf>
    <xf numFmtId="0" fontId="67" fillId="0" borderId="6" xfId="0" applyFont="1" applyFill="1" applyBorder="1" applyAlignment="1">
      <alignment horizontal="center"/>
    </xf>
    <xf numFmtId="14" fontId="38" fillId="0" borderId="6" xfId="0" applyNumberFormat="1" applyFont="1" applyFill="1" applyBorder="1" applyAlignment="1">
      <alignment horizontal="right" wrapText="1"/>
    </xf>
    <xf numFmtId="175" fontId="66" fillId="0" borderId="6" xfId="0" applyNumberFormat="1" applyFont="1" applyFill="1" applyBorder="1"/>
    <xf numFmtId="43" fontId="38" fillId="0" borderId="2" xfId="67" applyFont="1" applyFill="1" applyBorder="1" applyAlignment="1">
      <alignment horizontal="right"/>
    </xf>
    <xf numFmtId="0" fontId="38" fillId="0" borderId="6" xfId="0" applyFont="1" applyFill="1" applyBorder="1" applyAlignment="1">
      <alignment horizontal="left" vertical="center" wrapText="1"/>
    </xf>
    <xf numFmtId="49" fontId="38" fillId="2" borderId="6" xfId="0" applyNumberFormat="1" applyFont="1" applyFill="1" applyBorder="1" applyAlignment="1">
      <alignment horizontal="left" vertical="center" wrapText="1"/>
    </xf>
    <xf numFmtId="175" fontId="38" fillId="2" borderId="6" xfId="0" applyNumberFormat="1" applyFont="1" applyFill="1" applyBorder="1" applyAlignment="1">
      <alignment horizontal="right"/>
    </xf>
    <xf numFmtId="0" fontId="66" fillId="4" borderId="0" xfId="0" applyFont="1" applyFill="1" applyBorder="1" applyAlignment="1">
      <alignment horizontal="center"/>
    </xf>
    <xf numFmtId="0" fontId="67" fillId="2" borderId="9" xfId="0" applyFont="1" applyFill="1" applyBorder="1" applyAlignment="1">
      <alignment horizontal="center"/>
    </xf>
    <xf numFmtId="0" fontId="28" fillId="2" borderId="0" xfId="0" applyFont="1" applyFill="1" applyBorder="1"/>
    <xf numFmtId="0" fontId="38" fillId="4" borderId="0" xfId="0" applyFont="1" applyFill="1"/>
    <xf numFmtId="0" fontId="28" fillId="2" borderId="0" xfId="51" applyFont="1" applyFill="1" applyBorder="1"/>
    <xf numFmtId="49" fontId="38" fillId="2" borderId="0" xfId="51" applyNumberFormat="1" applyFont="1" applyFill="1" applyBorder="1"/>
    <xf numFmtId="0" fontId="28" fillId="2" borderId="0" xfId="51" applyFont="1" applyFill="1" applyBorder="1" applyAlignment="1">
      <alignment horizontal="right" wrapText="1"/>
    </xf>
    <xf numFmtId="49" fontId="38" fillId="2" borderId="0" xfId="51" applyNumberFormat="1" applyFont="1" applyFill="1" applyBorder="1" applyAlignment="1">
      <alignment horizontal="right" wrapText="1"/>
    </xf>
    <xf numFmtId="0" fontId="38" fillId="2" borderId="0" xfId="51" applyFont="1" applyFill="1" applyBorder="1"/>
    <xf numFmtId="175" fontId="28" fillId="2" borderId="0" xfId="53" applyNumberFormat="1" applyFont="1" applyFill="1" applyBorder="1" applyAlignment="1">
      <alignment horizontal="right"/>
    </xf>
    <xf numFmtId="0" fontId="38" fillId="2" borderId="0" xfId="51" applyFont="1" applyFill="1" applyBorder="1" applyAlignment="1">
      <alignment wrapText="1"/>
    </xf>
    <xf numFmtId="49" fontId="38" fillId="2" borderId="0" xfId="51" applyNumberFormat="1" applyFont="1" applyFill="1" applyBorder="1" applyAlignment="1">
      <alignment horizontal="left"/>
    </xf>
    <xf numFmtId="0" fontId="28" fillId="2" borderId="0" xfId="51" applyFont="1" applyFill="1" applyBorder="1" applyAlignment="1">
      <alignment horizontal="right"/>
    </xf>
    <xf numFmtId="4" fontId="28" fillId="2" borderId="0" xfId="51" applyNumberFormat="1" applyFont="1" applyFill="1" applyBorder="1" applyAlignment="1">
      <alignment horizontal="right"/>
    </xf>
    <xf numFmtId="4" fontId="28" fillId="2" borderId="0" xfId="51" applyNumberFormat="1" applyFont="1" applyFill="1" applyAlignment="1">
      <alignment horizontal="left"/>
    </xf>
    <xf numFmtId="4" fontId="38" fillId="2" borderId="0" xfId="51" applyNumberFormat="1" applyFont="1" applyFill="1" applyAlignment="1">
      <alignment horizontal="right"/>
    </xf>
    <xf numFmtId="176" fontId="38" fillId="0" borderId="0" xfId="16" applyNumberFormat="1" applyFont="1" applyAlignment="1">
      <alignment horizontal="center"/>
    </xf>
    <xf numFmtId="43" fontId="38" fillId="0" borderId="0" xfId="53" applyFont="1" applyAlignment="1">
      <alignment horizontal="center"/>
    </xf>
    <xf numFmtId="4" fontId="38" fillId="0" borderId="0" xfId="16" applyNumberFormat="1" applyFont="1" applyAlignment="1">
      <alignment horizontal="center"/>
    </xf>
    <xf numFmtId="0" fontId="42" fillId="0" borderId="0" xfId="51" applyFont="1" applyAlignment="1" applyProtection="1">
      <protection locked="0"/>
    </xf>
    <xf numFmtId="171" fontId="21" fillId="0" borderId="0" xfId="52" applyNumberFormat="1" applyFont="1" applyFill="1" applyAlignment="1" applyProtection="1">
      <protection locked="0" hidden="1"/>
    </xf>
    <xf numFmtId="0" fontId="36" fillId="0" borderId="0" xfId="52" applyFont="1" applyFill="1" applyAlignment="1" applyProtection="1">
      <protection locked="0" hidden="1"/>
    </xf>
    <xf numFmtId="0" fontId="36" fillId="0" borderId="0" xfId="52" applyFont="1" applyFill="1" applyBorder="1" applyAlignment="1" applyProtection="1">
      <alignment horizontal="left"/>
      <protection locked="0" hidden="1"/>
    </xf>
    <xf numFmtId="0" fontId="36" fillId="0" borderId="0" xfId="52" applyFont="1" applyFill="1" applyAlignment="1" applyProtection="1">
      <alignment horizontal="left"/>
      <protection locked="0" hidden="1"/>
    </xf>
    <xf numFmtId="168" fontId="37" fillId="0" borderId="0" xfId="15" applyNumberFormat="1" applyFont="1" applyFill="1" applyAlignment="1" applyProtection="1">
      <protection locked="0" hidden="1"/>
    </xf>
    <xf numFmtId="168" fontId="36" fillId="0" borderId="0" xfId="15" applyNumberFormat="1" applyFont="1" applyFill="1" applyAlignment="1" applyProtection="1">
      <protection locked="0" hidden="1"/>
    </xf>
    <xf numFmtId="168" fontId="36" fillId="0" borderId="0" xfId="15" applyNumberFormat="1" applyFont="1" applyFill="1" applyAlignment="1" applyProtection="1">
      <alignment vertical="center"/>
      <protection locked="0" hidden="1"/>
    </xf>
    <xf numFmtId="171" fontId="21" fillId="0" borderId="3" xfId="52" applyNumberFormat="1" applyFont="1" applyFill="1" applyBorder="1" applyAlignment="1" applyProtection="1">
      <alignment horizontal="center"/>
      <protection locked="0" hidden="1"/>
    </xf>
    <xf numFmtId="0" fontId="21" fillId="0" borderId="4" xfId="52" applyFont="1" applyFill="1" applyBorder="1" applyAlignment="1" applyProtection="1">
      <alignment horizontal="center"/>
      <protection locked="0" hidden="1"/>
    </xf>
    <xf numFmtId="0" fontId="21" fillId="0" borderId="5" xfId="52" applyFont="1" applyFill="1" applyBorder="1" applyAlignment="1" applyProtection="1">
      <alignment horizontal="center"/>
      <protection locked="0" hidden="1"/>
    </xf>
    <xf numFmtId="171" fontId="70" fillId="2" borderId="1" xfId="42" applyNumberFormat="1" applyFont="1" applyFill="1" applyBorder="1" applyAlignment="1" applyProtection="1">
      <alignment horizontal="center" vertical="center"/>
      <protection locked="0" hidden="1"/>
    </xf>
    <xf numFmtId="49" fontId="70" fillId="2" borderId="1" xfId="42" applyNumberFormat="1" applyFont="1" applyFill="1" applyBorder="1" applyAlignment="1" applyProtection="1">
      <alignment horizontal="center" vertical="center"/>
      <protection locked="0" hidden="1"/>
    </xf>
    <xf numFmtId="49" fontId="70" fillId="2" borderId="1" xfId="15" applyNumberFormat="1" applyFont="1" applyFill="1" applyBorder="1" applyAlignment="1" applyProtection="1">
      <alignment vertical="center"/>
      <protection locked="0" hidden="1"/>
    </xf>
    <xf numFmtId="171" fontId="35" fillId="2" borderId="2" xfId="34" applyNumberFormat="1" applyFont="1" applyFill="1" applyBorder="1" applyAlignment="1" applyProtection="1">
      <alignment horizontal="center" vertical="center"/>
      <protection locked="0" hidden="1"/>
    </xf>
    <xf numFmtId="1" fontId="35" fillId="2" borderId="6" xfId="34" applyNumberFormat="1" applyFont="1" applyFill="1" applyBorder="1" applyAlignment="1" applyProtection="1">
      <alignment horizontal="center" vertical="center"/>
      <protection locked="0" hidden="1"/>
    </xf>
    <xf numFmtId="0" fontId="35" fillId="2" borderId="2" xfId="34" applyNumberFormat="1" applyFont="1" applyFill="1" applyBorder="1" applyAlignment="1" applyProtection="1">
      <alignment horizontal="left" vertical="center"/>
      <protection locked="0" hidden="1"/>
    </xf>
    <xf numFmtId="0" fontId="35" fillId="2" borderId="2" xfId="18" applyNumberFormat="1" applyFont="1" applyFill="1" applyBorder="1" applyAlignment="1" applyProtection="1">
      <alignment horizontal="left" vertical="center"/>
      <protection locked="0" hidden="1"/>
    </xf>
    <xf numFmtId="168" fontId="35" fillId="2" borderId="6" xfId="15" applyNumberFormat="1" applyFont="1" applyFill="1" applyBorder="1" applyAlignment="1" applyProtection="1">
      <alignment vertical="center"/>
      <protection locked="0" hidden="1"/>
    </xf>
    <xf numFmtId="168" fontId="35" fillId="2" borderId="7" xfId="42" applyNumberFormat="1" applyFont="1" applyFill="1" applyBorder="1" applyAlignment="1" applyProtection="1">
      <alignment vertical="center"/>
      <protection locked="0" hidden="1"/>
    </xf>
    <xf numFmtId="171" fontId="35" fillId="2" borderId="2" xfId="42" applyNumberFormat="1" applyFont="1" applyFill="1" applyBorder="1" applyAlignment="1" applyProtection="1">
      <alignment horizontal="center" vertical="center"/>
      <protection locked="0" hidden="1"/>
    </xf>
    <xf numFmtId="1" fontId="35" fillId="2" borderId="6" xfId="42" applyNumberFormat="1" applyFont="1" applyFill="1" applyBorder="1" applyAlignment="1" applyProtection="1">
      <alignment horizontal="center" vertical="center"/>
      <protection locked="0" hidden="1"/>
    </xf>
    <xf numFmtId="0" fontId="35" fillId="2" borderId="2" xfId="42" applyNumberFormat="1" applyFont="1" applyFill="1" applyBorder="1" applyAlignment="1" applyProtection="1">
      <alignment horizontal="left" vertical="center"/>
      <protection locked="0" hidden="1"/>
    </xf>
    <xf numFmtId="0" fontId="35" fillId="2" borderId="2" xfId="42" applyNumberFormat="1" applyFont="1" applyFill="1" applyBorder="1" applyAlignment="1" applyProtection="1">
      <alignment horizontal="left" vertical="center" wrapText="1"/>
      <protection locked="0" hidden="1"/>
    </xf>
    <xf numFmtId="168" fontId="35" fillId="2" borderId="6" xfId="42" applyNumberFormat="1" applyFont="1" applyFill="1" applyBorder="1" applyAlignment="1" applyProtection="1">
      <alignment vertical="center"/>
      <protection locked="0" hidden="1"/>
    </xf>
    <xf numFmtId="0" fontId="69" fillId="0" borderId="0" xfId="51" applyFont="1" applyAlignment="1" applyProtection="1">
      <protection locked="0"/>
    </xf>
    <xf numFmtId="171" fontId="57" fillId="2" borderId="2" xfId="42" applyNumberFormat="1" applyFont="1" applyFill="1" applyBorder="1" applyAlignment="1" applyProtection="1">
      <alignment horizontal="center" vertical="center"/>
      <protection locked="0" hidden="1"/>
    </xf>
    <xf numFmtId="0" fontId="57" fillId="2" borderId="6" xfId="42" applyNumberFormat="1" applyFont="1" applyFill="1" applyBorder="1" applyAlignment="1" applyProtection="1">
      <alignment horizontal="center" vertical="center"/>
      <protection locked="0" hidden="1"/>
    </xf>
    <xf numFmtId="0" fontId="57" fillId="2" borderId="2" xfId="42" applyNumberFormat="1" applyFont="1" applyFill="1" applyBorder="1" applyAlignment="1" applyProtection="1">
      <alignment horizontal="left" vertical="center"/>
      <protection locked="0" hidden="1"/>
    </xf>
    <xf numFmtId="4" fontId="57" fillId="2" borderId="2" xfId="42" applyNumberFormat="1" applyFont="1" applyFill="1" applyBorder="1" applyAlignment="1" applyProtection="1">
      <alignment horizontal="left" vertical="center"/>
      <protection locked="0" hidden="1"/>
    </xf>
    <xf numFmtId="168" fontId="57" fillId="2" borderId="6" xfId="42" applyNumberFormat="1" applyFont="1" applyFill="1" applyBorder="1" applyAlignment="1" applyProtection="1">
      <alignment vertical="center"/>
      <protection locked="0" hidden="1"/>
    </xf>
    <xf numFmtId="168" fontId="57" fillId="2" borderId="7" xfId="42" applyNumberFormat="1" applyFont="1" applyFill="1" applyBorder="1" applyAlignment="1" applyProtection="1">
      <alignment vertical="center"/>
      <protection locked="0" hidden="1"/>
    </xf>
    <xf numFmtId="171" fontId="20" fillId="0" borderId="0" xfId="42" applyNumberFormat="1" applyFont="1" applyFill="1" applyAlignment="1" applyProtection="1">
      <protection locked="0"/>
    </xf>
    <xf numFmtId="0" fontId="20" fillId="0" borderId="0" xfId="42" applyFont="1" applyFill="1" applyAlignment="1" applyProtection="1">
      <protection locked="0"/>
    </xf>
    <xf numFmtId="164" fontId="20" fillId="0" borderId="0" xfId="42" applyNumberFormat="1" applyFont="1" applyFill="1" applyAlignment="1" applyProtection="1">
      <protection locked="0"/>
    </xf>
    <xf numFmtId="168" fontId="20" fillId="0" borderId="0" xfId="42" applyNumberFormat="1" applyFont="1" applyFill="1" applyAlignment="1" applyProtection="1">
      <protection locked="0"/>
    </xf>
    <xf numFmtId="0" fontId="20" fillId="0" borderId="0" xfId="42" applyFont="1" applyFill="1" applyAlignment="1" applyProtection="1">
      <alignment vertical="center"/>
      <protection locked="0"/>
    </xf>
    <xf numFmtId="171" fontId="35" fillId="0" borderId="0" xfId="42" applyNumberFormat="1" applyFont="1" applyAlignment="1" applyProtection="1">
      <protection locked="0"/>
    </xf>
    <xf numFmtId="0" fontId="28" fillId="0" borderId="0" xfId="42" applyFont="1" applyAlignment="1" applyProtection="1">
      <alignment horizontal="center"/>
      <protection locked="0"/>
    </xf>
    <xf numFmtId="0" fontId="35" fillId="0" borderId="0" xfId="42" applyFont="1" applyAlignment="1" applyProtection="1">
      <protection locked="0"/>
    </xf>
    <xf numFmtId="0" fontId="28" fillId="0" borderId="0" xfId="42" applyFont="1" applyAlignment="1" applyProtection="1">
      <alignment horizontal="left" vertical="center"/>
      <protection locked="0"/>
    </xf>
    <xf numFmtId="0" fontId="35" fillId="0" borderId="0" xfId="42" applyFont="1" applyAlignment="1" applyProtection="1">
      <alignment vertical="center"/>
      <protection locked="0"/>
    </xf>
    <xf numFmtId="0" fontId="41" fillId="0" borderId="0" xfId="42" applyFont="1" applyFill="1" applyAlignment="1" applyProtection="1">
      <alignment horizontal="center" vertical="center"/>
      <protection locked="0"/>
    </xf>
    <xf numFmtId="0" fontId="41" fillId="0" borderId="0" xfId="42" applyFont="1" applyFill="1" applyAlignment="1" applyProtection="1">
      <alignment horizontal="center"/>
      <protection locked="0"/>
    </xf>
    <xf numFmtId="0" fontId="42" fillId="0" borderId="0" xfId="66" applyFont="1"/>
    <xf numFmtId="0" fontId="73" fillId="0" borderId="0" xfId="66" applyFont="1" applyAlignment="1">
      <alignment vertical="top" wrapText="1" readingOrder="1"/>
    </xf>
    <xf numFmtId="0" fontId="74" fillId="8" borderId="15" xfId="66" applyFont="1" applyFill="1" applyBorder="1" applyAlignment="1">
      <alignment horizontal="center" vertical="top" wrapText="1" readingOrder="1"/>
    </xf>
    <xf numFmtId="0" fontId="74" fillId="9" borderId="3" xfId="66" applyFont="1" applyFill="1" applyBorder="1" applyAlignment="1">
      <alignment vertical="top" wrapText="1" readingOrder="1"/>
    </xf>
    <xf numFmtId="43" fontId="74" fillId="8" borderId="15" xfId="67" applyFont="1" applyFill="1" applyBorder="1" applyAlignment="1">
      <alignment vertical="top" wrapText="1" readingOrder="1"/>
    </xf>
    <xf numFmtId="0" fontId="73" fillId="9" borderId="2" xfId="66" applyFont="1" applyFill="1" applyBorder="1" applyAlignment="1">
      <alignment vertical="top" wrapText="1" readingOrder="1"/>
    </xf>
    <xf numFmtId="43" fontId="73" fillId="8" borderId="2" xfId="67" applyFont="1" applyFill="1" applyBorder="1" applyAlignment="1">
      <alignment vertical="top" wrapText="1" readingOrder="1"/>
    </xf>
    <xf numFmtId="0" fontId="73" fillId="9" borderId="6" xfId="66" applyFont="1" applyFill="1" applyBorder="1" applyAlignment="1">
      <alignment vertical="top" wrapText="1" readingOrder="1"/>
    </xf>
    <xf numFmtId="43" fontId="73"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2" fillId="2" borderId="0" xfId="66" applyNumberFormat="1" applyFont="1" applyFill="1" applyAlignment="1">
      <alignment vertical="center" wrapText="1"/>
    </xf>
    <xf numFmtId="4" fontId="42" fillId="0" borderId="0" xfId="66" applyNumberFormat="1" applyFont="1"/>
    <xf numFmtId="43" fontId="42" fillId="0" borderId="0" xfId="66" applyNumberFormat="1" applyFont="1" applyAlignment="1">
      <alignment vertical="center" wrapText="1"/>
    </xf>
    <xf numFmtId="0" fontId="64" fillId="12" borderId="0" xfId="66" applyFont="1" applyFill="1" applyAlignment="1">
      <alignment horizontal="left" vertical="center" wrapText="1" indent="2"/>
    </xf>
    <xf numFmtId="43" fontId="42" fillId="12" borderId="0" xfId="66" applyNumberFormat="1" applyFont="1" applyFill="1" applyAlignment="1">
      <alignment vertical="center" wrapText="1"/>
    </xf>
    <xf numFmtId="166" fontId="42" fillId="0" borderId="0" xfId="66" applyNumberFormat="1" applyFont="1" applyAlignment="1">
      <alignment vertical="center" wrapText="1"/>
    </xf>
    <xf numFmtId="0" fontId="64" fillId="0" borderId="0" xfId="66" applyFont="1" applyAlignment="1">
      <alignment horizontal="left" vertical="top" wrapText="1" indent="2"/>
    </xf>
    <xf numFmtId="0" fontId="76" fillId="10" borderId="13" xfId="66" applyFont="1" applyFill="1" applyBorder="1" applyAlignment="1">
      <alignment vertical="center"/>
    </xf>
    <xf numFmtId="178" fontId="75" fillId="10" borderId="13" xfId="66" applyNumberFormat="1" applyFont="1" applyFill="1" applyBorder="1"/>
    <xf numFmtId="0" fontId="76" fillId="10" borderId="0" xfId="66" applyFont="1" applyFill="1" applyAlignment="1">
      <alignment vertical="center"/>
    </xf>
    <xf numFmtId="178" fontId="75" fillId="10" borderId="0" xfId="66" applyNumberFormat="1" applyFont="1" applyFill="1"/>
    <xf numFmtId="43" fontId="20" fillId="0" borderId="0" xfId="67" applyFont="1"/>
    <xf numFmtId="0" fontId="77" fillId="0" borderId="15" xfId="66" applyFont="1" applyBorder="1" applyAlignment="1">
      <alignment vertical="center" wrapText="1"/>
    </xf>
    <xf numFmtId="178" fontId="42" fillId="0" borderId="0" xfId="66" applyNumberFormat="1" applyFont="1"/>
    <xf numFmtId="164" fontId="42" fillId="0" borderId="0" xfId="66" applyNumberFormat="1" applyFont="1"/>
    <xf numFmtId="0" fontId="78" fillId="0" borderId="15" xfId="66" applyFont="1" applyBorder="1" applyAlignment="1">
      <alignment wrapText="1"/>
    </xf>
    <xf numFmtId="0" fontId="77" fillId="0" borderId="15" xfId="66" applyFont="1" applyBorder="1" applyAlignment="1">
      <alignment wrapText="1"/>
    </xf>
    <xf numFmtId="0" fontId="71" fillId="0" borderId="0" xfId="66" applyFont="1" applyAlignment="1">
      <alignment horizontal="center" wrapText="1"/>
    </xf>
    <xf numFmtId="0" fontId="71" fillId="0" borderId="0" xfId="66" applyFont="1"/>
    <xf numFmtId="0" fontId="68" fillId="0" borderId="0" xfId="66" applyFont="1" applyAlignment="1">
      <alignment horizontal="center"/>
    </xf>
    <xf numFmtId="0" fontId="59" fillId="0" borderId="0" xfId="66" applyFont="1"/>
    <xf numFmtId="43" fontId="73" fillId="0" borderId="0" xfId="67" applyFont="1" applyAlignment="1">
      <alignment vertical="top" wrapText="1" readingOrder="1"/>
    </xf>
    <xf numFmtId="43" fontId="74" fillId="9" borderId="15" xfId="67" applyFont="1" applyFill="1" applyBorder="1" applyAlignment="1">
      <alignment vertical="top" wrapText="1" readingOrder="1"/>
    </xf>
    <xf numFmtId="43" fontId="74" fillId="9" borderId="4" xfId="67" applyFont="1" applyFill="1" applyBorder="1" applyAlignment="1">
      <alignment vertical="top" wrapText="1" readingOrder="1"/>
    </xf>
    <xf numFmtId="43" fontId="74" fillId="8" borderId="5" xfId="67" applyFont="1" applyFill="1" applyBorder="1" applyAlignment="1">
      <alignment vertical="top" wrapText="1" readingOrder="1"/>
    </xf>
    <xf numFmtId="43" fontId="73" fillId="9" borderId="2" xfId="67" applyFont="1" applyFill="1" applyBorder="1" applyAlignment="1">
      <alignment vertical="top" wrapText="1" readingOrder="1"/>
    </xf>
    <xf numFmtId="43" fontId="73" fillId="9" borderId="6" xfId="67" applyFont="1" applyFill="1" applyBorder="1" applyAlignment="1">
      <alignment vertical="top" wrapText="1" readingOrder="1"/>
    </xf>
    <xf numFmtId="4" fontId="75" fillId="11" borderId="16" xfId="66" applyNumberFormat="1" applyFont="1" applyFill="1" applyBorder="1" applyAlignment="1">
      <alignment horizontal="center"/>
    </xf>
    <xf numFmtId="0" fontId="75" fillId="11" borderId="16" xfId="66" applyFont="1" applyFill="1" applyBorder="1" applyAlignment="1">
      <alignment horizontal="center"/>
    </xf>
    <xf numFmtId="0" fontId="75" fillId="11" borderId="21" xfId="66" applyFont="1" applyFill="1" applyBorder="1" applyAlignment="1">
      <alignment horizontal="center"/>
    </xf>
    <xf numFmtId="43" fontId="75" fillId="11" borderId="16" xfId="67" applyFont="1" applyFill="1" applyBorder="1" applyAlignment="1">
      <alignment horizontal="center"/>
    </xf>
    <xf numFmtId="4" fontId="75"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2" fillId="0" borderId="0" xfId="66" applyNumberFormat="1" applyFont="1" applyAlignment="1">
      <alignment vertical="center" wrapText="1"/>
    </xf>
    <xf numFmtId="166" fontId="59" fillId="0" borderId="0" xfId="66" applyNumberFormat="1" applyFont="1" applyAlignment="1">
      <alignment vertical="center" wrapText="1"/>
    </xf>
    <xf numFmtId="4" fontId="75" fillId="10" borderId="13" xfId="66" applyNumberFormat="1" applyFont="1" applyFill="1" applyBorder="1"/>
    <xf numFmtId="43" fontId="75" fillId="10" borderId="13" xfId="66" applyNumberFormat="1" applyFont="1" applyFill="1" applyBorder="1"/>
    <xf numFmtId="43" fontId="75" fillId="10" borderId="13" xfId="67" applyFont="1" applyFill="1" applyBorder="1"/>
    <xf numFmtId="4" fontId="75" fillId="10" borderId="0" xfId="66" applyNumberFormat="1" applyFont="1" applyFill="1"/>
    <xf numFmtId="43" fontId="75" fillId="10" borderId="0" xfId="67" applyFont="1" applyFill="1"/>
    <xf numFmtId="164" fontId="59" fillId="0" borderId="0" xfId="66" applyNumberFormat="1" applyFont="1"/>
    <xf numFmtId="4" fontId="71" fillId="0" borderId="0" xfId="66" applyNumberFormat="1" applyFont="1"/>
    <xf numFmtId="43" fontId="71" fillId="0" borderId="0" xfId="67" applyFont="1"/>
    <xf numFmtId="0" fontId="68" fillId="0" borderId="0" xfId="66" applyFont="1"/>
    <xf numFmtId="49" fontId="38" fillId="0" borderId="0" xfId="0" applyNumberFormat="1" applyFont="1" applyBorder="1"/>
    <xf numFmtId="0" fontId="28" fillId="0" borderId="0" xfId="0" applyFont="1" applyBorder="1" applyAlignment="1">
      <alignment horizontal="right" wrapText="1"/>
    </xf>
    <xf numFmtId="49" fontId="38" fillId="0" borderId="0" xfId="0" applyNumberFormat="1" applyFont="1" applyBorder="1" applyAlignment="1">
      <alignment horizontal="right" wrapText="1"/>
    </xf>
    <xf numFmtId="0" fontId="38" fillId="0" borderId="0" xfId="0" applyFont="1" applyBorder="1" applyAlignment="1">
      <alignment vertical="center"/>
    </xf>
    <xf numFmtId="43" fontId="28" fillId="0" borderId="0" xfId="1" applyFont="1" applyBorder="1" applyAlignment="1">
      <alignment horizontal="right"/>
    </xf>
    <xf numFmtId="0" fontId="38" fillId="0" borderId="0" xfId="0" applyNumberFormat="1" applyFont="1" applyBorder="1" applyAlignment="1">
      <alignment wrapText="1"/>
    </xf>
    <xf numFmtId="0" fontId="81" fillId="0" borderId="0" xfId="69" applyFont="1"/>
    <xf numFmtId="0" fontId="60" fillId="0" borderId="0" xfId="69"/>
    <xf numFmtId="0" fontId="83" fillId="0" borderId="22" xfId="69" applyFont="1" applyBorder="1"/>
    <xf numFmtId="0" fontId="83" fillId="0" borderId="23" xfId="69" applyFont="1" applyBorder="1"/>
    <xf numFmtId="0" fontId="83" fillId="0" borderId="23" xfId="69" applyFont="1" applyBorder="1" applyAlignment="1">
      <alignment wrapText="1"/>
    </xf>
    <xf numFmtId="0" fontId="83" fillId="0" borderId="24" xfId="69" applyFont="1" applyBorder="1"/>
    <xf numFmtId="0" fontId="84" fillId="0" borderId="25" xfId="69" applyFont="1" applyBorder="1"/>
    <xf numFmtId="0" fontId="84" fillId="0" borderId="6" xfId="69" applyFont="1" applyBorder="1"/>
    <xf numFmtId="4" fontId="84" fillId="0" borderId="6" xfId="69" applyNumberFormat="1" applyFont="1" applyBorder="1" applyAlignment="1">
      <alignment horizontal="right"/>
    </xf>
    <xf numFmtId="4" fontId="84" fillId="0" borderId="26" xfId="69" applyNumberFormat="1" applyFont="1" applyBorder="1" applyAlignment="1">
      <alignment horizontal="right"/>
    </xf>
    <xf numFmtId="0" fontId="60" fillId="0" borderId="25" xfId="69" applyBorder="1"/>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27" xfId="69" applyBorder="1"/>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29" xfId="69" applyBorder="1"/>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1" fillId="0" borderId="6" xfId="73" applyFont="1" applyBorder="1" applyAlignment="1">
      <alignment horizontal="center"/>
    </xf>
    <xf numFmtId="14" fontId="1" fillId="2" borderId="25" xfId="73" applyNumberFormat="1" applyFont="1" applyFill="1" applyBorder="1" applyAlignment="1">
      <alignment horizontal="center"/>
    </xf>
    <xf numFmtId="43" fontId="0" fillId="2" borderId="26" xfId="74" applyFont="1" applyFill="1" applyBorder="1"/>
    <xf numFmtId="0" fontId="1" fillId="0" borderId="6" xfId="73" applyFont="1" applyBorder="1" applyAlignment="1">
      <alignment horizontal="center" vertical="center"/>
    </xf>
    <xf numFmtId="43" fontId="50" fillId="2" borderId="26" xfId="74" applyFont="1" applyFill="1" applyBorder="1" applyAlignment="1"/>
    <xf numFmtId="14" fontId="1" fillId="2" borderId="25" xfId="73" applyNumberFormat="1" applyFill="1" applyBorder="1" applyAlignment="1">
      <alignment horizontal="center"/>
    </xf>
    <xf numFmtId="43" fontId="1" fillId="2" borderId="26" xfId="74" applyFont="1" applyFill="1" applyBorder="1"/>
    <xf numFmtId="43" fontId="1" fillId="2" borderId="26" xfId="75" applyNumberFormat="1" applyFont="1" applyFill="1" applyBorder="1" applyAlignment="1"/>
    <xf numFmtId="0" fontId="84" fillId="0" borderId="27" xfId="69" applyFont="1" applyBorder="1"/>
    <xf numFmtId="0" fontId="84" fillId="0" borderId="9" xfId="69" applyFont="1" applyBorder="1"/>
    <xf numFmtId="4" fontId="84" fillId="0" borderId="9" xfId="69" applyNumberFormat="1" applyFont="1" applyBorder="1" applyAlignment="1">
      <alignment horizontal="right"/>
    </xf>
    <xf numFmtId="4" fontId="84" fillId="0" borderId="28" xfId="69" applyNumberFormat="1" applyFont="1" applyBorder="1" applyAlignment="1">
      <alignment horizontal="right"/>
    </xf>
    <xf numFmtId="14" fontId="1" fillId="0" borderId="25" xfId="73" applyNumberFormat="1" applyFont="1" applyBorder="1" applyAlignment="1">
      <alignment horizontal="center"/>
    </xf>
    <xf numFmtId="0" fontId="1" fillId="0" borderId="30" xfId="73" applyFont="1" applyBorder="1" applyAlignment="1">
      <alignment horizontal="center" vertical="center"/>
    </xf>
    <xf numFmtId="0" fontId="55" fillId="0" borderId="0" xfId="73" applyFont="1" applyAlignment="1">
      <alignment wrapText="1"/>
    </xf>
    <xf numFmtId="0" fontId="1" fillId="0" borderId="0" xfId="73" applyAlignment="1">
      <alignment wrapText="1"/>
    </xf>
    <xf numFmtId="0" fontId="55" fillId="0" borderId="0" xfId="73" applyFont="1"/>
    <xf numFmtId="0" fontId="1" fillId="0" borderId="0" xfId="73"/>
    <xf numFmtId="0" fontId="55" fillId="0" borderId="0" xfId="73" applyFont="1" applyAlignment="1">
      <alignment horizontal="center" wrapText="1"/>
    </xf>
    <xf numFmtId="0" fontId="55" fillId="0" borderId="0" xfId="73" applyFont="1" applyAlignment="1">
      <alignment horizontal="center"/>
    </xf>
    <xf numFmtId="0" fontId="1" fillId="0" borderId="0" xfId="73" applyAlignment="1">
      <alignment horizontal="center" wrapText="1"/>
    </xf>
    <xf numFmtId="0" fontId="32" fillId="2" borderId="6" xfId="51" applyFont="1" applyFill="1" applyBorder="1" applyAlignment="1">
      <alignment horizontal="left"/>
    </xf>
    <xf numFmtId="14" fontId="32" fillId="2" borderId="6" xfId="51" applyNumberFormat="1" applyFont="1" applyFill="1" applyBorder="1" applyAlignment="1">
      <alignment horizontal="right"/>
    </xf>
    <xf numFmtId="49" fontId="32"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vertical="center"/>
    </xf>
    <xf numFmtId="43" fontId="29" fillId="2" borderId="2" xfId="53" applyFont="1" applyFill="1" applyBorder="1" applyAlignment="1">
      <alignment horizontal="right" vertical="center"/>
    </xf>
    <xf numFmtId="14" fontId="29" fillId="2" borderId="0" xfId="51" applyNumberFormat="1" applyFont="1" applyFill="1" applyBorder="1" applyAlignment="1">
      <alignment horizontal="right"/>
    </xf>
    <xf numFmtId="49" fontId="29" fillId="2" borderId="0" xfId="51" applyNumberFormat="1" applyFont="1" applyFill="1" applyBorder="1" applyAlignment="1">
      <alignment horizontal="center" vertical="center"/>
    </xf>
    <xf numFmtId="0" fontId="29" fillId="2" borderId="0" xfId="0" applyFont="1" applyFill="1" applyBorder="1" applyAlignment="1">
      <alignment horizontal="left" wrapText="1"/>
    </xf>
    <xf numFmtId="0" fontId="29" fillId="2" borderId="0" xfId="51" applyFont="1" applyFill="1" applyBorder="1" applyAlignment="1">
      <alignment horizontal="left" vertical="center" wrapText="1"/>
    </xf>
    <xf numFmtId="4" fontId="29" fillId="2" borderId="0" xfId="51" applyNumberFormat="1" applyFont="1" applyFill="1" applyBorder="1" applyAlignment="1">
      <alignment horizontal="center" vertical="center"/>
    </xf>
    <xf numFmtId="43" fontId="29" fillId="2" borderId="0" xfId="53" applyFont="1" applyFill="1" applyBorder="1" applyAlignment="1">
      <alignment horizontal="right" vertical="center"/>
    </xf>
    <xf numFmtId="43" fontId="29"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5" fillId="2" borderId="0" xfId="34" applyNumberFormat="1" applyFont="1" applyFill="1" applyBorder="1" applyAlignment="1" applyProtection="1">
      <alignment horizontal="center" vertical="center"/>
      <protection locked="0" hidden="1"/>
    </xf>
    <xf numFmtId="171" fontId="35" fillId="0" borderId="2" xfId="34" applyNumberFormat="1" applyFont="1" applyFill="1" applyBorder="1" applyAlignment="1" applyProtection="1">
      <alignment horizontal="center" vertical="center"/>
      <protection locked="0" hidden="1"/>
    </xf>
    <xf numFmtId="0" fontId="35" fillId="0" borderId="6" xfId="34" applyNumberFormat="1" applyFont="1" applyFill="1" applyBorder="1" applyAlignment="1" applyProtection="1">
      <alignment horizontal="center" vertical="center"/>
      <protection locked="0" hidden="1"/>
    </xf>
    <xf numFmtId="0" fontId="35" fillId="0" borderId="2" xfId="34" applyNumberFormat="1" applyFont="1" applyFill="1" applyBorder="1" applyAlignment="1" applyProtection="1">
      <alignment horizontal="left" vertical="center"/>
      <protection locked="0" hidden="1"/>
    </xf>
    <xf numFmtId="4" fontId="35" fillId="0" borderId="2" xfId="18" applyNumberFormat="1" applyFont="1" applyFill="1" applyBorder="1" applyAlignment="1" applyProtection="1">
      <alignment horizontal="left" vertical="center"/>
      <protection locked="0" hidden="1"/>
    </xf>
    <xf numFmtId="168" fontId="35" fillId="0" borderId="6" xfId="15" applyNumberFormat="1" applyFont="1" applyFill="1" applyBorder="1" applyAlignment="1" applyProtection="1">
      <alignment vertical="center"/>
      <protection locked="0" hidden="1"/>
    </xf>
    <xf numFmtId="168" fontId="35" fillId="0" borderId="7" xfId="15" applyNumberFormat="1" applyFont="1" applyFill="1" applyBorder="1" applyAlignment="1" applyProtection="1">
      <alignment vertical="center"/>
      <protection locked="0" hidden="1"/>
    </xf>
    <xf numFmtId="168" fontId="35" fillId="0" borderId="7" xfId="42" applyNumberFormat="1" applyFont="1" applyFill="1" applyBorder="1" applyAlignment="1" applyProtection="1">
      <alignment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29"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29" fillId="0" borderId="0" xfId="53" applyFont="1" applyAlignment="1" applyProtection="1">
      <alignment horizontal="right"/>
      <protection locked="0"/>
    </xf>
    <xf numFmtId="0" fontId="26" fillId="2" borderId="0" xfId="0" applyFont="1" applyFill="1" applyBorder="1" applyAlignment="1">
      <alignment horizontal="left" vertical="center"/>
    </xf>
    <xf numFmtId="0" fontId="24" fillId="2" borderId="0" xfId="0" applyFont="1" applyFill="1" applyBorder="1" applyAlignment="1">
      <alignment horizontal="center" vertical="center"/>
    </xf>
    <xf numFmtId="0" fontId="25" fillId="2" borderId="0" xfId="0" applyFont="1" applyFill="1" applyBorder="1" applyAlignment="1">
      <alignment horizontal="center" vertical="center"/>
    </xf>
    <xf numFmtId="0" fontId="23" fillId="2" borderId="0" xfId="0" applyFont="1" applyFill="1" applyBorder="1" applyAlignment="1">
      <alignment horizontal="center" vertical="center"/>
    </xf>
    <xf numFmtId="167" fontId="23" fillId="2" borderId="0"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55" fillId="0" borderId="0" xfId="73" applyFont="1" applyAlignment="1">
      <alignment horizontal="center" wrapText="1"/>
    </xf>
    <xf numFmtId="0" fontId="1" fillId="0" borderId="0" xfId="73" applyAlignment="1">
      <alignment horizontal="center" wrapText="1"/>
    </xf>
    <xf numFmtId="0" fontId="1" fillId="0" borderId="0" xfId="73" applyAlignment="1">
      <alignment horizontal="center"/>
    </xf>
    <xf numFmtId="0" fontId="55" fillId="0" borderId="0" xfId="73" applyFont="1" applyAlignment="1">
      <alignment horizontal="center"/>
    </xf>
    <xf numFmtId="0" fontId="30" fillId="0" borderId="0" xfId="73" applyFont="1" applyAlignment="1">
      <alignment horizontal="center"/>
    </xf>
    <xf numFmtId="0" fontId="82" fillId="0" borderId="0" xfId="69" applyFont="1" applyAlignment="1">
      <alignment horizontal="center"/>
    </xf>
    <xf numFmtId="0" fontId="83" fillId="0" borderId="0" xfId="69" applyFont="1" applyAlignment="1">
      <alignment horizontal="left"/>
    </xf>
    <xf numFmtId="49" fontId="31" fillId="2" borderId="7" xfId="0" applyNumberFormat="1" applyFont="1" applyFill="1" applyBorder="1" applyAlignment="1">
      <alignment horizontal="center" wrapText="1"/>
    </xf>
    <xf numFmtId="49" fontId="31" fillId="2" borderId="11" xfId="0" applyNumberFormat="1" applyFont="1" applyFill="1" applyBorder="1" applyAlignment="1">
      <alignment horizontal="center" wrapText="1"/>
    </xf>
    <xf numFmtId="49" fontId="31" fillId="2" borderId="10" xfId="0" applyNumberFormat="1" applyFont="1" applyFill="1" applyBorder="1" applyAlignment="1">
      <alignment horizontal="center" wrapText="1"/>
    </xf>
    <xf numFmtId="0" fontId="28" fillId="0" borderId="0" xfId="16" applyFont="1" applyAlignment="1">
      <alignment horizontal="center"/>
    </xf>
    <xf numFmtId="0" fontId="53" fillId="0" borderId="0" xfId="16" applyFont="1" applyAlignment="1">
      <alignment horizontal="center" vertical="center"/>
    </xf>
    <xf numFmtId="0" fontId="46" fillId="0" borderId="0" xfId="16" applyFont="1" applyAlignment="1">
      <alignment horizontal="center" vertical="center"/>
    </xf>
    <xf numFmtId="4" fontId="41" fillId="0" borderId="0" xfId="51" applyNumberFormat="1" applyFont="1" applyBorder="1" applyAlignment="1">
      <alignment horizontal="center"/>
    </xf>
    <xf numFmtId="170" fontId="32" fillId="0" borderId="0" xfId="33" applyNumberFormat="1" applyFont="1" applyFill="1" applyAlignment="1" applyProtection="1">
      <alignment horizontal="center"/>
      <protection hidden="1"/>
    </xf>
    <xf numFmtId="0" fontId="32" fillId="0" borderId="0" xfId="33" applyFont="1" applyFill="1" applyAlignment="1" applyProtection="1">
      <alignment horizontal="center"/>
      <protection hidden="1"/>
    </xf>
    <xf numFmtId="0" fontId="32" fillId="0" borderId="0" xfId="33" applyFont="1" applyFill="1" applyAlignment="1" applyProtection="1">
      <alignment horizontal="center" vertical="center"/>
      <protection hidden="1"/>
    </xf>
    <xf numFmtId="0" fontId="32" fillId="0" borderId="0" xfId="52" applyFont="1" applyFill="1" applyAlignment="1" applyProtection="1">
      <alignment horizontal="center" vertical="center"/>
      <protection locked="0" hidden="1"/>
    </xf>
    <xf numFmtId="0" fontId="32" fillId="0" borderId="0" xfId="52" applyFont="1" applyFill="1" applyAlignment="1" applyProtection="1">
      <alignment horizontal="center"/>
      <protection locked="0" hidden="1"/>
    </xf>
    <xf numFmtId="173" fontId="32" fillId="0" borderId="0" xfId="52" applyNumberFormat="1" applyFont="1" applyFill="1" applyAlignment="1" applyProtection="1">
      <alignment horizontal="center"/>
      <protection locked="0" hidden="1"/>
    </xf>
    <xf numFmtId="0" fontId="23" fillId="0" borderId="0" xfId="52" applyFont="1" applyFill="1" applyAlignment="1" applyProtection="1">
      <alignment horizontal="center"/>
      <protection hidden="1"/>
    </xf>
    <xf numFmtId="0" fontId="23" fillId="0" borderId="0" xfId="51" applyFont="1" applyBorder="1" applyAlignment="1">
      <alignment horizontal="center"/>
    </xf>
    <xf numFmtId="0" fontId="28" fillId="0" borderId="0" xfId="51" applyFont="1" applyBorder="1" applyAlignment="1">
      <alignment horizontal="center"/>
    </xf>
    <xf numFmtId="17" fontId="23" fillId="0" borderId="8" xfId="51" applyNumberFormat="1" applyFont="1" applyBorder="1" applyAlignment="1">
      <alignment horizontal="center"/>
    </xf>
    <xf numFmtId="0" fontId="32" fillId="2" borderId="7" xfId="51" applyFont="1" applyFill="1" applyBorder="1" applyAlignment="1">
      <alignment horizontal="center"/>
    </xf>
    <xf numFmtId="0" fontId="32" fillId="2" borderId="10" xfId="51" applyFont="1" applyFill="1" applyBorder="1" applyAlignment="1">
      <alignment horizontal="center"/>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71" fillId="0" borderId="0" xfId="66" applyFont="1" applyAlignment="1">
      <alignment horizontal="center" wrapText="1"/>
    </xf>
    <xf numFmtId="0" fontId="75" fillId="10" borderId="16" xfId="66" applyFont="1" applyFill="1" applyBorder="1" applyAlignment="1">
      <alignment horizontal="left" vertical="center"/>
    </xf>
    <xf numFmtId="43" fontId="75" fillId="10" borderId="16" xfId="67" applyFont="1" applyFill="1" applyBorder="1" applyAlignment="1">
      <alignment horizontal="center" vertical="center" wrapText="1"/>
    </xf>
    <xf numFmtId="43" fontId="75" fillId="10" borderId="20" xfId="67" applyFont="1" applyFill="1" applyBorder="1" applyAlignment="1">
      <alignment horizontal="center" vertical="center" wrapText="1"/>
    </xf>
    <xf numFmtId="0" fontId="75" fillId="11" borderId="17" xfId="66" applyFont="1" applyFill="1" applyBorder="1" applyAlignment="1">
      <alignment horizontal="center" vertical="center"/>
    </xf>
    <xf numFmtId="0" fontId="75" fillId="11" borderId="18" xfId="66" applyFont="1" applyFill="1" applyBorder="1" applyAlignment="1">
      <alignment horizontal="center" vertical="center"/>
    </xf>
    <xf numFmtId="0" fontId="75" fillId="11" borderId="19" xfId="66" applyFont="1" applyFill="1" applyBorder="1" applyAlignment="1">
      <alignment horizontal="center" vertical="center"/>
    </xf>
    <xf numFmtId="0" fontId="72" fillId="0" borderId="14" xfId="66" applyFont="1" applyBorder="1" applyAlignment="1">
      <alignment vertical="center" wrapText="1" readingOrder="1"/>
    </xf>
    <xf numFmtId="0" fontId="72" fillId="0" borderId="0" xfId="66" applyFont="1" applyAlignment="1">
      <alignment vertical="center" wrapText="1" readingOrder="1"/>
    </xf>
    <xf numFmtId="0" fontId="80" fillId="0" borderId="14" xfId="66" applyFont="1" applyBorder="1" applyAlignment="1">
      <alignment vertical="top" wrapText="1" readingOrder="1"/>
    </xf>
    <xf numFmtId="0" fontId="80"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3" fillId="0" borderId="14" xfId="66" applyFont="1" applyBorder="1" applyAlignment="1">
      <alignment vertical="top" wrapText="1" readingOrder="1"/>
    </xf>
    <xf numFmtId="0" fontId="73" fillId="0" borderId="0" xfId="66" applyFont="1" applyAlignment="1">
      <alignment vertical="top" wrapText="1" readingOrder="1"/>
    </xf>
    <xf numFmtId="0" fontId="71" fillId="0" borderId="0" xfId="66" applyFont="1" applyAlignment="1">
      <alignment horizontal="center"/>
    </xf>
    <xf numFmtId="0" fontId="68" fillId="0" borderId="0" xfId="66" applyFont="1" applyAlignment="1">
      <alignment horizontal="center"/>
    </xf>
    <xf numFmtId="0" fontId="79" fillId="0" borderId="14" xfId="66" applyFont="1" applyBorder="1" applyAlignment="1">
      <alignment horizontal="center" vertical="center" wrapText="1" readingOrder="1"/>
    </xf>
    <xf numFmtId="0" fontId="79" fillId="0" borderId="0" xfId="66" applyFont="1" applyBorder="1" applyAlignment="1">
      <alignment horizontal="center" vertical="center" wrapText="1" readingOrder="1"/>
    </xf>
    <xf numFmtId="0" fontId="73" fillId="0" borderId="14" xfId="66" applyFont="1" applyBorder="1" applyAlignment="1">
      <alignment horizontal="center" vertical="top" wrapText="1" readingOrder="1"/>
    </xf>
    <xf numFmtId="0" fontId="73" fillId="0" borderId="0" xfId="66" applyFont="1" applyBorder="1" applyAlignment="1">
      <alignment horizontal="center" vertical="top" wrapText="1" readingOrder="1"/>
    </xf>
  </cellXfs>
  <cellStyles count="76">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2" xfId="2" xr:uid="{00000000-0005-0000-0000-00000B000000}"/>
    <cellStyle name="Millares 3" xfId="9" xr:uid="{00000000-0005-0000-0000-00000C000000}"/>
    <cellStyle name="Millares 4" xfId="11" xr:uid="{00000000-0005-0000-0000-00000D000000}"/>
    <cellStyle name="Millares 4 2" xfId="25" xr:uid="{00000000-0005-0000-0000-00000E000000}"/>
    <cellStyle name="Millares 4 2 2" xfId="64" xr:uid="{00000000-0005-0000-0000-00000F000000}"/>
    <cellStyle name="Millares 5" xfId="19" xr:uid="{00000000-0005-0000-0000-000010000000}"/>
    <cellStyle name="Millares 5 2" xfId="44" xr:uid="{00000000-0005-0000-0000-000011000000}"/>
    <cellStyle name="Millares 6" xfId="21" xr:uid="{00000000-0005-0000-0000-000012000000}"/>
    <cellStyle name="Millares 7" xfId="6" xr:uid="{00000000-0005-0000-0000-000013000000}"/>
    <cellStyle name="Millares 7 2" xfId="15" xr:uid="{00000000-0005-0000-0000-000014000000}"/>
    <cellStyle name="Millares 7 3" xfId="20" xr:uid="{00000000-0005-0000-0000-000015000000}"/>
    <cellStyle name="Millares 8" xfId="23" xr:uid="{00000000-0005-0000-0000-000016000000}"/>
    <cellStyle name="Millares 9" xfId="28" xr:uid="{00000000-0005-0000-0000-000017000000}"/>
    <cellStyle name="Millares_29 feb DESEMBOLSO2004 2" xfId="18" xr:uid="{00000000-0005-0000-0000-000018000000}"/>
    <cellStyle name="Moneda 2" xfId="22" xr:uid="{00000000-0005-0000-0000-000019000000}"/>
    <cellStyle name="Moneda 3" xfId="72" xr:uid="{00000000-0005-0000-0000-00001A000000}"/>
    <cellStyle name="Moneda 3 2" xfId="75" xr:uid="{00000000-0005-0000-0000-00001B000000}"/>
    <cellStyle name="Normal" xfId="0" builtinId="0"/>
    <cellStyle name="Normal 10" xfId="49" xr:uid="{00000000-0005-0000-0000-00001D000000}"/>
    <cellStyle name="Normal 10 2" xfId="51" xr:uid="{00000000-0005-0000-0000-00001E000000}"/>
    <cellStyle name="Normal 11" xfId="58" xr:uid="{00000000-0005-0000-0000-00001F000000}"/>
    <cellStyle name="Normal 12" xfId="60" xr:uid="{00000000-0005-0000-0000-000020000000}"/>
    <cellStyle name="Normal 13" xfId="66" xr:uid="{00000000-0005-0000-0000-000021000000}"/>
    <cellStyle name="Normal 14" xfId="70" xr:uid="{00000000-0005-0000-0000-000022000000}"/>
    <cellStyle name="Normal 15" xfId="73" xr:uid="{00000000-0005-0000-0000-000023000000}"/>
    <cellStyle name="Normal 2" xfId="3" xr:uid="{00000000-0005-0000-0000-000024000000}"/>
    <cellStyle name="Normal 2 2" xfId="7" xr:uid="{00000000-0005-0000-0000-000025000000}"/>
    <cellStyle name="Normal 2 2 2" xfId="16" xr:uid="{00000000-0005-0000-0000-000026000000}"/>
    <cellStyle name="Normal 2 2 2 2" xfId="42" xr:uid="{00000000-0005-0000-0000-000027000000}"/>
    <cellStyle name="Normal 2 3" xfId="5" xr:uid="{00000000-0005-0000-0000-000028000000}"/>
    <cellStyle name="Normal 2 3 2" xfId="13" xr:uid="{00000000-0005-0000-0000-000029000000}"/>
    <cellStyle name="Normal 2 3 3" xfId="29" xr:uid="{00000000-0005-0000-0000-00002A000000}"/>
    <cellStyle name="Normal 2 3 4" xfId="31" xr:uid="{00000000-0005-0000-0000-00002B000000}"/>
    <cellStyle name="Normal 2 3 5" xfId="33" xr:uid="{00000000-0005-0000-0000-00002C000000}"/>
    <cellStyle name="Normal 2 3 5 2" xfId="41" xr:uid="{00000000-0005-0000-0000-00002D000000}"/>
    <cellStyle name="Normal 2 3 5 3" xfId="45" xr:uid="{00000000-0005-0000-0000-00002E000000}"/>
    <cellStyle name="Normal 2 3 5 3 2" xfId="54" xr:uid="{00000000-0005-0000-0000-00002F000000}"/>
    <cellStyle name="Normal 2 3 5 4" xfId="47" xr:uid="{00000000-0005-0000-0000-000030000000}"/>
    <cellStyle name="Normal 2 3 5 4 2" xfId="52" xr:uid="{00000000-0005-0000-0000-000031000000}"/>
    <cellStyle name="Normal 3" xfId="10" xr:uid="{00000000-0005-0000-0000-000032000000}"/>
    <cellStyle name="Normal 3 2" xfId="24" xr:uid="{00000000-0005-0000-0000-000033000000}"/>
    <cellStyle name="Normal 3 2 2" xfId="63" xr:uid="{00000000-0005-0000-0000-000034000000}"/>
    <cellStyle name="Normal 3 2 3" xfId="69" xr:uid="{00000000-0005-0000-0000-000035000000}"/>
    <cellStyle name="Normal 4" xfId="14" xr:uid="{00000000-0005-0000-0000-000036000000}"/>
    <cellStyle name="Normal 5" xfId="8" xr:uid="{00000000-0005-0000-0000-000037000000}"/>
    <cellStyle name="Normal 5 2" xfId="17" xr:uid="{00000000-0005-0000-0000-000038000000}"/>
    <cellStyle name="Normal 5 3" xfId="30" xr:uid="{00000000-0005-0000-0000-000039000000}"/>
    <cellStyle name="Normal 5 4" xfId="32" xr:uid="{00000000-0005-0000-0000-00003A000000}"/>
    <cellStyle name="Normal 5 5" xfId="34" xr:uid="{00000000-0005-0000-0000-00003B000000}"/>
    <cellStyle name="Normal 5 5 2" xfId="43" xr:uid="{00000000-0005-0000-0000-00003C000000}"/>
    <cellStyle name="Normal 5 5 3" xfId="46" xr:uid="{00000000-0005-0000-0000-00003D000000}"/>
    <cellStyle name="Normal 5 5 3 2" xfId="55" xr:uid="{00000000-0005-0000-0000-00003E000000}"/>
    <cellStyle name="Normal 5 5 4" xfId="48" xr:uid="{00000000-0005-0000-0000-00003F000000}"/>
    <cellStyle name="Normal 5 5 4 2" xfId="56" xr:uid="{00000000-0005-0000-0000-000040000000}"/>
    <cellStyle name="Normal 6" xfId="27" xr:uid="{00000000-0005-0000-0000-000041000000}"/>
    <cellStyle name="Normal 7" xfId="35" xr:uid="{00000000-0005-0000-0000-000042000000}"/>
    <cellStyle name="Normal 8" xfId="37" xr:uid="{00000000-0005-0000-0000-000043000000}"/>
    <cellStyle name="Normal 9" xfId="39" xr:uid="{00000000-0005-0000-0000-000044000000}"/>
    <cellStyle name="Porcentaje 2" xfId="57" xr:uid="{00000000-0005-0000-0000-000045000000}"/>
    <cellStyle name="Porcentaje 3" xfId="62" xr:uid="{00000000-0005-0000-0000-000046000000}"/>
    <cellStyle name="Porcentaje 4" xfId="68" xr:uid="{00000000-0005-0000-0000-000047000000}"/>
    <cellStyle name="Porcentual 2" xfId="4" xr:uid="{00000000-0005-0000-0000-000048000000}"/>
    <cellStyle name="Porcentual 3" xfId="12" xr:uid="{00000000-0005-0000-0000-000049000000}"/>
    <cellStyle name="Porcentual 3 2" xfId="26" xr:uid="{00000000-0005-0000-0000-00004A000000}"/>
    <cellStyle name="Porcentual 3 2 2" xfId="65" xr:uid="{00000000-0005-0000-0000-00004B000000}"/>
  </cellStyles>
  <dxfs count="22">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153</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172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143</xdr:row>
      <xdr:rowOff>0</xdr:rowOff>
    </xdr:from>
    <xdr:to>
      <xdr:col>2</xdr:col>
      <xdr:colOff>234554</xdr:colOff>
      <xdr:row>143</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143</xdr:row>
      <xdr:rowOff>0</xdr:rowOff>
    </xdr:from>
    <xdr:to>
      <xdr:col>3</xdr:col>
      <xdr:colOff>2027017</xdr:colOff>
      <xdr:row>143</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147</xdr:row>
      <xdr:rowOff>0</xdr:rowOff>
    </xdr:from>
    <xdr:to>
      <xdr:col>2</xdr:col>
      <xdr:colOff>234554</xdr:colOff>
      <xdr:row>147</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147</xdr:row>
      <xdr:rowOff>0</xdr:rowOff>
    </xdr:from>
    <xdr:to>
      <xdr:col>3</xdr:col>
      <xdr:colOff>2027017</xdr:colOff>
      <xdr:row>147</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151</xdr:row>
      <xdr:rowOff>90487</xdr:rowOff>
    </xdr:from>
    <xdr:to>
      <xdr:col>2</xdr:col>
      <xdr:colOff>758429</xdr:colOff>
      <xdr:row>151</xdr:row>
      <xdr:rowOff>92519</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150</xdr:row>
      <xdr:rowOff>78582</xdr:rowOff>
    </xdr:from>
    <xdr:to>
      <xdr:col>4</xdr:col>
      <xdr:colOff>2027017</xdr:colOff>
      <xdr:row>150</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201</xdr:row>
      <xdr:rowOff>0</xdr:rowOff>
    </xdr:from>
    <xdr:to>
      <xdr:col>2</xdr:col>
      <xdr:colOff>234554</xdr:colOff>
      <xdr:row>201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201</xdr:row>
      <xdr:rowOff>78582</xdr:rowOff>
    </xdr:from>
    <xdr:to>
      <xdr:col>4</xdr:col>
      <xdr:colOff>2027017</xdr:colOff>
      <xdr:row>201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201</xdr:row>
      <xdr:rowOff>30955</xdr:rowOff>
    </xdr:from>
    <xdr:to>
      <xdr:col>2</xdr:col>
      <xdr:colOff>308287</xdr:colOff>
      <xdr:row>201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178</xdr:row>
      <xdr:rowOff>66674</xdr:rowOff>
    </xdr:from>
    <xdr:to>
      <xdr:col>2</xdr:col>
      <xdr:colOff>236935</xdr:colOff>
      <xdr:row>178</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179</xdr:row>
      <xdr:rowOff>78582</xdr:rowOff>
    </xdr:from>
    <xdr:to>
      <xdr:col>3</xdr:col>
      <xdr:colOff>2027017</xdr:colOff>
      <xdr:row>179</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Nueva%20carpeta/Escritorio/TRABAJO%202026/CONCILIACIONES%20BANCARIAS%202026/CONCILIACIONES%20BANCARIAS%20VS%202026/Conciliacion%20Bancaria%20VS%20marzo%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 MARZO"/>
      <sheetName val="LIBRO BANCO"/>
      <sheetName val="CONCILIACION MARZO 2026"/>
      <sheetName val="Hoja2"/>
    </sheetNames>
    <sheetDataSet>
      <sheetData sheetId="0">
        <row r="7">
          <cell r="C7" t="str">
            <v>FRANKLIN URBANO HIERRO ESTEVEZ</v>
          </cell>
          <cell r="D7" t="str">
            <v>022486</v>
          </cell>
          <cell r="E7">
            <v>46083</v>
          </cell>
          <cell r="I7" t="str">
            <v>PAGO CONTRATO CORRESPONDIENTS A LOS CONTRATOS DE LOS ALQUILERES DE LAS UNAP, ASI COMO LOS CONTRATOS DE SERVICIOS DE MANO DE OBRAS DE ESTE SRSCNO, R-4.</v>
          </cell>
        </row>
        <row r="8">
          <cell r="C8" t="str">
            <v>EDENORTE</v>
          </cell>
          <cell r="D8" t="str">
            <v>022487</v>
          </cell>
          <cell r="E8">
            <v>46084</v>
          </cell>
          <cell r="I8" t="str">
            <v>PAGO DE ELECTRICIDAD DE DEUDAS PENDIENTE DE ESTE CENTROS DE PRIMER NIVEL DE ATENCION (CPN) ANEXOS DE ESTE SRSCNO, R-4.</v>
          </cell>
        </row>
        <row r="9">
          <cell r="C9" t="str">
            <v>MIGUEL OCTAVIO MARTE REYES</v>
          </cell>
          <cell r="D9" t="str">
            <v>022488</v>
          </cell>
          <cell r="E9">
            <v>46085</v>
          </cell>
          <cell r="I9" t="str">
            <v>PAGO 50% POR LOS TRABAJOS DE MANTENIMIENTO DE PINTURA DEL EES, EN LOS CPN MEJORAMIENTO SOCIAL Y CPN LA ESPINAS, QUE PERTENECEN A LA GERENCIA DE AREA 2 SANTIAGO RODRIGUEZ DE ESTE SRSCNO, R-4.</v>
          </cell>
        </row>
        <row r="10">
          <cell r="C10" t="str">
            <v>ENMANUEL PEGUERO MONCION</v>
          </cell>
          <cell r="D10" t="str">
            <v>022489</v>
          </cell>
          <cell r="E10">
            <v>46085</v>
          </cell>
          <cell r="I10" t="str">
            <v>PAGO TRABAJO DE MANTENIMIENTO DE PINTURA DEL EES, EN EL CPN BALDEMIRO CARRERA, QUE PERTENECE A LA GERENCIA DE AREA 2 (SANTIAGO RODRIGUEZ) DE ESTE SRSCNO, R-4.</v>
          </cell>
        </row>
        <row r="11">
          <cell r="C11" t="str">
            <v>ADDIEL EMILIO PENA</v>
          </cell>
          <cell r="D11" t="str">
            <v>41962052403</v>
          </cell>
          <cell r="E11">
            <v>46085</v>
          </cell>
          <cell r="I11" t="str">
            <v>PAGO ALQUILER DONDE FUNCIONA LA UNAP EL SAMAN CORRESPONDIENTE AL MES DE ENERO 2026</v>
          </cell>
        </row>
        <row r="12">
          <cell r="C12" t="str">
            <v>CARMEN J BERNARD</v>
          </cell>
          <cell r="D12" t="str">
            <v>41962053235</v>
          </cell>
          <cell r="E12">
            <v>46085</v>
          </cell>
          <cell r="I12" t="str">
            <v>PAGO ALQUILER UNAP LOS RESTAURADORES CORRESPONDIENTE A FEBRERO 2026</v>
          </cell>
        </row>
        <row r="13">
          <cell r="C13" t="str">
            <v>HENRY PENA</v>
          </cell>
          <cell r="D13" t="str">
            <v>41962053440</v>
          </cell>
          <cell r="E13">
            <v>46085</v>
          </cell>
          <cell r="I13" t="str">
            <v>PAGO DEL ALQUILER DONDE FUNCIONA EL CPN CARLOS DANIEL, VALVERDE DE ESTE SRSCNO R-4 CORRESPONDIENTE AL MES DE ENERO 2026</v>
          </cell>
        </row>
        <row r="14">
          <cell r="C14" t="str">
            <v>HENRY PENA</v>
          </cell>
          <cell r="D14" t="str">
            <v>41962061496</v>
          </cell>
          <cell r="E14">
            <v>46085</v>
          </cell>
          <cell r="I14" t="str">
            <v>PAGO DEL ALQUILER DONDE FUNCIONA EL CPN CARLOS DANIEL, VALVERDE DE ESTE SRSCNO R-4 CORRESPONDIENTE AL MES DE FEBRERO 2026</v>
          </cell>
        </row>
        <row r="15">
          <cell r="C15" t="str">
            <v>OLGA LIDIA MERCADO DOMINGUEZ</v>
          </cell>
          <cell r="D15" t="str">
            <v>41962065621</v>
          </cell>
          <cell r="E15">
            <v>46085</v>
          </cell>
          <cell r="I15" t="str">
            <v>PAGO ALQUILER CPN BO. SUR ESPERANZA CORRESPONDIENTE A FEBRERO 2026</v>
          </cell>
        </row>
        <row r="16">
          <cell r="C16" t="str">
            <v>RAMON ANTONIO MERCADO RODRIGUEZ</v>
          </cell>
          <cell r="D16" t="str">
            <v>41962065915</v>
          </cell>
          <cell r="E16">
            <v>46085</v>
          </cell>
          <cell r="I16" t="str">
            <v>PAGO ALQUILER DE LA UNAP JOSE FCO PEÑA GOMEZ CORRESPONDIENTE A FEBRERO 2026</v>
          </cell>
        </row>
        <row r="17">
          <cell r="C17" t="str">
            <v>TESORERIA DE LA SEGURIDAD SOCIAL</v>
          </cell>
          <cell r="D17" t="str">
            <v>41962066390</v>
          </cell>
          <cell r="E17">
            <v>46085</v>
          </cell>
          <cell r="I17" t="str">
            <v>PAGO TESORERIA DE LA SEGURIDAD SOCIAL CORRESPONDIENTE AL MES DE FEBRERO 2026 DE ESTE SRSCNO R-4.</v>
          </cell>
        </row>
        <row r="18">
          <cell r="C18" t="str">
            <v>MAO CENTRAL CONECTIONS SRL</v>
          </cell>
          <cell r="D18" t="str">
            <v>41962371514</v>
          </cell>
          <cell r="E18">
            <v>46085</v>
          </cell>
          <cell r="I18" t="str">
            <v>PAGO SERVICIO DE INTERNET DEL CENTRO DIAGNOSTICO MAO, ALMACEN DE MEDICAMENTOS, OFICINA REGIONAL, CPN DON BOSCO Y UNAP VILLA DIEGO DE ESTE SRSCNO R-4, DEL MES DE FEBRERO 2026.</v>
          </cell>
        </row>
        <row r="19">
          <cell r="C19" t="str">
            <v>SPEEDWI TELECOM SRL</v>
          </cell>
          <cell r="D19" t="str">
            <v>41962394154</v>
          </cell>
          <cell r="E19">
            <v>46085</v>
          </cell>
          <cell r="I19" t="str">
            <v>PAGO SERVICIO DE BANDA ANCHA DE INTERNET CORRESPONDIENTE AL MES DE FEBRERO 2026 DE LA OFICINA REGIONAL DEL SRSCNO R-4.</v>
          </cell>
        </row>
        <row r="20">
          <cell r="C20" t="str">
            <v>RONALD ALEJANDRO MADERA MEJIA</v>
          </cell>
          <cell r="D20" t="str">
            <v>41962432912</v>
          </cell>
          <cell r="E20">
            <v>46085</v>
          </cell>
          <cell r="I20" t="str">
            <v>PAGO SEGUNDO AVANCE DE UN 30% POR SERVICIO DE MANO DE OBRA PARA LOS TRABAJOS DE REPARACIONES ELECTRICAS, EN LAS INSTALACIONES HIDROSANITARIAS Y DESAGUES, DE LOS ESTABLECIMIENTOS DE SALUD, EN EL CPN PILOTO DE ESTE SRSCNO R-4.</v>
          </cell>
        </row>
        <row r="21">
          <cell r="C21" t="str">
            <v>WALDY MANUEL REYNOSO PEREZ</v>
          </cell>
          <cell r="D21" t="str">
            <v>41962461895</v>
          </cell>
          <cell r="E21">
            <v>46085</v>
          </cell>
          <cell r="I21" t="str">
            <v>PAGO DE LIMPIEZA DE POZO SEPTICO EN EL CPN BUEN HOMBRE DE ESTE SRSCNO R-4.</v>
          </cell>
        </row>
        <row r="22">
          <cell r="C22" t="str">
            <v>DAJABON CABLE VISION SRL</v>
          </cell>
          <cell r="D22" t="str">
            <v>41962481176</v>
          </cell>
          <cell r="E22">
            <v>46085</v>
          </cell>
          <cell r="I22" t="str">
            <v>PAGO SERVICIO DE INTERNET DE CENTROS DE 1ER NIVEL DE ATENCION DE LA GERENCIA DE AREA 3 MONTECRISTI, CORRESPONDIENTE A ENERO 2026</v>
          </cell>
        </row>
        <row r="23">
          <cell r="C23" t="str">
            <v>DEULIO PERALTA MARTINEZ</v>
          </cell>
          <cell r="D23" t="str">
            <v>41962658307</v>
          </cell>
          <cell r="E23">
            <v>46085</v>
          </cell>
          <cell r="I23" t="str">
            <v>PAGO PRIMER AVANCE DE UN 30% POR SERVICIOS DE MANO DE OBRA PARA LOS TRABAJOS DE PINTURA GENERAL DEL EES, EN EL CPN PILOTO DE ESTE SRSCNO R-4</v>
          </cell>
        </row>
        <row r="24">
          <cell r="C24" t="str">
            <v>GRUPO EMPRESARIAL LOS CIBAO SRL</v>
          </cell>
          <cell r="D24" t="str">
            <v>41962713626</v>
          </cell>
          <cell r="E24">
            <v>46085</v>
          </cell>
          <cell r="I24" t="str">
            <v>PAGO COMPRA DE GAS PROPANO CONSUMIDO EN LA GERENCIA DE AREA 2, SANTIAGO RODRIGUEZ DEL 1ER SEMESTRE CORRESPONDIENTE A ENERO 2026</v>
          </cell>
        </row>
        <row r="25">
          <cell r="C25" t="str">
            <v>MIGUEL OCTAVIO MARTE REYES</v>
          </cell>
          <cell r="D25" t="str">
            <v>022490</v>
          </cell>
          <cell r="E25">
            <v>46086</v>
          </cell>
          <cell r="I25" t="str">
            <v>PAGO DE UN 50% DE TRABAJOS DE MANTENIMIENTO DE PINTURA DEL EES, EN LOS CPN MEJORAMIENTO SOCIAL, Y CPN LAS ESPINAS, QUE PERTENECEN A LA GERENCIA DE AREA 2 SANTIAGO RODRIGUEZ DE ESTE SRSCNO, R-4.</v>
          </cell>
        </row>
        <row r="26">
          <cell r="C26" t="str">
            <v>CLAUDIO ERNESTO HURTADO LORA</v>
          </cell>
          <cell r="D26" t="str">
            <v>41969092463</v>
          </cell>
          <cell r="E26">
            <v>46086</v>
          </cell>
          <cell r="I26" t="str">
            <v>PAGO TRABAJO DE MANTENIMIENTO DE PINTURA DEL EES, EN EL CPN EL ALBIMAR QUE PERTENECE A LA GERENCIA DE AREA 3 DE ESTE SRSCNO R-4.</v>
          </cell>
        </row>
        <row r="27">
          <cell r="C27" t="str">
            <v>PLANTA DE GAS PROPANO ORTE GAS SRL</v>
          </cell>
          <cell r="D27" t="str">
            <v>41969140395</v>
          </cell>
          <cell r="E27">
            <v>46086</v>
          </cell>
          <cell r="I27" t="str">
            <v>PAGO COMPRA DE GAS PROPANO CONSUMIDO EN LA GERENCIA DE AREA 3, MONTECRISTI DEL 1ER SEMESTRE CORRESPONDIENTE A ENERO 2026</v>
          </cell>
        </row>
        <row r="28">
          <cell r="C28" t="str">
            <v>CETIOSA EIRL</v>
          </cell>
          <cell r="D28" t="str">
            <v>41969167992</v>
          </cell>
          <cell r="E28">
            <v>46086</v>
          </cell>
          <cell r="I28" t="str">
            <v>PAGO COMPRA DE COMBUSTIBLE CORRESP. AL 1ER TRIMESTRE, PARA LA GERENCIA DE AREA 1 Y DE LOS VEHICULOS DE ESTA OFIC. REG. DEL MES DE ENERO 2026.</v>
          </cell>
        </row>
        <row r="29">
          <cell r="C29" t="str">
            <v xml:space="preserve">DIRECCION GENERAL DE IMPUESTOS INTERNOS </v>
          </cell>
          <cell r="D29" t="str">
            <v>41969197519</v>
          </cell>
          <cell r="E29">
            <v>46086</v>
          </cell>
          <cell r="I29" t="str">
            <v>PAGO DE IMPUESTO RETENCION A PROVEEDORES DEL ESTADO FORM IR-17 CORRESPONDIENTE AL MES DE ENERO 2026</v>
          </cell>
        </row>
        <row r="30">
          <cell r="C30" t="str">
            <v>PROSPERO RAFAEL RODRIGUEZ PEÑA</v>
          </cell>
          <cell r="D30" t="str">
            <v>41969912300</v>
          </cell>
          <cell r="E30">
            <v>46086</v>
          </cell>
          <cell r="I30" t="str">
            <v>PAGO FINAL DE UN 40% POR SERVICIOS DE MANO DE OBRA PARA LOS TRABAJOS EXTERNOS DE MANTENIMIENTO DE PINTURA EN MUROS INTERNOS Y EXTERNOS DEL EES, EN EL CPN ENTRADA DE MAO Y CPN BORUCO DE LA GERENCIA DE AREA 1 DE ESTE SRSCNO R-4</v>
          </cell>
        </row>
        <row r="31">
          <cell r="C31" t="str">
            <v>DEULIO PERALTA MARTINEZ</v>
          </cell>
          <cell r="D31" t="str">
            <v>41970039718</v>
          </cell>
          <cell r="E31">
            <v>46086</v>
          </cell>
          <cell r="I31" t="str">
            <v>PAGO FINAL DE UN 40% POR SERVICIOS DE MANO DE OBRA PARA LOS TRABAJOS DE PINTURA GENERAL DEL EES, EN EL CPN PILOTO DE ESTE SRSCNO R-4</v>
          </cell>
        </row>
        <row r="32">
          <cell r="C32" t="str">
            <v>ALBANIA ALT.RODRIGUEZ VENTURA</v>
          </cell>
          <cell r="D32" t="str">
            <v>41976631014</v>
          </cell>
          <cell r="E32">
            <v>46087</v>
          </cell>
          <cell r="I32" t="str">
            <v>PAGO ALQUILER DONDE FUNCIONA LA UNAP LAS 300 CORRESPONDIENTE A FEBRERO 2026</v>
          </cell>
        </row>
        <row r="33">
          <cell r="C33" t="str">
            <v>ANA LUCIA RODRIGUEZ</v>
          </cell>
          <cell r="D33" t="str">
            <v>41976631160</v>
          </cell>
          <cell r="E33">
            <v>46087</v>
          </cell>
          <cell r="I33" t="str">
            <v>PAGO ALQUILER DONDE FUNCIONA EL CPN MEJORAMIENTO SOCIAL CORRESP. A FEBRERO 2026</v>
          </cell>
        </row>
        <row r="34">
          <cell r="C34" t="str">
            <v>ASTRIL RODRIGUEZ SANCHEZ</v>
          </cell>
          <cell r="D34" t="str">
            <v>41976631313</v>
          </cell>
          <cell r="E34">
            <v>46087</v>
          </cell>
          <cell r="I34" t="str">
            <v>PAGO ALQUILER DONDE FUNCIONA EL ALMACEN DE DEPOSITOS DE MERCANCIAS Y MEDICINAS DEL MES DE FEBRERO 2026</v>
          </cell>
        </row>
        <row r="35">
          <cell r="C35" t="str">
            <v>CANDELARIO VILLAMAN PLACENCIA</v>
          </cell>
          <cell r="D35" t="str">
            <v>41976631605</v>
          </cell>
          <cell r="E35">
            <v>46087</v>
          </cell>
          <cell r="I35" t="str">
            <v>PAGO ALQUILER DONDE FUNCIONA EL CPN RIVERA DE MASACRE DEL MES DE FEBRERO 2026</v>
          </cell>
        </row>
        <row r="36">
          <cell r="C36" t="str">
            <v>CARLOS ANTONIO MOREL VALERIO</v>
          </cell>
          <cell r="D36" t="str">
            <v>41976631902</v>
          </cell>
          <cell r="E36">
            <v>46087</v>
          </cell>
          <cell r="I36" t="str">
            <v>PAGO ALQUILER DONDE FUNCIONA EL CPN LA GUAJACA DEL MES DE FEBRERO 2026</v>
          </cell>
        </row>
        <row r="37">
          <cell r="C37" t="str">
            <v>CELIA ROSA BETANCES</v>
          </cell>
          <cell r="D37" t="str">
            <v>41976632171</v>
          </cell>
          <cell r="E37">
            <v>46087</v>
          </cell>
          <cell r="I37" t="str">
            <v>PAGO DEL ALQUILER DONDE FUNCIONA EL CPN EL ALBIMAR, SANTIAGO RODRIGUEZ DE ESTE SRSCNO R-4 DEL MES DE FEBRERO 2026</v>
          </cell>
        </row>
        <row r="38">
          <cell r="C38" t="str">
            <v>CLARIS DEL PILAR UREÑA JIMENEZ DE BATISTA</v>
          </cell>
          <cell r="D38" t="str">
            <v>41976632350</v>
          </cell>
          <cell r="E38">
            <v>46087</v>
          </cell>
          <cell r="I38" t="str">
            <v>PAGO DEL ALQUILER DONDE FUNCIONA EL CPN VILLA SINDA, MONTECRISTI DE ESTE SRSCNO R-4 CORRESPONDIENTE AL MES DE FEBRERO 2026</v>
          </cell>
        </row>
        <row r="39">
          <cell r="C39" t="str">
            <v>CRISOSTIMA DEVORA MINAYA</v>
          </cell>
          <cell r="D39" t="str">
            <v>41976632510</v>
          </cell>
          <cell r="E39">
            <v>46087</v>
          </cell>
          <cell r="I39" t="str">
            <v>PAGO DEL ALQUILER DONDE FUNCIONA EL CPN LOS CAYUCOS, MAO VALVERDE DE ESTE SRSCNO R-4 CORRESPONDIENTE AL MES DE FEBRERO 2026</v>
          </cell>
        </row>
        <row r="40">
          <cell r="C40" t="str">
            <v>DANIEL DE JS ESCOTTO</v>
          </cell>
          <cell r="D40" t="str">
            <v>41976632647</v>
          </cell>
          <cell r="E40">
            <v>46087</v>
          </cell>
          <cell r="I40" t="str">
            <v>PAGO DEL ALQUILER DONDE FUNCIONA EL CPN AGRICULTURA, SANTIAGO RODRIGUEZ DE ESTE SRSCNO R-4 CORRESPONDIENTE AL MES DE FEBRERO 2026</v>
          </cell>
        </row>
        <row r="41">
          <cell r="C41" t="str">
            <v>DANIS DANIEL ACOSTA REYES</v>
          </cell>
          <cell r="D41" t="str">
            <v>41976632788</v>
          </cell>
          <cell r="E41">
            <v>46087</v>
          </cell>
          <cell r="I41" t="str">
            <v>PAGO DEL ALQUILER DONDE FUNCIONA EL CPN LA CAPITALITA MONTECRISTI DE ESTE SRSCNO R-4 CORRESPONDIENTE AL MES DE FEBRERO 2026</v>
          </cell>
        </row>
        <row r="42">
          <cell r="C42" t="str">
            <v>DANNY LUNA FILPO</v>
          </cell>
          <cell r="D42" t="str">
            <v>41976667128</v>
          </cell>
          <cell r="E42">
            <v>46087</v>
          </cell>
          <cell r="I42" t="str">
            <v>PAGO DEL ALQUILER DONDE FUNCIONAN LOS CPN DE CLASE Y CP ENRIQUILLO DEL MUNICIPIO DE ESPERANZA DE ESTE SRSCNO R-4 DEL MES DE FEBRERO 2026</v>
          </cell>
        </row>
        <row r="43">
          <cell r="C43" t="str">
            <v>DORCA DAMARIS CHAVEZ</v>
          </cell>
          <cell r="D43" t="str">
            <v>41976667313</v>
          </cell>
          <cell r="E43">
            <v>46087</v>
          </cell>
          <cell r="I43" t="str">
            <v>PAGO DEL ALQUILER DONDE FUNCIONA EL CPN BARRIO PUERTO RICO DE ESTE SRSCNO R-4 CORRESPONDIENTE AL MES DE FEBRERO 2026</v>
          </cell>
        </row>
        <row r="44">
          <cell r="C44" t="str">
            <v>ELISABETH TEJADA ORTIZ</v>
          </cell>
          <cell r="D44" t="str">
            <v>41976667554</v>
          </cell>
          <cell r="E44">
            <v>46087</v>
          </cell>
          <cell r="I44" t="str">
            <v>PAGO DEL ALQUILER DONDE FUNCIONA LA UNAP LOS MICHES, DAJABON DE ESTE SRSCNO R-4 CORRESPONDIENTE AL MES DE FEBRERO 2026</v>
          </cell>
        </row>
        <row r="45">
          <cell r="C45" t="str">
            <v>FE ALICIA PEREZ</v>
          </cell>
          <cell r="D45" t="str">
            <v>41976667825</v>
          </cell>
          <cell r="E45">
            <v>46087</v>
          </cell>
          <cell r="I45" t="str">
            <v>PAGO DEL ALQUILER DONDE FUNCIONA EL CPN LAS FLORES, MONTECRISTI DE ESTE SRSCNO R-4 CORRESPONDIENTE AL MES DE FEBRERO 2026</v>
          </cell>
        </row>
        <row r="46">
          <cell r="C46" t="str">
            <v>FELIPE DE JESUS SUSAÑA</v>
          </cell>
          <cell r="D46" t="str">
            <v>41976668236</v>
          </cell>
          <cell r="E46">
            <v>46087</v>
          </cell>
          <cell r="I46" t="str">
            <v>PAGO DEL ALQUILER DONDE FUNCIONA EL CPN EL PARAISO ESPERANZA VALVERDE DE ESTE SRSCNO R-4 CORRESPONDIENTE AL MES DE FEBRERO 2026</v>
          </cell>
        </row>
        <row r="47">
          <cell r="C47" t="str">
            <v>FRANKLIN ALMONTE</v>
          </cell>
          <cell r="D47" t="str">
            <v>41976668432</v>
          </cell>
          <cell r="E47">
            <v>46087</v>
          </cell>
          <cell r="I47" t="str">
            <v>PAGO DEL ALQUILER DONDE FUNCIONA EL CPN CAMBELEN, SANTIAGO RODRIGUEZ DE ESTE SRSCNO R-4 CORRESPONDIENTE AL MES DE FEBRERO 2026</v>
          </cell>
        </row>
        <row r="48">
          <cell r="C48" t="str">
            <v>GERVIN YASMIN MEJIA</v>
          </cell>
          <cell r="D48" t="str">
            <v>41976668617</v>
          </cell>
          <cell r="E48">
            <v>46087</v>
          </cell>
          <cell r="I48" t="str">
            <v>PAGO DEL ALQUILER DONDE FUNCIONA EL CPN LOS PEREZ,VALVERDE DE ESTE SRSCNO R-4 CORRESPONDIENTE AL MES DE FEBRERO 2026</v>
          </cell>
        </row>
        <row r="49">
          <cell r="C49" t="str">
            <v>GIORDANO A LANDRON</v>
          </cell>
          <cell r="D49" t="str">
            <v>41976668812</v>
          </cell>
          <cell r="E49">
            <v>46087</v>
          </cell>
          <cell r="I49" t="str">
            <v>PAGO DEL ALQUILER DONDE FUNCIONA EL CPN PLAZA BELLER CORRESPONDIENTE AL MES DE ENERO 2026.</v>
          </cell>
        </row>
        <row r="50">
          <cell r="C50" t="str">
            <v>HECTOR ANDUJAR CRUZ</v>
          </cell>
          <cell r="D50" t="str">
            <v>41976669065</v>
          </cell>
          <cell r="E50">
            <v>46087</v>
          </cell>
          <cell r="I50" t="str">
            <v>PAGO DEL ALQUILER DONDE FUNCIONA EL CPN BUEN HOMBRE, MONTECRISTI DE ESTE SRSCNO R-4, CORRESPONDIENTE AL MES DE ENERO 2026</v>
          </cell>
        </row>
        <row r="51">
          <cell r="C51" t="str">
            <v>JOSE JUSTINO MOREL LIRIANO</v>
          </cell>
          <cell r="D51" t="str">
            <v>41976669254</v>
          </cell>
          <cell r="E51">
            <v>46087</v>
          </cell>
          <cell r="I51" t="str">
            <v>PAGO DEL ALQUILER DONDE FUNCIONAN LAS UNAPS LA MANICERA Y BENITO MONCION, DAJABON DE ESTE SRSCNO R--4 CORRESPONDIENTE A ENERO 2026.</v>
          </cell>
        </row>
        <row r="52">
          <cell r="C52" t="str">
            <v>JUAN ANTONIO RIVAS</v>
          </cell>
          <cell r="D52" t="str">
            <v>41976700071</v>
          </cell>
          <cell r="E52">
            <v>46087</v>
          </cell>
          <cell r="I52" t="str">
            <v>PAGO DEL ALQUILER DONDE FUNCIONA EL ALMACEN DE EQUIPOS, MONTECRISTI DE ESTE SRSCNO R-4 CORRESPONDIENTE A ENERO 2026</v>
          </cell>
        </row>
        <row r="53">
          <cell r="C53" t="str">
            <v>LONGINA MATEO V</v>
          </cell>
          <cell r="D53" t="str">
            <v>41976700336</v>
          </cell>
          <cell r="E53">
            <v>46087</v>
          </cell>
          <cell r="I53" t="str">
            <v>PAGO DEL ALQUILER DONDE FUNCIONA LA UNAP RESTAURACION, DAJABON DE ESTE SRSCNO R-4, CORRESPONDIENTE AL MES DE ENERO 2026</v>
          </cell>
        </row>
        <row r="54">
          <cell r="C54" t="str">
            <v>MAIRA DE LOS SANTOS</v>
          </cell>
          <cell r="D54" t="str">
            <v>41976700514</v>
          </cell>
          <cell r="E54">
            <v>46087</v>
          </cell>
          <cell r="I54" t="str">
            <v>PAGO DEL ALQUILER DONDE FUNCIONA EL CPN SAN ANTONIO MAO VALVERDE, DE ESTE SRSCNO R-4, CORRESPONDIENTE AL MES DE ENERO 2026</v>
          </cell>
        </row>
        <row r="55">
          <cell r="C55" t="str">
            <v>MANUEL MARIA PEÑA</v>
          </cell>
          <cell r="D55" t="str">
            <v>41976700807</v>
          </cell>
          <cell r="E55">
            <v>46087</v>
          </cell>
          <cell r="I55" t="str">
            <v>PAGO DEL ALQUILER DONDE FUNCIONA EL CPN BARRIO LINDO LAGUNA SALADA DE ESTE SRSCNO R-4, CORRESPONDIENTE AL MES DE ENERO 2026</v>
          </cell>
        </row>
        <row r="56">
          <cell r="C56" t="str">
            <v>MARIA YSABEL ALEMAN</v>
          </cell>
          <cell r="D56" t="str">
            <v>41976701020</v>
          </cell>
          <cell r="E56">
            <v>46087</v>
          </cell>
          <cell r="I56" t="str">
            <v>PAGO DEL ALQUILER DONDE FUNCIONA LA UNAP LA GALLERA, MONTECRISTI DE ESTE SRSCNO R-4 CORRESPONDIENTE AL MES DE ENERO 2026</v>
          </cell>
        </row>
        <row r="57">
          <cell r="C57" t="str">
            <v>MARIO MARTINEZ ALMONTE</v>
          </cell>
          <cell r="D57" t="str">
            <v>41976701222</v>
          </cell>
          <cell r="E57">
            <v>46087</v>
          </cell>
          <cell r="I57" t="str">
            <v>PAGO DEL ALQUILER DONDE FUNCIONA EL CPN LOS MAESTROS, MONTECRISTI DE ESTE SRSCNO R-4 CORRESPONDIENTE A LOS MESES DE OCTUBRE, NOVIEMBRE Y ENERO 2026</v>
          </cell>
        </row>
        <row r="58">
          <cell r="C58" t="str">
            <v>MARLENY ALMONTE PENA</v>
          </cell>
          <cell r="D58" t="str">
            <v>41976701449</v>
          </cell>
          <cell r="E58">
            <v>46087</v>
          </cell>
          <cell r="I58" t="str">
            <v>PAGO DEL ALQUILER DONDE FUNCIONA EL CPN ALTO DE LA PALOMA CORRESPONDIENTE AL MES DE ENERO 2026 DE ESTE SRSCNO R-4</v>
          </cell>
        </row>
        <row r="59">
          <cell r="C59" t="str">
            <v>MARY MIRTA MENA MOLINA</v>
          </cell>
          <cell r="D59" t="str">
            <v>41976701707</v>
          </cell>
          <cell r="E59">
            <v>46087</v>
          </cell>
          <cell r="I59" t="str">
            <v>PAGO DEL ALQUILER DONDE FUNCIONA EL CPN MONTE CARMELO, GUAYUBIN MONTECRISTI DE ESTE SRSCNO R-4 DEL MES DE ENERO 2026</v>
          </cell>
        </row>
        <row r="60">
          <cell r="C60" t="str">
            <v>MERCEDES MARINA VARGAS ALMONTE</v>
          </cell>
          <cell r="D60" t="str">
            <v>41976702056</v>
          </cell>
          <cell r="E60">
            <v>46087</v>
          </cell>
          <cell r="I60" t="str">
            <v>PAGO DEL ALQUILER DONDE FUNCIONA LA OFICINA DEL SERVICIO REGIONAL DE SALUD CIBAO NOROESTE R-4, MAO VALVERDE DEL MES DE ENERO 2026</v>
          </cell>
        </row>
        <row r="61">
          <cell r="C61" t="str">
            <v>MIGUELINA DEL C SUSANA</v>
          </cell>
          <cell r="D61" t="str">
            <v>41976702277</v>
          </cell>
          <cell r="E61">
            <v>46087</v>
          </cell>
          <cell r="I61" t="str">
            <v>PAGO DEL ALQUILER DONDE FUNCIONA LA UNAP MOTOCROS, MAO VALVERDE DE ESTE SRSCNO R-4, CORRESPONDIENTE AL MES DE ENERO 2026</v>
          </cell>
        </row>
        <row r="62">
          <cell r="C62" t="str">
            <v>JUAN ALBERTO ARACENA GOMEZ</v>
          </cell>
          <cell r="D62" t="str">
            <v>41976717426</v>
          </cell>
          <cell r="E62">
            <v>46087</v>
          </cell>
          <cell r="I62" t="str">
            <v>PAGO DEL ALQUILER DONDE FUNCIONA LA UNAP CLUB DE LEONES MAO VALVERDE DE ESTE SRSCNO R-4 DEL MES DE ENERO 2026</v>
          </cell>
        </row>
        <row r="63">
          <cell r="C63" t="str">
            <v xml:space="preserve">NELSY MIGUELINA SARIT BUENO </v>
          </cell>
          <cell r="D63" t="str">
            <v>41976717619</v>
          </cell>
          <cell r="E63">
            <v>46087</v>
          </cell>
          <cell r="I63" t="str">
            <v>PAGO DEL ALQUILER DONDE FUNCIONA EL CPN EL TAMARINDO, SANTIAGO RODRIGUEZ DE ESTE SRSCNO R-4 CORRESPONDIENTE AL MES DE ENERO 2026</v>
          </cell>
        </row>
        <row r="64">
          <cell r="C64" t="str">
            <v>ORLANDO BARAJAS AMAYA</v>
          </cell>
          <cell r="D64" t="str">
            <v>41976717779</v>
          </cell>
          <cell r="E64">
            <v>46087</v>
          </cell>
          <cell r="I64" t="str">
            <v>PAGO DEL ALQUILER DONDE FUNCIONA LA UNAP LA CURVA, DAJABON DE ESTE SRSCNO R-4 CORRESPONDIENTE AL MES ENERO 2026.</v>
          </cell>
        </row>
        <row r="65">
          <cell r="C65" t="str">
            <v>OTTO BOLIVAR GARCIA</v>
          </cell>
          <cell r="D65" t="str">
            <v>41976717939</v>
          </cell>
          <cell r="E65">
            <v>46087</v>
          </cell>
          <cell r="I65" t="str">
            <v>PAGO DEL ALQUILER DONDE FUNCIONA EL CPN VALENTIN SALINERO, DAJABON DE ESTE SRSCNO R-4 CORRESPONDIENTE AL MES DE ENERO 2026</v>
          </cell>
        </row>
        <row r="66">
          <cell r="C66" t="str">
            <v>PAULA ESTHER VARGAS</v>
          </cell>
          <cell r="D66" t="str">
            <v>41976718086</v>
          </cell>
          <cell r="E66">
            <v>46087</v>
          </cell>
          <cell r="I66" t="str">
            <v>PAGO DEL ALQUILER DONDE FUNCIONA LA UNAP LAS 40 DE ESTE SRSCNO R-4 CORRESPONDIENTE AL MES DE ENERO 2026</v>
          </cell>
        </row>
        <row r="67">
          <cell r="C67" t="str">
            <v>RAFAEL AUGUSTO NUÑEZ TEJADA</v>
          </cell>
          <cell r="D67" t="str">
            <v>41976718253</v>
          </cell>
          <cell r="E67">
            <v>46087</v>
          </cell>
          <cell r="I67" t="str">
            <v>PAGO DEL ALQUILER DONDE FUNCIONA EL CPN ENRIQUILLO, SANTIAGO RODRIGUEZ DE ESTE SRSCNO R-4, CORRESPONDIENTE AL MES DE ENERO 2026</v>
          </cell>
        </row>
        <row r="68">
          <cell r="C68" t="str">
            <v>RAMON AVELINO MEDINA</v>
          </cell>
          <cell r="D68" t="str">
            <v>41976718421</v>
          </cell>
          <cell r="E68">
            <v>46087</v>
          </cell>
          <cell r="I68" t="str">
            <v>PAGO DEL ALQUILER DONDE FUNCIONA EL DEPOSITO DE MERCANCIAS Y MEDICINAS, SECTOR PERICLES MAO VALVERDE DE ESTE SRSCNO R-4, CORRESPONDIENTE A ENERO 2026</v>
          </cell>
        </row>
        <row r="69">
          <cell r="C69" t="str">
            <v>RINA MAGALIS DE LOS SANTOS GOMEZ</v>
          </cell>
          <cell r="D69" t="str">
            <v>41976718557</v>
          </cell>
          <cell r="E69">
            <v>46087</v>
          </cell>
          <cell r="I69" t="str">
            <v>PAGO DEL ALQUILER DONDE FUNCIONA LA UNAP DON BOSCO, MAO VALVERDE DE ESTE SRSCNO R-4 CORRESPONDIENTE AL MES DE ENERO 2026.</v>
          </cell>
        </row>
        <row r="70">
          <cell r="C70" t="str">
            <v>ROSA MARIANELA VAZQUEZ</v>
          </cell>
          <cell r="D70" t="str">
            <v>41976718695</v>
          </cell>
          <cell r="E70">
            <v>46087</v>
          </cell>
          <cell r="I70" t="str">
            <v>PAGO DEL ALQUILER DONDE FUNCIONA LA UNAP LOS BOMBEROS MONTECRISTI DE ESTE SRSCNO R-4 CORRESPONDIENTE AL MES DE ENERO 2026</v>
          </cell>
        </row>
        <row r="71">
          <cell r="C71" t="str">
            <v>TOMAS AQUINO ARIAS REYES</v>
          </cell>
          <cell r="D71" t="str">
            <v>41976718867</v>
          </cell>
          <cell r="E71">
            <v>46087</v>
          </cell>
          <cell r="I71" t="str">
            <v>PAGO DEL ALQUILER DONDE FUNCIONA EL CPN LOMA DE CASTAÑUELAS, LAGUNA SALADA DE ESTE SRSCNO R-4 DEL MES DE DICIEMBRE 2025</v>
          </cell>
        </row>
        <row r="72">
          <cell r="C72" t="str">
            <v>WILLIAN LEOPORDO TEJADA TEJADA</v>
          </cell>
          <cell r="D72" t="str">
            <v>41976726261</v>
          </cell>
          <cell r="E72">
            <v>46087</v>
          </cell>
          <cell r="I72" t="str">
            <v>PAGO DEL ALQUILER DONDE FUNCIONA EL CPN BALDEMIRO CARRERAS DE ESTE SRSCNO R-4 DEL MES DE DICIEMBRE 2025</v>
          </cell>
        </row>
        <row r="73">
          <cell r="C73" t="str">
            <v>YSI DIGMARY UCETA TEJADA</v>
          </cell>
          <cell r="D73" t="str">
            <v>41976726414</v>
          </cell>
          <cell r="E73">
            <v>46087</v>
          </cell>
          <cell r="I73" t="str">
            <v>PAGO DEL ALQUILER DONDE FUNCIONA EL CPN LOS TOMINES DE ESTE SRSCO CORRESPONDIENTE AL MES DE DICIEMBRE 2025</v>
          </cell>
        </row>
        <row r="74">
          <cell r="C74" t="str">
            <v>ZENEIDA DE JS. DIAZ</v>
          </cell>
          <cell r="D74" t="str">
            <v>41976726573</v>
          </cell>
          <cell r="E74">
            <v>46087</v>
          </cell>
          <cell r="I74" t="str">
            <v>PAGO DEL ALQUILER DONDE FUNCIONA LA UNAP LAS ESPINAS DE ESTE SRSCNO R-4 DEL MES DE DICIEMBRE  2025</v>
          </cell>
        </row>
        <row r="75">
          <cell r="C75" t="str">
            <v>DANIS DANIEL ACOSTA REYES</v>
          </cell>
          <cell r="D75" t="str">
            <v>41976727106</v>
          </cell>
          <cell r="E75">
            <v>46087</v>
          </cell>
          <cell r="I75" t="str">
            <v>PAGO DEL ALQUILER DONDE FUNCIONA EL CPN LA CAPITALITA MONTECRISTI DE ESTE SRSCNO R-4 CORRESPONDIENTE AL MES DE MARZO 2026</v>
          </cell>
        </row>
        <row r="76">
          <cell r="C76" t="str">
            <v>COMPAÑÍA DOMINICANA DE TELEFONOS S.A.</v>
          </cell>
          <cell r="D76" t="str">
            <v>41976761407</v>
          </cell>
          <cell r="E76">
            <v>46087</v>
          </cell>
          <cell r="I76" t="str">
            <v>PAGO SERVICIO DE INTERNET DE LOS CENTROS DE PRIMER NIVEL DE ESTE SRSCNO R-4 CORRESP. A FEBRERO 2026</v>
          </cell>
        </row>
        <row r="77">
          <cell r="C77" t="str">
            <v>ALTICE DOMINICANA, SA</v>
          </cell>
          <cell r="D77" t="str">
            <v>41976787456</v>
          </cell>
          <cell r="E77">
            <v>46087</v>
          </cell>
          <cell r="I77" t="str">
            <v>PAGO SERVICIO DE INTERNET DEL CENTRO DIAGNOSTICO VALVERDE DE ESTE SRSCNO R-4 CORRESP. A FEBRERO 2026</v>
          </cell>
        </row>
        <row r="78">
          <cell r="C78" t="str">
            <v>ALBERTO BOLIVAR GUTIERREZ MESA</v>
          </cell>
          <cell r="D78" t="str">
            <v>41976899385</v>
          </cell>
          <cell r="E78">
            <v>46087</v>
          </cell>
          <cell r="I78" t="str">
            <v>PAGO SEGUNDO DE UN 30% POR SERVICIOS DE MANO DE OBRA PARA LOS TRABAJOS DE REPARACIONES EN OBRA CIVIL MENOR, MANTENIMIENTO EN LAS INSTALACIONES HIDROSANITARIAS Y DE DESAGUES, PINTURA GRAL DEL EES, EN LOS CPN HIPOLITO BILLINI, CPN VACA GORDA Y CPN LA CURVA DE ESTE SRSCNO R-4.</v>
          </cell>
        </row>
        <row r="79">
          <cell r="C79" t="str">
            <v>CRISPIN MALLOL REYES</v>
          </cell>
          <cell r="D79" t="str">
            <v>41976937506</v>
          </cell>
          <cell r="E79">
            <v>46087</v>
          </cell>
          <cell r="I79" t="str">
            <v>PAGO COMPRA DE COMBUSTIBLE CONSUMIDO EN LA GERENCIA DE AREA 3 MONTECRISTI DEL 1ER SEMESTRE, CORRESP. AL MES DE ENERO 2026</v>
          </cell>
        </row>
        <row r="80">
          <cell r="C80" t="str">
            <v>ALEXANDER GERONIMO CESPEDES</v>
          </cell>
          <cell r="D80" t="str">
            <v>41976976040</v>
          </cell>
          <cell r="E80">
            <v>46087</v>
          </cell>
          <cell r="I80" t="str">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ell>
        </row>
        <row r="81">
          <cell r="C81" t="str">
            <v>PLANTA DE GAS PROPANO ORTE GAS SRL</v>
          </cell>
          <cell r="D81" t="str">
            <v>41977528119</v>
          </cell>
          <cell r="E81">
            <v>46087</v>
          </cell>
          <cell r="I81" t="str">
            <v>PAGO COMPRA DE GAS PROPANO CONSUMIDO EN LOS CENTROS DE 1ER NIVEL DE ATENCION Y LA GERENCIA DE AREA 4, DAJABON DEL 1ER SEMESTRE CORRESP A ENERO 2026.</v>
          </cell>
        </row>
        <row r="82">
          <cell r="C82" t="str">
            <v>HUMBERTO RAMON RODRIGUEZ RODRIGUEZ</v>
          </cell>
          <cell r="D82" t="str">
            <v>41977824923</v>
          </cell>
          <cell r="E82">
            <v>46087</v>
          </cell>
          <cell r="I82" t="str">
            <v>PAGO FINAL POR SERVICIOS DE MANO DE OBRA PARA LOS TRABAJOS DE TERMINACION DE APLICACIÓN DE PAÑETE DE MURO EXTERIOR EN EL AREA 3 DE ESTE SRSCNO R-4.</v>
          </cell>
        </row>
        <row r="83">
          <cell r="C83" t="str">
            <v>NULO</v>
          </cell>
          <cell r="D83" t="str">
            <v>022491</v>
          </cell>
          <cell r="E83">
            <v>46090</v>
          </cell>
          <cell r="I83" t="str">
            <v>NULO</v>
          </cell>
        </row>
        <row r="84">
          <cell r="C84" t="str">
            <v>WEINER MICHAEL SANCHEZ LIRIANO</v>
          </cell>
          <cell r="D84" t="str">
            <v>022492</v>
          </cell>
          <cell r="E84">
            <v>46090</v>
          </cell>
          <cell r="I84" t="str">
            <v>PAGO FINAL DE UN 50% POR LOS TRABAJOS DE MANTENIMIENTO DE PINTURA DEL ESS EN LOS CPN LAS FLORES Y CPN EL TAMARINDO QUE PERTENECEN A LA GERENCIA DE AREA 2 SANTIAGO RODRIGUEZ DE ESTE SRSCNO, R-4.</v>
          </cell>
        </row>
        <row r="85">
          <cell r="C85" t="str">
            <v>CARMEN DANEYRA TAPIA LOZANO</v>
          </cell>
          <cell r="D85" t="str">
            <v>41999219571</v>
          </cell>
          <cell r="E85">
            <v>46091</v>
          </cell>
          <cell r="I85" t="str">
            <v>PAGO ALQUILER DONDE FUNCIONA EL CPN EL VIGIADOR DEL MES DE ENERO 2026</v>
          </cell>
        </row>
        <row r="86">
          <cell r="C86" t="str">
            <v>CARMEN DANEYRA TAPIA LOZANO</v>
          </cell>
          <cell r="D86" t="str">
            <v>41999219758</v>
          </cell>
          <cell r="E86">
            <v>46091</v>
          </cell>
          <cell r="I86" t="str">
            <v>PAGO ALQUILER DONDE FUNCIONA EL CPN EL VIGIADOR DEL MES DE FEBRERO 2026</v>
          </cell>
        </row>
        <row r="87">
          <cell r="C87" t="str">
            <v>JUAN C. REGALADO</v>
          </cell>
          <cell r="D87" t="str">
            <v>41999219970</v>
          </cell>
          <cell r="E87">
            <v>46091</v>
          </cell>
          <cell r="I87" t="str">
            <v>PAGO ALQUILER CPN HATO NUEVO CORRESPONDIENTE A FEBRERO 2026</v>
          </cell>
        </row>
        <row r="88">
          <cell r="C88" t="str">
            <v>ADDIEL EMILIO PENA</v>
          </cell>
          <cell r="D88" t="str">
            <v>41999220211</v>
          </cell>
          <cell r="E88">
            <v>46091</v>
          </cell>
          <cell r="I88" t="str">
            <v>PAGO ALQUILER DONDE FUNCIONA LA UNAP EL SAMAN CORRESPONDIENTE AL MES DE FEBRERO 2026</v>
          </cell>
        </row>
        <row r="89">
          <cell r="C89" t="str">
            <v>ARIEL MARCELINO MINIER ESPINAL</v>
          </cell>
          <cell r="D89" t="str">
            <v>41999250017</v>
          </cell>
          <cell r="E89">
            <v>46091</v>
          </cell>
          <cell r="I89" t="str">
            <v>PAGO 1ER AVANCE DE UN 50% POR LOS TRABAJOS DE PINTURA GENERAL Y DE LOS PISOS DEL ESS, EN LOS CPN LA MINA Y BORUCO, PERTENECIENTES A LA GERENCIA DE AREA 1 DE ESTE SRSCNO R-4.</v>
          </cell>
        </row>
        <row r="90">
          <cell r="C90" t="str">
            <v>B Y F MERCANTIL SRL</v>
          </cell>
          <cell r="D90" t="str">
            <v>42004803303</v>
          </cell>
          <cell r="E90">
            <v>46092</v>
          </cell>
          <cell r="I90" t="str">
            <v>PAGO COMPRA DE CAJAS PLASTICAS PARA ALMACENAR LOS EXPEDIENTES DEL AREA DE CONTABILIDAD Y FINANZAS DE ESTE SRSCNO R-4.</v>
          </cell>
        </row>
        <row r="91">
          <cell r="C91" t="str">
            <v>JAVE INTERNET DOMINICANA SRL</v>
          </cell>
          <cell r="D91" t="str">
            <v>42004823063</v>
          </cell>
          <cell r="E91">
            <v>46092</v>
          </cell>
          <cell r="I91" t="str">
            <v>PAGO SERVICIO DE INTERNET DEL CPN EL AHOGADO, CPN BUEN HOMBRE, CPN LA ESPERANZA, CPN EL VIGIADOR Y CPN BATEY MADRE. PROV. MONTECRISTI, DE ESTE SRSCNO R-4, CORRESPONDIENTE AL MES DE FEBRERO 2026.</v>
          </cell>
        </row>
        <row r="92">
          <cell r="C92" t="str">
            <v>MONTECRISTI CABLE VISION SRL</v>
          </cell>
          <cell r="D92" t="str">
            <v>42004848863</v>
          </cell>
          <cell r="E92">
            <v>46092</v>
          </cell>
          <cell r="I92" t="str">
            <v>PAGO SERVICIO DE INTERNET DE CENTRO DE PRIMER NIVEL DE ATENCION DE LA GERENCIA DE AREA 3, MONTECRISTI DEL MES DE ENERO 2026</v>
          </cell>
        </row>
        <row r="93">
          <cell r="C93" t="str">
            <v>COMBUSTIBLE DEL YUNA SRL</v>
          </cell>
          <cell r="D93" t="str">
            <v>42004951043</v>
          </cell>
          <cell r="E93">
            <v>46092</v>
          </cell>
          <cell r="I93" t="str">
            <v>PAGO COMPRA DE GAS PROPANO CONSUMIDO EN LA OFICINA REGIONAL DE ESTE SRSCNO R-4, DEL 1ER SEMESTRE DEL MES DE ENERO 2026</v>
          </cell>
        </row>
        <row r="94">
          <cell r="C94" t="str">
            <v>COMBUSTIBLE DEL YUNA SRL</v>
          </cell>
          <cell r="D94">
            <v>42004979404</v>
          </cell>
          <cell r="E94">
            <v>46092</v>
          </cell>
          <cell r="I94" t="str">
            <v>PAGO COMPRA DE GAS PROPANO CONSUMIDO EN LA GERENCIA DE AREA 1, VALVERDE DE ESTE SRSCNO R-4 DEL 1ER SEMESTRE DEL MES DE ENERO 2026</v>
          </cell>
        </row>
        <row r="95">
          <cell r="C95" t="str">
            <v>CETIOSA EIRL</v>
          </cell>
          <cell r="D95" t="str">
            <v>42005011426</v>
          </cell>
          <cell r="E95">
            <v>46092</v>
          </cell>
          <cell r="I95" t="str">
            <v>PAGO COMPRA DE COMBUSTIBLE CORRESP. AL 1ER TRIMESTRE, PARA LA GERENCIA DE AREA 1 Y DE LOS VEHICULOS DE ESTA OFIC. REG. DEL MES DE ENERO 2026.</v>
          </cell>
        </row>
        <row r="96">
          <cell r="C96" t="str">
            <v>ALTICE DOMINICANA, SA</v>
          </cell>
          <cell r="D96" t="str">
            <v>42005378923</v>
          </cell>
          <cell r="E96">
            <v>46092</v>
          </cell>
          <cell r="I96" t="str">
            <v>PAGO SERVICIO DE INTERNET DE LOS CENTROS DE PRIMER DE NIVEL DE ESTE SRSCNO R-4 CORRESP. A MARZO 2026</v>
          </cell>
        </row>
        <row r="97">
          <cell r="C97" t="str">
            <v>PROSPERO RAFAEL RODRIGUEZ PEÑA</v>
          </cell>
          <cell r="D97" t="str">
            <v>42005767684</v>
          </cell>
          <cell r="E97">
            <v>46092</v>
          </cell>
          <cell r="I97" t="str">
            <v>PAGO AVANCE DE UN 50% POR SERVICIOS DE MANO DE OBRA PARA LOS TRABAJOS DE PINTURA GENERAL, EN EL CPN LOS CAYUCOS DE LA GERENCIA DE AREA 1 DE ESTE SRSCNO R-4</v>
          </cell>
        </row>
        <row r="98">
          <cell r="C98" t="str">
            <v>CRISTIAN ANTONIO DURAN TORREZ</v>
          </cell>
          <cell r="D98" t="str">
            <v>42005802174</v>
          </cell>
          <cell r="E98">
            <v>46092</v>
          </cell>
          <cell r="I98" t="str">
            <v>PAGO TRABAJO DE MANTENIMIENTO DE OBRA CIVIL MENOR, EN LOS CPN BARRIO AQUINO Y RESTAURADORES, PERTENECIENTES A LA GERENCIA DE AREA 1 DE ESTE SRSCNO R-4</v>
          </cell>
        </row>
        <row r="99">
          <cell r="C99" t="str">
            <v>RONNY ENMANUEL ROSARIO NUÑEZ</v>
          </cell>
          <cell r="D99" t="str">
            <v>42012140880</v>
          </cell>
          <cell r="E99">
            <v>46093</v>
          </cell>
          <cell r="I99" t="str">
            <v>PAGO DEL TRABAJO DE PINTURA GENERAL, EN EL CPN EL MOTOCROS, PERTENECIENTE AL AREA 1 DE ESTE SRSCNO R-4.</v>
          </cell>
        </row>
        <row r="100">
          <cell r="C100" t="str">
            <v>RONALD ALEJANDRO MADERA MEJIA</v>
          </cell>
          <cell r="D100" t="str">
            <v>42012141073</v>
          </cell>
          <cell r="E100">
            <v>46093</v>
          </cell>
          <cell r="I100" t="str">
            <v>PAGO FINAL DE UN 40% POR SERVICIO DE MANO DE OBRA PARA LOS TRABAJOS DE REPARACIONES ELECTRICAS, EN LAS INSTALACIONES HIDROSANITARIAS Y DESAGUES, DE LOS ESTABLECIMIENTOS DE SALUD, EN EL CPN PILOTO DE ESTE SRSCNO R-4.</v>
          </cell>
        </row>
        <row r="101">
          <cell r="C101" t="str">
            <v>YOLDANO GOMEZ</v>
          </cell>
          <cell r="D101" t="str">
            <v>022493</v>
          </cell>
          <cell r="E101">
            <v>46093</v>
          </cell>
          <cell r="I101" t="str">
            <v>AVANCE DE UN 50% POR SERVICIOS DE MANO DE OBRA PARA LOS TRABAJOS DE PINTURA GENERAL DEL EES, EN EL CPN LAS MATAS DE SANTA CRUZ QUE PERTENECE A LA GERENCIA DE AREA III MONTECRISTI DE ESTE SRSCNO, R-4.</v>
          </cell>
        </row>
        <row r="102">
          <cell r="C102" t="str">
            <v>ANTHONY GERANINT TORRES SERRATA</v>
          </cell>
          <cell r="D102" t="str">
            <v>022494</v>
          </cell>
          <cell r="E102">
            <v>46093</v>
          </cell>
          <cell r="I102" t="str">
            <v>AVANCE DE UN 50%  DE SERVICIOS DE MANO DE OBRA PARA LOS TRABAJOS DE INSTALACION DE PLAFON PVC EN EL EES, EN LOS CPN EL MOTOCROSS, CPN BALDEMIRO CARRERA Y CPN BORUCO, QUE PERTENECEN A LA GERENCIA DE AREA I VALVERDE Y GERENCIA DE AREA 2 SANTIAGI RODRIGUEZ DE ESTE SRSCNO, R-4.</v>
          </cell>
        </row>
        <row r="103">
          <cell r="C103" t="str">
            <v>NULO</v>
          </cell>
          <cell r="D103" t="str">
            <v>022495</v>
          </cell>
          <cell r="I103" t="str">
            <v>NULO</v>
          </cell>
        </row>
        <row r="104">
          <cell r="C104" t="str">
            <v>YOLDANO GOMEZ</v>
          </cell>
          <cell r="D104" t="str">
            <v>022496</v>
          </cell>
          <cell r="E104">
            <v>46097</v>
          </cell>
          <cell r="I104" t="str">
            <v>PAGO FINAL DE UN 50%  POR SERVICIOS DE MANO DE OBRA PARA LOS TRABAJOS DE PINTURA GENERAL DEL EES, EN EL CPN LAS MATAS DE SANTACRUZ QUE PERTENECE  A LA GERENCIA DE AREA III MONTECRISTI DE ESTE SRSCNO, R-4.</v>
          </cell>
        </row>
        <row r="105">
          <cell r="C105" t="str">
            <v>ANTHONY TORRES</v>
          </cell>
          <cell r="D105">
            <v>22497</v>
          </cell>
          <cell r="E105">
            <v>46097</v>
          </cell>
          <cell r="I105" t="str">
            <v xml:space="preserve">PAGO FINAL DE UN 50% DE SERVICIOS DE MANO DE OBRA PARA LOS TRABAJOS DE INSTALACION DE PLAFON PVC EN EL EES, EN LOS CPN BALDEMIRO CARRERA Y CPN BORUCO  </v>
          </cell>
        </row>
        <row r="106">
          <cell r="C106" t="str">
            <v>EDICTO ANTONIO PERALTA</v>
          </cell>
          <cell r="D106">
            <v>22498</v>
          </cell>
          <cell r="E106">
            <v>46097</v>
          </cell>
          <cell r="I106" t="str">
            <v>PAGO REPARACION DE CAMBIO DE TURBO Y CULATA DE CAMIONETA FORD RANGER, PLACA L370787 DEL AREA III MONTECRISTI DE ESTE SRSCNO, R-4.</v>
          </cell>
        </row>
        <row r="107">
          <cell r="C107" t="str">
            <v>ALTICE DOMINICANA, SA</v>
          </cell>
          <cell r="D107" t="str">
            <v>42029817897</v>
          </cell>
          <cell r="E107">
            <v>46097</v>
          </cell>
          <cell r="I107" t="str">
            <v>PAGO SERVICIO DE FLOTAS DE ESTE SRSCNO R-4 CORRESPONDIENTE AL MES DE MARZO 2026</v>
          </cell>
        </row>
        <row r="108">
          <cell r="C108" t="str">
            <v xml:space="preserve">DIRECCION GENERAL DE IMPUESTOS INTERNOS </v>
          </cell>
          <cell r="D108" t="str">
            <v>42029819463</v>
          </cell>
          <cell r="E108">
            <v>46097</v>
          </cell>
          <cell r="I108" t="str">
            <v>PAGO DE IMPUESTO RETENCION A PROVEEDORES DEL ESTADO FORM IR-17 CORRESPONDIENTE AL MES DE FEBRERO 2026</v>
          </cell>
        </row>
        <row r="109">
          <cell r="C109" t="str">
            <v>ARIEL MARCELINO MINIER ESPINAL</v>
          </cell>
          <cell r="D109" t="str">
            <v>42032758908</v>
          </cell>
          <cell r="E109">
            <v>46097</v>
          </cell>
          <cell r="I109" t="str">
            <v>PAGO 1ER AVANCE DE UN 50% POR LOS TRABAJOS DE ACARREO DE MATERIALES DE CONSTRUCCION, EN EL CPN LAS MATAS DE SANTA CRUZ Y CPN HIPOLITO BILLINI DE ESTE SRSCNO R-4</v>
          </cell>
        </row>
        <row r="110">
          <cell r="C110" t="str">
            <v>RAMON DARIO HERNANDEZ ALVAREZ</v>
          </cell>
          <cell r="D110" t="str">
            <v>42032773327</v>
          </cell>
          <cell r="E110">
            <v>46097</v>
          </cell>
          <cell r="I110" t="str">
            <v>PAGO AVANCE DE UN 50% POR SERVICIOS DE MANO DE OBRA PARA TRABAJOS DE MANTENIMIENTO Y REPARACION DE VARIAS UNIDADES DE AIRE ACONDICIONADO, EN EL ALMACEN DE MEDICAMENTOS, OFICINA REGIONAL, CCDX MAO, CCDX DAJABON DE ESTE SRSCNO R-4.</v>
          </cell>
        </row>
        <row r="111">
          <cell r="C111" t="str">
            <v>INSTITUTO NACIONAL DE AGUAS POTABLES Y ALCANTARILLADOS (INAPA)</v>
          </cell>
          <cell r="D111" t="str">
            <v>42032773620</v>
          </cell>
          <cell r="E111">
            <v>46097</v>
          </cell>
          <cell r="I111" t="str">
            <v>PAGO SERVICIO DE AGUA POTABLE DE LOS CENTROS PERTENECIENTES A ESTE SRSCNO CORRESPONDIENTE A ENERO 2026</v>
          </cell>
        </row>
        <row r="112">
          <cell r="C112" t="str">
            <v>ESTACION DE SERVICIOS EL GANADERO</v>
          </cell>
          <cell r="D112" t="str">
            <v>42032773807</v>
          </cell>
          <cell r="E112">
            <v>46097</v>
          </cell>
          <cell r="I112" t="str">
            <v>PAGO COMPRA DE COMBUSTIBLE CONSUMIDO EN LA GERENCIA DE AREA 2, SANTIAGO RODRIGUEZ, DEL 1ER SEMESTRE CORRESP. AL MES DE ENERO 2026</v>
          </cell>
        </row>
        <row r="113">
          <cell r="C113" t="str">
            <v>HUMBERTO RAMON RODRIGUEZ RODRIGUEZ</v>
          </cell>
          <cell r="D113" t="str">
            <v>42039662910</v>
          </cell>
          <cell r="E113">
            <v>46098</v>
          </cell>
          <cell r="I113" t="str">
            <v>PAGO POR SERVICIO DE MANO DE OBRA PARA LOS TRABAJOS DE APLICACIÓN DE SELLADOR DE TECHO DEL EES, EN EL CPN PILOTO, PERTENECIENTE AL AREA 3 MONTECRISTI DE ESTE SRSCNO R-4.</v>
          </cell>
        </row>
        <row r="114">
          <cell r="C114" t="str">
            <v>RAMON DARIO HERNANDEZ ALVAREZ</v>
          </cell>
          <cell r="D114" t="str">
            <v>42039670764</v>
          </cell>
          <cell r="E114">
            <v>46098</v>
          </cell>
          <cell r="I114" t="str">
            <v>PAGO FINAL DE UN 50% POR SERVICIOS DE MANO DE OBRA PARA TRABAJOS DE MANTENIMIENTO Y REPARACION DE VARIAS UNIDADES DE AIRE ACONDICIONADO, EN EL ALMACEN DE MEDICAMENTOS, OFICINA REGIONAL, CCDX MAO, CCDX DAJABON DE ESTE SRSCNO R-4.</v>
          </cell>
        </row>
        <row r="115">
          <cell r="C115" t="str">
            <v>YOBANNY ALBERTO PERALTA VARGAS</v>
          </cell>
          <cell r="D115" t="str">
            <v>42039754393</v>
          </cell>
          <cell r="E115">
            <v>46098</v>
          </cell>
          <cell r="I115" t="str">
            <v>PAGO POR SERVICIO DE MANO DE OBRA PARA LOS TRABAJOS DE INSTALACION DE ALUZINC DEL EES, EN EL CPN EL MOTOCROS DE LA GERENCIA DE AREA 1 DE ESTE SRSCNO R-4</v>
          </cell>
        </row>
        <row r="116">
          <cell r="C116" t="str">
            <v>INSTITUTO NACIONAL DE AGUAS POTABLES Y ALCANTARILLADOS (INAPA)</v>
          </cell>
          <cell r="D116" t="str">
            <v>42043270230</v>
          </cell>
          <cell r="E116">
            <v>46099</v>
          </cell>
          <cell r="I116" t="str">
            <v>PAGO COMPLETIVO DE LA FACTURA No.167609 CORRESPONDIENTE A ENERO 2026</v>
          </cell>
        </row>
        <row r="117">
          <cell r="C117" t="str">
            <v>PROSPERO RAFAEL RODRIGUEZ PEÑA</v>
          </cell>
          <cell r="D117" t="str">
            <v>42046219584</v>
          </cell>
          <cell r="E117">
            <v>46099</v>
          </cell>
          <cell r="I117" t="str">
            <v>PAGO FINAL DE UN 50% POR SERVICIOS DE MANO DE OBRA PARA LOS TRABAJOS DE PINTURA GENERAL, EN EL CPN LOS CAYUCOS DE LA GERENCIA DE AREA 1 DE ESTE SRSCNO R-4</v>
          </cell>
        </row>
        <row r="118">
          <cell r="C118" t="str">
            <v>ARIEL MARCELINO MINIER ESPINAL</v>
          </cell>
          <cell r="D118" t="str">
            <v>42046266191</v>
          </cell>
          <cell r="E118">
            <v>46099</v>
          </cell>
          <cell r="I118" t="str">
            <v>PAGO FINAL DE UN 50% POR LOS TRABAJOS DE ACARREO DE MATERIALES DE CONSTRUCCION, EN EL CPN LAS MATAS DE SANTA CRUZ Y CPN HIPOLITO BILLINI DE ESTE SRSCNO R-4</v>
          </cell>
        </row>
        <row r="119">
          <cell r="C119" t="str">
            <v>CLAUDIO ORLANDO REINOSO</v>
          </cell>
          <cell r="D119" t="str">
            <v>42046362281</v>
          </cell>
          <cell r="E119">
            <v>46099</v>
          </cell>
          <cell r="I119" t="str">
            <v>PAGO POR SERVICIO DE MANO DE OBRA PARA LOS TRABAJOS DE REPARACIONES EN LAS INSTALACIONES ELECTRICAS Y EN LAS INSTALACIONES HIDROSANITARIAS Y DE DESAGUE DEL EES, EN LOS CPN LOS CAYUCOS, MOTOCROSS Y LOS RESTAURADORES DE ESTE SRSCNP R-4.</v>
          </cell>
        </row>
        <row r="120">
          <cell r="C120" t="str">
            <v>ARIEL MARCELINO MINIER ESPINAL</v>
          </cell>
          <cell r="D120" t="str">
            <v>42046398536</v>
          </cell>
          <cell r="E120">
            <v>46099</v>
          </cell>
          <cell r="I120" t="str">
            <v>PAGO FINAL DE UN 50% POR LOS TRABAJOS DE PINTURA GENERAL Y DE LOS PISOS DEL ESS, EN LOS CPN LA MINA Y BORUCO, PERTENECIENTES A LA GERENCIA DE AREA 1 DE ESTE SRSCNO R-4.</v>
          </cell>
        </row>
        <row r="121">
          <cell r="C121" t="str">
            <v>RAFAEL PEDRO ROBINSON BATISTA</v>
          </cell>
          <cell r="D121" t="str">
            <v>42046554516</v>
          </cell>
          <cell r="E121">
            <v>46099</v>
          </cell>
          <cell r="I121" t="str">
            <v>PAGO FINAL DE UN 60% POR SERVICIOS DE MANO DE OBRA PARA LOS TRABAJOS DE MANTENIMIENTO PROFUNDO DE LAS UNIDADES DE AIRE ACONDICIONADO DEL EES, EN EL CCDX MONTECRISTI DE ESTE SRSCNO R-4</v>
          </cell>
        </row>
        <row r="122">
          <cell r="C122" t="str">
            <v>FAUSTO ANTONIO RODRIGUEZ PEREZ</v>
          </cell>
          <cell r="D122" t="str">
            <v>42052863415</v>
          </cell>
          <cell r="E122">
            <v>46100</v>
          </cell>
          <cell r="I122" t="str">
            <v>PAGO DE LOS TRABAJOS DE COLOCACION DE CERAMICA EN EL BAÑO DE RESIDENCIA MEDICA, EN EL CPN PARAISO DE LA GERENCIA DE AREA 1 DE ESTE SRSCNO R-4</v>
          </cell>
        </row>
        <row r="123">
          <cell r="C123" t="str">
            <v>REYNARDO RAMON REYES JIMENEZ</v>
          </cell>
          <cell r="D123">
            <v>22499</v>
          </cell>
          <cell r="E123">
            <v>46073</v>
          </cell>
          <cell r="I123" t="str">
            <v>ESTE CHEQUE CORRESPONDE A FEFRERO, 20 DEL  2026 POR EL 022482 YA QUE FUE DEVUELTO POR EL BANCO POR ERROR EN LA FECHA.</v>
          </cell>
        </row>
        <row r="124">
          <cell r="C124" t="str">
            <v>KLEIVIN MIGUEL TORRES RODRIGUEZ</v>
          </cell>
          <cell r="D124" t="str">
            <v>42055714480</v>
          </cell>
          <cell r="E124">
            <v>46101</v>
          </cell>
          <cell r="I124" t="str">
            <v>PAGO FINAL DE UN 50% POR LOS TRABAJOS DE REPARACION DE OBRA CIVIL MENOR Y DEL SISTEMA HIDROSANITARIO, EN EL CPN LA MINA DE LA GERENCIA DE AREA 1 DE ESTE SRSCNO R-4</v>
          </cell>
        </row>
        <row r="125">
          <cell r="C125" t="str">
            <v>PAGO INCENTIVOS AREA ADMINISTRATIVA</v>
          </cell>
          <cell r="D125" t="str">
            <v>4524000000078</v>
          </cell>
          <cell r="E125">
            <v>45005</v>
          </cell>
          <cell r="I125" t="str">
            <v>PAGO INCENTIVOS AREA ADMINISTRATIVA DEL SRSCNO R-4CORRESPONDIENTE AL PERIODO JULIO-DICIEMBRE 2025</v>
          </cell>
        </row>
        <row r="126">
          <cell r="C126" t="str">
            <v>PAGO INCENTIVOS GERENCIAS DE AREA</v>
          </cell>
          <cell r="D126" t="str">
            <v>4524000000772</v>
          </cell>
          <cell r="E126">
            <v>46101</v>
          </cell>
          <cell r="I126" t="str">
            <v>PAGO INCENTIVOS DE LAS DIFERENTES GERENCIAS DE AREAS DE ESTE SRSCNO R-4 CORRESPONDIENTE AL PERIODO JULIO-DICIEMBRE 2025</v>
          </cell>
        </row>
        <row r="127">
          <cell r="C127" t="str">
            <v>ELBA BAUDILIA RODRIGUEZ</v>
          </cell>
          <cell r="D127" t="str">
            <v>42074288641</v>
          </cell>
          <cell r="E127">
            <v>46104</v>
          </cell>
          <cell r="I127" t="str">
            <v>PAGO ALQUILER DONDE FUNCIONA LA UNAP JOSE FCO PEÑA GOMEZ CORRESPONDIENTE A LOS MESES DE JULIO A OCTUBRE 2025</v>
          </cell>
        </row>
        <row r="128">
          <cell r="C128" t="str">
            <v>NOMINA INTERNA</v>
          </cell>
          <cell r="D128" t="str">
            <v>4524000000058</v>
          </cell>
          <cell r="E128">
            <v>46104</v>
          </cell>
          <cell r="I128" t="str">
            <v>PAGO DE NOMINA AL PERSONAL CONTRATADO EN LOS DIFERENTES CENTROS DE ATENCION Y OFICINA REGIONAL DE ESTE SRSCNO CORRESPONDIENTE A MARZO 2026</v>
          </cell>
        </row>
        <row r="129">
          <cell r="C129" t="str">
            <v>A Y M PLOMERIA Y ELECTRICIDAD SRL</v>
          </cell>
          <cell r="D129" t="str">
            <v>42079360043</v>
          </cell>
          <cell r="E129">
            <v>46105</v>
          </cell>
          <cell r="I129" t="str">
            <v>PAGO COMPRA DE MATERIALES DE HERRERIA Y PINTURA A SER UTILIZADOS EN LOS TRABAJOS DEL OPERATIVO ESPECIAL DE MANTENIMIENTO Y ACONDICIONAMIENTO DE 20 CENTROS DE PRIMER NIVEL DE LA REGION CIBAO NOROESTE.</v>
          </cell>
        </row>
        <row r="130">
          <cell r="C130" t="str">
            <v>ALEXANDER RAFAEL MATEO PEÑA</v>
          </cell>
          <cell r="D130" t="str">
            <v>42082908227</v>
          </cell>
          <cell r="E130">
            <v>46105</v>
          </cell>
          <cell r="I130" t="str">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ell>
        </row>
        <row r="131">
          <cell r="C131" t="str">
            <v>MARIA MERCEDES SOSA GARCIA</v>
          </cell>
          <cell r="D131" t="str">
            <v>42089217804</v>
          </cell>
          <cell r="E131">
            <v>46106</v>
          </cell>
          <cell r="I131" t="str">
            <v>PAGO COMPRA DE ALMUERZOS Y REFRIGERIOS DEL 1ER TRIMESTRE PARA LAS CAPACITACIONES, TALLERES Y REUNIONES DE LOS DIFERENTES DEPARTAMENTOS DE ESTA OFICINA REGIONAL, PERTENECIENTE A ESTE SRSCNO R-4 CORRESPONDIENTE AL MES DE ENERO 2026.</v>
          </cell>
        </row>
        <row r="132">
          <cell r="C132" t="str">
            <v>ALEXANDER GERONIMO CESPEDES</v>
          </cell>
          <cell r="D132" t="str">
            <v>42094212518</v>
          </cell>
          <cell r="E132">
            <v>46107</v>
          </cell>
          <cell r="I132" t="str">
            <v>PAGO PRIMER AVANCE DE UN 50% POR SERVICIOS DE ACARREOS DE MATERIALES DE CONSTRUCCION Y LIMPIEZA DE PATIO, EN LOS CPN VACAGORDA, CPN HIPOLITO BILLINI, CPN LAS MATAS DE SANTA CRUZ DE ESTE SRSCNO R-4.</v>
          </cell>
        </row>
        <row r="133">
          <cell r="C133" t="str">
            <v>ALEXANDER RAFAEL MATEO PEÑA</v>
          </cell>
          <cell r="D133" t="str">
            <v>42096246624</v>
          </cell>
          <cell r="E133">
            <v>46107</v>
          </cell>
          <cell r="I133" t="str">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ell>
        </row>
        <row r="134">
          <cell r="C134" t="str">
            <v>IMPRENTA REYES CABRERA EIRL</v>
          </cell>
          <cell r="D134" t="str">
            <v>42096275014</v>
          </cell>
          <cell r="E134">
            <v>46107</v>
          </cell>
          <cell r="I134" t="str">
            <v>PAGO COMPRA DE TALONARIOS DE RECIBO DE PAGOS ENUMERADOS CON COPIA INTEGRADA, 1/4 DE PAGINA, CON EL MEMBRETE DEL SERVICIO REGIONAL DE SALUD CIBAO NOROESTE, PARA SER UTILIZADOS EN LOS CENTROS DIAGNOSTICOS DEL SRSCNO R-4.</v>
          </cell>
        </row>
        <row r="135">
          <cell r="C135" t="str">
            <v>A Y M PLOMERIA Y ELECTRICIDAD SRL</v>
          </cell>
          <cell r="D135" t="str">
            <v>42096300464</v>
          </cell>
          <cell r="E135">
            <v>46107</v>
          </cell>
          <cell r="I135" t="str">
            <v>PAGO COMPRA COMPLETIVA DE PINTURA SEMIGLOSS BLANCO 00, A SER UTILIZADA EN LOS TRABAJOS DEL OPERATIVO ESPECIAL DE MANTENIMIENTO DE LOS CENTROS DE PRIMER NIVEL DE ATENCION, PERTENECIENTES AL SERVICIO REGIONAL DE SALUD CIBAO NOROESTE R-4.</v>
          </cell>
        </row>
        <row r="136">
          <cell r="C136" t="str">
            <v>ALEXANDER GERONIMO CESPEDES</v>
          </cell>
          <cell r="D136" t="str">
            <v>42104236245</v>
          </cell>
          <cell r="E136">
            <v>46108</v>
          </cell>
          <cell r="I136" t="str">
            <v>PAGO FINAL DE UN 50% POR SERVICIOS DE ACARREOS DE MATERIALES DE CONSTRUCCION Y LIMPIEZA DE PATIO, EN LOS CPN VACA GORDA, HIPOLITO BILLONI Y LAS MATAS DE SANTA CRUZ DE ESTE SRSCNO R-4.</v>
          </cell>
        </row>
        <row r="137">
          <cell r="C137" t="str">
            <v>MANUEL DE JESUS PERALTA DISLA</v>
          </cell>
          <cell r="D137" t="str">
            <v>42118468597</v>
          </cell>
          <cell r="E137">
            <v>46111</v>
          </cell>
          <cell r="I137" t="str">
            <v>PAGO COMPRA DE 50 PAQUETES DEL PAPEL FOTOGRAFICO PARA LA IMPRESIÓN DE IMÁGENES RX, PARA USO DE LOS DEPARTAMENTOS DE IMÁGENES DE LOS CENTROS DIAGNOSTICOS DE ESTE SRSCNO R-4</v>
          </cell>
        </row>
        <row r="138">
          <cell r="C138" t="str">
            <v>ROBER DE JESUS TAVARES HICIANO</v>
          </cell>
          <cell r="D138">
            <v>22500</v>
          </cell>
          <cell r="E138">
            <v>46111</v>
          </cell>
          <cell r="I138" t="str">
            <v>PAGO TRABAJO DE PINTURA DEL EES, EN EL CPN CERRO GORDO QUE PERTENECE A LA GERENCIA DE AREA III MONTECRISTI DE ESTE SRSCNO, R-4.</v>
          </cell>
        </row>
      </sheetData>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206:H20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84:H18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B45"/>
  <sheetViews>
    <sheetView tabSelected="1"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490" t="s">
        <v>89</v>
      </c>
      <c r="E6" s="490"/>
    </row>
    <row r="7" spans="3:8" s="2" customFormat="1" ht="24" customHeight="1" x14ac:dyDescent="0.2">
      <c r="D7" s="491" t="s">
        <v>1</v>
      </c>
      <c r="E7" s="491"/>
      <c r="F7" s="13"/>
    </row>
    <row r="8" spans="3:8" s="2" customFormat="1" ht="24" customHeight="1" x14ac:dyDescent="0.2">
      <c r="D8" s="492" t="s">
        <v>2</v>
      </c>
      <c r="E8" s="492"/>
      <c r="F8" s="13"/>
    </row>
    <row r="9" spans="3:8" s="2" customFormat="1" ht="24" customHeight="1" x14ac:dyDescent="0.2">
      <c r="D9" s="493" t="s">
        <v>367</v>
      </c>
      <c r="E9" s="493"/>
      <c r="F9" s="13"/>
    </row>
    <row r="10" spans="3:8" s="2" customFormat="1" ht="24" customHeight="1" x14ac:dyDescent="0.2">
      <c r="D10" s="494" t="s">
        <v>3</v>
      </c>
      <c r="E10" s="494"/>
      <c r="F10" s="13"/>
    </row>
    <row r="11" spans="3:8" s="2" customFormat="1" ht="16.5" x14ac:dyDescent="0.2">
      <c r="D11" s="489" t="s">
        <v>4</v>
      </c>
      <c r="E11" s="4"/>
      <c r="F11" s="13"/>
    </row>
    <row r="12" spans="3:8" s="2" customFormat="1" ht="16.5" x14ac:dyDescent="0.2">
      <c r="D12" s="489"/>
      <c r="E12" s="4"/>
    </row>
    <row r="13" spans="3:8" s="2" customFormat="1" ht="16.5" x14ac:dyDescent="0.2">
      <c r="D13" s="489"/>
      <c r="E13" s="4"/>
    </row>
    <row r="14" spans="3:8" s="2" customFormat="1" ht="16.5" x14ac:dyDescent="0.2">
      <c r="D14" s="18" t="s">
        <v>5</v>
      </c>
      <c r="E14" s="6"/>
    </row>
    <row r="15" spans="3:8" s="2" customFormat="1" ht="16.5" x14ac:dyDescent="0.2">
      <c r="D15" s="8" t="s">
        <v>6</v>
      </c>
      <c r="E15" s="9">
        <v>9142264.1899999995</v>
      </c>
    </row>
    <row r="16" spans="3:8" s="2" customFormat="1" ht="16.5" x14ac:dyDescent="0.2">
      <c r="D16" s="8" t="s">
        <v>7</v>
      </c>
      <c r="E16" s="10">
        <v>5729756.5999999996</v>
      </c>
    </row>
    <row r="17" spans="4:5" s="2" customFormat="1" ht="16.5" x14ac:dyDescent="0.2">
      <c r="D17" s="8" t="s">
        <v>8</v>
      </c>
      <c r="E17" s="9">
        <v>43328752.200000003</v>
      </c>
    </row>
    <row r="18" spans="4:5" s="2" customFormat="1" ht="16.5" x14ac:dyDescent="0.2">
      <c r="D18" s="18" t="s">
        <v>9</v>
      </c>
      <c r="E18" s="6">
        <f>SUM(E15:E17)</f>
        <v>58200772.990000002</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58200772.990000002</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6451337.1900000004</v>
      </c>
    </row>
    <row r="30" spans="4:5" s="2" customFormat="1" ht="16.5" x14ac:dyDescent="0.2">
      <c r="D30" s="8" t="s">
        <v>21</v>
      </c>
      <c r="E30" s="11">
        <v>0</v>
      </c>
    </row>
    <row r="31" spans="4:5" s="2" customFormat="1" ht="16.5" x14ac:dyDescent="0.2">
      <c r="D31" s="18" t="s">
        <v>22</v>
      </c>
      <c r="E31" s="6">
        <f>+E29</f>
        <v>6451337.1900000004</v>
      </c>
    </row>
    <row r="32" spans="4:5" ht="16.5" x14ac:dyDescent="0.2">
      <c r="D32" s="18" t="s">
        <v>23</v>
      </c>
      <c r="E32" s="6"/>
    </row>
    <row r="33" spans="1:80" ht="16.5" x14ac:dyDescent="0.2">
      <c r="D33" s="18" t="s">
        <v>24</v>
      </c>
      <c r="E33" s="6">
        <f>+E31</f>
        <v>6451337.1900000004</v>
      </c>
    </row>
    <row r="34" spans="1:80" ht="16.5" x14ac:dyDescent="0.2">
      <c r="D34" s="18" t="s">
        <v>25</v>
      </c>
      <c r="E34" s="6"/>
    </row>
    <row r="35" spans="1:80" ht="16.5" x14ac:dyDescent="0.2">
      <c r="D35" s="8" t="s">
        <v>26</v>
      </c>
      <c r="E35" s="11">
        <v>56298683.549999997</v>
      </c>
    </row>
    <row r="36" spans="1:80" ht="16.5" x14ac:dyDescent="0.2">
      <c r="D36" s="8" t="s">
        <v>27</v>
      </c>
      <c r="E36" s="11"/>
    </row>
    <row r="37" spans="1:80" ht="16.5" x14ac:dyDescent="0.2">
      <c r="D37" s="8" t="s">
        <v>28</v>
      </c>
      <c r="E37" s="11">
        <v>-4549247.75</v>
      </c>
    </row>
    <row r="38" spans="1:80" ht="16.5" x14ac:dyDescent="0.2">
      <c r="D38" s="18" t="s">
        <v>29</v>
      </c>
      <c r="E38" s="21">
        <f>E35+E37</f>
        <v>51749435.799999997</v>
      </c>
    </row>
    <row r="39" spans="1:80" ht="16.5" x14ac:dyDescent="0.2">
      <c r="D39" s="18" t="s">
        <v>30</v>
      </c>
      <c r="E39" s="6">
        <f>E38+E33</f>
        <v>58200772.989999995</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489" t="s">
        <v>88</v>
      </c>
      <c r="E44" s="489"/>
    </row>
    <row r="45" spans="1:80" ht="18" customHeight="1" x14ac:dyDescent="0.2">
      <c r="D45" s="489" t="s">
        <v>290</v>
      </c>
      <c r="E45" s="489"/>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J63"/>
  <sheetViews>
    <sheetView topLeftCell="A43" workbookViewId="0">
      <selection sqref="A1:J63"/>
    </sheetView>
  </sheetViews>
  <sheetFormatPr baseColWidth="10" defaultColWidth="11.42578125" defaultRowHeight="15.75" x14ac:dyDescent="0.25"/>
  <cols>
    <col min="1" max="1" width="34" style="416" customWidth="1"/>
    <col min="2" max="2" width="19.140625" style="416" customWidth="1"/>
    <col min="3" max="3" width="18.5703125" style="416" customWidth="1"/>
    <col min="4" max="4" width="13.85546875" style="416" customWidth="1"/>
    <col min="5" max="5" width="19" style="416" bestFit="1" customWidth="1"/>
    <col min="6" max="6" width="14.7109375" style="416" customWidth="1"/>
    <col min="7" max="7" width="15.28515625" style="416" customWidth="1"/>
    <col min="8" max="8" width="14.5703125" style="416" customWidth="1"/>
    <col min="9" max="9" width="14.42578125" style="416" customWidth="1"/>
    <col min="10" max="10" width="14.140625" style="416" bestFit="1" customWidth="1"/>
    <col min="11" max="16384" width="11.42578125" style="416"/>
  </cols>
  <sheetData>
    <row r="1" spans="1:10" x14ac:dyDescent="0.25">
      <c r="A1" s="415" t="s">
        <v>328</v>
      </c>
      <c r="B1" s="415"/>
      <c r="C1" s="415"/>
      <c r="D1" s="415"/>
      <c r="E1" s="415"/>
      <c r="F1" s="415"/>
      <c r="G1" s="415"/>
      <c r="H1" s="415"/>
      <c r="I1" s="415"/>
      <c r="J1" s="415"/>
    </row>
    <row r="2" spans="1:10" x14ac:dyDescent="0.25">
      <c r="A2" s="415"/>
      <c r="B2" s="415"/>
      <c r="C2" s="498" t="s">
        <v>329</v>
      </c>
      <c r="D2" s="498"/>
      <c r="E2" s="498"/>
      <c r="F2" s="498"/>
      <c r="G2" s="498"/>
      <c r="H2" s="498"/>
      <c r="I2" s="415"/>
      <c r="J2" s="415"/>
    </row>
    <row r="3" spans="1:10" ht="18.75" x14ac:dyDescent="0.3">
      <c r="A3" s="415"/>
      <c r="B3" s="415"/>
      <c r="C3" s="499" t="s">
        <v>330</v>
      </c>
      <c r="D3" s="499"/>
      <c r="E3" s="499"/>
      <c r="F3" s="499"/>
      <c r="G3" s="499"/>
      <c r="H3" s="499"/>
      <c r="I3" s="415"/>
      <c r="J3" s="415"/>
    </row>
    <row r="4" spans="1:10" ht="18.75" x14ac:dyDescent="0.3">
      <c r="A4" s="500" t="s">
        <v>368</v>
      </c>
      <c r="B4" s="500"/>
      <c r="C4" s="500"/>
      <c r="D4" s="500"/>
      <c r="E4" s="500"/>
      <c r="F4" s="500"/>
      <c r="G4" s="500"/>
      <c r="H4" s="500"/>
      <c r="I4" s="500"/>
      <c r="J4" s="500"/>
    </row>
    <row r="5" spans="1:10" ht="16.5" thickBot="1" x14ac:dyDescent="0.3">
      <c r="A5" s="501" t="s">
        <v>331</v>
      </c>
      <c r="B5" s="501"/>
      <c r="C5" s="501"/>
      <c r="D5" s="501" t="s">
        <v>332</v>
      </c>
      <c r="E5" s="501"/>
      <c r="F5" s="501"/>
      <c r="G5" s="501"/>
      <c r="H5" s="501"/>
      <c r="I5" s="501"/>
      <c r="J5" s="501"/>
    </row>
    <row r="6" spans="1:10" ht="30" x14ac:dyDescent="0.25">
      <c r="A6" s="417" t="s">
        <v>333</v>
      </c>
      <c r="B6" s="418" t="s">
        <v>334</v>
      </c>
      <c r="C6" s="419" t="s">
        <v>335</v>
      </c>
      <c r="D6" s="418" t="s">
        <v>336</v>
      </c>
      <c r="E6" s="418" t="s">
        <v>337</v>
      </c>
      <c r="F6" s="418" t="s">
        <v>338</v>
      </c>
      <c r="G6" s="418" t="s">
        <v>339</v>
      </c>
      <c r="H6" s="418" t="s">
        <v>340</v>
      </c>
      <c r="I6" s="418" t="s">
        <v>341</v>
      </c>
      <c r="J6" s="420" t="s">
        <v>342</v>
      </c>
    </row>
    <row r="7" spans="1:10" x14ac:dyDescent="0.25">
      <c r="A7" s="421" t="s">
        <v>343</v>
      </c>
      <c r="B7" s="438">
        <v>101562447</v>
      </c>
      <c r="C7" s="422" t="s">
        <v>344</v>
      </c>
      <c r="D7" s="439">
        <v>46057</v>
      </c>
      <c r="E7" s="440">
        <v>5000</v>
      </c>
      <c r="F7" s="423"/>
      <c r="G7" s="440">
        <v>5000</v>
      </c>
      <c r="H7" s="423"/>
      <c r="I7" s="423"/>
      <c r="J7" s="424"/>
    </row>
    <row r="8" spans="1:10" x14ac:dyDescent="0.25">
      <c r="A8" s="421" t="s">
        <v>345</v>
      </c>
      <c r="B8" s="441">
        <v>131231136</v>
      </c>
      <c r="C8" s="422" t="s">
        <v>346</v>
      </c>
      <c r="D8" s="439">
        <v>46060</v>
      </c>
      <c r="E8" s="440">
        <v>5600</v>
      </c>
      <c r="F8" s="423"/>
      <c r="G8" s="440">
        <v>5600</v>
      </c>
      <c r="H8" s="423"/>
      <c r="I8" s="423"/>
      <c r="J8" s="424"/>
    </row>
    <row r="9" spans="1:10" x14ac:dyDescent="0.25">
      <c r="A9" s="421" t="s">
        <v>347</v>
      </c>
      <c r="B9" s="441">
        <v>131234161</v>
      </c>
      <c r="C9" s="422" t="s">
        <v>348</v>
      </c>
      <c r="D9" s="439">
        <v>46063</v>
      </c>
      <c r="E9" s="440">
        <v>5700</v>
      </c>
      <c r="F9" s="423"/>
      <c r="G9" s="440">
        <v>5700</v>
      </c>
      <c r="H9" s="423"/>
      <c r="I9" s="423"/>
      <c r="J9" s="424"/>
    </row>
    <row r="10" spans="1:10" x14ac:dyDescent="0.25">
      <c r="A10" s="421" t="s">
        <v>349</v>
      </c>
      <c r="B10" s="441">
        <v>132109201</v>
      </c>
      <c r="C10" s="422" t="s">
        <v>350</v>
      </c>
      <c r="D10" s="439">
        <v>46069</v>
      </c>
      <c r="E10" s="442">
        <v>1700</v>
      </c>
      <c r="F10" s="423"/>
      <c r="G10" s="442">
        <v>1700</v>
      </c>
      <c r="H10" s="423"/>
      <c r="I10" s="423"/>
      <c r="J10" s="424"/>
    </row>
    <row r="11" spans="1:10" x14ac:dyDescent="0.25">
      <c r="A11" s="425" t="s">
        <v>351</v>
      </c>
      <c r="B11" s="441">
        <v>130142254</v>
      </c>
      <c r="C11" s="426" t="s">
        <v>352</v>
      </c>
      <c r="D11" s="439">
        <v>46070</v>
      </c>
      <c r="E11" s="442">
        <v>2150</v>
      </c>
      <c r="F11" s="427"/>
      <c r="G11" s="442">
        <v>2150</v>
      </c>
      <c r="H11" s="427"/>
      <c r="I11" s="427"/>
      <c r="J11" s="428"/>
    </row>
    <row r="12" spans="1:10" x14ac:dyDescent="0.25">
      <c r="A12" s="421" t="s">
        <v>353</v>
      </c>
      <c r="B12" s="438">
        <v>130643407</v>
      </c>
      <c r="C12" s="422" t="s">
        <v>354</v>
      </c>
      <c r="D12" s="439">
        <v>46071</v>
      </c>
      <c r="E12" s="442">
        <v>313441.2</v>
      </c>
      <c r="F12" s="423"/>
      <c r="G12" s="442">
        <v>313441.2</v>
      </c>
      <c r="H12" s="423"/>
      <c r="I12" s="423"/>
      <c r="J12" s="424"/>
    </row>
    <row r="13" spans="1:10" x14ac:dyDescent="0.25">
      <c r="A13" s="421" t="s">
        <v>369</v>
      </c>
      <c r="B13" s="438" t="s">
        <v>355</v>
      </c>
      <c r="C13" s="422" t="s">
        <v>356</v>
      </c>
      <c r="D13" s="439">
        <v>46073</v>
      </c>
      <c r="E13" s="442">
        <v>243127.09</v>
      </c>
      <c r="F13" s="423"/>
      <c r="G13" s="442">
        <v>243127.09</v>
      </c>
      <c r="H13" s="423"/>
      <c r="I13" s="423"/>
      <c r="J13" s="424"/>
    </row>
    <row r="14" spans="1:10" x14ac:dyDescent="0.25">
      <c r="A14" s="421" t="s">
        <v>357</v>
      </c>
      <c r="B14" s="438">
        <v>101515082</v>
      </c>
      <c r="C14" s="422" t="s">
        <v>281</v>
      </c>
      <c r="D14" s="443">
        <v>46073</v>
      </c>
      <c r="E14" s="442">
        <v>287280</v>
      </c>
      <c r="F14" s="423"/>
      <c r="G14" s="442">
        <v>287280</v>
      </c>
      <c r="H14" s="423"/>
      <c r="I14" s="423"/>
      <c r="J14" s="424"/>
    </row>
    <row r="15" spans="1:10" x14ac:dyDescent="0.25">
      <c r="A15" s="421" t="s">
        <v>358</v>
      </c>
      <c r="B15" s="438" t="s">
        <v>359</v>
      </c>
      <c r="C15" s="422" t="s">
        <v>360</v>
      </c>
      <c r="D15" s="439">
        <v>46078</v>
      </c>
      <c r="E15" s="442">
        <v>353516.2</v>
      </c>
      <c r="F15" s="423"/>
      <c r="G15" s="442">
        <v>353516.2</v>
      </c>
      <c r="H15" s="423"/>
      <c r="I15" s="423"/>
      <c r="J15" s="424"/>
    </row>
    <row r="16" spans="1:10" x14ac:dyDescent="0.25">
      <c r="A16" s="421" t="s">
        <v>282</v>
      </c>
      <c r="B16" s="438">
        <v>131556002</v>
      </c>
      <c r="C16" s="422" t="s">
        <v>370</v>
      </c>
      <c r="D16" s="439">
        <v>46082</v>
      </c>
      <c r="E16" s="442">
        <v>76050</v>
      </c>
      <c r="F16" s="442">
        <v>76050</v>
      </c>
      <c r="G16" s="440"/>
      <c r="H16" s="423"/>
      <c r="I16" s="423"/>
      <c r="J16" s="424"/>
    </row>
    <row r="17" spans="1:10" x14ac:dyDescent="0.25">
      <c r="A17" s="421" t="s">
        <v>282</v>
      </c>
      <c r="B17" s="438">
        <v>131556002</v>
      </c>
      <c r="C17" s="422" t="s">
        <v>371</v>
      </c>
      <c r="D17" s="439">
        <v>46082</v>
      </c>
      <c r="E17" s="442">
        <v>17900</v>
      </c>
      <c r="F17" s="442">
        <v>17900</v>
      </c>
      <c r="G17" s="440"/>
      <c r="H17" s="423"/>
      <c r="I17" s="423"/>
      <c r="J17" s="424"/>
    </row>
    <row r="18" spans="1:10" x14ac:dyDescent="0.25">
      <c r="A18" s="421" t="s">
        <v>282</v>
      </c>
      <c r="B18" s="438">
        <v>131556002</v>
      </c>
      <c r="C18" s="422" t="s">
        <v>372</v>
      </c>
      <c r="D18" s="439">
        <v>46082</v>
      </c>
      <c r="E18" s="444">
        <v>150166.79999999999</v>
      </c>
      <c r="F18" s="444">
        <v>150166.79999999999</v>
      </c>
      <c r="G18" s="423"/>
      <c r="H18" s="423"/>
      <c r="I18" s="423"/>
      <c r="J18" s="424"/>
    </row>
    <row r="19" spans="1:10" x14ac:dyDescent="0.25">
      <c r="A19" s="421" t="s">
        <v>282</v>
      </c>
      <c r="B19" s="438">
        <v>131556002</v>
      </c>
      <c r="C19" s="422" t="s">
        <v>373</v>
      </c>
      <c r="D19" s="439">
        <v>46082</v>
      </c>
      <c r="E19" s="445">
        <v>220000</v>
      </c>
      <c r="F19" s="445">
        <v>220000</v>
      </c>
      <c r="G19" s="423"/>
      <c r="H19" s="423"/>
      <c r="I19" s="423"/>
      <c r="J19" s="424"/>
    </row>
    <row r="20" spans="1:10" x14ac:dyDescent="0.25">
      <c r="A20" s="421" t="s">
        <v>282</v>
      </c>
      <c r="B20" s="438">
        <v>131556002</v>
      </c>
      <c r="C20" s="422" t="s">
        <v>374</v>
      </c>
      <c r="D20" s="439">
        <v>46082</v>
      </c>
      <c r="E20" s="440">
        <v>132160</v>
      </c>
      <c r="F20" s="440">
        <v>132160</v>
      </c>
      <c r="G20" s="423"/>
      <c r="H20" s="423"/>
      <c r="I20" s="423"/>
      <c r="J20" s="424"/>
    </row>
    <row r="21" spans="1:10" x14ac:dyDescent="0.25">
      <c r="A21" s="421" t="s">
        <v>375</v>
      </c>
      <c r="B21" s="441">
        <v>132373251</v>
      </c>
      <c r="C21" s="422" t="s">
        <v>376</v>
      </c>
      <c r="D21" s="439">
        <v>46086</v>
      </c>
      <c r="E21" s="440">
        <v>67113.679999999993</v>
      </c>
      <c r="F21" s="440">
        <v>67113.679999999993</v>
      </c>
      <c r="G21" s="423"/>
      <c r="H21" s="423"/>
      <c r="I21" s="423"/>
      <c r="J21" s="424"/>
    </row>
    <row r="22" spans="1:10" x14ac:dyDescent="0.25">
      <c r="A22" s="421" t="s">
        <v>377</v>
      </c>
      <c r="B22" s="441">
        <v>101512369</v>
      </c>
      <c r="C22" s="422" t="s">
        <v>378</v>
      </c>
      <c r="D22" s="439">
        <v>46086</v>
      </c>
      <c r="E22" s="440">
        <v>236955.35</v>
      </c>
      <c r="F22" s="440">
        <v>236955.35</v>
      </c>
      <c r="G22" s="423"/>
      <c r="H22" s="423"/>
      <c r="I22" s="423"/>
      <c r="J22" s="424"/>
    </row>
    <row r="23" spans="1:10" x14ac:dyDescent="0.25">
      <c r="A23" s="421" t="s">
        <v>379</v>
      </c>
      <c r="B23" s="441">
        <v>130863296</v>
      </c>
      <c r="C23" s="422" t="s">
        <v>380</v>
      </c>
      <c r="D23" s="439">
        <v>46086</v>
      </c>
      <c r="E23" s="440">
        <v>605900</v>
      </c>
      <c r="F23" s="440">
        <v>605900</v>
      </c>
      <c r="G23" s="423"/>
      <c r="H23" s="423"/>
      <c r="I23" s="423"/>
      <c r="J23" s="424"/>
    </row>
    <row r="24" spans="1:10" x14ac:dyDescent="0.25">
      <c r="A24" s="425" t="s">
        <v>381</v>
      </c>
      <c r="B24" s="441">
        <v>131354238</v>
      </c>
      <c r="C24" s="426" t="s">
        <v>382</v>
      </c>
      <c r="D24" s="439">
        <v>46087</v>
      </c>
      <c r="E24" s="440">
        <v>52646.400000000001</v>
      </c>
      <c r="F24" s="440">
        <v>52646.400000000001</v>
      </c>
      <c r="G24" s="427"/>
      <c r="H24" s="427"/>
      <c r="I24" s="427"/>
      <c r="J24" s="428"/>
    </row>
    <row r="25" spans="1:10" x14ac:dyDescent="0.25">
      <c r="A25" s="421" t="s">
        <v>383</v>
      </c>
      <c r="B25" s="438">
        <v>101737751</v>
      </c>
      <c r="C25" s="422" t="s">
        <v>384</v>
      </c>
      <c r="D25" s="439">
        <v>46087</v>
      </c>
      <c r="E25" s="440">
        <v>33048.019999999997</v>
      </c>
      <c r="F25" s="440">
        <v>33048.019999999997</v>
      </c>
      <c r="G25" s="423"/>
      <c r="H25" s="423"/>
      <c r="I25" s="423"/>
      <c r="J25" s="424"/>
    </row>
    <row r="26" spans="1:10" x14ac:dyDescent="0.25">
      <c r="A26" s="421" t="s">
        <v>385</v>
      </c>
      <c r="B26" s="438">
        <v>102319197</v>
      </c>
      <c r="C26" s="422" t="s">
        <v>386</v>
      </c>
      <c r="D26" s="439">
        <v>46087</v>
      </c>
      <c r="E26" s="440">
        <v>87650</v>
      </c>
      <c r="F26" s="440">
        <v>87650</v>
      </c>
      <c r="G26" s="423"/>
      <c r="H26" s="423"/>
      <c r="I26" s="423"/>
      <c r="J26" s="424"/>
    </row>
    <row r="27" spans="1:10" x14ac:dyDescent="0.25">
      <c r="A27" s="421" t="s">
        <v>351</v>
      </c>
      <c r="B27" s="438">
        <v>130142254</v>
      </c>
      <c r="C27" s="422" t="s">
        <v>387</v>
      </c>
      <c r="D27" s="439">
        <v>46090</v>
      </c>
      <c r="E27" s="442">
        <v>34506.11</v>
      </c>
      <c r="F27" s="442">
        <v>34506.11</v>
      </c>
      <c r="G27" s="423"/>
      <c r="H27" s="423"/>
      <c r="I27" s="423"/>
      <c r="J27" s="424"/>
    </row>
    <row r="28" spans="1:10" x14ac:dyDescent="0.25">
      <c r="A28" s="446" t="s">
        <v>388</v>
      </c>
      <c r="B28" s="438">
        <v>101140496</v>
      </c>
      <c r="C28" s="447" t="s">
        <v>389</v>
      </c>
      <c r="D28" s="439">
        <v>46090</v>
      </c>
      <c r="E28" s="440">
        <v>100500</v>
      </c>
      <c r="F28" s="440">
        <v>100500</v>
      </c>
      <c r="G28" s="448"/>
      <c r="H28" s="448"/>
      <c r="I28" s="448"/>
      <c r="J28" s="449"/>
    </row>
    <row r="29" spans="1:10" x14ac:dyDescent="0.25">
      <c r="A29" s="446" t="s">
        <v>390</v>
      </c>
      <c r="B29" s="438">
        <v>131895506</v>
      </c>
      <c r="C29" s="447" t="s">
        <v>391</v>
      </c>
      <c r="D29" s="439">
        <v>46091</v>
      </c>
      <c r="E29" s="440">
        <v>32497.200000000001</v>
      </c>
      <c r="F29" s="440">
        <v>32497.200000000001</v>
      </c>
      <c r="G29" s="448"/>
      <c r="H29" s="448"/>
      <c r="I29" s="448"/>
      <c r="J29" s="449"/>
    </row>
    <row r="30" spans="1:10" x14ac:dyDescent="0.25">
      <c r="A30" s="446" t="s">
        <v>392</v>
      </c>
      <c r="B30" s="438">
        <v>130411395</v>
      </c>
      <c r="C30" s="447" t="s">
        <v>393</v>
      </c>
      <c r="D30" s="439">
        <v>46092</v>
      </c>
      <c r="E30" s="440">
        <v>272603.59999999998</v>
      </c>
      <c r="F30" s="440">
        <v>272603.59999999998</v>
      </c>
      <c r="G30" s="448"/>
      <c r="H30" s="448"/>
      <c r="I30" s="448"/>
      <c r="J30" s="449"/>
    </row>
    <row r="31" spans="1:10" x14ac:dyDescent="0.25">
      <c r="A31" s="446" t="s">
        <v>394</v>
      </c>
      <c r="B31" s="438">
        <v>101012803</v>
      </c>
      <c r="C31" s="447" t="s">
        <v>395</v>
      </c>
      <c r="D31" s="439">
        <v>46093</v>
      </c>
      <c r="E31" s="440">
        <v>52510</v>
      </c>
      <c r="F31" s="440">
        <v>52510</v>
      </c>
      <c r="G31" s="448"/>
      <c r="H31" s="448"/>
      <c r="I31" s="448"/>
      <c r="J31" s="449"/>
    </row>
    <row r="32" spans="1:10" x14ac:dyDescent="0.25">
      <c r="A32" s="446" t="s">
        <v>396</v>
      </c>
      <c r="B32" s="438">
        <v>101572884</v>
      </c>
      <c r="C32" s="447" t="s">
        <v>397</v>
      </c>
      <c r="D32" s="439">
        <v>46093</v>
      </c>
      <c r="E32" s="440">
        <v>43837.24</v>
      </c>
      <c r="F32" s="440">
        <v>43837.24</v>
      </c>
      <c r="G32" s="448"/>
      <c r="H32" s="448"/>
      <c r="I32" s="448"/>
      <c r="J32" s="449"/>
    </row>
    <row r="33" spans="1:10" x14ac:dyDescent="0.25">
      <c r="A33" s="446" t="s">
        <v>398</v>
      </c>
      <c r="B33" s="438">
        <v>109011622</v>
      </c>
      <c r="C33" s="447" t="s">
        <v>399</v>
      </c>
      <c r="D33" s="439">
        <v>46093</v>
      </c>
      <c r="E33" s="440">
        <v>276567.75</v>
      </c>
      <c r="F33" s="440">
        <v>276567.75</v>
      </c>
      <c r="G33" s="448"/>
      <c r="H33" s="448"/>
      <c r="I33" s="448"/>
      <c r="J33" s="449"/>
    </row>
    <row r="34" spans="1:10" x14ac:dyDescent="0.25">
      <c r="A34" s="446" t="s">
        <v>383</v>
      </c>
      <c r="B34" s="438">
        <v>101737751</v>
      </c>
      <c r="C34" s="447" t="s">
        <v>400</v>
      </c>
      <c r="D34" s="439">
        <v>46094</v>
      </c>
      <c r="E34" s="440">
        <v>590218.07999999996</v>
      </c>
      <c r="F34" s="440">
        <v>590218.07999999996</v>
      </c>
      <c r="G34" s="448"/>
      <c r="H34" s="448"/>
      <c r="I34" s="448"/>
      <c r="J34" s="449"/>
    </row>
    <row r="35" spans="1:10" x14ac:dyDescent="0.25">
      <c r="A35" s="446" t="s">
        <v>401</v>
      </c>
      <c r="B35" s="438">
        <v>132164148</v>
      </c>
      <c r="C35" s="447" t="s">
        <v>402</v>
      </c>
      <c r="D35" s="439">
        <v>46097</v>
      </c>
      <c r="E35" s="440">
        <v>124799.98</v>
      </c>
      <c r="F35" s="440">
        <v>124799.98</v>
      </c>
      <c r="G35" s="448"/>
      <c r="H35" s="448"/>
      <c r="I35" s="448"/>
      <c r="J35" s="449"/>
    </row>
    <row r="36" spans="1:10" x14ac:dyDescent="0.25">
      <c r="A36" s="446" t="s">
        <v>379</v>
      </c>
      <c r="B36" s="438">
        <v>130863296</v>
      </c>
      <c r="C36" s="447" t="s">
        <v>403</v>
      </c>
      <c r="D36" s="439">
        <v>46097</v>
      </c>
      <c r="E36" s="440">
        <v>8250</v>
      </c>
      <c r="F36" s="440">
        <v>8250</v>
      </c>
      <c r="G36" s="448"/>
      <c r="H36" s="448"/>
      <c r="I36" s="448"/>
      <c r="J36" s="449"/>
    </row>
    <row r="37" spans="1:10" x14ac:dyDescent="0.25">
      <c r="A37" s="446" t="s">
        <v>361</v>
      </c>
      <c r="B37" s="438">
        <v>101001577</v>
      </c>
      <c r="C37" s="447" t="s">
        <v>404</v>
      </c>
      <c r="D37" s="439">
        <v>46097</v>
      </c>
      <c r="E37" s="444">
        <v>125837.8</v>
      </c>
      <c r="F37" s="444">
        <v>125837.8</v>
      </c>
      <c r="G37" s="448"/>
      <c r="H37" s="448"/>
      <c r="I37" s="448"/>
      <c r="J37" s="449"/>
    </row>
    <row r="38" spans="1:10" x14ac:dyDescent="0.25">
      <c r="A38" s="446" t="s">
        <v>405</v>
      </c>
      <c r="B38" s="438">
        <v>130204926</v>
      </c>
      <c r="C38" s="447" t="s">
        <v>406</v>
      </c>
      <c r="D38" s="439">
        <v>46097</v>
      </c>
      <c r="E38" s="444">
        <v>364500</v>
      </c>
      <c r="F38" s="444">
        <v>364500</v>
      </c>
      <c r="G38" s="448"/>
      <c r="H38" s="448"/>
      <c r="I38" s="448"/>
      <c r="J38" s="449"/>
    </row>
    <row r="39" spans="1:10" x14ac:dyDescent="0.25">
      <c r="A39" s="446" t="s">
        <v>407</v>
      </c>
      <c r="B39" s="438">
        <v>130851077</v>
      </c>
      <c r="C39" s="447" t="s">
        <v>408</v>
      </c>
      <c r="D39" s="439">
        <v>46100</v>
      </c>
      <c r="E39" s="444">
        <v>52000</v>
      </c>
      <c r="F39" s="444">
        <v>52000</v>
      </c>
      <c r="G39" s="448"/>
      <c r="H39" s="448"/>
      <c r="I39" s="448"/>
      <c r="J39" s="449"/>
    </row>
    <row r="40" spans="1:10" x14ac:dyDescent="0.25">
      <c r="A40" s="446" t="s">
        <v>349</v>
      </c>
      <c r="B40" s="438">
        <v>132109201</v>
      </c>
      <c r="C40" s="447" t="s">
        <v>409</v>
      </c>
      <c r="D40" s="439">
        <v>45735</v>
      </c>
      <c r="E40" s="444">
        <v>103688.89</v>
      </c>
      <c r="F40" s="444">
        <v>103688.89</v>
      </c>
      <c r="G40" s="448"/>
      <c r="H40" s="448"/>
      <c r="I40" s="448"/>
      <c r="J40" s="449"/>
    </row>
    <row r="41" spans="1:10" x14ac:dyDescent="0.25">
      <c r="A41" s="446" t="s">
        <v>410</v>
      </c>
      <c r="B41" s="438">
        <v>132621077</v>
      </c>
      <c r="C41" s="447" t="s">
        <v>411</v>
      </c>
      <c r="D41" s="439">
        <v>45735</v>
      </c>
      <c r="E41" s="444">
        <v>102763.22</v>
      </c>
      <c r="F41" s="444">
        <v>102763.22</v>
      </c>
      <c r="G41" s="448"/>
      <c r="H41" s="448"/>
      <c r="I41" s="448"/>
      <c r="J41" s="449"/>
    </row>
    <row r="42" spans="1:10" x14ac:dyDescent="0.25">
      <c r="A42" s="446" t="s">
        <v>379</v>
      </c>
      <c r="B42" s="438">
        <v>130863296</v>
      </c>
      <c r="C42" s="447" t="s">
        <v>412</v>
      </c>
      <c r="D42" s="439">
        <v>46104</v>
      </c>
      <c r="E42" s="444">
        <v>55525</v>
      </c>
      <c r="F42" s="444">
        <v>55525</v>
      </c>
      <c r="G42" s="448"/>
      <c r="H42" s="448"/>
      <c r="I42" s="448"/>
      <c r="J42" s="449"/>
    </row>
    <row r="43" spans="1:10" x14ac:dyDescent="0.25">
      <c r="A43" s="446" t="s">
        <v>413</v>
      </c>
      <c r="B43" s="438">
        <v>131258532</v>
      </c>
      <c r="C43" s="447" t="s">
        <v>414</v>
      </c>
      <c r="D43" s="439">
        <v>46101</v>
      </c>
      <c r="E43" s="444">
        <v>113780.05</v>
      </c>
      <c r="F43" s="444">
        <v>113780.05</v>
      </c>
      <c r="G43" s="448"/>
      <c r="H43" s="448"/>
      <c r="I43" s="448"/>
      <c r="J43" s="449"/>
    </row>
    <row r="44" spans="1:10" x14ac:dyDescent="0.25">
      <c r="A44" s="446" t="s">
        <v>415</v>
      </c>
      <c r="B44" s="438">
        <v>133116138</v>
      </c>
      <c r="C44" s="447" t="s">
        <v>416</v>
      </c>
      <c r="D44" s="439">
        <v>46101</v>
      </c>
      <c r="E44" s="444">
        <v>110790.2</v>
      </c>
      <c r="F44" s="444">
        <v>110790.2</v>
      </c>
      <c r="G44" s="448"/>
      <c r="H44" s="448"/>
      <c r="I44" s="448"/>
      <c r="J44" s="449"/>
    </row>
    <row r="45" spans="1:10" x14ac:dyDescent="0.25">
      <c r="A45" s="446" t="s">
        <v>417</v>
      </c>
      <c r="B45" s="438">
        <v>101618787</v>
      </c>
      <c r="C45" s="447" t="s">
        <v>418</v>
      </c>
      <c r="D45" s="439">
        <v>46101</v>
      </c>
      <c r="E45" s="440">
        <v>24746.87</v>
      </c>
      <c r="F45" s="440">
        <v>24746.87</v>
      </c>
      <c r="G45" s="448"/>
      <c r="H45" s="448"/>
      <c r="I45" s="448"/>
      <c r="J45" s="449"/>
    </row>
    <row r="46" spans="1:10" x14ac:dyDescent="0.25">
      <c r="A46" s="446" t="s">
        <v>419</v>
      </c>
      <c r="B46" s="438">
        <v>132902262</v>
      </c>
      <c r="C46" s="447" t="s">
        <v>420</v>
      </c>
      <c r="D46" s="439">
        <v>46105</v>
      </c>
      <c r="E46" s="440">
        <v>246929.16</v>
      </c>
      <c r="F46" s="440">
        <v>246929.16</v>
      </c>
      <c r="G46" s="448"/>
      <c r="H46" s="448"/>
      <c r="I46" s="448"/>
      <c r="J46" s="449"/>
    </row>
    <row r="47" spans="1:10" x14ac:dyDescent="0.25">
      <c r="A47" s="446" t="s">
        <v>407</v>
      </c>
      <c r="B47" s="438">
        <v>130851077</v>
      </c>
      <c r="C47" s="447" t="s">
        <v>421</v>
      </c>
      <c r="D47" s="439">
        <v>46105</v>
      </c>
      <c r="E47" s="440">
        <v>247200</v>
      </c>
      <c r="F47" s="440">
        <v>247200</v>
      </c>
      <c r="G47" s="448"/>
      <c r="H47" s="448"/>
      <c r="I47" s="448"/>
      <c r="J47" s="449"/>
    </row>
    <row r="48" spans="1:10" x14ac:dyDescent="0.25">
      <c r="A48" s="446" t="s">
        <v>422</v>
      </c>
      <c r="B48" s="438">
        <v>132297288</v>
      </c>
      <c r="C48" s="447" t="s">
        <v>423</v>
      </c>
      <c r="D48" s="439">
        <v>46106</v>
      </c>
      <c r="E48" s="440">
        <v>3750</v>
      </c>
      <c r="F48" s="440">
        <v>3750</v>
      </c>
      <c r="G48" s="448"/>
      <c r="H48" s="448"/>
      <c r="I48" s="448"/>
      <c r="J48" s="449"/>
    </row>
    <row r="49" spans="1:10" x14ac:dyDescent="0.25">
      <c r="A49" s="446" t="s">
        <v>424</v>
      </c>
      <c r="B49" s="438">
        <v>132346408</v>
      </c>
      <c r="C49" s="447" t="s">
        <v>425</v>
      </c>
      <c r="D49" s="439">
        <v>46106</v>
      </c>
      <c r="E49" s="440">
        <v>31842.3</v>
      </c>
      <c r="F49" s="440">
        <v>31842.3</v>
      </c>
      <c r="G49" s="448"/>
      <c r="H49" s="448"/>
      <c r="I49" s="448"/>
      <c r="J49" s="449"/>
    </row>
    <row r="50" spans="1:10" x14ac:dyDescent="0.25">
      <c r="A50" s="446" t="s">
        <v>361</v>
      </c>
      <c r="B50" s="438">
        <v>101001577</v>
      </c>
      <c r="C50" s="447" t="s">
        <v>426</v>
      </c>
      <c r="D50" s="439">
        <v>46108</v>
      </c>
      <c r="E50" s="444">
        <v>10062</v>
      </c>
      <c r="F50" s="444">
        <v>10062</v>
      </c>
      <c r="G50" s="448"/>
      <c r="H50" s="448"/>
      <c r="I50" s="448"/>
      <c r="J50" s="449"/>
    </row>
    <row r="51" spans="1:10" x14ac:dyDescent="0.25">
      <c r="A51" s="446" t="s">
        <v>394</v>
      </c>
      <c r="B51" s="438">
        <v>101012803</v>
      </c>
      <c r="C51" s="447" t="s">
        <v>427</v>
      </c>
      <c r="D51" s="439">
        <v>46108</v>
      </c>
      <c r="E51" s="444">
        <v>61360</v>
      </c>
      <c r="F51" s="444">
        <v>61360</v>
      </c>
      <c r="G51" s="448"/>
      <c r="H51" s="448"/>
      <c r="I51" s="448"/>
      <c r="J51" s="449"/>
    </row>
    <row r="52" spans="1:10" x14ac:dyDescent="0.25">
      <c r="A52" s="446" t="s">
        <v>428</v>
      </c>
      <c r="B52" s="438">
        <v>131608116</v>
      </c>
      <c r="C52" s="447" t="s">
        <v>429</v>
      </c>
      <c r="D52" s="439">
        <v>46108</v>
      </c>
      <c r="E52" s="444">
        <v>39412</v>
      </c>
      <c r="F52" s="444">
        <v>39412</v>
      </c>
      <c r="G52" s="448"/>
      <c r="H52" s="448"/>
      <c r="I52" s="448"/>
      <c r="J52" s="449"/>
    </row>
    <row r="53" spans="1:10" x14ac:dyDescent="0.25">
      <c r="A53" s="446" t="s">
        <v>358</v>
      </c>
      <c r="B53" s="438" t="s">
        <v>359</v>
      </c>
      <c r="C53" s="447" t="s">
        <v>430</v>
      </c>
      <c r="D53" s="439">
        <v>46112</v>
      </c>
      <c r="E53" s="444">
        <v>323755</v>
      </c>
      <c r="F53" s="444">
        <v>323755</v>
      </c>
      <c r="G53" s="448"/>
      <c r="H53" s="448"/>
      <c r="I53" s="448"/>
      <c r="J53" s="449"/>
    </row>
    <row r="54" spans="1:10" x14ac:dyDescent="0.25">
      <c r="A54" s="429"/>
      <c r="B54" s="438"/>
      <c r="C54" s="430"/>
      <c r="D54" s="450"/>
      <c r="E54" s="431"/>
      <c r="F54" s="431"/>
      <c r="G54" s="431"/>
      <c r="H54" s="431"/>
      <c r="I54" s="431"/>
      <c r="J54" s="432"/>
    </row>
    <row r="55" spans="1:10" ht="16.5" thickBot="1" x14ac:dyDescent="0.3">
      <c r="A55" s="433"/>
      <c r="B55" s="451"/>
      <c r="C55" s="434"/>
      <c r="D55" s="435" t="s">
        <v>362</v>
      </c>
      <c r="E55" s="436">
        <f>SUM(E7:E54)</f>
        <v>6451337.1899999995</v>
      </c>
      <c r="F55" s="436">
        <f>SUM(F7:F54)</f>
        <v>5233822.7</v>
      </c>
      <c r="G55" s="436">
        <f>SUM(G7:G27)</f>
        <v>1217514.49</v>
      </c>
      <c r="H55" s="436">
        <f>SUM(H7:H27)</f>
        <v>0</v>
      </c>
      <c r="I55" s="436">
        <f>SUM(I7:I27)</f>
        <v>0</v>
      </c>
      <c r="J55" s="437">
        <f>SUM(J7:J27)</f>
        <v>0</v>
      </c>
    </row>
    <row r="58" spans="1:10" x14ac:dyDescent="0.25">
      <c r="A58" s="452" t="s">
        <v>363</v>
      </c>
      <c r="B58" s="453"/>
    </row>
    <row r="59" spans="1:10" x14ac:dyDescent="0.25">
      <c r="A59" s="454" t="s">
        <v>364</v>
      </c>
      <c r="B59" s="455"/>
      <c r="C59" s="455"/>
      <c r="D59" s="455"/>
      <c r="E59" s="455"/>
      <c r="F59" s="455"/>
    </row>
    <row r="60" spans="1:10" x14ac:dyDescent="0.25">
      <c r="C60" s="497"/>
      <c r="D60" s="497"/>
      <c r="E60" s="455"/>
      <c r="F60" s="455"/>
    </row>
    <row r="61" spans="1:10" x14ac:dyDescent="0.25">
      <c r="A61" s="453"/>
      <c r="B61" s="456"/>
      <c r="C61" s="495"/>
      <c r="D61" s="495"/>
      <c r="E61" s="457"/>
      <c r="F61" s="457"/>
    </row>
    <row r="62" spans="1:10" x14ac:dyDescent="0.25">
      <c r="A62" s="458"/>
      <c r="B62" s="458"/>
      <c r="C62" s="496"/>
      <c r="D62" s="496"/>
      <c r="E62" s="497"/>
      <c r="F62" s="497"/>
    </row>
    <row r="63" spans="1:10" x14ac:dyDescent="0.25">
      <c r="B63" s="416" t="s">
        <v>365</v>
      </c>
      <c r="E63" s="416" t="s">
        <v>366</v>
      </c>
      <c r="H63" s="416" t="s">
        <v>431</v>
      </c>
    </row>
  </sheetData>
  <mergeCells count="9">
    <mergeCell ref="C61:D61"/>
    <mergeCell ref="C62:D62"/>
    <mergeCell ref="E62:F62"/>
    <mergeCell ref="C2:H2"/>
    <mergeCell ref="C3:H3"/>
    <mergeCell ref="A4:J4"/>
    <mergeCell ref="A5:C5"/>
    <mergeCell ref="D5:J5"/>
    <mergeCell ref="C60:D60"/>
  </mergeCells>
  <pageMargins left="0.23622047244094491" right="0.23622047244094491"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AT751"/>
  <sheetViews>
    <sheetView topLeftCell="B1" zoomScale="80" zoomScaleNormal="80" zoomScaleSheetLayoutView="82" workbookViewId="0">
      <selection activeCell="I148" sqref="A1:I148"/>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 style="67" customWidth="1"/>
    <col min="9" max="9" width="82.5703125" style="68" customWidth="1"/>
    <col min="10" max="16384" width="11.42578125" style="57"/>
  </cols>
  <sheetData>
    <row r="1" spans="1:13" ht="15.75" x14ac:dyDescent="0.25">
      <c r="A1" s="506" t="s">
        <v>80</v>
      </c>
      <c r="B1" s="506"/>
      <c r="C1" s="506"/>
      <c r="D1" s="506"/>
      <c r="E1" s="506"/>
      <c r="F1" s="506"/>
      <c r="G1" s="506"/>
      <c r="H1" s="506"/>
      <c r="I1" s="506"/>
      <c r="J1" s="72"/>
      <c r="K1" s="73"/>
      <c r="L1" s="72"/>
      <c r="M1" s="68"/>
    </row>
    <row r="2" spans="1:13" ht="15.75" x14ac:dyDescent="0.25">
      <c r="A2" s="505" t="s">
        <v>90</v>
      </c>
      <c r="B2" s="505"/>
      <c r="C2" s="505"/>
      <c r="D2" s="505"/>
      <c r="E2" s="505"/>
      <c r="F2" s="505"/>
      <c r="G2" s="505"/>
      <c r="H2" s="505"/>
      <c r="I2" s="505"/>
      <c r="J2" s="55"/>
      <c r="K2" s="74"/>
      <c r="L2" s="55"/>
      <c r="M2" s="68"/>
    </row>
    <row r="3" spans="1:13" ht="15.75" x14ac:dyDescent="0.25">
      <c r="A3" s="224"/>
      <c r="B3" s="505" t="s">
        <v>87</v>
      </c>
      <c r="C3" s="505"/>
      <c r="D3" s="505"/>
      <c r="E3" s="505"/>
      <c r="F3" s="505"/>
      <c r="G3" s="505"/>
      <c r="H3" s="505"/>
      <c r="I3" s="505"/>
      <c r="J3" s="72"/>
      <c r="K3" s="75"/>
      <c r="L3" s="72"/>
      <c r="M3" s="68"/>
    </row>
    <row r="4" spans="1:13" ht="15.75" x14ac:dyDescent="0.25">
      <c r="A4" s="505" t="s">
        <v>432</v>
      </c>
      <c r="B4" s="505"/>
      <c r="C4" s="505"/>
      <c r="D4" s="505"/>
      <c r="E4" s="505"/>
      <c r="F4" s="505"/>
      <c r="G4" s="505"/>
      <c r="H4" s="505"/>
      <c r="I4" s="505"/>
      <c r="J4" s="72"/>
      <c r="K4" s="75"/>
      <c r="L4" s="72"/>
      <c r="M4" s="68"/>
    </row>
    <row r="5" spans="1:13" ht="15.75" x14ac:dyDescent="0.25">
      <c r="A5" s="224"/>
      <c r="B5" s="224"/>
      <c r="C5" s="224"/>
      <c r="D5" s="224"/>
      <c r="E5" s="224"/>
      <c r="F5" s="224"/>
      <c r="G5" s="224"/>
      <c r="H5" s="224"/>
      <c r="I5" s="224"/>
      <c r="J5" s="72"/>
      <c r="K5" s="75"/>
      <c r="L5" s="72"/>
      <c r="M5" s="68"/>
    </row>
    <row r="6" spans="1:13" s="47" customFormat="1" ht="30" customHeight="1" x14ac:dyDescent="0.25">
      <c r="A6" s="225"/>
      <c r="B6" s="226" t="s">
        <v>69</v>
      </c>
      <c r="C6" s="227" t="s">
        <v>70</v>
      </c>
      <c r="D6" s="228" t="s">
        <v>71</v>
      </c>
      <c r="E6" s="229" t="s">
        <v>47</v>
      </c>
      <c r="F6" s="230" t="s">
        <v>72</v>
      </c>
      <c r="G6" s="230" t="s">
        <v>73</v>
      </c>
      <c r="H6" s="230" t="s">
        <v>74</v>
      </c>
      <c r="I6" s="231" t="s">
        <v>75</v>
      </c>
    </row>
    <row r="7" spans="1:13" s="111" customFormat="1" ht="45.75" x14ac:dyDescent="0.25">
      <c r="A7" s="232"/>
      <c r="B7" s="233" t="s">
        <v>433</v>
      </c>
      <c r="C7" s="234" t="s">
        <v>434</v>
      </c>
      <c r="D7" s="235" t="s">
        <v>435</v>
      </c>
      <c r="E7" s="236">
        <v>46083</v>
      </c>
      <c r="F7" s="237">
        <v>75200</v>
      </c>
      <c r="G7" s="238">
        <v>7520</v>
      </c>
      <c r="H7" s="237">
        <v>67680</v>
      </c>
      <c r="I7" s="239" t="s">
        <v>436</v>
      </c>
    </row>
    <row r="8" spans="1:13" s="111" customFormat="1" ht="30.75" x14ac:dyDescent="0.25">
      <c r="A8" s="232"/>
      <c r="B8" s="233" t="s">
        <v>189</v>
      </c>
      <c r="C8" s="234" t="s">
        <v>437</v>
      </c>
      <c r="D8" s="235" t="s">
        <v>438</v>
      </c>
      <c r="E8" s="236">
        <v>46084</v>
      </c>
      <c r="F8" s="237">
        <v>8691.57</v>
      </c>
      <c r="G8" s="238"/>
      <c r="H8" s="237">
        <v>8691.57</v>
      </c>
      <c r="I8" s="239" t="s">
        <v>439</v>
      </c>
    </row>
    <row r="9" spans="1:13" s="112" customFormat="1" ht="60.75" x14ac:dyDescent="0.25">
      <c r="A9" s="240"/>
      <c r="B9" s="233" t="s">
        <v>314</v>
      </c>
      <c r="C9" s="234" t="s">
        <v>440</v>
      </c>
      <c r="D9" s="235" t="s">
        <v>441</v>
      </c>
      <c r="E9" s="241">
        <v>46085</v>
      </c>
      <c r="F9" s="242">
        <v>30000</v>
      </c>
      <c r="G9" s="238">
        <v>600</v>
      </c>
      <c r="H9" s="237">
        <v>29400</v>
      </c>
      <c r="I9" s="239" t="s">
        <v>442</v>
      </c>
    </row>
    <row r="10" spans="1:13" s="111" customFormat="1" ht="45" x14ac:dyDescent="0.25">
      <c r="A10" s="232"/>
      <c r="B10" s="233" t="s">
        <v>318</v>
      </c>
      <c r="C10" s="243" t="s">
        <v>443</v>
      </c>
      <c r="D10" s="244" t="s">
        <v>444</v>
      </c>
      <c r="E10" s="241">
        <v>46085</v>
      </c>
      <c r="F10" s="245">
        <v>35000</v>
      </c>
      <c r="G10" s="238">
        <v>700</v>
      </c>
      <c r="H10" s="237">
        <v>34300</v>
      </c>
      <c r="I10" s="246" t="s">
        <v>445</v>
      </c>
    </row>
    <row r="11" spans="1:13" s="111" customFormat="1" ht="30" x14ac:dyDescent="0.25">
      <c r="A11" s="232"/>
      <c r="B11" s="247" t="s">
        <v>446</v>
      </c>
      <c r="C11" s="248" t="s">
        <v>447</v>
      </c>
      <c r="D11" s="244" t="s">
        <v>448</v>
      </c>
      <c r="E11" s="241">
        <v>46085</v>
      </c>
      <c r="F11" s="249">
        <v>19487.169999999998</v>
      </c>
      <c r="G11" s="238">
        <v>1948.7169999999999</v>
      </c>
      <c r="H11" s="237">
        <v>17538.452999999998</v>
      </c>
      <c r="I11" s="250" t="s">
        <v>449</v>
      </c>
    </row>
    <row r="12" spans="1:13" s="111" customFormat="1" ht="30" x14ac:dyDescent="0.25">
      <c r="A12" s="232"/>
      <c r="B12" s="233" t="s">
        <v>195</v>
      </c>
      <c r="C12" s="239" t="s">
        <v>228</v>
      </c>
      <c r="D12" s="244" t="s">
        <v>450</v>
      </c>
      <c r="E12" s="241">
        <v>46085</v>
      </c>
      <c r="F12" s="245">
        <v>10750</v>
      </c>
      <c r="G12" s="238">
        <v>1075</v>
      </c>
      <c r="H12" s="237">
        <v>9675</v>
      </c>
      <c r="I12" s="250" t="s">
        <v>451</v>
      </c>
    </row>
    <row r="13" spans="1:13" s="111" customFormat="1" ht="45" x14ac:dyDescent="0.25">
      <c r="A13" s="232"/>
      <c r="B13" s="251" t="s">
        <v>452</v>
      </c>
      <c r="C13" s="239" t="s">
        <v>453</v>
      </c>
      <c r="D13" s="244" t="s">
        <v>454</v>
      </c>
      <c r="E13" s="241">
        <v>46085</v>
      </c>
      <c r="F13" s="245">
        <v>11713.95</v>
      </c>
      <c r="G13" s="238">
        <v>1171.4000000000001</v>
      </c>
      <c r="H13" s="237">
        <v>10542.550000000001</v>
      </c>
      <c r="I13" s="250" t="s">
        <v>455</v>
      </c>
    </row>
    <row r="14" spans="1:13" s="112" customFormat="1" ht="45" x14ac:dyDescent="0.25">
      <c r="A14" s="240"/>
      <c r="B14" s="252" t="s">
        <v>452</v>
      </c>
      <c r="C14" s="253" t="s">
        <v>453</v>
      </c>
      <c r="D14" s="235" t="s">
        <v>456</v>
      </c>
      <c r="E14" s="241">
        <v>46085</v>
      </c>
      <c r="F14" s="245">
        <v>11713.95</v>
      </c>
      <c r="G14" s="238">
        <v>1171.4000000000001</v>
      </c>
      <c r="H14" s="237">
        <v>10542.550000000001</v>
      </c>
      <c r="I14" s="250" t="s">
        <v>457</v>
      </c>
    </row>
    <row r="15" spans="1:13" s="112" customFormat="1" ht="30" x14ac:dyDescent="0.25">
      <c r="A15" s="240"/>
      <c r="B15" s="252" t="s">
        <v>245</v>
      </c>
      <c r="C15" s="243" t="s">
        <v>96</v>
      </c>
      <c r="D15" s="235" t="s">
        <v>458</v>
      </c>
      <c r="E15" s="241">
        <v>46085</v>
      </c>
      <c r="F15" s="245">
        <v>13310</v>
      </c>
      <c r="G15" s="238">
        <v>1331</v>
      </c>
      <c r="H15" s="237">
        <v>11979</v>
      </c>
      <c r="I15" s="250" t="s">
        <v>459</v>
      </c>
    </row>
    <row r="16" spans="1:13" s="111" customFormat="1" ht="30" x14ac:dyDescent="0.25">
      <c r="A16" s="232"/>
      <c r="B16" s="252" t="s">
        <v>305</v>
      </c>
      <c r="C16" s="254" t="s">
        <v>306</v>
      </c>
      <c r="D16" s="235" t="s">
        <v>460</v>
      </c>
      <c r="E16" s="241">
        <v>46085</v>
      </c>
      <c r="F16" s="245">
        <v>19123.5</v>
      </c>
      <c r="G16" s="238">
        <v>1912.35</v>
      </c>
      <c r="H16" s="237">
        <v>17211.150000000001</v>
      </c>
      <c r="I16" s="246" t="s">
        <v>461</v>
      </c>
    </row>
    <row r="17" spans="1:9" s="111" customFormat="1" ht="30.75" x14ac:dyDescent="0.25">
      <c r="A17" s="232"/>
      <c r="B17" s="252"/>
      <c r="C17" s="234" t="s">
        <v>287</v>
      </c>
      <c r="D17" s="244" t="s">
        <v>462</v>
      </c>
      <c r="E17" s="241">
        <v>46085</v>
      </c>
      <c r="F17" s="245">
        <v>183819</v>
      </c>
      <c r="G17" s="238"/>
      <c r="H17" s="237">
        <v>183819</v>
      </c>
      <c r="I17" s="246" t="s">
        <v>463</v>
      </c>
    </row>
    <row r="18" spans="1:9" s="111" customFormat="1" ht="45.75" x14ac:dyDescent="0.25">
      <c r="A18" s="232"/>
      <c r="B18" s="252">
        <v>131556002</v>
      </c>
      <c r="C18" s="243" t="s">
        <v>464</v>
      </c>
      <c r="D18" s="244" t="s">
        <v>465</v>
      </c>
      <c r="E18" s="241">
        <v>46085</v>
      </c>
      <c r="F18" s="245">
        <v>20150</v>
      </c>
      <c r="G18" s="238"/>
      <c r="H18" s="237">
        <v>20150</v>
      </c>
      <c r="I18" s="239" t="s">
        <v>466</v>
      </c>
    </row>
    <row r="19" spans="1:9" s="111" customFormat="1" ht="30" x14ac:dyDescent="0.25">
      <c r="A19" s="232"/>
      <c r="B19" s="252">
        <v>132297288</v>
      </c>
      <c r="C19" s="243" t="s">
        <v>221</v>
      </c>
      <c r="D19" s="244" t="s">
        <v>467</v>
      </c>
      <c r="E19" s="241">
        <v>46085</v>
      </c>
      <c r="F19" s="245">
        <v>3750</v>
      </c>
      <c r="G19" s="238">
        <v>158.9</v>
      </c>
      <c r="H19" s="237">
        <v>3591.1</v>
      </c>
      <c r="I19" s="250" t="s">
        <v>468</v>
      </c>
    </row>
    <row r="20" spans="1:9" s="111" customFormat="1" ht="75" x14ac:dyDescent="0.25">
      <c r="A20" s="232"/>
      <c r="B20" s="252" t="s">
        <v>310</v>
      </c>
      <c r="C20" s="253" t="s">
        <v>311</v>
      </c>
      <c r="D20" s="244" t="s">
        <v>469</v>
      </c>
      <c r="E20" s="241">
        <v>46085</v>
      </c>
      <c r="F20" s="245">
        <v>32755.200000000001</v>
      </c>
      <c r="G20" s="238">
        <v>655.1</v>
      </c>
      <c r="H20" s="237">
        <v>32100.100000000002</v>
      </c>
      <c r="I20" s="250" t="s">
        <v>470</v>
      </c>
    </row>
    <row r="21" spans="1:9" s="111" customFormat="1" ht="30" x14ac:dyDescent="0.25">
      <c r="A21" s="232"/>
      <c r="B21" s="252" t="s">
        <v>307</v>
      </c>
      <c r="C21" s="234" t="s">
        <v>471</v>
      </c>
      <c r="D21" s="235" t="s">
        <v>472</v>
      </c>
      <c r="E21" s="241">
        <v>46085</v>
      </c>
      <c r="F21" s="255">
        <v>10000</v>
      </c>
      <c r="G21" s="238">
        <v>1000</v>
      </c>
      <c r="H21" s="237">
        <v>9000</v>
      </c>
      <c r="I21" s="250" t="s">
        <v>473</v>
      </c>
    </row>
    <row r="22" spans="1:9" s="111" customFormat="1" ht="45.75" x14ac:dyDescent="0.25">
      <c r="A22" s="232"/>
      <c r="B22" s="252">
        <v>108012349</v>
      </c>
      <c r="C22" s="253" t="s">
        <v>474</v>
      </c>
      <c r="D22" s="235" t="s">
        <v>475</v>
      </c>
      <c r="E22" s="241">
        <v>46085</v>
      </c>
      <c r="F22" s="255">
        <v>16900</v>
      </c>
      <c r="G22" s="238">
        <v>650</v>
      </c>
      <c r="H22" s="237">
        <v>16250</v>
      </c>
      <c r="I22" s="239" t="s">
        <v>476</v>
      </c>
    </row>
    <row r="23" spans="1:9" s="111" customFormat="1" ht="45.75" x14ac:dyDescent="0.25">
      <c r="A23" s="232"/>
      <c r="B23" s="252" t="s">
        <v>308</v>
      </c>
      <c r="C23" s="243" t="s">
        <v>309</v>
      </c>
      <c r="D23" s="235" t="s">
        <v>477</v>
      </c>
      <c r="E23" s="241">
        <v>46085</v>
      </c>
      <c r="F23" s="256">
        <v>27551.1</v>
      </c>
      <c r="G23" s="238">
        <v>551.02</v>
      </c>
      <c r="H23" s="237">
        <v>27000.079999999998</v>
      </c>
      <c r="I23" s="239" t="s">
        <v>478</v>
      </c>
    </row>
    <row r="24" spans="1:9" s="111" customFormat="1" ht="45.75" x14ac:dyDescent="0.25">
      <c r="A24" s="232"/>
      <c r="B24" s="257" t="s">
        <v>479</v>
      </c>
      <c r="C24" s="234" t="s">
        <v>480</v>
      </c>
      <c r="D24" s="235" t="s">
        <v>481</v>
      </c>
      <c r="E24" s="241">
        <v>46085</v>
      </c>
      <c r="F24" s="256">
        <v>25735.01</v>
      </c>
      <c r="G24" s="238">
        <v>1286.75</v>
      </c>
      <c r="H24" s="237">
        <v>24448.26</v>
      </c>
      <c r="I24" s="239" t="s">
        <v>482</v>
      </c>
    </row>
    <row r="25" spans="1:9" s="111" customFormat="1" ht="60.75" x14ac:dyDescent="0.25">
      <c r="A25" s="232"/>
      <c r="B25" s="252" t="s">
        <v>483</v>
      </c>
      <c r="C25" s="239" t="s">
        <v>440</v>
      </c>
      <c r="D25" s="235" t="s">
        <v>484</v>
      </c>
      <c r="E25" s="241">
        <v>46086</v>
      </c>
      <c r="F25" s="255">
        <v>30000</v>
      </c>
      <c r="G25" s="238">
        <v>600</v>
      </c>
      <c r="H25" s="237">
        <v>29400</v>
      </c>
      <c r="I25" s="239" t="s">
        <v>485</v>
      </c>
    </row>
    <row r="26" spans="1:9" s="111" customFormat="1" ht="45.75" x14ac:dyDescent="0.25">
      <c r="A26" s="232"/>
      <c r="B26" s="252" t="s">
        <v>486</v>
      </c>
      <c r="C26" s="239" t="s">
        <v>487</v>
      </c>
      <c r="D26" s="244" t="s">
        <v>488</v>
      </c>
      <c r="E26" s="241">
        <v>46086</v>
      </c>
      <c r="F26" s="249">
        <v>22450</v>
      </c>
      <c r="G26" s="238">
        <v>449</v>
      </c>
      <c r="H26" s="237">
        <v>22001</v>
      </c>
      <c r="I26" s="239" t="s">
        <v>489</v>
      </c>
    </row>
    <row r="27" spans="1:9" s="111" customFormat="1" ht="45" x14ac:dyDescent="0.25">
      <c r="A27" s="232"/>
      <c r="B27" s="252">
        <v>102619115</v>
      </c>
      <c r="C27" s="239" t="s">
        <v>253</v>
      </c>
      <c r="D27" s="244" t="s">
        <v>490</v>
      </c>
      <c r="E27" s="241">
        <v>46086</v>
      </c>
      <c r="F27" s="258">
        <v>96588.800000000003</v>
      </c>
      <c r="G27" s="238"/>
      <c r="H27" s="237">
        <v>96588.800000000003</v>
      </c>
      <c r="I27" s="250" t="s">
        <v>491</v>
      </c>
    </row>
    <row r="28" spans="1:9" s="111" customFormat="1" ht="45" x14ac:dyDescent="0.25">
      <c r="A28" s="232"/>
      <c r="B28" s="252">
        <v>130732035</v>
      </c>
      <c r="C28" s="259" t="s">
        <v>492</v>
      </c>
      <c r="D28" s="244" t="s">
        <v>493</v>
      </c>
      <c r="E28" s="241">
        <v>46086</v>
      </c>
      <c r="F28" s="249">
        <v>31530</v>
      </c>
      <c r="G28" s="238"/>
      <c r="H28" s="237">
        <v>31530</v>
      </c>
      <c r="I28" s="246" t="s">
        <v>494</v>
      </c>
    </row>
    <row r="29" spans="1:9" s="111" customFormat="1" ht="30.75" x14ac:dyDescent="0.25">
      <c r="A29" s="240"/>
      <c r="B29" s="252">
        <v>401506254</v>
      </c>
      <c r="C29" s="253" t="s">
        <v>250</v>
      </c>
      <c r="D29" s="244" t="s">
        <v>495</v>
      </c>
      <c r="E29" s="241">
        <v>46086</v>
      </c>
      <c r="F29" s="249">
        <v>235253.73</v>
      </c>
      <c r="G29" s="238"/>
      <c r="H29" s="237">
        <v>235253.73</v>
      </c>
      <c r="I29" s="250" t="s">
        <v>496</v>
      </c>
    </row>
    <row r="30" spans="1:9" s="111" customFormat="1" ht="60" x14ac:dyDescent="0.25">
      <c r="A30" s="240"/>
      <c r="B30" s="252" t="s">
        <v>319</v>
      </c>
      <c r="C30" s="243" t="s">
        <v>320</v>
      </c>
      <c r="D30" s="244" t="s">
        <v>497</v>
      </c>
      <c r="E30" s="241">
        <v>46086</v>
      </c>
      <c r="F30" s="245">
        <v>58000</v>
      </c>
      <c r="G30" s="238">
        <v>1160</v>
      </c>
      <c r="H30" s="237">
        <v>56840</v>
      </c>
      <c r="I30" s="246" t="s">
        <v>498</v>
      </c>
    </row>
    <row r="31" spans="1:9" s="111" customFormat="1" ht="45.75" x14ac:dyDescent="0.25">
      <c r="A31" s="240"/>
      <c r="B31" s="252" t="s">
        <v>308</v>
      </c>
      <c r="C31" s="254" t="s">
        <v>309</v>
      </c>
      <c r="D31" s="244" t="s">
        <v>499</v>
      </c>
      <c r="E31" s="241">
        <v>46086</v>
      </c>
      <c r="F31" s="258">
        <v>36734.800000000003</v>
      </c>
      <c r="G31" s="238">
        <v>734.7</v>
      </c>
      <c r="H31" s="237">
        <v>36000.100000000006</v>
      </c>
      <c r="I31" s="239" t="s">
        <v>500</v>
      </c>
    </row>
    <row r="32" spans="1:9" s="114" customFormat="1" ht="30" x14ac:dyDescent="0.25">
      <c r="A32" s="260"/>
      <c r="B32" s="252" t="s">
        <v>190</v>
      </c>
      <c r="C32" s="254" t="s">
        <v>226</v>
      </c>
      <c r="D32" s="235" t="s">
        <v>501</v>
      </c>
      <c r="E32" s="241">
        <v>46087</v>
      </c>
      <c r="F32" s="255">
        <v>12210</v>
      </c>
      <c r="G32" s="238">
        <v>1221</v>
      </c>
      <c r="H32" s="237">
        <v>10989</v>
      </c>
      <c r="I32" s="250" t="s">
        <v>502</v>
      </c>
    </row>
    <row r="33" spans="1:9" s="114" customFormat="1" ht="30" x14ac:dyDescent="0.25">
      <c r="A33" s="260"/>
      <c r="B33" s="252" t="s">
        <v>191</v>
      </c>
      <c r="C33" s="254" t="s">
        <v>227</v>
      </c>
      <c r="D33" s="235" t="s">
        <v>503</v>
      </c>
      <c r="E33" s="241">
        <v>46087</v>
      </c>
      <c r="F33" s="255">
        <v>9000</v>
      </c>
      <c r="G33" s="238">
        <v>900</v>
      </c>
      <c r="H33" s="237">
        <v>8100</v>
      </c>
      <c r="I33" s="250" t="s">
        <v>504</v>
      </c>
    </row>
    <row r="34" spans="1:9" s="114" customFormat="1" ht="30" x14ac:dyDescent="0.25">
      <c r="A34" s="260"/>
      <c r="B34" s="251" t="s">
        <v>192</v>
      </c>
      <c r="C34" s="234" t="s">
        <v>55</v>
      </c>
      <c r="D34" s="235" t="s">
        <v>505</v>
      </c>
      <c r="E34" s="241">
        <v>46087</v>
      </c>
      <c r="F34" s="255">
        <v>88890</v>
      </c>
      <c r="G34" s="238">
        <v>8889</v>
      </c>
      <c r="H34" s="237">
        <v>80001</v>
      </c>
      <c r="I34" s="250" t="s">
        <v>506</v>
      </c>
    </row>
    <row r="35" spans="1:9" s="129" customFormat="1" ht="30" x14ac:dyDescent="0.25">
      <c r="A35" s="260"/>
      <c r="B35" s="261" t="s">
        <v>193</v>
      </c>
      <c r="C35" s="254" t="s">
        <v>98</v>
      </c>
      <c r="D35" s="244" t="s">
        <v>507</v>
      </c>
      <c r="E35" s="241">
        <v>46087</v>
      </c>
      <c r="F35" s="245">
        <v>17968.5</v>
      </c>
      <c r="G35" s="238">
        <v>1796.85</v>
      </c>
      <c r="H35" s="237">
        <v>16171.65</v>
      </c>
      <c r="I35" s="250" t="s">
        <v>508</v>
      </c>
    </row>
    <row r="36" spans="1:9" s="129" customFormat="1" ht="30" x14ac:dyDescent="0.25">
      <c r="A36" s="260"/>
      <c r="B36" s="252" t="s">
        <v>194</v>
      </c>
      <c r="C36" s="254" t="s">
        <v>56</v>
      </c>
      <c r="D36" s="235" t="s">
        <v>509</v>
      </c>
      <c r="E36" s="241">
        <v>46087</v>
      </c>
      <c r="F36" s="255">
        <v>11111.11</v>
      </c>
      <c r="G36" s="238">
        <v>1111.1099999999999</v>
      </c>
      <c r="H36" s="237">
        <v>10000</v>
      </c>
      <c r="I36" s="250" t="s">
        <v>510</v>
      </c>
    </row>
    <row r="37" spans="1:9" s="114" customFormat="1" ht="45" x14ac:dyDescent="0.25">
      <c r="A37" s="260"/>
      <c r="B37" s="252" t="s">
        <v>196</v>
      </c>
      <c r="C37" s="254" t="s">
        <v>229</v>
      </c>
      <c r="D37" s="235" t="s">
        <v>511</v>
      </c>
      <c r="E37" s="241">
        <v>46087</v>
      </c>
      <c r="F37" s="255">
        <v>14641</v>
      </c>
      <c r="G37" s="238">
        <v>1464.1000000000001</v>
      </c>
      <c r="H37" s="237">
        <v>13176.9</v>
      </c>
      <c r="I37" s="250" t="s">
        <v>512</v>
      </c>
    </row>
    <row r="38" spans="1:9" s="114" customFormat="1" ht="45" x14ac:dyDescent="0.25">
      <c r="A38" s="260"/>
      <c r="B38" s="252" t="s">
        <v>197</v>
      </c>
      <c r="C38" s="254" t="s">
        <v>104</v>
      </c>
      <c r="D38" s="235" t="s">
        <v>513</v>
      </c>
      <c r="E38" s="241">
        <v>46087</v>
      </c>
      <c r="F38" s="255">
        <v>11112</v>
      </c>
      <c r="G38" s="238">
        <v>1111.2</v>
      </c>
      <c r="H38" s="237">
        <v>10000.799999999999</v>
      </c>
      <c r="I38" s="250" t="s">
        <v>514</v>
      </c>
    </row>
    <row r="39" spans="1:9" s="114" customFormat="1" ht="45" x14ac:dyDescent="0.25">
      <c r="A39" s="260"/>
      <c r="B39" s="252" t="s">
        <v>283</v>
      </c>
      <c r="C39" s="254" t="s">
        <v>284</v>
      </c>
      <c r="D39" s="235" t="s">
        <v>515</v>
      </c>
      <c r="E39" s="241">
        <v>46087</v>
      </c>
      <c r="F39" s="262">
        <v>11446.6</v>
      </c>
      <c r="G39" s="238">
        <v>1144.6600000000001</v>
      </c>
      <c r="H39" s="237">
        <v>10301.94</v>
      </c>
      <c r="I39" s="250" t="s">
        <v>516</v>
      </c>
    </row>
    <row r="40" spans="1:9" s="114" customFormat="1" ht="45" x14ac:dyDescent="0.25">
      <c r="A40" s="260"/>
      <c r="B40" s="252" t="s">
        <v>198</v>
      </c>
      <c r="C40" s="254" t="s">
        <v>230</v>
      </c>
      <c r="D40" s="235" t="s">
        <v>517</v>
      </c>
      <c r="E40" s="241">
        <v>46087</v>
      </c>
      <c r="F40" s="262">
        <v>13444.42</v>
      </c>
      <c r="G40" s="238">
        <v>1344.442</v>
      </c>
      <c r="H40" s="237">
        <v>12099.977999999999</v>
      </c>
      <c r="I40" s="250" t="s">
        <v>518</v>
      </c>
    </row>
    <row r="41" spans="1:9" s="114" customFormat="1" ht="45" x14ac:dyDescent="0.25">
      <c r="A41" s="260"/>
      <c r="B41" s="252" t="s">
        <v>199</v>
      </c>
      <c r="C41" s="234" t="s">
        <v>102</v>
      </c>
      <c r="D41" s="235" t="s">
        <v>519</v>
      </c>
      <c r="E41" s="241">
        <v>46087</v>
      </c>
      <c r="F41" s="262">
        <v>16667</v>
      </c>
      <c r="G41" s="238">
        <v>1666.7</v>
      </c>
      <c r="H41" s="237">
        <v>15000.3</v>
      </c>
      <c r="I41" s="250" t="s">
        <v>520</v>
      </c>
    </row>
    <row r="42" spans="1:9" s="114" customFormat="1" ht="45" x14ac:dyDescent="0.25">
      <c r="A42" s="260"/>
      <c r="B42" s="251" t="s">
        <v>200</v>
      </c>
      <c r="C42" s="234" t="s">
        <v>76</v>
      </c>
      <c r="D42" s="235" t="s">
        <v>521</v>
      </c>
      <c r="E42" s="241">
        <v>46087</v>
      </c>
      <c r="F42" s="262">
        <v>16666.66</v>
      </c>
      <c r="G42" s="238">
        <v>1666.66</v>
      </c>
      <c r="H42" s="245">
        <v>15000</v>
      </c>
      <c r="I42" s="246" t="s">
        <v>522</v>
      </c>
    </row>
    <row r="43" spans="1:9" s="114" customFormat="1" ht="30.75" x14ac:dyDescent="0.25">
      <c r="A43" s="260"/>
      <c r="B43" s="263" t="s">
        <v>201</v>
      </c>
      <c r="C43" s="234" t="s">
        <v>202</v>
      </c>
      <c r="D43" s="235" t="s">
        <v>523</v>
      </c>
      <c r="E43" s="241">
        <v>46087</v>
      </c>
      <c r="F43" s="262">
        <v>11611.1</v>
      </c>
      <c r="G43" s="238">
        <v>1161.1099999999999</v>
      </c>
      <c r="H43" s="237">
        <v>10449.99</v>
      </c>
      <c r="I43" s="264" t="s">
        <v>524</v>
      </c>
    </row>
    <row r="44" spans="1:9" s="111" customFormat="1" ht="45" x14ac:dyDescent="0.25">
      <c r="A44" s="232"/>
      <c r="B44" s="263" t="s">
        <v>203</v>
      </c>
      <c r="C44" s="250" t="s">
        <v>57</v>
      </c>
      <c r="D44" s="235" t="s">
        <v>525</v>
      </c>
      <c r="E44" s="241">
        <v>46087</v>
      </c>
      <c r="F44" s="262">
        <v>7777.77</v>
      </c>
      <c r="G44" s="238">
        <v>777.77</v>
      </c>
      <c r="H44" s="237">
        <v>7000</v>
      </c>
      <c r="I44" s="250" t="s">
        <v>526</v>
      </c>
    </row>
    <row r="45" spans="1:9" s="111" customFormat="1" ht="45" x14ac:dyDescent="0.25">
      <c r="A45" s="232"/>
      <c r="B45" s="252" t="s">
        <v>204</v>
      </c>
      <c r="C45" s="259" t="s">
        <v>58</v>
      </c>
      <c r="D45" s="235" t="s">
        <v>527</v>
      </c>
      <c r="E45" s="241">
        <v>46087</v>
      </c>
      <c r="F45" s="262">
        <v>18888.88</v>
      </c>
      <c r="G45" s="238">
        <v>1888.88</v>
      </c>
      <c r="H45" s="237">
        <v>17000</v>
      </c>
      <c r="I45" s="246" t="s">
        <v>528</v>
      </c>
    </row>
    <row r="46" spans="1:9" s="111" customFormat="1" ht="45.75" x14ac:dyDescent="0.25">
      <c r="A46" s="240"/>
      <c r="B46" s="252" t="s">
        <v>205</v>
      </c>
      <c r="C46" s="254" t="s">
        <v>59</v>
      </c>
      <c r="D46" s="235" t="s">
        <v>529</v>
      </c>
      <c r="E46" s="241">
        <v>46087</v>
      </c>
      <c r="F46" s="262">
        <v>14444.44</v>
      </c>
      <c r="G46" s="238">
        <v>1444.44</v>
      </c>
      <c r="H46" s="237">
        <v>13000</v>
      </c>
      <c r="I46" s="239" t="s">
        <v>530</v>
      </c>
    </row>
    <row r="47" spans="1:9" s="111" customFormat="1" ht="45.75" x14ac:dyDescent="0.25">
      <c r="A47" s="240"/>
      <c r="B47" s="252" t="s">
        <v>205</v>
      </c>
      <c r="C47" s="234" t="s">
        <v>231</v>
      </c>
      <c r="D47" s="235" t="s">
        <v>531</v>
      </c>
      <c r="E47" s="241">
        <v>46087</v>
      </c>
      <c r="F47" s="262">
        <v>16666.66</v>
      </c>
      <c r="G47" s="238">
        <v>1666.66</v>
      </c>
      <c r="H47" s="237">
        <v>15000</v>
      </c>
      <c r="I47" s="239" t="s">
        <v>532</v>
      </c>
    </row>
    <row r="48" spans="1:9" s="111" customFormat="1" ht="45.75" x14ac:dyDescent="0.25">
      <c r="A48" s="240"/>
      <c r="B48" s="252" t="s">
        <v>232</v>
      </c>
      <c r="C48" s="239" t="s">
        <v>233</v>
      </c>
      <c r="D48" s="235" t="s">
        <v>533</v>
      </c>
      <c r="E48" s="241">
        <v>46087</v>
      </c>
      <c r="F48" s="262">
        <v>14774.1</v>
      </c>
      <c r="G48" s="238">
        <v>1477.41</v>
      </c>
      <c r="H48" s="237">
        <v>13296.69</v>
      </c>
      <c r="I48" s="239" t="s">
        <v>534</v>
      </c>
    </row>
    <row r="49" spans="1:9" s="112" customFormat="1" ht="30.75" x14ac:dyDescent="0.25">
      <c r="A49" s="240"/>
      <c r="B49" s="252" t="s">
        <v>206</v>
      </c>
      <c r="C49" s="234" t="s">
        <v>207</v>
      </c>
      <c r="D49" s="235" t="s">
        <v>535</v>
      </c>
      <c r="E49" s="241">
        <v>46087</v>
      </c>
      <c r="F49" s="262">
        <v>11550</v>
      </c>
      <c r="G49" s="238">
        <v>1155</v>
      </c>
      <c r="H49" s="237">
        <v>10395</v>
      </c>
      <c r="I49" s="264" t="s">
        <v>536</v>
      </c>
    </row>
    <row r="50" spans="1:9" s="112" customFormat="1" ht="45.75" x14ac:dyDescent="0.25">
      <c r="A50" s="240"/>
      <c r="B50" s="252" t="s">
        <v>208</v>
      </c>
      <c r="C50" s="234" t="s">
        <v>60</v>
      </c>
      <c r="D50" s="235" t="s">
        <v>537</v>
      </c>
      <c r="E50" s="241">
        <v>46087</v>
      </c>
      <c r="F50" s="262">
        <v>19250</v>
      </c>
      <c r="G50" s="238">
        <v>1925</v>
      </c>
      <c r="H50" s="237">
        <v>17325</v>
      </c>
      <c r="I50" s="264" t="s">
        <v>538</v>
      </c>
    </row>
    <row r="51" spans="1:9" s="112" customFormat="1" ht="45.75" x14ac:dyDescent="0.25">
      <c r="A51" s="240"/>
      <c r="B51" s="252" t="s">
        <v>209</v>
      </c>
      <c r="C51" s="254" t="s">
        <v>61</v>
      </c>
      <c r="D51" s="235" t="s">
        <v>539</v>
      </c>
      <c r="E51" s="241">
        <v>46087</v>
      </c>
      <c r="F51" s="262">
        <v>20166.650000000001</v>
      </c>
      <c r="G51" s="238">
        <v>2016.67</v>
      </c>
      <c r="H51" s="237">
        <v>18149.980000000003</v>
      </c>
      <c r="I51" s="239" t="s">
        <v>540</v>
      </c>
    </row>
    <row r="52" spans="1:9" s="112" customFormat="1" ht="45.75" x14ac:dyDescent="0.25">
      <c r="A52" s="240"/>
      <c r="B52" s="252" t="s">
        <v>210</v>
      </c>
      <c r="C52" s="234" t="s">
        <v>234</v>
      </c>
      <c r="D52" s="235" t="s">
        <v>541</v>
      </c>
      <c r="E52" s="241">
        <v>46087</v>
      </c>
      <c r="F52" s="262">
        <v>19965</v>
      </c>
      <c r="G52" s="238">
        <v>1996.5</v>
      </c>
      <c r="H52" s="237">
        <v>17968.5</v>
      </c>
      <c r="I52" s="264" t="s">
        <v>542</v>
      </c>
    </row>
    <row r="53" spans="1:9" s="112" customFormat="1" ht="45.75" x14ac:dyDescent="0.25">
      <c r="A53" s="240"/>
      <c r="B53" s="252" t="s">
        <v>236</v>
      </c>
      <c r="C53" s="254" t="s">
        <v>237</v>
      </c>
      <c r="D53" s="235" t="s">
        <v>543</v>
      </c>
      <c r="E53" s="241">
        <v>46087</v>
      </c>
      <c r="F53" s="245">
        <v>13450</v>
      </c>
      <c r="G53" s="238">
        <v>1345</v>
      </c>
      <c r="H53" s="237">
        <v>12105</v>
      </c>
      <c r="I53" s="264" t="s">
        <v>544</v>
      </c>
    </row>
    <row r="54" spans="1:9" s="112" customFormat="1" ht="45" x14ac:dyDescent="0.25">
      <c r="A54" s="240"/>
      <c r="B54" s="252" t="s">
        <v>238</v>
      </c>
      <c r="C54" s="254" t="s">
        <v>239</v>
      </c>
      <c r="D54" s="235" t="s">
        <v>545</v>
      </c>
      <c r="E54" s="241">
        <v>46087</v>
      </c>
      <c r="F54" s="262">
        <v>16666.669999999998</v>
      </c>
      <c r="G54" s="238">
        <v>1666.67</v>
      </c>
      <c r="H54" s="237">
        <v>12000</v>
      </c>
      <c r="I54" s="250" t="s">
        <v>546</v>
      </c>
    </row>
    <row r="55" spans="1:9" s="112" customFormat="1" ht="45" x14ac:dyDescent="0.25">
      <c r="A55" s="240"/>
      <c r="B55" s="252" t="s">
        <v>211</v>
      </c>
      <c r="C55" s="254" t="s">
        <v>62</v>
      </c>
      <c r="D55" s="235" t="s">
        <v>547</v>
      </c>
      <c r="E55" s="241">
        <v>46087</v>
      </c>
      <c r="F55" s="262">
        <v>8984.25</v>
      </c>
      <c r="G55" s="238">
        <v>898.42500000000007</v>
      </c>
      <c r="H55" s="237">
        <v>8085.8249999999998</v>
      </c>
      <c r="I55" s="246" t="s">
        <v>548</v>
      </c>
    </row>
    <row r="56" spans="1:9" s="112" customFormat="1" ht="45" x14ac:dyDescent="0.25">
      <c r="A56" s="240"/>
      <c r="B56" s="252" t="s">
        <v>212</v>
      </c>
      <c r="C56" s="254" t="s">
        <v>240</v>
      </c>
      <c r="D56" s="235" t="s">
        <v>549</v>
      </c>
      <c r="E56" s="241">
        <v>46087</v>
      </c>
      <c r="F56" s="262">
        <v>15888.9</v>
      </c>
      <c r="G56" s="238">
        <v>1588.9</v>
      </c>
      <c r="H56" s="237">
        <v>14300</v>
      </c>
      <c r="I56" s="250" t="s">
        <v>550</v>
      </c>
    </row>
    <row r="57" spans="1:9" s="111" customFormat="1" ht="45.75" x14ac:dyDescent="0.25">
      <c r="A57" s="240"/>
      <c r="B57" s="252" t="s">
        <v>285</v>
      </c>
      <c r="C57" s="254" t="s">
        <v>286</v>
      </c>
      <c r="D57" s="244" t="s">
        <v>551</v>
      </c>
      <c r="E57" s="241">
        <v>46087</v>
      </c>
      <c r="F57" s="245">
        <v>10000</v>
      </c>
      <c r="G57" s="238">
        <v>1000</v>
      </c>
      <c r="H57" s="237">
        <v>9000</v>
      </c>
      <c r="I57" s="264" t="s">
        <v>552</v>
      </c>
    </row>
    <row r="58" spans="1:9" s="112" customFormat="1" ht="30" x14ac:dyDescent="0.25">
      <c r="A58" s="240"/>
      <c r="B58" s="252" t="s">
        <v>213</v>
      </c>
      <c r="C58" s="254" t="s">
        <v>241</v>
      </c>
      <c r="D58" s="252" t="s">
        <v>553</v>
      </c>
      <c r="E58" s="241">
        <v>46087</v>
      </c>
      <c r="F58" s="262">
        <v>20000</v>
      </c>
      <c r="G58" s="238">
        <v>2000</v>
      </c>
      <c r="H58" s="237">
        <v>18000</v>
      </c>
      <c r="I58" s="250" t="s">
        <v>554</v>
      </c>
    </row>
    <row r="59" spans="1:9" s="112" customFormat="1" ht="45" x14ac:dyDescent="0.25">
      <c r="A59" s="240"/>
      <c r="B59" s="263" t="s">
        <v>214</v>
      </c>
      <c r="C59" s="234" t="s">
        <v>63</v>
      </c>
      <c r="D59" s="235" t="s">
        <v>555</v>
      </c>
      <c r="E59" s="241">
        <v>46087</v>
      </c>
      <c r="F59" s="245">
        <v>16500</v>
      </c>
      <c r="G59" s="238">
        <v>1650</v>
      </c>
      <c r="H59" s="237">
        <v>14850</v>
      </c>
      <c r="I59" s="250" t="s">
        <v>556</v>
      </c>
    </row>
    <row r="60" spans="1:9" s="111" customFormat="1" ht="45" x14ac:dyDescent="0.25">
      <c r="A60" s="240"/>
      <c r="B60" s="252" t="s">
        <v>215</v>
      </c>
      <c r="C60" s="234" t="s">
        <v>242</v>
      </c>
      <c r="D60" s="235" t="s">
        <v>557</v>
      </c>
      <c r="E60" s="241">
        <v>46087</v>
      </c>
      <c r="F60" s="237">
        <v>98410.14</v>
      </c>
      <c r="G60" s="238">
        <v>9841.01</v>
      </c>
      <c r="H60" s="237">
        <v>88569.13</v>
      </c>
      <c r="I60" s="250" t="s">
        <v>558</v>
      </c>
    </row>
    <row r="61" spans="1:9" s="112" customFormat="1" ht="45" x14ac:dyDescent="0.25">
      <c r="A61" s="240"/>
      <c r="B61" s="252" t="s">
        <v>243</v>
      </c>
      <c r="C61" s="234" t="s">
        <v>244</v>
      </c>
      <c r="D61" s="235" t="s">
        <v>559</v>
      </c>
      <c r="E61" s="241">
        <v>46087</v>
      </c>
      <c r="F61" s="237">
        <v>14774.1</v>
      </c>
      <c r="G61" s="238">
        <v>1477.41</v>
      </c>
      <c r="H61" s="237">
        <v>13296.69</v>
      </c>
      <c r="I61" s="265" t="s">
        <v>560</v>
      </c>
    </row>
    <row r="62" spans="1:9" s="116" customFormat="1" ht="30" x14ac:dyDescent="0.25">
      <c r="A62" s="266"/>
      <c r="B62" s="267" t="s">
        <v>302</v>
      </c>
      <c r="C62" s="239" t="s">
        <v>303</v>
      </c>
      <c r="D62" s="235" t="s">
        <v>561</v>
      </c>
      <c r="E62" s="241">
        <v>46087</v>
      </c>
      <c r="F62" s="268">
        <v>16270</v>
      </c>
      <c r="G62" s="238">
        <v>1627</v>
      </c>
      <c r="H62" s="237">
        <v>14643</v>
      </c>
      <c r="I62" s="246" t="s">
        <v>562</v>
      </c>
    </row>
    <row r="63" spans="1:9" s="116" customFormat="1" ht="45" x14ac:dyDescent="0.25">
      <c r="A63" s="266"/>
      <c r="B63" s="252" t="s">
        <v>563</v>
      </c>
      <c r="C63" s="234" t="s">
        <v>564</v>
      </c>
      <c r="D63" s="235" t="s">
        <v>565</v>
      </c>
      <c r="E63" s="241">
        <v>46087</v>
      </c>
      <c r="F63" s="262">
        <v>19965</v>
      </c>
      <c r="G63" s="238">
        <v>1996.5</v>
      </c>
      <c r="H63" s="237">
        <v>17968.5</v>
      </c>
      <c r="I63" s="250" t="s">
        <v>566</v>
      </c>
    </row>
    <row r="64" spans="1:9" s="113" customFormat="1" ht="30" x14ac:dyDescent="0.25">
      <c r="A64" s="240"/>
      <c r="B64" s="263" t="s">
        <v>216</v>
      </c>
      <c r="C64" s="234" t="s">
        <v>64</v>
      </c>
      <c r="D64" s="235" t="s">
        <v>567</v>
      </c>
      <c r="E64" s="241">
        <v>46087</v>
      </c>
      <c r="F64" s="262">
        <v>11712.8</v>
      </c>
      <c r="G64" s="238">
        <v>1171.28</v>
      </c>
      <c r="H64" s="237">
        <v>10541.519999999999</v>
      </c>
      <c r="I64" s="246" t="s">
        <v>568</v>
      </c>
    </row>
    <row r="65" spans="1:9" s="112" customFormat="1" ht="45" x14ac:dyDescent="0.25">
      <c r="A65" s="240"/>
      <c r="B65" s="252" t="s">
        <v>246</v>
      </c>
      <c r="C65" s="234" t="s">
        <v>247</v>
      </c>
      <c r="D65" s="235" t="s">
        <v>569</v>
      </c>
      <c r="E65" s="241">
        <v>46087</v>
      </c>
      <c r="F65" s="262">
        <v>19965</v>
      </c>
      <c r="G65" s="238">
        <v>1996.5</v>
      </c>
      <c r="H65" s="237">
        <v>17968.5</v>
      </c>
      <c r="I65" s="250" t="s">
        <v>570</v>
      </c>
    </row>
    <row r="66" spans="1:9" s="112" customFormat="1" ht="30.75" x14ac:dyDescent="0.25">
      <c r="A66" s="240"/>
      <c r="B66" s="252" t="s">
        <v>217</v>
      </c>
      <c r="C66" s="234" t="s">
        <v>248</v>
      </c>
      <c r="D66" s="235" t="s">
        <v>571</v>
      </c>
      <c r="E66" s="241">
        <v>46087</v>
      </c>
      <c r="F66" s="262">
        <v>11712.8</v>
      </c>
      <c r="G66" s="238">
        <v>1171.28</v>
      </c>
      <c r="H66" s="237">
        <v>10541.519999999999</v>
      </c>
      <c r="I66" s="239" t="s">
        <v>572</v>
      </c>
    </row>
    <row r="67" spans="1:9" s="112" customFormat="1" ht="45.75" x14ac:dyDescent="0.25">
      <c r="A67" s="240"/>
      <c r="B67" s="252" t="s">
        <v>99</v>
      </c>
      <c r="C67" s="234" t="s">
        <v>100</v>
      </c>
      <c r="D67" s="235" t="s">
        <v>573</v>
      </c>
      <c r="E67" s="241">
        <v>46087</v>
      </c>
      <c r="F67" s="262">
        <v>20000</v>
      </c>
      <c r="G67" s="238">
        <v>2000</v>
      </c>
      <c r="H67" s="237">
        <v>18000</v>
      </c>
      <c r="I67" s="239" t="s">
        <v>574</v>
      </c>
    </row>
    <row r="68" spans="1:9" s="112" customFormat="1" ht="45.75" x14ac:dyDescent="0.25">
      <c r="A68" s="240"/>
      <c r="B68" s="252" t="s">
        <v>218</v>
      </c>
      <c r="C68" s="234" t="s">
        <v>65</v>
      </c>
      <c r="D68" s="235" t="s">
        <v>575</v>
      </c>
      <c r="E68" s="241">
        <v>46087</v>
      </c>
      <c r="F68" s="262">
        <v>33337</v>
      </c>
      <c r="G68" s="238">
        <v>3333.7</v>
      </c>
      <c r="H68" s="237">
        <v>30003.3</v>
      </c>
      <c r="I68" s="239" t="s">
        <v>576</v>
      </c>
    </row>
    <row r="69" spans="1:9" s="112" customFormat="1" ht="45" x14ac:dyDescent="0.25">
      <c r="A69" s="240"/>
      <c r="B69" s="252" t="s">
        <v>577</v>
      </c>
      <c r="C69" s="234" t="s">
        <v>578</v>
      </c>
      <c r="D69" s="235" t="s">
        <v>579</v>
      </c>
      <c r="E69" s="241">
        <v>46087</v>
      </c>
      <c r="F69" s="262">
        <v>28550</v>
      </c>
      <c r="G69" s="238">
        <v>2855</v>
      </c>
      <c r="H69" s="237">
        <v>25695</v>
      </c>
      <c r="I69" s="250" t="s">
        <v>580</v>
      </c>
    </row>
    <row r="70" spans="1:9" s="112" customFormat="1" ht="45" x14ac:dyDescent="0.25">
      <c r="A70" s="240"/>
      <c r="B70" s="252" t="s">
        <v>581</v>
      </c>
      <c r="C70" s="234" t="s">
        <v>582</v>
      </c>
      <c r="D70" s="235" t="s">
        <v>583</v>
      </c>
      <c r="E70" s="241">
        <v>46087</v>
      </c>
      <c r="F70" s="262">
        <v>12884.08</v>
      </c>
      <c r="G70" s="238">
        <v>1288.4000000000001</v>
      </c>
      <c r="H70" s="237">
        <v>11595.68</v>
      </c>
      <c r="I70" s="250" t="s">
        <v>584</v>
      </c>
    </row>
    <row r="71" spans="1:9" s="112" customFormat="1" ht="45" x14ac:dyDescent="0.25">
      <c r="A71" s="240"/>
      <c r="B71" s="252" t="s">
        <v>219</v>
      </c>
      <c r="C71" s="234" t="s">
        <v>101</v>
      </c>
      <c r="D71" s="235" t="s">
        <v>585</v>
      </c>
      <c r="E71" s="241">
        <v>46087</v>
      </c>
      <c r="F71" s="262">
        <v>10769</v>
      </c>
      <c r="G71" s="238">
        <v>1076.9000000000001</v>
      </c>
      <c r="H71" s="237">
        <v>9692.1</v>
      </c>
      <c r="I71" s="250" t="s">
        <v>586</v>
      </c>
    </row>
    <row r="72" spans="1:9" s="112" customFormat="1" ht="30.75" x14ac:dyDescent="0.25">
      <c r="A72" s="240"/>
      <c r="B72" s="252" t="s">
        <v>249</v>
      </c>
      <c r="C72" s="234" t="s">
        <v>188</v>
      </c>
      <c r="D72" s="235" t="s">
        <v>587</v>
      </c>
      <c r="E72" s="241">
        <v>46087</v>
      </c>
      <c r="F72" s="262">
        <v>14788.88</v>
      </c>
      <c r="G72" s="238">
        <v>1478.88</v>
      </c>
      <c r="H72" s="237">
        <v>13310</v>
      </c>
      <c r="I72" s="250" t="s">
        <v>588</v>
      </c>
    </row>
    <row r="73" spans="1:9" s="112" customFormat="1" ht="30" x14ac:dyDescent="0.25">
      <c r="A73" s="240"/>
      <c r="B73" s="252" t="s">
        <v>589</v>
      </c>
      <c r="C73" s="234" t="s">
        <v>590</v>
      </c>
      <c r="D73" s="235" t="s">
        <v>591</v>
      </c>
      <c r="E73" s="269">
        <v>46087</v>
      </c>
      <c r="F73" s="262">
        <v>21083.040000000001</v>
      </c>
      <c r="G73" s="238">
        <v>2108.3040000000001</v>
      </c>
      <c r="H73" s="237">
        <v>18974.736000000001</v>
      </c>
      <c r="I73" s="250" t="s">
        <v>592</v>
      </c>
    </row>
    <row r="74" spans="1:9" s="112" customFormat="1" ht="30" x14ac:dyDescent="0.25">
      <c r="A74" s="240"/>
      <c r="B74" s="252" t="s">
        <v>220</v>
      </c>
      <c r="C74" s="234" t="s">
        <v>105</v>
      </c>
      <c r="D74" s="235" t="s">
        <v>593</v>
      </c>
      <c r="E74" s="269">
        <v>46087</v>
      </c>
      <c r="F74" s="262">
        <v>17777.77</v>
      </c>
      <c r="G74" s="238">
        <v>1777.77</v>
      </c>
      <c r="H74" s="237">
        <v>16000</v>
      </c>
      <c r="I74" s="246" t="s">
        <v>594</v>
      </c>
    </row>
    <row r="75" spans="1:9" s="112" customFormat="1" ht="45" x14ac:dyDescent="0.25">
      <c r="A75" s="240"/>
      <c r="B75" s="270" t="s">
        <v>199</v>
      </c>
      <c r="C75" s="234" t="s">
        <v>102</v>
      </c>
      <c r="D75" s="235" t="s">
        <v>595</v>
      </c>
      <c r="E75" s="269">
        <v>46087</v>
      </c>
      <c r="F75" s="262">
        <v>16667</v>
      </c>
      <c r="G75" s="238">
        <v>1666.7</v>
      </c>
      <c r="H75" s="237">
        <v>15000.3</v>
      </c>
      <c r="I75" s="246" t="s">
        <v>596</v>
      </c>
    </row>
    <row r="76" spans="1:9" s="112" customFormat="1" ht="30.75" x14ac:dyDescent="0.25">
      <c r="A76" s="240"/>
      <c r="B76" s="252" t="s">
        <v>288</v>
      </c>
      <c r="C76" s="234" t="s">
        <v>289</v>
      </c>
      <c r="D76" s="235" t="s">
        <v>597</v>
      </c>
      <c r="E76" s="269">
        <v>46087</v>
      </c>
      <c r="F76" s="262">
        <v>10062</v>
      </c>
      <c r="G76" s="238"/>
      <c r="H76" s="237">
        <v>10062</v>
      </c>
      <c r="I76" s="250" t="s">
        <v>598</v>
      </c>
    </row>
    <row r="77" spans="1:9" s="111" customFormat="1" ht="30" x14ac:dyDescent="0.25">
      <c r="A77" s="240"/>
      <c r="B77" s="252" t="s">
        <v>222</v>
      </c>
      <c r="C77" s="234" t="s">
        <v>225</v>
      </c>
      <c r="D77" s="235" t="s">
        <v>599</v>
      </c>
      <c r="E77" s="269">
        <v>46087</v>
      </c>
      <c r="F77" s="262">
        <v>25722.6</v>
      </c>
      <c r="G77" s="238"/>
      <c r="H77" s="237">
        <v>25722.6</v>
      </c>
      <c r="I77" s="246" t="s">
        <v>600</v>
      </c>
    </row>
    <row r="78" spans="1:9" s="112" customFormat="1" ht="75" x14ac:dyDescent="0.25">
      <c r="A78" s="240"/>
      <c r="B78" s="251" t="s">
        <v>312</v>
      </c>
      <c r="C78" s="234" t="s">
        <v>313</v>
      </c>
      <c r="D78" s="235" t="s">
        <v>601</v>
      </c>
      <c r="E78" s="269">
        <v>46087</v>
      </c>
      <c r="F78" s="262">
        <v>116265.60000000001</v>
      </c>
      <c r="G78" s="238">
        <v>2325.31</v>
      </c>
      <c r="H78" s="237">
        <v>113940.29000000001</v>
      </c>
      <c r="I78" s="271" t="s">
        <v>602</v>
      </c>
    </row>
    <row r="79" spans="1:9" s="112" customFormat="1" ht="45" x14ac:dyDescent="0.25">
      <c r="A79" s="240"/>
      <c r="B79" s="272" t="s">
        <v>603</v>
      </c>
      <c r="C79" s="234" t="s">
        <v>604</v>
      </c>
      <c r="D79" s="244" t="s">
        <v>605</v>
      </c>
      <c r="E79" s="241">
        <v>46087</v>
      </c>
      <c r="F79" s="249">
        <v>37100</v>
      </c>
      <c r="G79" s="238">
        <v>1855</v>
      </c>
      <c r="H79" s="237">
        <v>35245</v>
      </c>
      <c r="I79" s="250" t="s">
        <v>606</v>
      </c>
    </row>
    <row r="80" spans="1:9" s="112" customFormat="1" ht="105" x14ac:dyDescent="0.25">
      <c r="A80" s="240"/>
      <c r="B80" s="252" t="s">
        <v>321</v>
      </c>
      <c r="C80" s="239" t="s">
        <v>322</v>
      </c>
      <c r="D80" s="235" t="s">
        <v>607</v>
      </c>
      <c r="E80" s="273">
        <v>46087</v>
      </c>
      <c r="F80" s="262">
        <v>19722.5</v>
      </c>
      <c r="G80" s="238">
        <v>394.45</v>
      </c>
      <c r="H80" s="237">
        <v>19328.05</v>
      </c>
      <c r="I80" s="250" t="s">
        <v>608</v>
      </c>
    </row>
    <row r="81" spans="1:9" s="112" customFormat="1" ht="45" x14ac:dyDescent="0.25">
      <c r="A81" s="240"/>
      <c r="B81" s="274">
        <v>102619115</v>
      </c>
      <c r="C81" s="239" t="s">
        <v>253</v>
      </c>
      <c r="D81" s="235" t="s">
        <v>609</v>
      </c>
      <c r="E81" s="275">
        <v>46087</v>
      </c>
      <c r="F81" s="276">
        <v>42257.599999999999</v>
      </c>
      <c r="G81" s="277"/>
      <c r="H81" s="237">
        <v>42257.599999999999</v>
      </c>
      <c r="I81" s="278" t="s">
        <v>610</v>
      </c>
    </row>
    <row r="82" spans="1:9" s="112" customFormat="1" ht="45" x14ac:dyDescent="0.25">
      <c r="A82" s="240"/>
      <c r="B82" s="272" t="s">
        <v>97</v>
      </c>
      <c r="C82" s="279" t="s">
        <v>94</v>
      </c>
      <c r="D82" s="235" t="s">
        <v>611</v>
      </c>
      <c r="E82" s="241">
        <v>46087</v>
      </c>
      <c r="F82" s="280">
        <v>93000</v>
      </c>
      <c r="G82" s="238">
        <v>1860</v>
      </c>
      <c r="H82" s="237">
        <v>91140</v>
      </c>
      <c r="I82" s="250" t="s">
        <v>612</v>
      </c>
    </row>
    <row r="83" spans="1:9" s="112" customFormat="1" ht="15.75" x14ac:dyDescent="0.25">
      <c r="A83" s="240"/>
      <c r="B83" s="272"/>
      <c r="C83" s="279" t="s">
        <v>315</v>
      </c>
      <c r="D83" s="235" t="s">
        <v>613</v>
      </c>
      <c r="E83" s="241">
        <v>46090</v>
      </c>
      <c r="F83" s="262"/>
      <c r="G83" s="238"/>
      <c r="H83" s="237">
        <v>0</v>
      </c>
      <c r="I83" s="250" t="s">
        <v>315</v>
      </c>
    </row>
    <row r="84" spans="1:9" s="112" customFormat="1" ht="60" x14ac:dyDescent="0.25">
      <c r="A84" s="240"/>
      <c r="B84" s="272" t="s">
        <v>614</v>
      </c>
      <c r="C84" s="279" t="s">
        <v>316</v>
      </c>
      <c r="D84" s="235" t="s">
        <v>615</v>
      </c>
      <c r="E84" s="241">
        <v>46090</v>
      </c>
      <c r="F84" s="262">
        <v>32811.5</v>
      </c>
      <c r="G84" s="238">
        <v>656.23</v>
      </c>
      <c r="H84" s="237">
        <v>32155.27</v>
      </c>
      <c r="I84" s="250" t="s">
        <v>616</v>
      </c>
    </row>
    <row r="85" spans="1:9" s="112" customFormat="1" ht="30.75" x14ac:dyDescent="0.25">
      <c r="A85" s="240"/>
      <c r="B85" s="272" t="s">
        <v>617</v>
      </c>
      <c r="C85" s="234" t="s">
        <v>618</v>
      </c>
      <c r="D85" s="235" t="s">
        <v>619</v>
      </c>
      <c r="E85" s="241">
        <v>46091</v>
      </c>
      <c r="F85" s="262">
        <v>12222.22</v>
      </c>
      <c r="G85" s="238">
        <v>1222.22</v>
      </c>
      <c r="H85" s="237">
        <v>11000</v>
      </c>
      <c r="I85" s="239" t="s">
        <v>620</v>
      </c>
    </row>
    <row r="86" spans="1:9" s="112" customFormat="1" ht="30.75" x14ac:dyDescent="0.25">
      <c r="A86" s="240"/>
      <c r="B86" s="272" t="s">
        <v>617</v>
      </c>
      <c r="C86" s="234" t="s">
        <v>618</v>
      </c>
      <c r="D86" s="235" t="s">
        <v>621</v>
      </c>
      <c r="E86" s="241">
        <v>46091</v>
      </c>
      <c r="F86" s="262">
        <v>12222.22</v>
      </c>
      <c r="G86" s="238">
        <v>1222.22</v>
      </c>
      <c r="H86" s="237">
        <v>11000</v>
      </c>
      <c r="I86" s="239" t="s">
        <v>622</v>
      </c>
    </row>
    <row r="87" spans="1:9" s="112" customFormat="1" ht="30.75" x14ac:dyDescent="0.25">
      <c r="A87" s="240"/>
      <c r="B87" s="272" t="s">
        <v>235</v>
      </c>
      <c r="C87" s="234" t="s">
        <v>224</v>
      </c>
      <c r="D87" s="235" t="s">
        <v>623</v>
      </c>
      <c r="E87" s="241">
        <v>46091</v>
      </c>
      <c r="F87" s="262">
        <v>13444.44</v>
      </c>
      <c r="G87" s="238">
        <v>1344.44</v>
      </c>
      <c r="H87" s="237">
        <v>12100</v>
      </c>
      <c r="I87" s="239" t="s">
        <v>624</v>
      </c>
    </row>
    <row r="88" spans="1:9" s="112" customFormat="1" ht="30" x14ac:dyDescent="0.25">
      <c r="A88" s="281"/>
      <c r="B88" s="252" t="s">
        <v>446</v>
      </c>
      <c r="C88" s="234" t="s">
        <v>447</v>
      </c>
      <c r="D88" s="235" t="s">
        <v>625</v>
      </c>
      <c r="E88" s="269">
        <v>46091</v>
      </c>
      <c r="F88" s="262">
        <v>19487.169999999998</v>
      </c>
      <c r="G88" s="238">
        <v>1948.72</v>
      </c>
      <c r="H88" s="237">
        <v>17538.449999999997</v>
      </c>
      <c r="I88" s="250" t="s">
        <v>626</v>
      </c>
    </row>
    <row r="89" spans="1:9" s="112" customFormat="1" ht="45" x14ac:dyDescent="0.25">
      <c r="A89" s="281"/>
      <c r="B89" s="252" t="s">
        <v>627</v>
      </c>
      <c r="C89" s="234" t="s">
        <v>628</v>
      </c>
      <c r="D89" s="235" t="s">
        <v>629</v>
      </c>
      <c r="E89" s="269">
        <v>46091</v>
      </c>
      <c r="F89" s="262">
        <v>40816.5</v>
      </c>
      <c r="G89" s="238">
        <v>816.33</v>
      </c>
      <c r="H89" s="237">
        <v>40000.17</v>
      </c>
      <c r="I89" s="250" t="s">
        <v>630</v>
      </c>
    </row>
    <row r="90" spans="1:9" s="112" customFormat="1" ht="45" x14ac:dyDescent="0.25">
      <c r="A90" s="240"/>
      <c r="B90" s="282" t="s">
        <v>631</v>
      </c>
      <c r="C90" s="253" t="s">
        <v>632</v>
      </c>
      <c r="D90" s="235" t="s">
        <v>633</v>
      </c>
      <c r="E90" s="236">
        <v>46092</v>
      </c>
      <c r="F90" s="262">
        <v>29000.15</v>
      </c>
      <c r="G90" s="238"/>
      <c r="H90" s="237">
        <v>29000.15</v>
      </c>
      <c r="I90" s="250" t="s">
        <v>634</v>
      </c>
    </row>
    <row r="91" spans="1:9" s="116" customFormat="1" ht="60" x14ac:dyDescent="0.25">
      <c r="A91" s="266"/>
      <c r="B91" s="282" t="s">
        <v>251</v>
      </c>
      <c r="C91" s="253" t="s">
        <v>252</v>
      </c>
      <c r="D91" s="235" t="s">
        <v>635</v>
      </c>
      <c r="E91" s="236">
        <v>46092</v>
      </c>
      <c r="F91" s="262">
        <v>5200</v>
      </c>
      <c r="G91" s="238">
        <v>200</v>
      </c>
      <c r="H91" s="237">
        <v>5000</v>
      </c>
      <c r="I91" s="250" t="s">
        <v>636</v>
      </c>
    </row>
    <row r="92" spans="1:9" s="115" customFormat="1" ht="45" x14ac:dyDescent="0.25">
      <c r="A92" s="283"/>
      <c r="B92" s="282" t="s">
        <v>637</v>
      </c>
      <c r="C92" s="253" t="s">
        <v>638</v>
      </c>
      <c r="D92" s="235" t="s">
        <v>639</v>
      </c>
      <c r="E92" s="236">
        <v>46092</v>
      </c>
      <c r="F92" s="262">
        <v>8000</v>
      </c>
      <c r="G92" s="238">
        <v>307.69</v>
      </c>
      <c r="H92" s="237">
        <v>7692.31</v>
      </c>
      <c r="I92" s="250" t="s">
        <v>640</v>
      </c>
    </row>
    <row r="93" spans="1:9" s="115" customFormat="1" ht="45" x14ac:dyDescent="0.25">
      <c r="A93" s="283"/>
      <c r="B93" s="282">
        <v>130816867</v>
      </c>
      <c r="C93" s="253" t="s">
        <v>641</v>
      </c>
      <c r="D93" s="235" t="s">
        <v>642</v>
      </c>
      <c r="E93" s="236">
        <v>46092</v>
      </c>
      <c r="F93" s="262">
        <v>26750</v>
      </c>
      <c r="G93" s="238"/>
      <c r="H93" s="237">
        <v>26750</v>
      </c>
      <c r="I93" s="250" t="s">
        <v>643</v>
      </c>
    </row>
    <row r="94" spans="1:9" s="115" customFormat="1" ht="45" x14ac:dyDescent="0.25">
      <c r="A94" s="283"/>
      <c r="B94" s="282">
        <v>130816867</v>
      </c>
      <c r="C94" s="253" t="s">
        <v>641</v>
      </c>
      <c r="D94" s="235">
        <v>42004979404</v>
      </c>
      <c r="E94" s="236">
        <v>46092</v>
      </c>
      <c r="F94" s="262">
        <v>123698</v>
      </c>
      <c r="G94" s="238"/>
      <c r="H94" s="237">
        <v>123698</v>
      </c>
      <c r="I94" s="250" t="s">
        <v>644</v>
      </c>
    </row>
    <row r="95" spans="1:9" s="115" customFormat="1" ht="45" x14ac:dyDescent="0.25">
      <c r="A95" s="283"/>
      <c r="B95" s="282">
        <v>130732035</v>
      </c>
      <c r="C95" s="253" t="s">
        <v>492</v>
      </c>
      <c r="D95" s="235" t="s">
        <v>645</v>
      </c>
      <c r="E95" s="236">
        <v>46092</v>
      </c>
      <c r="F95" s="262">
        <v>665053</v>
      </c>
      <c r="G95" s="238"/>
      <c r="H95" s="237">
        <v>665053</v>
      </c>
      <c r="I95" s="250" t="s">
        <v>494</v>
      </c>
    </row>
    <row r="96" spans="1:9" s="115" customFormat="1" ht="30" x14ac:dyDescent="0.25">
      <c r="A96" s="283"/>
      <c r="B96" s="282" t="s">
        <v>222</v>
      </c>
      <c r="C96" s="253" t="s">
        <v>225</v>
      </c>
      <c r="D96" s="235" t="s">
        <v>646</v>
      </c>
      <c r="E96" s="236">
        <v>46092</v>
      </c>
      <c r="F96" s="262">
        <v>198406</v>
      </c>
      <c r="G96" s="238"/>
      <c r="H96" s="237">
        <v>198406</v>
      </c>
      <c r="I96" s="250" t="s">
        <v>647</v>
      </c>
    </row>
    <row r="97" spans="1:9" s="115" customFormat="1" ht="45" x14ac:dyDescent="0.25">
      <c r="A97" s="283"/>
      <c r="B97" s="282" t="s">
        <v>319</v>
      </c>
      <c r="C97" s="253" t="s">
        <v>320</v>
      </c>
      <c r="D97" s="235" t="s">
        <v>648</v>
      </c>
      <c r="E97" s="236">
        <v>46092</v>
      </c>
      <c r="F97" s="262">
        <v>37500</v>
      </c>
      <c r="G97" s="238">
        <v>750</v>
      </c>
      <c r="H97" s="237">
        <v>36750</v>
      </c>
      <c r="I97" s="250" t="s">
        <v>649</v>
      </c>
    </row>
    <row r="98" spans="1:9" s="115" customFormat="1" ht="45" x14ac:dyDescent="0.25">
      <c r="A98" s="283"/>
      <c r="B98" s="282" t="s">
        <v>650</v>
      </c>
      <c r="C98" s="253" t="s">
        <v>651</v>
      </c>
      <c r="D98" s="235" t="s">
        <v>652</v>
      </c>
      <c r="E98" s="236">
        <v>46092</v>
      </c>
      <c r="F98" s="262">
        <v>19338</v>
      </c>
      <c r="G98" s="238">
        <v>386.76</v>
      </c>
      <c r="H98" s="237">
        <v>18951.240000000002</v>
      </c>
      <c r="I98" s="250" t="s">
        <v>653</v>
      </c>
    </row>
    <row r="99" spans="1:9" s="115" customFormat="1" ht="30.75" x14ac:dyDescent="0.25">
      <c r="A99" s="283"/>
      <c r="B99" s="282" t="s">
        <v>654</v>
      </c>
      <c r="C99" s="253" t="s">
        <v>655</v>
      </c>
      <c r="D99" s="235" t="s">
        <v>656</v>
      </c>
      <c r="E99" s="236">
        <v>46093</v>
      </c>
      <c r="F99" s="262">
        <v>37756</v>
      </c>
      <c r="G99" s="238">
        <v>755.12</v>
      </c>
      <c r="H99" s="237">
        <v>37000.879999999997</v>
      </c>
      <c r="I99" s="250" t="s">
        <v>657</v>
      </c>
    </row>
    <row r="100" spans="1:9" s="115" customFormat="1" ht="60" x14ac:dyDescent="0.25">
      <c r="A100" s="283"/>
      <c r="B100" s="282" t="s">
        <v>310</v>
      </c>
      <c r="C100" s="253" t="s">
        <v>311</v>
      </c>
      <c r="D100" s="235" t="s">
        <v>658</v>
      </c>
      <c r="E100" s="236">
        <v>46093</v>
      </c>
      <c r="F100" s="262">
        <v>43673.599999999999</v>
      </c>
      <c r="G100" s="238">
        <v>873.47</v>
      </c>
      <c r="H100" s="237">
        <v>42800.13</v>
      </c>
      <c r="I100" s="250" t="s">
        <v>659</v>
      </c>
    </row>
    <row r="101" spans="1:9" s="115" customFormat="1" ht="60" x14ac:dyDescent="0.25">
      <c r="A101" s="283"/>
      <c r="B101" s="282" t="s">
        <v>660</v>
      </c>
      <c r="C101" s="253" t="s">
        <v>661</v>
      </c>
      <c r="D101" s="235" t="s">
        <v>662</v>
      </c>
      <c r="E101" s="236">
        <v>46093</v>
      </c>
      <c r="F101" s="262">
        <v>43367.5</v>
      </c>
      <c r="G101" s="238">
        <v>867.35</v>
      </c>
      <c r="H101" s="237">
        <v>42500.15</v>
      </c>
      <c r="I101" s="250" t="s">
        <v>663</v>
      </c>
    </row>
    <row r="102" spans="1:9" s="115" customFormat="1" ht="75" x14ac:dyDescent="0.25">
      <c r="A102" s="283"/>
      <c r="B102" s="282" t="s">
        <v>664</v>
      </c>
      <c r="C102" s="253" t="s">
        <v>665</v>
      </c>
      <c r="D102" s="235" t="s">
        <v>666</v>
      </c>
      <c r="E102" s="236">
        <v>46093</v>
      </c>
      <c r="F102" s="262">
        <v>41837</v>
      </c>
      <c r="G102" s="238">
        <v>836.74</v>
      </c>
      <c r="H102" s="237">
        <v>41000.26</v>
      </c>
      <c r="I102" s="250" t="s">
        <v>667</v>
      </c>
    </row>
    <row r="103" spans="1:9" s="115" customFormat="1" ht="15.75" x14ac:dyDescent="0.25">
      <c r="A103" s="283"/>
      <c r="B103" s="282" t="s">
        <v>315</v>
      </c>
      <c r="C103" s="253" t="s">
        <v>315</v>
      </c>
      <c r="D103" s="235" t="s">
        <v>668</v>
      </c>
      <c r="E103" s="236"/>
      <c r="F103" s="262"/>
      <c r="G103" s="238"/>
      <c r="H103" s="237">
        <v>0</v>
      </c>
      <c r="I103" s="250" t="s">
        <v>315</v>
      </c>
    </row>
    <row r="104" spans="1:9" s="115" customFormat="1" ht="60" x14ac:dyDescent="0.25">
      <c r="A104" s="283"/>
      <c r="B104" s="282" t="s">
        <v>660</v>
      </c>
      <c r="C104" s="253" t="s">
        <v>661</v>
      </c>
      <c r="D104" s="235" t="s">
        <v>669</v>
      </c>
      <c r="E104" s="236">
        <v>46097</v>
      </c>
      <c r="F104" s="262">
        <v>43367.5</v>
      </c>
      <c r="G104" s="238">
        <v>867.35</v>
      </c>
      <c r="H104" s="237">
        <v>42500.15</v>
      </c>
      <c r="I104" s="250" t="s">
        <v>670</v>
      </c>
    </row>
    <row r="105" spans="1:9" s="115" customFormat="1" ht="45" x14ac:dyDescent="0.25">
      <c r="A105" s="283"/>
      <c r="B105" s="282" t="s">
        <v>664</v>
      </c>
      <c r="C105" s="253" t="s">
        <v>671</v>
      </c>
      <c r="D105" s="235">
        <v>22497</v>
      </c>
      <c r="E105" s="236">
        <v>46097</v>
      </c>
      <c r="F105" s="262">
        <v>41837</v>
      </c>
      <c r="G105" s="238">
        <v>836.74</v>
      </c>
      <c r="H105" s="237">
        <v>41000.26</v>
      </c>
      <c r="I105" s="250" t="s">
        <v>672</v>
      </c>
    </row>
    <row r="106" spans="1:9" s="115" customFormat="1" ht="45" x14ac:dyDescent="0.25">
      <c r="A106" s="283"/>
      <c r="B106" s="282" t="s">
        <v>673</v>
      </c>
      <c r="C106" s="253" t="s">
        <v>674</v>
      </c>
      <c r="D106" s="235">
        <v>22498</v>
      </c>
      <c r="E106" s="236">
        <v>46097</v>
      </c>
      <c r="F106" s="262">
        <v>13150</v>
      </c>
      <c r="G106" s="238">
        <v>1315</v>
      </c>
      <c r="H106" s="237">
        <v>11835</v>
      </c>
      <c r="I106" s="250" t="s">
        <v>675</v>
      </c>
    </row>
    <row r="107" spans="1:9" s="115" customFormat="1" ht="30" x14ac:dyDescent="0.25">
      <c r="A107" s="283"/>
      <c r="B107" s="282" t="s">
        <v>222</v>
      </c>
      <c r="C107" s="253" t="s">
        <v>225</v>
      </c>
      <c r="D107" s="235" t="s">
        <v>676</v>
      </c>
      <c r="E107" s="236">
        <v>46097</v>
      </c>
      <c r="F107" s="262">
        <v>143954.20000000001</v>
      </c>
      <c r="G107" s="238"/>
      <c r="H107" s="237">
        <v>143954.20000000001</v>
      </c>
      <c r="I107" s="250" t="s">
        <v>677</v>
      </c>
    </row>
    <row r="108" spans="1:9" s="115" customFormat="1" ht="30.75" x14ac:dyDescent="0.25">
      <c r="A108" s="283"/>
      <c r="B108" s="282">
        <v>401506254</v>
      </c>
      <c r="C108" s="253" t="s">
        <v>250</v>
      </c>
      <c r="D108" s="235" t="s">
        <v>678</v>
      </c>
      <c r="E108" s="236">
        <v>46097</v>
      </c>
      <c r="F108" s="262">
        <v>103862.69</v>
      </c>
      <c r="G108" s="238"/>
      <c r="H108" s="237">
        <v>103862.69</v>
      </c>
      <c r="I108" s="250" t="s">
        <v>679</v>
      </c>
    </row>
    <row r="109" spans="1:9" s="115" customFormat="1" ht="45" x14ac:dyDescent="0.25">
      <c r="A109" s="283"/>
      <c r="B109" s="282" t="s">
        <v>627</v>
      </c>
      <c r="C109" s="253" t="s">
        <v>628</v>
      </c>
      <c r="D109" s="235" t="s">
        <v>680</v>
      </c>
      <c r="E109" s="236">
        <v>46097</v>
      </c>
      <c r="F109" s="262">
        <v>35556</v>
      </c>
      <c r="G109" s="238">
        <v>711.12</v>
      </c>
      <c r="H109" s="237">
        <v>34844.879999999997</v>
      </c>
      <c r="I109" s="250" t="s">
        <v>681</v>
      </c>
    </row>
    <row r="110" spans="1:9" s="115" customFormat="1" ht="75" x14ac:dyDescent="0.25">
      <c r="A110" s="283"/>
      <c r="B110" s="282" t="s">
        <v>682</v>
      </c>
      <c r="C110" s="253" t="s">
        <v>683</v>
      </c>
      <c r="D110" s="235" t="s">
        <v>684</v>
      </c>
      <c r="E110" s="236">
        <v>46097</v>
      </c>
      <c r="F110" s="262">
        <v>38903</v>
      </c>
      <c r="G110" s="238">
        <v>778.06</v>
      </c>
      <c r="H110" s="237">
        <v>38124.94</v>
      </c>
      <c r="I110" s="250" t="s">
        <v>685</v>
      </c>
    </row>
    <row r="111" spans="1:9" s="115" customFormat="1" ht="45.75" x14ac:dyDescent="0.25">
      <c r="A111" s="283"/>
      <c r="B111" s="282">
        <v>401007452</v>
      </c>
      <c r="C111" s="253" t="s">
        <v>304</v>
      </c>
      <c r="D111" s="235" t="s">
        <v>686</v>
      </c>
      <c r="E111" s="236">
        <v>46097</v>
      </c>
      <c r="F111" s="262">
        <v>139000</v>
      </c>
      <c r="G111" s="238"/>
      <c r="H111" s="237">
        <v>139000</v>
      </c>
      <c r="I111" s="250" t="s">
        <v>687</v>
      </c>
    </row>
    <row r="112" spans="1:9" s="115" customFormat="1" ht="45" x14ac:dyDescent="0.25">
      <c r="A112" s="283"/>
      <c r="B112" s="282">
        <v>131966438</v>
      </c>
      <c r="C112" s="253" t="s">
        <v>688</v>
      </c>
      <c r="D112" s="235" t="s">
        <v>689</v>
      </c>
      <c r="E112" s="236">
        <v>46097</v>
      </c>
      <c r="F112" s="262">
        <v>59500</v>
      </c>
      <c r="G112" s="238">
        <v>2975</v>
      </c>
      <c r="H112" s="237">
        <v>56525</v>
      </c>
      <c r="I112" s="250" t="s">
        <v>690</v>
      </c>
    </row>
    <row r="113" spans="1:9" s="115" customFormat="1" ht="45" x14ac:dyDescent="0.25">
      <c r="A113" s="283"/>
      <c r="B113" s="282" t="s">
        <v>97</v>
      </c>
      <c r="C113" s="253" t="s">
        <v>94</v>
      </c>
      <c r="D113" s="235" t="s">
        <v>691</v>
      </c>
      <c r="E113" s="236">
        <v>46098</v>
      </c>
      <c r="F113" s="262">
        <v>45919</v>
      </c>
      <c r="G113" s="238">
        <v>918.38</v>
      </c>
      <c r="H113" s="237">
        <v>45000.62</v>
      </c>
      <c r="I113" s="250" t="s">
        <v>692</v>
      </c>
    </row>
    <row r="114" spans="1:9" s="115" customFormat="1" ht="75" x14ac:dyDescent="0.25">
      <c r="A114" s="283"/>
      <c r="B114" s="282" t="s">
        <v>682</v>
      </c>
      <c r="C114" s="253" t="s">
        <v>683</v>
      </c>
      <c r="D114" s="235" t="s">
        <v>693</v>
      </c>
      <c r="E114" s="236">
        <v>46098</v>
      </c>
      <c r="F114" s="262">
        <v>38903</v>
      </c>
      <c r="G114" s="238">
        <v>778.06</v>
      </c>
      <c r="H114" s="237">
        <v>38124.94</v>
      </c>
      <c r="I114" s="250" t="s">
        <v>694</v>
      </c>
    </row>
    <row r="115" spans="1:9" s="115" customFormat="1" ht="45" x14ac:dyDescent="0.25">
      <c r="A115" s="283"/>
      <c r="B115" s="282" t="s">
        <v>695</v>
      </c>
      <c r="C115" s="253" t="s">
        <v>696</v>
      </c>
      <c r="D115" s="235" t="s">
        <v>697</v>
      </c>
      <c r="E115" s="236">
        <v>46098</v>
      </c>
      <c r="F115" s="262">
        <v>15000</v>
      </c>
      <c r="G115" s="238">
        <v>300</v>
      </c>
      <c r="H115" s="237">
        <v>14700</v>
      </c>
      <c r="I115" s="250" t="s">
        <v>698</v>
      </c>
    </row>
    <row r="116" spans="1:9" s="115" customFormat="1" ht="45.75" x14ac:dyDescent="0.25">
      <c r="A116" s="283"/>
      <c r="B116" s="282">
        <v>401007452</v>
      </c>
      <c r="C116" s="253" t="s">
        <v>304</v>
      </c>
      <c r="D116" s="235" t="s">
        <v>699</v>
      </c>
      <c r="E116" s="236">
        <v>46099</v>
      </c>
      <c r="F116" s="262">
        <v>300</v>
      </c>
      <c r="G116" s="238"/>
      <c r="H116" s="237">
        <v>300</v>
      </c>
      <c r="I116" s="250" t="s">
        <v>700</v>
      </c>
    </row>
    <row r="117" spans="1:9" s="115" customFormat="1" ht="45" x14ac:dyDescent="0.25">
      <c r="A117" s="283"/>
      <c r="B117" s="282" t="s">
        <v>319</v>
      </c>
      <c r="C117" s="253" t="s">
        <v>320</v>
      </c>
      <c r="D117" s="235" t="s">
        <v>701</v>
      </c>
      <c r="E117" s="236">
        <v>46099</v>
      </c>
      <c r="F117" s="262">
        <v>37500</v>
      </c>
      <c r="G117" s="238">
        <v>750</v>
      </c>
      <c r="H117" s="237">
        <v>36750</v>
      </c>
      <c r="I117" s="250" t="s">
        <v>702</v>
      </c>
    </row>
    <row r="118" spans="1:9" s="115" customFormat="1" ht="45" x14ac:dyDescent="0.25">
      <c r="A118" s="283"/>
      <c r="B118" s="282" t="s">
        <v>627</v>
      </c>
      <c r="C118" s="253" t="s">
        <v>628</v>
      </c>
      <c r="D118" s="235" t="s">
        <v>703</v>
      </c>
      <c r="E118" s="236">
        <v>46099</v>
      </c>
      <c r="F118" s="262">
        <v>35556</v>
      </c>
      <c r="G118" s="238">
        <v>711.12</v>
      </c>
      <c r="H118" s="237">
        <v>34844.879999999997</v>
      </c>
      <c r="I118" s="250" t="s">
        <v>704</v>
      </c>
    </row>
    <row r="119" spans="1:9" s="115" customFormat="1" ht="75" x14ac:dyDescent="0.25">
      <c r="A119" s="283"/>
      <c r="B119" s="282" t="s">
        <v>705</v>
      </c>
      <c r="C119" s="253" t="s">
        <v>706</v>
      </c>
      <c r="D119" s="235" t="s">
        <v>707</v>
      </c>
      <c r="E119" s="236">
        <v>46099</v>
      </c>
      <c r="F119" s="262">
        <v>23470</v>
      </c>
      <c r="G119" s="238">
        <v>469.4</v>
      </c>
      <c r="H119" s="237">
        <v>23000.6</v>
      </c>
      <c r="I119" s="250" t="s">
        <v>708</v>
      </c>
    </row>
    <row r="120" spans="1:9" s="115" customFormat="1" ht="45" x14ac:dyDescent="0.25">
      <c r="A120" s="283"/>
      <c r="B120" s="282" t="s">
        <v>627</v>
      </c>
      <c r="C120" s="253" t="s">
        <v>628</v>
      </c>
      <c r="D120" s="235" t="s">
        <v>709</v>
      </c>
      <c r="E120" s="236">
        <v>46099</v>
      </c>
      <c r="F120" s="262">
        <v>40816.5</v>
      </c>
      <c r="G120" s="238">
        <v>816.33</v>
      </c>
      <c r="H120" s="237">
        <v>40000.17</v>
      </c>
      <c r="I120" s="250" t="s">
        <v>710</v>
      </c>
    </row>
    <row r="121" spans="1:9" s="115" customFormat="1" ht="60" x14ac:dyDescent="0.25">
      <c r="A121" s="283"/>
      <c r="B121" s="282" t="s">
        <v>711</v>
      </c>
      <c r="C121" s="253" t="s">
        <v>712</v>
      </c>
      <c r="D121" s="235" t="s">
        <v>713</v>
      </c>
      <c r="E121" s="236">
        <v>46099</v>
      </c>
      <c r="F121" s="262">
        <v>44694</v>
      </c>
      <c r="G121" s="238">
        <v>893.88</v>
      </c>
      <c r="H121" s="237">
        <v>43800.12</v>
      </c>
      <c r="I121" s="250" t="s">
        <v>714</v>
      </c>
    </row>
    <row r="122" spans="1:9" s="115" customFormat="1" ht="45" x14ac:dyDescent="0.25">
      <c r="A122" s="283"/>
      <c r="B122" s="282" t="s">
        <v>715</v>
      </c>
      <c r="C122" s="253" t="s">
        <v>716</v>
      </c>
      <c r="D122" s="235" t="s">
        <v>717</v>
      </c>
      <c r="E122" s="236">
        <v>46100</v>
      </c>
      <c r="F122" s="262">
        <v>5103</v>
      </c>
      <c r="G122" s="238">
        <v>102.06</v>
      </c>
      <c r="H122" s="237">
        <v>5000.9399999999996</v>
      </c>
      <c r="I122" s="250" t="s">
        <v>718</v>
      </c>
    </row>
    <row r="123" spans="1:9" s="115" customFormat="1" ht="45" x14ac:dyDescent="0.25">
      <c r="A123" s="283"/>
      <c r="B123" s="282" t="s">
        <v>317</v>
      </c>
      <c r="C123" s="253" t="s">
        <v>719</v>
      </c>
      <c r="D123" s="235">
        <v>22499</v>
      </c>
      <c r="E123" s="236">
        <v>46073</v>
      </c>
      <c r="F123" s="262"/>
      <c r="G123" s="238"/>
      <c r="H123" s="237">
        <v>0</v>
      </c>
      <c r="I123" s="250" t="s">
        <v>720</v>
      </c>
    </row>
    <row r="124" spans="1:9" s="115" customFormat="1" ht="45" x14ac:dyDescent="0.25">
      <c r="A124" s="283"/>
      <c r="B124" s="282" t="s">
        <v>324</v>
      </c>
      <c r="C124" s="253" t="s">
        <v>325</v>
      </c>
      <c r="D124" s="235" t="s">
        <v>721</v>
      </c>
      <c r="E124" s="236">
        <v>46101</v>
      </c>
      <c r="F124" s="262">
        <v>37755.5</v>
      </c>
      <c r="G124" s="238">
        <v>755.11</v>
      </c>
      <c r="H124" s="237">
        <v>37000.39</v>
      </c>
      <c r="I124" s="250" t="s">
        <v>722</v>
      </c>
    </row>
    <row r="125" spans="1:9" s="115" customFormat="1" ht="30.75" x14ac:dyDescent="0.25">
      <c r="A125" s="283"/>
      <c r="B125" s="282"/>
      <c r="C125" s="253" t="s">
        <v>723</v>
      </c>
      <c r="D125" s="235" t="s">
        <v>724</v>
      </c>
      <c r="E125" s="236">
        <v>45005</v>
      </c>
      <c r="F125" s="262">
        <v>1550885.06</v>
      </c>
      <c r="G125" s="238"/>
      <c r="H125" s="237">
        <v>1550885.06</v>
      </c>
      <c r="I125" s="250" t="s">
        <v>725</v>
      </c>
    </row>
    <row r="126" spans="1:9" s="115" customFormat="1" ht="45" x14ac:dyDescent="0.25">
      <c r="A126" s="283"/>
      <c r="B126" s="282"/>
      <c r="C126" s="253" t="s">
        <v>726</v>
      </c>
      <c r="D126" s="235" t="s">
        <v>727</v>
      </c>
      <c r="E126" s="236">
        <v>46101</v>
      </c>
      <c r="F126" s="262">
        <v>3618732.2</v>
      </c>
      <c r="G126" s="238"/>
      <c r="H126" s="237">
        <v>3618732.2</v>
      </c>
      <c r="I126" s="250" t="s">
        <v>728</v>
      </c>
    </row>
    <row r="127" spans="1:9" s="115" customFormat="1" ht="30" x14ac:dyDescent="0.25">
      <c r="A127" s="283"/>
      <c r="B127" s="282" t="s">
        <v>729</v>
      </c>
      <c r="C127" s="253" t="s">
        <v>730</v>
      </c>
      <c r="D127" s="235" t="s">
        <v>731</v>
      </c>
      <c r="E127" s="236">
        <v>46104</v>
      </c>
      <c r="F127" s="262">
        <v>71341.600000000006</v>
      </c>
      <c r="G127" s="238">
        <v>7134.16</v>
      </c>
      <c r="H127" s="237">
        <v>64207.44</v>
      </c>
      <c r="I127" s="250" t="s">
        <v>732</v>
      </c>
    </row>
    <row r="128" spans="1:9" s="115" customFormat="1" ht="45" x14ac:dyDescent="0.25">
      <c r="A128" s="283"/>
      <c r="B128" s="282"/>
      <c r="C128" s="253" t="s">
        <v>66</v>
      </c>
      <c r="D128" s="235" t="s">
        <v>323</v>
      </c>
      <c r="E128" s="236">
        <v>46104</v>
      </c>
      <c r="F128" s="262">
        <v>809000</v>
      </c>
      <c r="G128" s="238">
        <v>47811.9</v>
      </c>
      <c r="H128" s="237">
        <v>761188.1</v>
      </c>
      <c r="I128" s="250" t="s">
        <v>733</v>
      </c>
    </row>
    <row r="129" spans="1:16" s="115" customFormat="1" ht="60" x14ac:dyDescent="0.25">
      <c r="A129" s="283"/>
      <c r="B129" s="282">
        <v>130656037</v>
      </c>
      <c r="C129" s="253" t="s">
        <v>734</v>
      </c>
      <c r="D129" s="235" t="s">
        <v>735</v>
      </c>
      <c r="E129" s="236">
        <v>46105</v>
      </c>
      <c r="F129" s="262">
        <v>844474.66</v>
      </c>
      <c r="G129" s="238"/>
      <c r="H129" s="237">
        <v>844474.66</v>
      </c>
      <c r="I129" s="250" t="s">
        <v>736</v>
      </c>
    </row>
    <row r="130" spans="1:16" s="115" customFormat="1" ht="105" x14ac:dyDescent="0.25">
      <c r="A130" s="283"/>
      <c r="B130" s="282" t="s">
        <v>737</v>
      </c>
      <c r="C130" s="253" t="s">
        <v>738</v>
      </c>
      <c r="D130" s="235" t="s">
        <v>739</v>
      </c>
      <c r="E130" s="236">
        <v>46105</v>
      </c>
      <c r="F130" s="262">
        <v>84183.9</v>
      </c>
      <c r="G130" s="238">
        <v>1683.68</v>
      </c>
      <c r="H130" s="237">
        <v>82500.22</v>
      </c>
      <c r="I130" s="250" t="s">
        <v>740</v>
      </c>
    </row>
    <row r="131" spans="1:16" s="115" customFormat="1" ht="75" x14ac:dyDescent="0.25">
      <c r="A131" s="283"/>
      <c r="B131" s="282" t="s">
        <v>359</v>
      </c>
      <c r="C131" s="253" t="s">
        <v>741</v>
      </c>
      <c r="D131" s="235" t="s">
        <v>742</v>
      </c>
      <c r="E131" s="236">
        <v>46106</v>
      </c>
      <c r="F131" s="262">
        <v>210571</v>
      </c>
      <c r="G131" s="238">
        <v>8922.5</v>
      </c>
      <c r="H131" s="237">
        <v>201648.5</v>
      </c>
      <c r="I131" s="250" t="s">
        <v>743</v>
      </c>
    </row>
    <row r="132" spans="1:16" s="115" customFormat="1" ht="60" x14ac:dyDescent="0.25">
      <c r="A132" s="283"/>
      <c r="B132" s="282" t="s">
        <v>321</v>
      </c>
      <c r="C132" s="253" t="s">
        <v>322</v>
      </c>
      <c r="D132" s="235" t="s">
        <v>744</v>
      </c>
      <c r="E132" s="236">
        <v>46107</v>
      </c>
      <c r="F132" s="262">
        <v>46111.5</v>
      </c>
      <c r="G132" s="238">
        <v>922.23</v>
      </c>
      <c r="H132" s="237">
        <v>45189.27</v>
      </c>
      <c r="I132" s="250" t="s">
        <v>745</v>
      </c>
    </row>
    <row r="133" spans="1:16" s="115" customFormat="1" ht="105" x14ac:dyDescent="0.25">
      <c r="A133" s="283"/>
      <c r="B133" s="282" t="s">
        <v>737</v>
      </c>
      <c r="C133" s="253" t="s">
        <v>738</v>
      </c>
      <c r="D133" s="235" t="s">
        <v>746</v>
      </c>
      <c r="E133" s="236">
        <v>46107</v>
      </c>
      <c r="F133" s="262">
        <v>84183.9</v>
      </c>
      <c r="G133" s="238">
        <v>1683.68</v>
      </c>
      <c r="H133" s="237">
        <v>82500.22</v>
      </c>
      <c r="I133" s="250" t="s">
        <v>747</v>
      </c>
    </row>
    <row r="134" spans="1:16" s="115" customFormat="1" ht="60" x14ac:dyDescent="0.25">
      <c r="A134" s="283"/>
      <c r="B134" s="282">
        <v>132501332</v>
      </c>
      <c r="C134" s="253" t="s">
        <v>748</v>
      </c>
      <c r="D134" s="235" t="s">
        <v>749</v>
      </c>
      <c r="E134" s="236">
        <v>46107</v>
      </c>
      <c r="F134" s="262">
        <v>106200</v>
      </c>
      <c r="G134" s="238">
        <v>4500</v>
      </c>
      <c r="H134" s="237">
        <v>101700</v>
      </c>
      <c r="I134" s="250" t="s">
        <v>750</v>
      </c>
    </row>
    <row r="135" spans="1:16" s="115" customFormat="1" ht="75" x14ac:dyDescent="0.25">
      <c r="A135" s="283"/>
      <c r="B135" s="282">
        <v>130656037</v>
      </c>
      <c r="C135" s="253" t="s">
        <v>734</v>
      </c>
      <c r="D135" s="235" t="s">
        <v>751</v>
      </c>
      <c r="E135" s="236">
        <v>46107</v>
      </c>
      <c r="F135" s="262">
        <v>712000</v>
      </c>
      <c r="G135" s="238"/>
      <c r="H135" s="237">
        <v>712000</v>
      </c>
      <c r="I135" s="250" t="s">
        <v>752</v>
      </c>
    </row>
    <row r="136" spans="1:16" s="115" customFormat="1" ht="60" x14ac:dyDescent="0.25">
      <c r="A136" s="283"/>
      <c r="B136" s="282" t="s">
        <v>321</v>
      </c>
      <c r="C136" s="253" t="s">
        <v>322</v>
      </c>
      <c r="D136" s="235" t="s">
        <v>753</v>
      </c>
      <c r="E136" s="236">
        <v>46108</v>
      </c>
      <c r="F136" s="262">
        <v>46111.5</v>
      </c>
      <c r="G136" s="238">
        <v>922.23</v>
      </c>
      <c r="H136" s="237">
        <v>45189.27</v>
      </c>
      <c r="I136" s="250" t="s">
        <v>754</v>
      </c>
    </row>
    <row r="137" spans="1:16" s="115" customFormat="1" ht="45" x14ac:dyDescent="0.25">
      <c r="A137" s="283"/>
      <c r="B137" s="282" t="s">
        <v>755</v>
      </c>
      <c r="C137" s="253" t="s">
        <v>756</v>
      </c>
      <c r="D137" s="235" t="s">
        <v>757</v>
      </c>
      <c r="E137" s="236">
        <v>46111</v>
      </c>
      <c r="F137" s="262">
        <v>17250</v>
      </c>
      <c r="G137" s="238">
        <v>862.5</v>
      </c>
      <c r="H137" s="237">
        <v>16387.5</v>
      </c>
      <c r="I137" s="250" t="s">
        <v>758</v>
      </c>
    </row>
    <row r="138" spans="1:16" s="115" customFormat="1" ht="45" x14ac:dyDescent="0.25">
      <c r="A138" s="283"/>
      <c r="B138" s="282"/>
      <c r="C138" s="253" t="s">
        <v>759</v>
      </c>
      <c r="D138" s="235">
        <v>22500</v>
      </c>
      <c r="E138" s="236">
        <v>46111</v>
      </c>
      <c r="F138" s="262">
        <v>37756</v>
      </c>
      <c r="G138" s="238">
        <v>755.12</v>
      </c>
      <c r="H138" s="237">
        <v>37000.879999999997</v>
      </c>
      <c r="I138" s="250" t="s">
        <v>760</v>
      </c>
    </row>
    <row r="139" spans="1:16" s="115" customFormat="1" ht="15.75" x14ac:dyDescent="0.25">
      <c r="A139" s="283"/>
      <c r="B139" s="282" t="s">
        <v>315</v>
      </c>
      <c r="C139" s="253" t="s">
        <v>315</v>
      </c>
      <c r="D139" s="235">
        <v>22501</v>
      </c>
      <c r="E139" s="236"/>
      <c r="F139" s="262"/>
      <c r="G139" s="238"/>
      <c r="H139" s="237">
        <v>0</v>
      </c>
      <c r="I139" s="250" t="s">
        <v>315</v>
      </c>
    </row>
    <row r="140" spans="1:16" s="115" customFormat="1" ht="45" x14ac:dyDescent="0.25">
      <c r="A140" s="283"/>
      <c r="B140" s="282" t="s">
        <v>761</v>
      </c>
      <c r="C140" s="253" t="s">
        <v>762</v>
      </c>
      <c r="D140" s="235">
        <v>22502</v>
      </c>
      <c r="E140" s="236">
        <v>46107</v>
      </c>
      <c r="F140" s="262">
        <v>4000</v>
      </c>
      <c r="G140" s="238">
        <v>400</v>
      </c>
      <c r="H140" s="237">
        <v>3600</v>
      </c>
      <c r="I140" s="250" t="s">
        <v>763</v>
      </c>
    </row>
    <row r="141" spans="1:16" s="115" customFormat="1" ht="30" x14ac:dyDescent="0.25">
      <c r="A141" s="283"/>
      <c r="B141" s="282"/>
      <c r="C141" s="253" t="s">
        <v>77</v>
      </c>
      <c r="D141" s="235"/>
      <c r="E141" s="236"/>
      <c r="F141" s="262"/>
      <c r="G141" s="238"/>
      <c r="H141" s="237">
        <v>217713.78799999994</v>
      </c>
      <c r="I141" s="250" t="s">
        <v>764</v>
      </c>
    </row>
    <row r="142" spans="1:16" s="115" customFormat="1" ht="15.75" x14ac:dyDescent="0.25">
      <c r="A142" s="283"/>
      <c r="B142" s="282"/>
      <c r="C142" s="253" t="s">
        <v>67</v>
      </c>
      <c r="D142" s="235"/>
      <c r="E142" s="236"/>
      <c r="F142" s="262">
        <v>19446.810000000001</v>
      </c>
      <c r="G142" s="238">
        <v>0</v>
      </c>
      <c r="H142" s="237">
        <v>19446.810000000001</v>
      </c>
      <c r="I142" s="250" t="s">
        <v>765</v>
      </c>
    </row>
    <row r="143" spans="1:16" customFormat="1" ht="15.75" x14ac:dyDescent="0.25">
      <c r="A143" s="284"/>
      <c r="B143" s="177"/>
      <c r="C143" s="178" t="s">
        <v>78</v>
      </c>
      <c r="D143" s="179"/>
      <c r="E143" s="180"/>
      <c r="F143" s="181">
        <f>SUM(F7:F142)</f>
        <v>12875725.220000003</v>
      </c>
      <c r="G143" s="181">
        <f t="shared" ref="G143:H143" si="0">SUM(G7:G142)</f>
        <v>217713.78799999994</v>
      </c>
      <c r="H143" s="181">
        <f t="shared" si="0"/>
        <v>12872725.220000001</v>
      </c>
      <c r="I143" s="182"/>
      <c r="J143" s="136"/>
      <c r="K143" s="136"/>
      <c r="L143" s="136"/>
      <c r="M143" s="136"/>
      <c r="N143" s="136"/>
      <c r="O143" s="136"/>
      <c r="P143" s="136"/>
    </row>
    <row r="144" spans="1:16" customFormat="1" ht="15.75" x14ac:dyDescent="0.25">
      <c r="A144" s="284"/>
      <c r="B144" s="409"/>
      <c r="C144" s="410"/>
      <c r="D144" s="411"/>
      <c r="E144" s="412"/>
      <c r="F144" s="413"/>
      <c r="G144" s="413"/>
      <c r="H144" s="413"/>
      <c r="I144" s="414"/>
      <c r="J144" s="136"/>
      <c r="K144" s="136"/>
      <c r="L144" s="136"/>
      <c r="M144" s="136"/>
      <c r="N144" s="136"/>
      <c r="O144" s="136"/>
      <c r="P144" s="136"/>
    </row>
    <row r="145" spans="1:46" s="54" customFormat="1" ht="18.75" customHeight="1" x14ac:dyDescent="0.25">
      <c r="A145" s="285"/>
      <c r="B145" s="286"/>
      <c r="C145" s="287"/>
      <c r="D145" s="288"/>
      <c r="E145" s="289"/>
      <c r="F145" s="290"/>
      <c r="G145" s="290"/>
      <c r="H145" s="290"/>
      <c r="I145" s="291"/>
    </row>
    <row r="146" spans="1:46" s="56" customFormat="1" ht="28.5" customHeight="1" x14ac:dyDescent="0.25">
      <c r="A146" s="289"/>
      <c r="B146" s="292"/>
      <c r="C146" s="287"/>
      <c r="D146" s="293"/>
      <c r="E146" s="293"/>
      <c r="F146" s="293"/>
      <c r="G146" s="294"/>
      <c r="H146" s="295"/>
      <c r="I146" s="296"/>
    </row>
    <row r="147" spans="1:46" s="68" customFormat="1" ht="15.75" x14ac:dyDescent="0.25">
      <c r="A147" s="297" t="s">
        <v>82</v>
      </c>
      <c r="B147" s="297"/>
      <c r="C147" s="297" t="s">
        <v>82</v>
      </c>
      <c r="D147" s="297"/>
      <c r="E147" s="297"/>
      <c r="F147" s="100"/>
      <c r="G147" s="298"/>
      <c r="H147" s="297" t="s">
        <v>83</v>
      </c>
      <c r="I147" s="297"/>
      <c r="J147" s="67"/>
      <c r="K147" s="67"/>
      <c r="L147" s="79"/>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297" t="s">
        <v>84</v>
      </c>
      <c r="B148" s="297"/>
      <c r="C148" s="297" t="s">
        <v>92</v>
      </c>
      <c r="D148" s="297"/>
      <c r="E148" s="299"/>
      <c r="F148" s="100"/>
      <c r="G148" s="298"/>
      <c r="H148" s="297" t="s">
        <v>93</v>
      </c>
      <c r="I148" s="297"/>
      <c r="J148" s="67"/>
      <c r="K148" s="67"/>
      <c r="L148" s="80"/>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x14ac:dyDescent="0.25">
      <c r="A149" s="31"/>
      <c r="B149" s="46"/>
      <c r="C149" s="58"/>
      <c r="D149" s="59"/>
      <c r="E149" s="60"/>
      <c r="F149" s="508"/>
      <c r="G149" s="508"/>
      <c r="H149" s="508"/>
      <c r="I149" s="61"/>
    </row>
    <row r="150" spans="1:46" x14ac:dyDescent="0.25">
      <c r="A150" s="31"/>
      <c r="B150" s="46"/>
      <c r="C150" s="62"/>
      <c r="D150" s="59"/>
      <c r="E150" s="54"/>
      <c r="F150" s="63"/>
      <c r="G150" s="64"/>
      <c r="H150" s="64"/>
      <c r="I150" s="65"/>
    </row>
    <row r="151" spans="1:46" ht="48" customHeight="1" x14ac:dyDescent="0.25">
      <c r="A151" s="31"/>
      <c r="B151" s="46"/>
      <c r="C151" s="62"/>
      <c r="D151" s="59"/>
      <c r="E151" s="45"/>
      <c r="F151" s="66"/>
    </row>
    <row r="152" spans="1:46" x14ac:dyDescent="0.25">
      <c r="A152" s="31"/>
      <c r="D152" s="70"/>
      <c r="E152" s="71"/>
      <c r="F152" s="72"/>
      <c r="G152" s="72"/>
      <c r="H152" s="72"/>
    </row>
    <row r="153" spans="1:46" x14ac:dyDescent="0.25">
      <c r="A153" s="31"/>
      <c r="D153" s="70"/>
      <c r="E153" s="71"/>
      <c r="F153" s="72"/>
      <c r="G153" s="73"/>
      <c r="H153" s="72"/>
    </row>
    <row r="154" spans="1:46" ht="33" x14ac:dyDescent="0.25">
      <c r="A154" s="507" t="s">
        <v>80</v>
      </c>
      <c r="B154" s="507"/>
      <c r="C154" s="507"/>
      <c r="D154" s="507"/>
      <c r="E154" s="507"/>
      <c r="F154" s="507"/>
      <c r="G154" s="507"/>
      <c r="H154" s="507"/>
      <c r="I154" s="507"/>
      <c r="J154" s="72"/>
      <c r="K154" s="73"/>
      <c r="L154" s="72"/>
      <c r="M154" s="68"/>
    </row>
    <row r="155" spans="1:46" ht="15.75" x14ac:dyDescent="0.25">
      <c r="A155" s="505" t="s">
        <v>90</v>
      </c>
      <c r="B155" s="505"/>
      <c r="C155" s="505"/>
      <c r="D155" s="505"/>
      <c r="E155" s="505"/>
      <c r="F155" s="505"/>
      <c r="G155" s="505"/>
      <c r="H155" s="505"/>
      <c r="I155" s="505"/>
      <c r="J155" s="55"/>
      <c r="K155" s="74"/>
      <c r="L155" s="55"/>
      <c r="M155" s="68"/>
    </row>
    <row r="156" spans="1:46" ht="15.75" x14ac:dyDescent="0.25">
      <c r="A156" s="84"/>
      <c r="B156" s="505" t="s">
        <v>85</v>
      </c>
      <c r="C156" s="505"/>
      <c r="D156" s="505"/>
      <c r="E156" s="505"/>
      <c r="F156" s="505"/>
      <c r="G156" s="505"/>
      <c r="H156" s="505"/>
      <c r="I156" s="505"/>
      <c r="J156" s="72"/>
      <c r="K156" s="75"/>
      <c r="L156" s="72"/>
      <c r="M156" s="68"/>
    </row>
    <row r="157" spans="1:46" ht="15.75" x14ac:dyDescent="0.25">
      <c r="A157" s="505" t="s">
        <v>432</v>
      </c>
      <c r="B157" s="505"/>
      <c r="C157" s="505"/>
      <c r="D157" s="505"/>
      <c r="E157" s="505"/>
      <c r="F157" s="505"/>
      <c r="G157" s="505"/>
      <c r="H157" s="505"/>
      <c r="I157" s="505"/>
      <c r="J157" s="72"/>
      <c r="K157" s="75"/>
      <c r="L157" s="72"/>
      <c r="M157" s="68"/>
    </row>
    <row r="158" spans="1:46" ht="15.75" x14ac:dyDescent="0.25">
      <c r="A158" s="84"/>
      <c r="B158" s="85"/>
      <c r="C158" s="84"/>
      <c r="D158" s="84"/>
      <c r="E158" s="86"/>
      <c r="F158" s="86"/>
      <c r="G158" s="86"/>
      <c r="H158" s="87"/>
      <c r="I158" s="84"/>
      <c r="J158" s="72"/>
      <c r="K158" s="75"/>
      <c r="L158" s="72"/>
      <c r="M158" s="68"/>
    </row>
    <row r="159" spans="1:46" ht="15.75" x14ac:dyDescent="0.25">
      <c r="A159" s="88" t="s">
        <v>69</v>
      </c>
      <c r="B159" s="48" t="s">
        <v>69</v>
      </c>
      <c r="C159" s="49" t="s">
        <v>70</v>
      </c>
      <c r="D159" s="50" t="s">
        <v>71</v>
      </c>
      <c r="E159" s="51" t="s">
        <v>47</v>
      </c>
      <c r="F159" s="52" t="s">
        <v>72</v>
      </c>
      <c r="G159" s="52" t="s">
        <v>73</v>
      </c>
      <c r="H159" s="52" t="s">
        <v>74</v>
      </c>
      <c r="I159" s="53" t="s">
        <v>75</v>
      </c>
      <c r="J159" s="55"/>
      <c r="K159" s="76"/>
      <c r="L159" s="72"/>
      <c r="M159" s="68"/>
    </row>
    <row r="160" spans="1:46" s="146" customFormat="1" ht="18.75" x14ac:dyDescent="0.3">
      <c r="A160" s="156"/>
      <c r="B160" s="165">
        <v>4010100062</v>
      </c>
      <c r="C160" s="162" t="s">
        <v>254</v>
      </c>
      <c r="D160" s="149"/>
      <c r="E160" s="164">
        <v>46112</v>
      </c>
      <c r="F160" s="166">
        <v>325</v>
      </c>
      <c r="G160" s="151"/>
      <c r="H160" s="152">
        <v>325</v>
      </c>
      <c r="I160" s="167" t="s">
        <v>255</v>
      </c>
      <c r="J160" s="154"/>
      <c r="K160" s="155"/>
      <c r="L160" s="148"/>
      <c r="M160" s="147"/>
    </row>
    <row r="161" spans="1:46" s="68" customFormat="1" ht="27" customHeight="1" x14ac:dyDescent="0.25">
      <c r="A161" s="89"/>
      <c r="B161" s="130"/>
      <c r="C161" s="131" t="s">
        <v>68</v>
      </c>
      <c r="D161" s="132"/>
      <c r="E161" s="133"/>
      <c r="F161" s="134">
        <f>SUM(F160:F160)</f>
        <v>325</v>
      </c>
      <c r="G161" s="134">
        <f>SUM(G160:G160)</f>
        <v>0</v>
      </c>
      <c r="H161" s="134">
        <f>SUM(H160:H160)</f>
        <v>325</v>
      </c>
      <c r="I161" s="135"/>
      <c r="J161" s="72"/>
      <c r="K161" s="72"/>
      <c r="L161" s="72"/>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row>
    <row r="162" spans="1:46" s="68" customFormat="1" x14ac:dyDescent="0.25">
      <c r="A162" s="90"/>
      <c r="B162" s="90"/>
      <c r="C162" s="90"/>
      <c r="D162" s="90"/>
      <c r="E162" s="91"/>
      <c r="F162" s="90"/>
      <c r="G162" s="90"/>
      <c r="H162" s="90"/>
      <c r="I162" s="90"/>
      <c r="J162" s="77"/>
      <c r="K162" s="77"/>
      <c r="L162" s="78"/>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2"/>
      <c r="B164" s="93"/>
      <c r="C164" s="93"/>
      <c r="D164" s="94"/>
      <c r="E164" s="93"/>
      <c r="F164" s="93"/>
      <c r="G164" s="95"/>
      <c r="H164" s="96"/>
      <c r="I164" s="96"/>
      <c r="J164" s="67"/>
      <c r="K164" s="67"/>
      <c r="L164" s="79"/>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6"/>
      <c r="B165" s="96"/>
      <c r="C165" s="96"/>
      <c r="D165" s="97"/>
      <c r="E165" s="96"/>
      <c r="F165" s="98"/>
      <c r="G165" s="95"/>
      <c r="H165" s="96"/>
      <c r="I165" s="96"/>
      <c r="J165" s="67"/>
      <c r="K165" s="67"/>
      <c r="L165" s="80"/>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82</v>
      </c>
      <c r="B166" s="99"/>
      <c r="C166" s="99" t="s">
        <v>82</v>
      </c>
      <c r="D166" s="99"/>
      <c r="E166" s="99"/>
      <c r="F166" s="100"/>
      <c r="G166" s="101"/>
      <c r="H166" s="99" t="s">
        <v>83</v>
      </c>
      <c r="I166" s="99"/>
      <c r="J166" s="67"/>
      <c r="K166" s="67"/>
      <c r="L166" s="79"/>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167" spans="1:46" s="68" customFormat="1" ht="15.75" x14ac:dyDescent="0.25">
      <c r="A167" s="99" t="s">
        <v>84</v>
      </c>
      <c r="B167" s="99"/>
      <c r="C167" s="99" t="s">
        <v>92</v>
      </c>
      <c r="D167" s="99"/>
      <c r="E167" s="102"/>
      <c r="F167" s="100"/>
      <c r="G167" s="101"/>
      <c r="H167" s="99" t="s">
        <v>93</v>
      </c>
      <c r="I167" s="99"/>
      <c r="J167" s="67"/>
      <c r="K167" s="67"/>
      <c r="L167" s="80"/>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row>
    <row r="168" spans="1:46" s="68" customFormat="1" ht="15.75" x14ac:dyDescent="0.25">
      <c r="A168" s="103"/>
      <c r="B168" s="103"/>
      <c r="C168" s="103"/>
      <c r="D168" s="104"/>
      <c r="E168" s="103"/>
      <c r="F168" s="100"/>
      <c r="G168" s="101"/>
      <c r="H168" s="103"/>
      <c r="I168" s="103"/>
      <c r="J168" s="67"/>
      <c r="K168" s="67"/>
      <c r="L168" s="79"/>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row>
    <row r="169" spans="1:46" s="68" customFormat="1" x14ac:dyDescent="0.25">
      <c r="A169" s="81"/>
      <c r="B169" s="57"/>
      <c r="D169" s="57"/>
      <c r="E169" s="57"/>
      <c r="F169" s="67"/>
      <c r="G169" s="67"/>
      <c r="H169" s="80"/>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row>
    <row r="170" spans="1:46" s="68" customFormat="1" x14ac:dyDescent="0.25">
      <c r="A170" s="30"/>
      <c r="B170" s="57"/>
      <c r="D170" s="57"/>
      <c r="E170" s="57"/>
      <c r="F170" s="67"/>
      <c r="G170" s="67"/>
      <c r="H170" s="79"/>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row>
    <row r="171" spans="1:46" s="68" customFormat="1" x14ac:dyDescent="0.25">
      <c r="A171" s="30"/>
      <c r="B171" s="57"/>
      <c r="D171" s="57"/>
      <c r="E171" s="57"/>
      <c r="F171" s="67"/>
      <c r="G171" s="67"/>
      <c r="H171" s="80"/>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row>
    <row r="172" spans="1:46" s="68" customFormat="1" x14ac:dyDescent="0.25">
      <c r="A172" s="30"/>
      <c r="B172" s="57"/>
      <c r="D172" s="57"/>
      <c r="E172" s="57"/>
      <c r="F172" s="67"/>
      <c r="G172" s="67"/>
      <c r="H172" s="79"/>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row>
    <row r="173" spans="1:46" ht="33" x14ac:dyDescent="0.25">
      <c r="A173" s="507" t="s">
        <v>80</v>
      </c>
      <c r="B173" s="507"/>
      <c r="C173" s="507"/>
      <c r="D173" s="507"/>
      <c r="E173" s="507"/>
      <c r="F173" s="507"/>
      <c r="G173" s="507"/>
      <c r="H173" s="507"/>
      <c r="I173" s="507"/>
      <c r="J173" s="72"/>
      <c r="K173" s="73"/>
      <c r="L173" s="72"/>
      <c r="M173" s="68"/>
    </row>
    <row r="174" spans="1:46" ht="15.75" x14ac:dyDescent="0.25">
      <c r="A174" s="505" t="s">
        <v>91</v>
      </c>
      <c r="B174" s="505"/>
      <c r="C174" s="505"/>
      <c r="D174" s="505"/>
      <c r="E174" s="505"/>
      <c r="F174" s="505"/>
      <c r="G174" s="505"/>
      <c r="H174" s="505"/>
      <c r="I174" s="505"/>
      <c r="J174" s="55"/>
      <c r="K174" s="74"/>
      <c r="L174" s="55"/>
      <c r="M174" s="68"/>
    </row>
    <row r="175" spans="1:46" ht="15.75" x14ac:dyDescent="0.25">
      <c r="A175" s="84"/>
      <c r="B175" s="505" t="s">
        <v>86</v>
      </c>
      <c r="C175" s="505"/>
      <c r="D175" s="505"/>
      <c r="E175" s="505"/>
      <c r="F175" s="505"/>
      <c r="G175" s="505"/>
      <c r="H175" s="505"/>
      <c r="I175" s="505"/>
      <c r="J175" s="72"/>
      <c r="K175" s="75"/>
      <c r="L175" s="72"/>
      <c r="M175" s="68"/>
    </row>
    <row r="176" spans="1:46" ht="15.75" x14ac:dyDescent="0.25">
      <c r="A176" s="505" t="s">
        <v>301</v>
      </c>
      <c r="B176" s="505"/>
      <c r="C176" s="505"/>
      <c r="D176" s="505"/>
      <c r="E176" s="505"/>
      <c r="F176" s="505"/>
      <c r="G176" s="505"/>
      <c r="H176" s="505"/>
      <c r="I176" s="505"/>
      <c r="J176" s="72"/>
      <c r="K176" s="75"/>
      <c r="L176" s="72"/>
      <c r="M176" s="68"/>
    </row>
    <row r="177" spans="1:46" ht="15.75" x14ac:dyDescent="0.25">
      <c r="A177" s="84"/>
      <c r="B177" s="85"/>
      <c r="C177" s="84"/>
      <c r="D177" s="84"/>
      <c r="E177" s="86"/>
      <c r="F177" s="86"/>
      <c r="G177" s="86"/>
      <c r="H177" s="87"/>
      <c r="I177" s="84"/>
      <c r="J177" s="72"/>
      <c r="K177" s="75"/>
      <c r="L177" s="72"/>
      <c r="M177" s="68"/>
    </row>
    <row r="178" spans="1:46" ht="15.75" x14ac:dyDescent="0.25">
      <c r="A178" s="88" t="s">
        <v>69</v>
      </c>
      <c r="B178" s="48" t="s">
        <v>69</v>
      </c>
      <c r="C178" s="49" t="s">
        <v>70</v>
      </c>
      <c r="D178" s="50" t="s">
        <v>71</v>
      </c>
      <c r="E178" s="51" t="s">
        <v>47</v>
      </c>
      <c r="F178" s="52" t="s">
        <v>72</v>
      </c>
      <c r="G178" s="52" t="s">
        <v>73</v>
      </c>
      <c r="H178" s="52" t="s">
        <v>74</v>
      </c>
      <c r="I178" s="53" t="s">
        <v>75</v>
      </c>
      <c r="J178" s="55"/>
      <c r="K178" s="76"/>
      <c r="L178" s="72"/>
      <c r="M178" s="68"/>
    </row>
    <row r="179" spans="1:46" s="161" customFormat="1" ht="18.75" x14ac:dyDescent="0.3">
      <c r="A179" s="163"/>
      <c r="B179" s="168">
        <v>4010100062</v>
      </c>
      <c r="C179" s="183" t="s">
        <v>254</v>
      </c>
      <c r="D179" s="149"/>
      <c r="E179" s="160">
        <v>46112</v>
      </c>
      <c r="F179" s="150">
        <v>179.35</v>
      </c>
      <c r="G179" s="151"/>
      <c r="H179" s="152">
        <f t="shared" ref="H179" si="1">F179-G179</f>
        <v>179.35</v>
      </c>
      <c r="I179" s="153" t="s">
        <v>255</v>
      </c>
    </row>
    <row r="180" spans="1:46" ht="25.5" customHeight="1" x14ac:dyDescent="0.25">
      <c r="B180" s="157"/>
      <c r="C180" s="502" t="s">
        <v>81</v>
      </c>
      <c r="D180" s="503"/>
      <c r="E180" s="504"/>
      <c r="F180" s="158">
        <f>SUM(F179:F179)</f>
        <v>179.35</v>
      </c>
      <c r="G180" s="158">
        <f>SUM(G179:G179)</f>
        <v>0</v>
      </c>
      <c r="H180" s="158">
        <f>SUM(H179:H179)</f>
        <v>179.35</v>
      </c>
      <c r="I180" s="159"/>
    </row>
    <row r="183" spans="1:46" s="68" customFormat="1" ht="15.75" x14ac:dyDescent="0.25">
      <c r="A183" s="92"/>
      <c r="B183" s="93"/>
      <c r="C183" s="93"/>
      <c r="D183" s="94"/>
      <c r="E183" s="93"/>
      <c r="F183" s="93"/>
      <c r="G183" s="95"/>
      <c r="H183" s="96"/>
      <c r="I183" s="96"/>
      <c r="J183" s="67"/>
      <c r="K183" s="67"/>
      <c r="L183" s="79"/>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row>
    <row r="184" spans="1:46" s="68" customFormat="1" ht="15.75" x14ac:dyDescent="0.25">
      <c r="A184" s="96"/>
      <c r="B184" s="96"/>
      <c r="C184" s="96"/>
      <c r="D184" s="97"/>
      <c r="E184" s="96"/>
      <c r="F184" s="98"/>
      <c r="G184" s="95"/>
      <c r="H184" s="96"/>
      <c r="I184" s="96"/>
      <c r="J184" s="67"/>
      <c r="K184" s="67"/>
      <c r="L184" s="80"/>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row>
    <row r="185" spans="1:46" s="68" customFormat="1" ht="15.75" x14ac:dyDescent="0.25">
      <c r="A185" s="99" t="s">
        <v>82</v>
      </c>
      <c r="B185" s="99"/>
      <c r="C185" s="99" t="s">
        <v>82</v>
      </c>
      <c r="D185" s="99"/>
      <c r="E185" s="99"/>
      <c r="F185" s="100"/>
      <c r="G185" s="101"/>
      <c r="H185" s="99" t="s">
        <v>83</v>
      </c>
      <c r="I185" s="99"/>
      <c r="J185" s="67"/>
      <c r="K185" s="67"/>
      <c r="L185" s="79"/>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row>
    <row r="186" spans="1:46" s="68" customFormat="1" ht="15.75" x14ac:dyDescent="0.25">
      <c r="A186" s="99" t="s">
        <v>84</v>
      </c>
      <c r="B186" s="99"/>
      <c r="C186" s="99" t="s">
        <v>92</v>
      </c>
      <c r="D186" s="99"/>
      <c r="E186" s="102"/>
      <c r="F186" s="100"/>
      <c r="G186" s="101"/>
      <c r="H186" s="99" t="s">
        <v>93</v>
      </c>
      <c r="I186" s="99"/>
      <c r="J186" s="67"/>
      <c r="K186" s="67"/>
      <c r="L186" s="80"/>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row>
    <row r="751" spans="2:9" ht="19.5" x14ac:dyDescent="0.3">
      <c r="B751" s="57"/>
      <c r="D751" s="57"/>
      <c r="F751" s="57"/>
      <c r="G751" s="57"/>
      <c r="H751" s="57"/>
      <c r="I751" s="83" t="s">
        <v>79</v>
      </c>
    </row>
  </sheetData>
  <mergeCells count="14">
    <mergeCell ref="C180:E180"/>
    <mergeCell ref="A176:I176"/>
    <mergeCell ref="A1:I1"/>
    <mergeCell ref="A2:I2"/>
    <mergeCell ref="B3:I3"/>
    <mergeCell ref="A4:I4"/>
    <mergeCell ref="B156:I156"/>
    <mergeCell ref="A173:I173"/>
    <mergeCell ref="A174:I174"/>
    <mergeCell ref="B175:I175"/>
    <mergeCell ref="F149:H149"/>
    <mergeCell ref="A154:I154"/>
    <mergeCell ref="A155:I155"/>
    <mergeCell ref="A157:I157"/>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1:HE1025"/>
  <sheetViews>
    <sheetView topLeftCell="E1" zoomScale="80" zoomScaleNormal="80" workbookViewId="0">
      <selection activeCell="B174" sqref="B1:H174"/>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38.7109375" style="44" customWidth="1"/>
    <col min="5" max="5" width="81.85546875" style="39" customWidth="1"/>
    <col min="6" max="6" width="27.28515625" style="42" bestFit="1" customWidth="1"/>
    <col min="7" max="7" width="24.140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15" t="s">
        <v>90</v>
      </c>
      <c r="C1" s="515"/>
      <c r="D1" s="515"/>
      <c r="E1" s="515"/>
      <c r="F1" s="515"/>
      <c r="G1" s="515"/>
      <c r="H1" s="515"/>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16" t="s">
        <v>766</v>
      </c>
      <c r="C2" s="516"/>
      <c r="D2" s="516"/>
      <c r="E2" s="516"/>
      <c r="F2" s="516"/>
      <c r="G2" s="516"/>
      <c r="H2" s="516"/>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17" t="s">
        <v>45</v>
      </c>
      <c r="C3" s="517"/>
      <c r="D3" s="517"/>
      <c r="E3" s="517"/>
      <c r="F3" s="517"/>
      <c r="G3" s="517"/>
      <c r="H3" s="517"/>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18" t="s">
        <v>46</v>
      </c>
      <c r="C4" s="518"/>
      <c r="D4" s="518"/>
      <c r="E4" s="518"/>
      <c r="F4" s="518"/>
      <c r="G4" s="518"/>
      <c r="H4" s="518"/>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20" customFormat="1" ht="20.25" x14ac:dyDescent="0.3">
      <c r="A6" s="137"/>
      <c r="B6" s="184">
        <v>46082</v>
      </c>
      <c r="C6" s="185"/>
      <c r="D6" s="519" t="s">
        <v>54</v>
      </c>
      <c r="E6" s="520"/>
      <c r="F6" s="186"/>
      <c r="G6" s="187"/>
      <c r="H6" s="188">
        <v>11477363.199999999</v>
      </c>
      <c r="I6" s="118"/>
      <c r="J6" s="118"/>
      <c r="K6" s="118"/>
      <c r="L6" s="118"/>
      <c r="M6" s="118"/>
      <c r="N6" s="118"/>
      <c r="O6" s="118"/>
      <c r="P6" s="118"/>
      <c r="Q6" s="118"/>
      <c r="R6" s="118"/>
      <c r="S6" s="118"/>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19"/>
      <c r="CG6" s="119"/>
      <c r="CH6" s="119"/>
      <c r="CI6" s="119"/>
      <c r="CJ6" s="119"/>
      <c r="CK6" s="119"/>
      <c r="CL6" s="119"/>
      <c r="CM6" s="119"/>
      <c r="CN6" s="119"/>
      <c r="CO6" s="119"/>
      <c r="CP6" s="119"/>
      <c r="CQ6" s="119"/>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c r="DZ6" s="119"/>
      <c r="EA6" s="119"/>
      <c r="EB6" s="119"/>
      <c r="EC6" s="119"/>
      <c r="ED6" s="119"/>
      <c r="EE6" s="119"/>
      <c r="EF6" s="119"/>
      <c r="EG6" s="119"/>
      <c r="EH6" s="119"/>
      <c r="EI6" s="119"/>
      <c r="EJ6" s="119"/>
      <c r="EK6" s="119"/>
      <c r="EL6" s="119"/>
      <c r="EM6" s="119"/>
      <c r="EN6" s="119"/>
      <c r="EO6" s="119"/>
      <c r="EP6" s="119"/>
      <c r="EQ6" s="119"/>
      <c r="ER6" s="119"/>
      <c r="ES6" s="119"/>
      <c r="ET6" s="119"/>
      <c r="EU6" s="119"/>
      <c r="EV6" s="119"/>
      <c r="EW6" s="119"/>
      <c r="EX6" s="119"/>
      <c r="EY6" s="119"/>
      <c r="EZ6" s="119"/>
      <c r="FA6" s="119"/>
      <c r="FB6" s="119"/>
      <c r="FC6" s="119"/>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row>
    <row r="7" spans="1:206" s="120" customFormat="1" ht="37.5" x14ac:dyDescent="0.3">
      <c r="A7" s="137"/>
      <c r="B7" s="184">
        <v>46083</v>
      </c>
      <c r="C7" s="189" t="s">
        <v>767</v>
      </c>
      <c r="D7" s="459" t="s">
        <v>768</v>
      </c>
      <c r="E7" s="459" t="s">
        <v>95</v>
      </c>
      <c r="F7" s="186">
        <v>75650</v>
      </c>
      <c r="G7" s="187"/>
      <c r="H7" s="188">
        <f>H6+F7</f>
        <v>11553013.199999999</v>
      </c>
      <c r="I7" s="118"/>
      <c r="J7" s="118"/>
      <c r="K7" s="118"/>
      <c r="L7" s="118"/>
      <c r="M7" s="118"/>
      <c r="N7" s="118"/>
      <c r="O7" s="118"/>
      <c r="P7" s="118"/>
      <c r="Q7" s="118"/>
      <c r="R7" s="118"/>
      <c r="S7" s="118"/>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row>
    <row r="8" spans="1:206" s="120" customFormat="1" ht="37.5" x14ac:dyDescent="0.3">
      <c r="A8" s="137"/>
      <c r="B8" s="184">
        <v>46083</v>
      </c>
      <c r="C8" s="189" t="s">
        <v>769</v>
      </c>
      <c r="D8" s="459" t="s">
        <v>768</v>
      </c>
      <c r="E8" s="459" t="s">
        <v>95</v>
      </c>
      <c r="F8" s="186">
        <v>7200</v>
      </c>
      <c r="G8" s="187"/>
      <c r="H8" s="188">
        <f>H7+F8</f>
        <v>11560213.199999999</v>
      </c>
      <c r="I8" s="118"/>
      <c r="J8" s="118"/>
      <c r="K8" s="118"/>
      <c r="L8" s="118"/>
      <c r="M8" s="118"/>
      <c r="N8" s="118"/>
      <c r="O8" s="118"/>
      <c r="P8" s="118"/>
      <c r="Q8" s="118"/>
      <c r="R8" s="118"/>
      <c r="S8" s="118"/>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c r="DS8" s="119"/>
      <c r="DT8" s="119"/>
      <c r="DU8" s="119"/>
      <c r="DV8" s="119"/>
      <c r="DW8" s="119"/>
      <c r="DX8" s="119"/>
      <c r="DY8" s="119"/>
      <c r="DZ8" s="119"/>
      <c r="EA8" s="119"/>
      <c r="EB8" s="119"/>
      <c r="EC8" s="119"/>
      <c r="ED8" s="119"/>
      <c r="EE8" s="119"/>
      <c r="EF8" s="119"/>
      <c r="EG8" s="119"/>
      <c r="EH8" s="119"/>
      <c r="EI8" s="119"/>
      <c r="EJ8" s="119"/>
      <c r="EK8" s="119"/>
      <c r="EL8" s="119"/>
      <c r="EM8" s="119"/>
      <c r="EN8" s="119"/>
      <c r="EO8" s="119"/>
      <c r="EP8" s="119"/>
      <c r="EQ8" s="119"/>
      <c r="ER8" s="119"/>
      <c r="ES8" s="119"/>
      <c r="ET8" s="119"/>
      <c r="EU8" s="119"/>
      <c r="EV8" s="119"/>
      <c r="EW8" s="119"/>
      <c r="EX8" s="119"/>
      <c r="EY8" s="119"/>
      <c r="EZ8" s="119"/>
      <c r="FA8" s="119"/>
      <c r="FB8" s="119"/>
      <c r="FC8" s="119"/>
      <c r="FD8" s="119"/>
      <c r="FE8" s="119"/>
      <c r="FF8" s="119"/>
      <c r="FG8" s="119"/>
      <c r="FH8" s="119"/>
      <c r="FI8" s="119"/>
      <c r="FJ8" s="119"/>
      <c r="FK8" s="119"/>
      <c r="FL8" s="119"/>
      <c r="FM8" s="119"/>
      <c r="FN8" s="119"/>
      <c r="FO8" s="119"/>
      <c r="FP8" s="119"/>
      <c r="FQ8" s="119"/>
      <c r="FR8" s="119"/>
      <c r="FS8" s="119"/>
      <c r="FT8" s="119"/>
      <c r="FU8" s="119"/>
      <c r="FV8" s="119"/>
      <c r="FW8" s="119"/>
      <c r="FX8" s="119"/>
      <c r="FY8" s="119"/>
      <c r="FZ8" s="119"/>
      <c r="GA8" s="119"/>
      <c r="GB8" s="119"/>
      <c r="GC8" s="119"/>
      <c r="GD8" s="119"/>
      <c r="GE8" s="119"/>
      <c r="GF8" s="119"/>
      <c r="GG8" s="119"/>
      <c r="GH8" s="119"/>
      <c r="GI8" s="119"/>
      <c r="GJ8" s="119"/>
      <c r="GK8" s="119"/>
      <c r="GL8" s="119"/>
      <c r="GM8" s="119"/>
      <c r="GN8" s="119"/>
      <c r="GO8" s="119"/>
      <c r="GP8" s="119"/>
      <c r="GQ8" s="119"/>
      <c r="GR8" s="119"/>
      <c r="GS8" s="119"/>
      <c r="GT8" s="119"/>
      <c r="GU8" s="119"/>
      <c r="GV8" s="119"/>
      <c r="GW8" s="119"/>
      <c r="GX8" s="119"/>
    </row>
    <row r="9" spans="1:206" s="120" customFormat="1" ht="56.25" x14ac:dyDescent="0.3">
      <c r="A9" s="137"/>
      <c r="B9" s="184">
        <f>'[2]MES MARZO'!E7</f>
        <v>46083</v>
      </c>
      <c r="C9" s="189" t="str">
        <f>'[2]MES MARZO'!D7</f>
        <v>022486</v>
      </c>
      <c r="D9" s="127" t="str">
        <f>'[2]MES MARZO'!C7</f>
        <v>FRANKLIN URBANO HIERRO ESTEVEZ</v>
      </c>
      <c r="E9" s="197" t="str">
        <f>'[2]MES MARZO'!I7</f>
        <v>PAGO CONTRATO CORRESPONDIENTS A LOS CONTRATOS DE LOS ALQUILERES DE LAS UNAP, ASI COMO LOS CONTRATOS DE SERVICIOS DE MANO DE OBRAS DE ESTE SRSCNO, R-4.</v>
      </c>
      <c r="F9" s="207"/>
      <c r="G9" s="187">
        <v>67680</v>
      </c>
      <c r="H9" s="188">
        <f>H8-G9</f>
        <v>11492533.199999999</v>
      </c>
      <c r="I9" s="118"/>
      <c r="J9" s="118"/>
      <c r="K9" s="118"/>
      <c r="L9" s="118"/>
      <c r="M9" s="118"/>
      <c r="N9" s="118"/>
      <c r="O9" s="118"/>
      <c r="P9" s="118"/>
      <c r="Q9" s="118"/>
      <c r="R9" s="118"/>
      <c r="S9" s="118"/>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row>
    <row r="10" spans="1:206" s="120" customFormat="1" ht="37.5" x14ac:dyDescent="0.3">
      <c r="A10" s="137"/>
      <c r="B10" s="460">
        <v>46084</v>
      </c>
      <c r="C10" s="461" t="s">
        <v>770</v>
      </c>
      <c r="D10" s="459" t="s">
        <v>768</v>
      </c>
      <c r="E10" s="459" t="s">
        <v>95</v>
      </c>
      <c r="F10" s="186">
        <v>16000</v>
      </c>
      <c r="G10" s="187"/>
      <c r="H10" s="188">
        <f>H9+F10</f>
        <v>11508533.199999999</v>
      </c>
      <c r="I10" s="118"/>
      <c r="J10" s="118"/>
      <c r="K10" s="118"/>
      <c r="L10" s="118"/>
      <c r="M10" s="118"/>
      <c r="N10" s="118"/>
      <c r="O10" s="118"/>
      <c r="P10" s="118"/>
      <c r="Q10" s="118"/>
      <c r="R10" s="118"/>
      <c r="S10" s="118"/>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row>
    <row r="11" spans="1:206" s="120" customFormat="1" ht="37.5" x14ac:dyDescent="0.3">
      <c r="A11" s="137"/>
      <c r="B11" s="184">
        <f>'[2]MES MARZO'!E8</f>
        <v>46084</v>
      </c>
      <c r="C11" s="189" t="str">
        <f>'[2]MES MARZO'!D8</f>
        <v>022487</v>
      </c>
      <c r="D11" s="223" t="str">
        <f>'[2]MES MARZO'!C8</f>
        <v>EDENORTE</v>
      </c>
      <c r="E11" s="191" t="str">
        <f>'[2]MES MARZO'!I8</f>
        <v>PAGO DE ELECTRICIDAD DE DEUDAS PENDIENTE DE ESTE CENTROS DE PRIMER NIVEL DE ATENCION (CPN) ANEXOS DE ESTE SRSCNO, R-4.</v>
      </c>
      <c r="F11" s="186"/>
      <c r="G11" s="187">
        <v>8691.57</v>
      </c>
      <c r="H11" s="188">
        <f>H10-G11</f>
        <v>11499841.629999999</v>
      </c>
      <c r="I11" s="118"/>
      <c r="J11" s="118"/>
      <c r="K11" s="118"/>
      <c r="L11" s="118"/>
      <c r="M11" s="118"/>
      <c r="N11" s="118"/>
      <c r="O11" s="118"/>
      <c r="P11" s="118"/>
      <c r="Q11" s="118"/>
      <c r="R11" s="118"/>
      <c r="S11" s="118"/>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row>
    <row r="12" spans="1:206" s="120" customFormat="1" ht="35.25" customHeight="1" x14ac:dyDescent="0.3">
      <c r="A12" s="137"/>
      <c r="B12" s="184">
        <f>'[2]MES MARZO'!E9</f>
        <v>46085</v>
      </c>
      <c r="C12" s="190" t="str">
        <f>'[2]MES MARZO'!D9</f>
        <v>022488</v>
      </c>
      <c r="D12" s="223" t="str">
        <f>'[2]MES MARZO'!C9</f>
        <v>MIGUEL OCTAVIO MARTE REYES</v>
      </c>
      <c r="E12" s="191" t="str">
        <f>'[2]MES MARZO'!I9</f>
        <v>PAGO 50% POR LOS TRABAJOS DE MANTENIMIENTO DE PINTURA DEL EES, EN LOS CPN MEJORAMIENTO SOCIAL Y CPN LA ESPINAS, QUE PERTENECEN A LA GERENCIA DE AREA 2 SANTIAGO RODRIGUEZ DE ESTE SRSCNO, R-4.</v>
      </c>
      <c r="F12" s="186"/>
      <c r="G12" s="187">
        <v>29400</v>
      </c>
      <c r="H12" s="188">
        <f>H11-G12</f>
        <v>11470441.629999999</v>
      </c>
      <c r="I12" s="118"/>
      <c r="J12" s="118"/>
      <c r="K12" s="118"/>
      <c r="L12" s="118"/>
      <c r="M12" s="118"/>
      <c r="N12" s="118"/>
      <c r="O12" s="118"/>
      <c r="P12" s="118"/>
      <c r="Q12" s="118"/>
      <c r="R12" s="118"/>
      <c r="S12" s="118"/>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row>
    <row r="13" spans="1:206" s="120" customFormat="1" ht="56.25" x14ac:dyDescent="0.3">
      <c r="A13" s="137"/>
      <c r="B13" s="184">
        <f>'[2]MES MARZO'!E10</f>
        <v>46085</v>
      </c>
      <c r="C13" s="190" t="str">
        <f>'[2]MES MARZO'!D10</f>
        <v>022489</v>
      </c>
      <c r="D13" s="223" t="str">
        <f>'[2]MES MARZO'!C10</f>
        <v>ENMANUEL PEGUERO MONCION</v>
      </c>
      <c r="E13" s="191" t="str">
        <f>'[2]MES MARZO'!I10</f>
        <v>PAGO TRABAJO DE MANTENIMIENTO DE PINTURA DEL EES, EN EL CPN BALDEMIRO CARRERA, QUE PERTENECE A LA GERENCIA DE AREA 2 (SANTIAGO RODRIGUEZ) DE ESTE SRSCNO, R-4.</v>
      </c>
      <c r="F13" s="186"/>
      <c r="G13" s="187">
        <v>34300</v>
      </c>
      <c r="H13" s="188">
        <f t="shared" ref="H13:H76" si="0">H12-G13</f>
        <v>11436141.629999999</v>
      </c>
      <c r="I13" s="118"/>
      <c r="J13" s="118"/>
      <c r="K13" s="118"/>
      <c r="L13" s="118"/>
      <c r="M13" s="118"/>
      <c r="N13" s="118"/>
      <c r="O13" s="118"/>
      <c r="P13" s="118"/>
      <c r="Q13" s="118"/>
      <c r="R13" s="118"/>
      <c r="S13" s="118"/>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c r="EW13" s="119"/>
      <c r="EX13" s="119"/>
      <c r="EY13" s="119"/>
      <c r="EZ13" s="119"/>
      <c r="FA13" s="119"/>
      <c r="FB13" s="119"/>
      <c r="FC13" s="119"/>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c r="GT13" s="119"/>
      <c r="GU13" s="119"/>
      <c r="GV13" s="119"/>
      <c r="GW13" s="119"/>
      <c r="GX13" s="119"/>
    </row>
    <row r="14" spans="1:206" s="120" customFormat="1" ht="37.5" x14ac:dyDescent="0.3">
      <c r="A14" s="137"/>
      <c r="B14" s="184">
        <f>'[2]MES MARZO'!E11</f>
        <v>46085</v>
      </c>
      <c r="C14" s="190" t="str">
        <f>'[2]MES MARZO'!D11</f>
        <v>41962052403</v>
      </c>
      <c r="D14" s="191" t="str">
        <f>'[2]MES MARZO'!C11</f>
        <v>ADDIEL EMILIO PENA</v>
      </c>
      <c r="E14" s="191" t="str">
        <f>'[2]MES MARZO'!I11</f>
        <v>PAGO ALQUILER DONDE FUNCIONA LA UNAP EL SAMAN CORRESPONDIENTE AL MES DE ENERO 2026</v>
      </c>
      <c r="F14" s="186"/>
      <c r="G14" s="192">
        <v>17538.452999999998</v>
      </c>
      <c r="H14" s="188">
        <f t="shared" si="0"/>
        <v>11418603.176999999</v>
      </c>
      <c r="I14" s="118"/>
      <c r="J14" s="118"/>
      <c r="K14" s="118"/>
      <c r="L14" s="118"/>
      <c r="M14" s="118"/>
      <c r="N14" s="118"/>
      <c r="O14" s="118"/>
      <c r="P14" s="118"/>
      <c r="Q14" s="118"/>
      <c r="R14" s="118"/>
      <c r="S14" s="118"/>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c r="EW14" s="119"/>
      <c r="EX14" s="119"/>
      <c r="EY14" s="119"/>
      <c r="EZ14" s="119"/>
      <c r="FA14" s="119"/>
      <c r="FB14" s="119"/>
      <c r="FC14" s="119"/>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c r="GT14" s="119"/>
      <c r="GU14" s="119"/>
      <c r="GV14" s="119"/>
      <c r="GW14" s="119"/>
      <c r="GX14" s="119"/>
    </row>
    <row r="15" spans="1:206" s="120" customFormat="1" ht="37.5" x14ac:dyDescent="0.3">
      <c r="A15" s="137"/>
      <c r="B15" s="184">
        <f>'[2]MES MARZO'!E12</f>
        <v>46085</v>
      </c>
      <c r="C15" s="190" t="str">
        <f>'[2]MES MARZO'!D12</f>
        <v>41962053235</v>
      </c>
      <c r="D15" s="193" t="str">
        <f>'[2]MES MARZO'!C12</f>
        <v>CARMEN J BERNARD</v>
      </c>
      <c r="E15" s="191" t="str">
        <f>'[2]MES MARZO'!I12</f>
        <v>PAGO ALQUILER UNAP LOS RESTAURADORES CORRESPONDIENTE A FEBRERO 2026</v>
      </c>
      <c r="F15" s="186"/>
      <c r="G15" s="194">
        <v>9675</v>
      </c>
      <c r="H15" s="188">
        <f t="shared" si="0"/>
        <v>11408928.176999999</v>
      </c>
      <c r="I15" s="118"/>
      <c r="J15" s="118"/>
      <c r="K15" s="118"/>
      <c r="L15" s="118"/>
      <c r="M15" s="118"/>
      <c r="N15" s="118"/>
      <c r="O15" s="118"/>
      <c r="P15" s="118"/>
      <c r="Q15" s="118"/>
      <c r="R15" s="118"/>
      <c r="S15" s="118"/>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row>
    <row r="16" spans="1:206" s="120" customFormat="1" ht="56.25" x14ac:dyDescent="0.3">
      <c r="A16" s="137"/>
      <c r="B16" s="184">
        <f>'[2]MES MARZO'!E13</f>
        <v>46085</v>
      </c>
      <c r="C16" s="190" t="str">
        <f>'[2]MES MARZO'!D13</f>
        <v>41962053440</v>
      </c>
      <c r="D16" s="191" t="str">
        <f>'[2]MES MARZO'!C13</f>
        <v>HENRY PENA</v>
      </c>
      <c r="E16" s="195" t="str">
        <f>'[2]MES MARZO'!I13</f>
        <v>PAGO DEL ALQUILER DONDE FUNCIONA EL CPN CARLOS DANIEL, VALVERDE DE ESTE SRSCNO R-4 CORRESPONDIENTE AL MES DE ENERO 2026</v>
      </c>
      <c r="F16" s="186"/>
      <c r="G16" s="187">
        <v>10542.550000000001</v>
      </c>
      <c r="H16" s="188">
        <f t="shared" si="0"/>
        <v>11398385.626999998</v>
      </c>
      <c r="I16" s="118"/>
      <c r="J16" s="118"/>
      <c r="K16" s="118"/>
      <c r="L16" s="118"/>
      <c r="M16" s="118"/>
      <c r="N16" s="118"/>
      <c r="O16" s="118"/>
      <c r="P16" s="118"/>
      <c r="Q16" s="118"/>
      <c r="R16" s="118"/>
      <c r="S16" s="118"/>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row>
    <row r="17" spans="1:206" s="120" customFormat="1" ht="56.25" x14ac:dyDescent="0.3">
      <c r="A17" s="137"/>
      <c r="B17" s="184">
        <f>'[2]MES MARZO'!E14</f>
        <v>46085</v>
      </c>
      <c r="C17" s="190" t="str">
        <f>'[2]MES MARZO'!D14</f>
        <v>41962061496</v>
      </c>
      <c r="D17" s="191" t="str">
        <f>'[2]MES MARZO'!C14</f>
        <v>HENRY PENA</v>
      </c>
      <c r="E17" s="195" t="str">
        <f>'[2]MES MARZO'!I14</f>
        <v>PAGO DEL ALQUILER DONDE FUNCIONA EL CPN CARLOS DANIEL, VALVERDE DE ESTE SRSCNO R-4 CORRESPONDIENTE AL MES DE FEBRERO 2026</v>
      </c>
      <c r="F17" s="186"/>
      <c r="G17" s="187">
        <v>10542.550000000001</v>
      </c>
      <c r="H17" s="188">
        <f t="shared" si="0"/>
        <v>11387843.076999998</v>
      </c>
      <c r="I17" s="118"/>
      <c r="J17" s="118"/>
      <c r="K17" s="118"/>
      <c r="L17" s="118"/>
      <c r="M17" s="118"/>
      <c r="N17" s="118"/>
      <c r="O17" s="118"/>
      <c r="P17" s="118"/>
      <c r="Q17" s="118"/>
      <c r="R17" s="118"/>
      <c r="S17" s="118"/>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row>
    <row r="18" spans="1:206" s="120" customFormat="1" ht="37.5" x14ac:dyDescent="0.3">
      <c r="A18" s="137"/>
      <c r="B18" s="184">
        <f>'[2]MES MARZO'!E15</f>
        <v>46085</v>
      </c>
      <c r="C18" s="190" t="str">
        <f>'[2]MES MARZO'!D15</f>
        <v>41962065621</v>
      </c>
      <c r="D18" s="191" t="str">
        <f>'[2]MES MARZO'!C15</f>
        <v>OLGA LIDIA MERCADO DOMINGUEZ</v>
      </c>
      <c r="E18" s="195" t="str">
        <f>'[2]MES MARZO'!I15</f>
        <v>PAGO ALQUILER CPN BO. SUR ESPERANZA CORRESPONDIENTE A FEBRERO 2026</v>
      </c>
      <c r="F18" s="186"/>
      <c r="G18" s="187">
        <v>11979</v>
      </c>
      <c r="H18" s="188">
        <f t="shared" si="0"/>
        <v>11375864.076999998</v>
      </c>
      <c r="I18" s="118"/>
      <c r="J18" s="118"/>
      <c r="K18" s="118"/>
      <c r="L18" s="118"/>
      <c r="M18" s="118"/>
      <c r="N18" s="118"/>
      <c r="O18" s="118"/>
      <c r="P18" s="118"/>
      <c r="Q18" s="118"/>
      <c r="R18" s="118"/>
      <c r="S18" s="118"/>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row>
    <row r="19" spans="1:206" s="120" customFormat="1" ht="37.5" x14ac:dyDescent="0.3">
      <c r="A19" s="137"/>
      <c r="B19" s="184">
        <f>'[2]MES MARZO'!E16</f>
        <v>46085</v>
      </c>
      <c r="C19" s="190" t="str">
        <f>'[2]MES MARZO'!D16</f>
        <v>41962065915</v>
      </c>
      <c r="D19" s="191" t="str">
        <f>'[2]MES MARZO'!C16</f>
        <v>RAMON ANTONIO MERCADO RODRIGUEZ</v>
      </c>
      <c r="E19" s="196" t="str">
        <f>'[2]MES MARZO'!I16</f>
        <v>PAGO ALQUILER DE LA UNAP JOSE FCO PEÑA GOMEZ CORRESPONDIENTE A FEBRERO 2026</v>
      </c>
      <c r="F19" s="186"/>
      <c r="G19" s="192">
        <v>17211.150000000001</v>
      </c>
      <c r="H19" s="188">
        <f t="shared" si="0"/>
        <v>11358652.926999997</v>
      </c>
      <c r="I19" s="118"/>
      <c r="J19" s="118"/>
      <c r="K19" s="118"/>
      <c r="L19" s="118"/>
      <c r="M19" s="118"/>
      <c r="N19" s="118"/>
      <c r="O19" s="118"/>
      <c r="P19" s="118"/>
      <c r="Q19" s="118"/>
      <c r="R19" s="118"/>
      <c r="S19" s="118"/>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row>
    <row r="20" spans="1:206" s="27" customFormat="1" ht="37.5" x14ac:dyDescent="0.3">
      <c r="A20" s="138"/>
      <c r="B20" s="184">
        <f>'[2]MES MARZO'!E17</f>
        <v>46085</v>
      </c>
      <c r="C20" s="189" t="str">
        <f>'[2]MES MARZO'!D17</f>
        <v>41962066390</v>
      </c>
      <c r="D20" s="191" t="str">
        <f>'[2]MES MARZO'!C17</f>
        <v>TESORERIA DE LA SEGURIDAD SOCIAL</v>
      </c>
      <c r="E20" s="195" t="str">
        <f>'[2]MES MARZO'!I17</f>
        <v>PAGO TESORERIA DE LA SEGURIDAD SOCIAL CORRESPONDIENTE AL MES DE FEBRERO 2026 DE ESTE SRSCNO R-4.</v>
      </c>
      <c r="F20" s="186"/>
      <c r="G20" s="187">
        <v>183819</v>
      </c>
      <c r="H20" s="188">
        <f t="shared" si="0"/>
        <v>11174833.926999997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56.25" x14ac:dyDescent="0.3">
      <c r="A21" s="138"/>
      <c r="B21" s="184">
        <f>'[2]MES MARZO'!E18</f>
        <v>46085</v>
      </c>
      <c r="C21" s="189" t="str">
        <f>'[2]MES MARZO'!D18</f>
        <v>41962371514</v>
      </c>
      <c r="D21" s="191" t="str">
        <f>'[2]MES MARZO'!C18</f>
        <v>MAO CENTRAL CONECTIONS SRL</v>
      </c>
      <c r="E21" s="196" t="str">
        <f>'[2]MES MARZO'!I18</f>
        <v>PAGO SERVICIO DE INTERNET DEL CENTRO DIAGNOSTICO MAO, ALMACEN DE MEDICAMENTOS, OFICINA REGIONAL, CPN DON BOSCO Y UNAP VILLA DIEGO DE ESTE SRSCNO R-4, DEL MES DE FEBRERO 2026.</v>
      </c>
      <c r="F21" s="186"/>
      <c r="G21" s="192">
        <v>20150</v>
      </c>
      <c r="H21" s="188">
        <f t="shared" si="0"/>
        <v>11154683.926999997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8"/>
      <c r="B22" s="184">
        <f>'[2]MES MARZO'!E19</f>
        <v>46085</v>
      </c>
      <c r="C22" s="189" t="str">
        <f>'[2]MES MARZO'!D19</f>
        <v>41962394154</v>
      </c>
      <c r="D22" s="191" t="str">
        <f>'[2]MES MARZO'!C19</f>
        <v>SPEEDWI TELECOM SRL</v>
      </c>
      <c r="E22" s="196" t="str">
        <f>'[2]MES MARZO'!I19</f>
        <v>PAGO SERVICIO DE BANDA ANCHA DE INTERNET CORRESPONDIENTE AL MES DE FEBRERO 2026 DE LA OFICINA REGIONAL DEL SRSCNO R-4.</v>
      </c>
      <c r="F22" s="186"/>
      <c r="G22" s="192">
        <v>3591.1</v>
      </c>
      <c r="H22" s="188">
        <f t="shared" si="0"/>
        <v>11151092.826999998</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93.75" x14ac:dyDescent="0.3">
      <c r="A23" s="138"/>
      <c r="B23" s="184">
        <f>'[2]MES MARZO'!E20</f>
        <v>46085</v>
      </c>
      <c r="C23" s="189" t="str">
        <f>'[2]MES MARZO'!D20</f>
        <v>41962432912</v>
      </c>
      <c r="D23" s="191" t="str">
        <f>'[2]MES MARZO'!C20</f>
        <v>RONALD ALEJANDRO MADERA MEJIA</v>
      </c>
      <c r="E23" s="197" t="str">
        <f>'[2]MES MARZO'!I20</f>
        <v>PAGO SEGUNDO AVANCE DE UN 30% POR SERVICIO DE MANO DE OBRA PARA LOS TRABAJOS DE REPARACIONES ELECTRICAS, EN LAS INSTALACIONES HIDROSANITARIAS Y DESAGUES, DE LOS ESTABLECIMIENTOS DE SALUD, EN EL CPN PILOTO DE ESTE SRSCNO R-4.</v>
      </c>
      <c r="F23" s="186"/>
      <c r="G23" s="187">
        <v>32100.100000000002</v>
      </c>
      <c r="H23" s="188">
        <f t="shared" si="0"/>
        <v>11118992.726999998</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37.5" x14ac:dyDescent="0.3">
      <c r="A24" s="138"/>
      <c r="B24" s="184">
        <f>'[2]MES MARZO'!E21</f>
        <v>46085</v>
      </c>
      <c r="C24" s="189" t="str">
        <f>'[2]MES MARZO'!D21</f>
        <v>41962461895</v>
      </c>
      <c r="D24" s="191" t="str">
        <f>'[2]MES MARZO'!C21</f>
        <v>WALDY MANUEL REYNOSO PEREZ</v>
      </c>
      <c r="E24" s="197" t="str">
        <f>'[2]MES MARZO'!I21</f>
        <v>PAGO DE LIMPIEZA DE POZO SEPTICO EN EL CPN BUEN HOMBRE DE ESTE SRSCNO R-4.</v>
      </c>
      <c r="F24" s="186"/>
      <c r="G24" s="187">
        <v>9000</v>
      </c>
      <c r="H24" s="188">
        <f t="shared" si="0"/>
        <v>11109992.726999998</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8"/>
      <c r="B25" s="184">
        <f>'[2]MES MARZO'!E22</f>
        <v>46085</v>
      </c>
      <c r="C25" s="189" t="str">
        <f>'[2]MES MARZO'!D22</f>
        <v>41962481176</v>
      </c>
      <c r="D25" s="191" t="str">
        <f>'[2]MES MARZO'!C22</f>
        <v>DAJABON CABLE VISION SRL</v>
      </c>
      <c r="E25" s="197" t="str">
        <f>'[2]MES MARZO'!I22</f>
        <v>PAGO SERVICIO DE INTERNET DE CENTROS DE 1ER NIVEL DE ATENCION DE LA GERENCIA DE AREA 3 MONTECRISTI, CORRESPONDIENTE A ENERO 2026</v>
      </c>
      <c r="F25" s="186"/>
      <c r="G25" s="187">
        <v>16250</v>
      </c>
      <c r="H25" s="188">
        <f t="shared" si="0"/>
        <v>11093742.726999998</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56.25" x14ac:dyDescent="0.3">
      <c r="A26" s="139"/>
      <c r="B26" s="184">
        <f>'[2]MES MARZO'!E23</f>
        <v>46085</v>
      </c>
      <c r="C26" s="189" t="str">
        <f>'[2]MES MARZO'!D23</f>
        <v>41962658307</v>
      </c>
      <c r="D26" s="191" t="str">
        <f>'[2]MES MARZO'!C23</f>
        <v>DEULIO PERALTA MARTINEZ</v>
      </c>
      <c r="E26" s="197" t="str">
        <f>'[2]MES MARZO'!I23</f>
        <v>PAGO PRIMER AVANCE DE UN 30% POR SERVICIOS DE MANO DE OBRA PARA LOS TRABAJOS DE PINTURA GENERAL DEL EES, EN EL CPN PILOTO DE ESTE SRSCNO R-4</v>
      </c>
      <c r="F26" s="186"/>
      <c r="G26" s="187">
        <v>27000.079999999998</v>
      </c>
      <c r="H26" s="188">
        <f t="shared" si="0"/>
        <v>11066742.646999998</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56.25" x14ac:dyDescent="0.3">
      <c r="A27" s="139"/>
      <c r="B27" s="184">
        <f>'[2]MES MARZO'!E24</f>
        <v>46085</v>
      </c>
      <c r="C27" s="190" t="str">
        <f>'[2]MES MARZO'!D24</f>
        <v>41962713626</v>
      </c>
      <c r="D27" s="191" t="str">
        <f>'[2]MES MARZO'!C24</f>
        <v>GRUPO EMPRESARIAL LOS CIBAO SRL</v>
      </c>
      <c r="E27" s="198" t="str">
        <f>'[2]MES MARZO'!I24</f>
        <v>PAGO COMPRA DE GAS PROPANO CONSUMIDO EN LA GERENCIA DE AREA 2, SANTIAGO RODRIGUEZ DEL 1ER SEMESTRE CORRESPONDIENTE A ENERO 2026</v>
      </c>
      <c r="F27" s="186"/>
      <c r="G27" s="187">
        <v>24448.26</v>
      </c>
      <c r="H27" s="188">
        <f t="shared" si="0"/>
        <v>11042294.386999998</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75" x14ac:dyDescent="0.3">
      <c r="A28" s="139"/>
      <c r="B28" s="184">
        <f>'[2]MES MARZO'!E25</f>
        <v>46086</v>
      </c>
      <c r="C28" s="190" t="str">
        <f>'[2]MES MARZO'!D25</f>
        <v>022490</v>
      </c>
      <c r="D28" s="124" t="str">
        <f>'[2]MES MARZO'!C25</f>
        <v>MIGUEL OCTAVIO MARTE REYES</v>
      </c>
      <c r="E28" s="197" t="str">
        <f>'[2]MES MARZO'!I25</f>
        <v>PAGO DE UN 50% DE TRABAJOS DE MANTENIMIENTO DE PINTURA DEL EES, EN LOS CPN MEJORAMIENTO SOCIAL, Y CPN LAS ESPINAS, QUE PERTENECEN A LA GERENCIA DE AREA 2 SANTIAGO RODRIGUEZ DE ESTE SRSCNO, R-4.</v>
      </c>
      <c r="F28" s="186"/>
      <c r="G28" s="187">
        <v>29400</v>
      </c>
      <c r="H28" s="188">
        <f t="shared" si="0"/>
        <v>11012894.386999998</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8"/>
      <c r="B29" s="184">
        <f>'[2]MES MARZO'!E26</f>
        <v>46086</v>
      </c>
      <c r="C29" s="190" t="str">
        <f>'[2]MES MARZO'!D26</f>
        <v>41969092463</v>
      </c>
      <c r="D29" s="124" t="str">
        <f>'[2]MES MARZO'!C26</f>
        <v>CLAUDIO ERNESTO HURTADO LORA</v>
      </c>
      <c r="E29" s="197" t="str">
        <f>'[2]MES MARZO'!I26</f>
        <v>PAGO TRABAJO DE MANTENIMIENTO DE PINTURA DEL EES, EN EL CPN EL ALBIMAR QUE PERTENECE A LA GERENCIA DE AREA 3 DE ESTE SRSCNO R-4.</v>
      </c>
      <c r="F29" s="186"/>
      <c r="G29" s="187">
        <v>22001</v>
      </c>
      <c r="H29" s="188">
        <f t="shared" si="0"/>
        <v>10990893.386999998</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20" customFormat="1" ht="56.25" x14ac:dyDescent="0.3">
      <c r="A30" s="137"/>
      <c r="B30" s="184">
        <f>'[2]MES MARZO'!E27</f>
        <v>46086</v>
      </c>
      <c r="C30" s="190" t="str">
        <f>'[2]MES MARZO'!D27</f>
        <v>41969140395</v>
      </c>
      <c r="D30" s="127" t="str">
        <f>'[2]MES MARZO'!C27</f>
        <v>PLANTA DE GAS PROPANO ORTE GAS SRL</v>
      </c>
      <c r="E30" s="197" t="str">
        <f>'[2]MES MARZO'!I27</f>
        <v>PAGO COMPRA DE GAS PROPANO CONSUMIDO EN LA GERENCIA DE AREA 3, MONTECRISTI DEL 1ER SEMESTRE CORRESPONDIENTE A ENERO 2026</v>
      </c>
      <c r="F30" s="186"/>
      <c r="G30" s="187">
        <v>96588.800000000003</v>
      </c>
      <c r="H30" s="188">
        <f t="shared" si="0"/>
        <v>10894304.586999997</v>
      </c>
      <c r="I30" s="118"/>
      <c r="J30" s="118"/>
      <c r="K30" s="118"/>
      <c r="L30" s="118"/>
      <c r="M30" s="118"/>
      <c r="N30" s="118"/>
      <c r="O30" s="118"/>
      <c r="P30" s="118"/>
      <c r="Q30" s="118"/>
      <c r="R30" s="118"/>
      <c r="S30" s="118"/>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c r="EI30" s="119"/>
      <c r="EJ30" s="119"/>
      <c r="EK30" s="119"/>
      <c r="EL30" s="119"/>
      <c r="EM30" s="119"/>
      <c r="EN30" s="119"/>
      <c r="EO30" s="119"/>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row>
    <row r="31" spans="1:206" s="120" customFormat="1" ht="18" customHeight="1" x14ac:dyDescent="0.3">
      <c r="A31" s="137"/>
      <c r="B31" s="184">
        <f>'[2]MES MARZO'!E28</f>
        <v>46086</v>
      </c>
      <c r="C31" s="190" t="str">
        <f>'[2]MES MARZO'!D28</f>
        <v>41969167992</v>
      </c>
      <c r="D31" s="124" t="str">
        <f>'[2]MES MARZO'!C28</f>
        <v>CETIOSA EIRL</v>
      </c>
      <c r="E31" s="195" t="str">
        <f>'[2]MES MARZO'!I28</f>
        <v>PAGO COMPRA DE COMBUSTIBLE CORRESP. AL 1ER TRIMESTRE, PARA LA GERENCIA DE AREA 1 Y DE LOS VEHICULOS DE ESTA OFIC. REG. DEL MES DE ENERO 2026.</v>
      </c>
      <c r="F31" s="199"/>
      <c r="G31" s="187">
        <v>31530</v>
      </c>
      <c r="H31" s="188">
        <f t="shared" si="0"/>
        <v>10862774.586999997</v>
      </c>
      <c r="I31" s="118"/>
      <c r="J31" s="118"/>
      <c r="K31" s="118"/>
      <c r="L31" s="118"/>
      <c r="M31" s="118"/>
      <c r="N31" s="118"/>
      <c r="O31" s="118"/>
      <c r="P31" s="118"/>
      <c r="Q31" s="118"/>
      <c r="R31" s="118"/>
      <c r="S31" s="118"/>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c r="DC31" s="119"/>
      <c r="DD31" s="119"/>
      <c r="DE31" s="119"/>
      <c r="DF31" s="119"/>
      <c r="DG31" s="119"/>
      <c r="DH31" s="119"/>
      <c r="DI31" s="119"/>
      <c r="DJ31" s="119"/>
      <c r="DK31" s="119"/>
      <c r="DL31" s="119"/>
      <c r="DM31" s="119"/>
      <c r="DN31" s="119"/>
      <c r="DO31" s="119"/>
      <c r="DP31" s="119"/>
      <c r="DQ31" s="119"/>
      <c r="DR31" s="119"/>
      <c r="DS31" s="119"/>
      <c r="DT31" s="119"/>
      <c r="DU31" s="119"/>
      <c r="DV31" s="119"/>
      <c r="DW31" s="119"/>
      <c r="DX31" s="119"/>
      <c r="DY31" s="119"/>
      <c r="DZ31" s="119"/>
      <c r="EA31" s="119"/>
      <c r="EB31" s="119"/>
      <c r="EC31" s="119"/>
      <c r="ED31" s="119"/>
      <c r="EE31" s="119"/>
      <c r="EF31" s="119"/>
      <c r="EG31" s="119"/>
      <c r="EH31" s="119"/>
      <c r="EI31" s="119"/>
      <c r="EJ31" s="119"/>
      <c r="EK31" s="119"/>
      <c r="EL31" s="119"/>
      <c r="EM31" s="119"/>
      <c r="EN31" s="119"/>
      <c r="EO31" s="119"/>
      <c r="EP31" s="119"/>
      <c r="EQ31" s="119"/>
      <c r="ER31" s="119"/>
      <c r="ES31" s="119"/>
      <c r="ET31" s="119"/>
      <c r="EU31" s="119"/>
      <c r="EV31" s="119"/>
      <c r="EW31" s="119"/>
      <c r="EX31" s="119"/>
      <c r="EY31" s="119"/>
      <c r="EZ31" s="119"/>
      <c r="FA31" s="119"/>
      <c r="FB31" s="119"/>
      <c r="FC31" s="119"/>
      <c r="FD31" s="119"/>
      <c r="FE31" s="119"/>
      <c r="FF31" s="119"/>
      <c r="FG31" s="119"/>
      <c r="FH31" s="119"/>
      <c r="FI31" s="119"/>
      <c r="FJ31" s="119"/>
      <c r="FK31" s="119"/>
      <c r="FL31" s="119"/>
      <c r="FM31" s="119"/>
      <c r="FN31" s="119"/>
      <c r="FO31" s="119"/>
      <c r="FP31" s="119"/>
      <c r="FQ31" s="119"/>
      <c r="FR31" s="119"/>
      <c r="FS31" s="119"/>
      <c r="FT31" s="119"/>
      <c r="FU31" s="119"/>
      <c r="FV31" s="119"/>
      <c r="FW31" s="119"/>
      <c r="FX31" s="119"/>
      <c r="FY31" s="119"/>
      <c r="FZ31" s="119"/>
      <c r="GA31" s="119"/>
      <c r="GB31" s="119"/>
      <c r="GC31" s="119"/>
      <c r="GD31" s="119"/>
      <c r="GE31" s="119"/>
      <c r="GF31" s="119"/>
      <c r="GG31" s="119"/>
      <c r="GH31" s="119"/>
      <c r="GI31" s="119"/>
      <c r="GJ31" s="119"/>
      <c r="GK31" s="119"/>
      <c r="GL31" s="119"/>
      <c r="GM31" s="119"/>
      <c r="GN31" s="119"/>
      <c r="GO31" s="119"/>
      <c r="GP31" s="119"/>
      <c r="GQ31" s="119"/>
      <c r="GR31" s="119"/>
      <c r="GS31" s="119"/>
      <c r="GT31" s="119"/>
      <c r="GU31" s="119"/>
      <c r="GV31" s="119"/>
      <c r="GW31" s="119"/>
      <c r="GX31" s="119"/>
    </row>
    <row r="32" spans="1:206" s="31" customFormat="1" ht="37.5" x14ac:dyDescent="0.3">
      <c r="A32" s="139"/>
      <c r="B32" s="184">
        <f>'[2]MES MARZO'!E29</f>
        <v>46086</v>
      </c>
      <c r="C32" s="190" t="str">
        <f>'[2]MES MARZO'!D29</f>
        <v>41969197519</v>
      </c>
      <c r="D32" s="124" t="str">
        <f>'[2]MES MARZO'!C29</f>
        <v xml:space="preserve">DIRECCION GENERAL DE IMPUESTOS INTERNOS </v>
      </c>
      <c r="E32" s="200" t="str">
        <f>'[2]MES MARZO'!I29</f>
        <v>PAGO DE IMPUESTO RETENCION A PROVEEDORES DEL ESTADO FORM IR-17 CORRESPONDIENTE AL MES DE ENERO 2026</v>
      </c>
      <c r="F32" s="186"/>
      <c r="G32" s="187">
        <v>235253.73</v>
      </c>
      <c r="H32" s="188">
        <f t="shared" si="0"/>
        <v>10627520.856999997</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20" customFormat="1" ht="75" x14ac:dyDescent="0.3">
      <c r="A33" s="137"/>
      <c r="B33" s="184">
        <f>'[2]MES MARZO'!E30</f>
        <v>46086</v>
      </c>
      <c r="C33" s="190" t="str">
        <f>'[2]MES MARZO'!D30</f>
        <v>41969912300</v>
      </c>
      <c r="D33" s="127" t="str">
        <f>'[2]MES MARZO'!C30</f>
        <v>PROSPERO RAFAEL RODRIGUEZ PEÑA</v>
      </c>
      <c r="E33" s="195" t="str">
        <f>'[2]MES MARZO'!I30</f>
        <v>PAGO FINAL DE UN 40% POR SERVICIOS DE MANO DE OBRA PARA LOS TRABAJOS EXTERNOS DE MANTENIMIENTO DE PINTURA EN MUROS INTERNOS Y EXTERNOS DEL EES, EN EL CPN ENTRADA DE MAO Y CPN BORUCO DE LA GERENCIA DE AREA 1 DE ESTE SRSCNO R-4</v>
      </c>
      <c r="F33" s="186"/>
      <c r="G33" s="187">
        <v>56840</v>
      </c>
      <c r="H33" s="188">
        <f t="shared" si="0"/>
        <v>10570680.856999997</v>
      </c>
      <c r="I33" s="118"/>
      <c r="J33" s="118"/>
      <c r="K33" s="118"/>
      <c r="L33" s="118"/>
      <c r="M33" s="118"/>
      <c r="N33" s="118"/>
      <c r="O33" s="118"/>
      <c r="P33" s="118"/>
      <c r="Q33" s="118"/>
      <c r="R33" s="118"/>
      <c r="S33" s="118"/>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c r="EI33" s="119"/>
      <c r="EJ33" s="119"/>
      <c r="EK33" s="119"/>
      <c r="EL33" s="119"/>
      <c r="EM33" s="119"/>
      <c r="EN33" s="119"/>
      <c r="EO33" s="119"/>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c r="FO33" s="119"/>
      <c r="FP33" s="119"/>
      <c r="FQ33" s="119"/>
      <c r="FR33" s="119"/>
      <c r="FS33" s="119"/>
      <c r="FT33" s="119"/>
      <c r="FU33" s="119"/>
      <c r="FV33" s="119"/>
      <c r="FW33" s="119"/>
      <c r="FX33" s="119"/>
      <c r="FY33" s="119"/>
      <c r="FZ33" s="119"/>
      <c r="GA33" s="119"/>
      <c r="GB33" s="119"/>
      <c r="GC33" s="119"/>
      <c r="GD33" s="119"/>
      <c r="GE33" s="119"/>
      <c r="GF33" s="119"/>
      <c r="GG33" s="119"/>
      <c r="GH33" s="119"/>
      <c r="GI33" s="119"/>
      <c r="GJ33" s="119"/>
      <c r="GK33" s="119"/>
      <c r="GL33" s="119"/>
      <c r="GM33" s="119"/>
      <c r="GN33" s="119"/>
      <c r="GO33" s="119"/>
      <c r="GP33" s="119"/>
      <c r="GQ33" s="119"/>
      <c r="GR33" s="119"/>
      <c r="GS33" s="119"/>
      <c r="GT33" s="119"/>
      <c r="GU33" s="119"/>
      <c r="GV33" s="119"/>
      <c r="GW33" s="119"/>
      <c r="GX33" s="119"/>
    </row>
    <row r="34" spans="1:206" s="120" customFormat="1" ht="56.25" x14ac:dyDescent="0.3">
      <c r="A34" s="137"/>
      <c r="B34" s="184">
        <f>'[2]MES MARZO'!E31</f>
        <v>46086</v>
      </c>
      <c r="C34" s="201" t="str">
        <f>'[2]MES MARZO'!D31</f>
        <v>41970039718</v>
      </c>
      <c r="D34" s="127" t="str">
        <f>'[2]MES MARZO'!C31</f>
        <v>DEULIO PERALTA MARTINEZ</v>
      </c>
      <c r="E34" s="197" t="str">
        <f>'[2]MES MARZO'!I31</f>
        <v>PAGO FINAL DE UN 40% POR SERVICIOS DE MANO DE OBRA PARA LOS TRABAJOS DE PINTURA GENERAL DEL EES, EN EL CPN PILOTO DE ESTE SRSCNO R-4</v>
      </c>
      <c r="F34" s="186"/>
      <c r="G34" s="187">
        <v>36000.100000000006</v>
      </c>
      <c r="H34" s="188">
        <f t="shared" si="0"/>
        <v>10534680.756999997</v>
      </c>
      <c r="I34" s="118"/>
      <c r="J34" s="118"/>
      <c r="K34" s="118"/>
      <c r="L34" s="118"/>
      <c r="M34" s="118"/>
      <c r="N34" s="118"/>
      <c r="O34" s="118"/>
      <c r="P34" s="118"/>
      <c r="Q34" s="118"/>
      <c r="R34" s="118"/>
      <c r="S34" s="118"/>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c r="EI34" s="119"/>
      <c r="EJ34" s="119"/>
      <c r="EK34" s="119"/>
      <c r="EL34" s="119"/>
      <c r="EM34" s="119"/>
      <c r="EN34" s="119"/>
      <c r="EO34" s="119"/>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c r="FO34" s="119"/>
      <c r="FP34" s="119"/>
      <c r="FQ34" s="119"/>
      <c r="FR34" s="119"/>
      <c r="FS34" s="119"/>
      <c r="FT34" s="119"/>
      <c r="FU34" s="119"/>
      <c r="FV34" s="119"/>
      <c r="FW34" s="119"/>
      <c r="FX34" s="119"/>
      <c r="FY34" s="119"/>
      <c r="FZ34" s="119"/>
      <c r="GA34" s="119"/>
      <c r="GB34" s="119"/>
      <c r="GC34" s="119"/>
      <c r="GD34" s="119"/>
      <c r="GE34" s="119"/>
      <c r="GF34" s="119"/>
      <c r="GG34" s="119"/>
      <c r="GH34" s="119"/>
      <c r="GI34" s="119"/>
      <c r="GJ34" s="119"/>
      <c r="GK34" s="119"/>
      <c r="GL34" s="119"/>
      <c r="GM34" s="119"/>
      <c r="GN34" s="119"/>
      <c r="GO34" s="119"/>
      <c r="GP34" s="119"/>
      <c r="GQ34" s="119"/>
      <c r="GR34" s="119"/>
      <c r="GS34" s="119"/>
      <c r="GT34" s="119"/>
      <c r="GU34" s="119"/>
      <c r="GV34" s="119"/>
      <c r="GW34" s="119"/>
      <c r="GX34" s="119"/>
    </row>
    <row r="35" spans="1:206" s="31" customFormat="1" ht="37.5" x14ac:dyDescent="0.3">
      <c r="A35" s="139"/>
      <c r="B35" s="184">
        <f>'[2]MES MARZO'!E32</f>
        <v>46087</v>
      </c>
      <c r="C35" s="201" t="str">
        <f>'[2]MES MARZO'!D32</f>
        <v>41976631014</v>
      </c>
      <c r="D35" s="127" t="str">
        <f>'[2]MES MARZO'!C32</f>
        <v>ALBANIA ALT.RODRIGUEZ VENTURA</v>
      </c>
      <c r="E35" s="197" t="str">
        <f>'[2]MES MARZO'!I32</f>
        <v>PAGO ALQUILER DONDE FUNCIONA LA UNAP LAS 300 CORRESPONDIENTE A FEBRERO 2026</v>
      </c>
      <c r="F35" s="186"/>
      <c r="G35" s="187">
        <v>10989</v>
      </c>
      <c r="H35" s="188">
        <f t="shared" si="0"/>
        <v>10523691.756999997</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37.5" x14ac:dyDescent="0.3">
      <c r="A36" s="139"/>
      <c r="B36" s="184">
        <f>'[2]MES MARZO'!E33</f>
        <v>46087</v>
      </c>
      <c r="C36" s="201" t="str">
        <f>'[2]MES MARZO'!D33</f>
        <v>41976631160</v>
      </c>
      <c r="D36" s="124" t="str">
        <f>'[2]MES MARZO'!C33</f>
        <v>ANA LUCIA RODRIGUEZ</v>
      </c>
      <c r="E36" s="195" t="str">
        <f>'[2]MES MARZO'!I33</f>
        <v>PAGO ALQUILER DONDE FUNCIONA EL CPN MEJORAMIENTO SOCIAL CORRESP. A FEBRERO 2026</v>
      </c>
      <c r="F36" s="186"/>
      <c r="G36" s="187">
        <v>8100</v>
      </c>
      <c r="H36" s="188">
        <f t="shared" si="0"/>
        <v>10515591.756999997</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37.5" x14ac:dyDescent="0.3">
      <c r="A37" s="140"/>
      <c r="B37" s="184">
        <f>'[2]MES MARZO'!E34</f>
        <v>46087</v>
      </c>
      <c r="C37" s="189" t="str">
        <f>'[2]MES MARZO'!D34</f>
        <v>41976631313</v>
      </c>
      <c r="D37" s="125" t="str">
        <f>'[2]MES MARZO'!C34</f>
        <v>ASTRIL RODRIGUEZ SANCHEZ</v>
      </c>
      <c r="E37" s="197" t="str">
        <f>'[2]MES MARZO'!I34</f>
        <v>PAGO ALQUILER DONDE FUNCIONA EL ALMACEN DE DEPOSITOS DE MERCANCIAS Y MEDICINAS DEL MES DE FEBRERO 2026</v>
      </c>
      <c r="F37" s="186"/>
      <c r="G37" s="187">
        <v>80001</v>
      </c>
      <c r="H37" s="188">
        <f t="shared" si="0"/>
        <v>10435590.756999997</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40"/>
      <c r="B38" s="184">
        <f>'[2]MES MARZO'!E35</f>
        <v>46087</v>
      </c>
      <c r="C38" s="190" t="str">
        <f>'[2]MES MARZO'!D35</f>
        <v>41976631605</v>
      </c>
      <c r="D38" s="193" t="str">
        <f>'[2]MES MARZO'!C35</f>
        <v>CANDELARIO VILLAMAN PLACENCIA</v>
      </c>
      <c r="E38" s="191" t="str">
        <f>'[2]MES MARZO'!I35</f>
        <v>PAGO ALQUILER DONDE FUNCIONA EL CPN RIVERA DE MASACRE DEL MES DE FEBRERO 2026</v>
      </c>
      <c r="F38" s="186"/>
      <c r="G38" s="194">
        <v>16171.65</v>
      </c>
      <c r="H38" s="188">
        <f t="shared" si="0"/>
        <v>10419419.106999997</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37.5" x14ac:dyDescent="0.3">
      <c r="A39" s="141"/>
      <c r="B39" s="184">
        <f>'[2]MES MARZO'!E36</f>
        <v>46087</v>
      </c>
      <c r="C39" s="190" t="str">
        <f>'[2]MES MARZO'!D36</f>
        <v>41976631902</v>
      </c>
      <c r="D39" s="191" t="str">
        <f>'[2]MES MARZO'!C36</f>
        <v>CARLOS ANTONIO MOREL VALERIO</v>
      </c>
      <c r="E39" s="197" t="str">
        <f>'[2]MES MARZO'!I36</f>
        <v>PAGO ALQUILER DONDE FUNCIONA EL CPN LA GUAJACA DEL MES DE FEBRERO 2026</v>
      </c>
      <c r="F39" s="186"/>
      <c r="G39" s="187">
        <v>10000</v>
      </c>
      <c r="H39" s="188">
        <f t="shared" si="0"/>
        <v>10409419.106999997</v>
      </c>
    </row>
    <row r="40" spans="1:206" s="31" customFormat="1" ht="56.25" x14ac:dyDescent="0.3">
      <c r="A40" s="139"/>
      <c r="B40" s="184">
        <f>'[2]MES MARZO'!E37</f>
        <v>46087</v>
      </c>
      <c r="C40" s="190" t="str">
        <f>'[2]MES MARZO'!D37</f>
        <v>41976632171</v>
      </c>
      <c r="D40" s="191" t="str">
        <f>'[2]MES MARZO'!C37</f>
        <v>CELIA ROSA BETANCES</v>
      </c>
      <c r="E40" s="197" t="str">
        <f>'[2]MES MARZO'!I37</f>
        <v>PAGO DEL ALQUILER DONDE FUNCIONA EL CPN EL ALBIMAR, SANTIAGO RODRIGUEZ DE ESTE SRSCNO R-4 DEL MES DE FEBRERO 2026</v>
      </c>
      <c r="F40" s="186"/>
      <c r="G40" s="187">
        <v>13176.9</v>
      </c>
      <c r="H40" s="188">
        <f t="shared" si="0"/>
        <v>10396242.206999997</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9"/>
      <c r="B41" s="184">
        <f>'[2]MES MARZO'!E38</f>
        <v>46087</v>
      </c>
      <c r="C41" s="189" t="str">
        <f>'[2]MES MARZO'!D38</f>
        <v>41976632350</v>
      </c>
      <c r="D41" s="125" t="str">
        <f>'[2]MES MARZO'!C38</f>
        <v>CLARIS DEL PILAR UREÑA JIMENEZ DE BATISTA</v>
      </c>
      <c r="E41" s="195" t="str">
        <f>'[2]MES MARZO'!I38</f>
        <v>PAGO DEL ALQUILER DONDE FUNCIONA EL CPN VILLA SINDA, MONTECRISTI DE ESTE SRSCNO R-4 CORRESPONDIENTE AL MES DE FEBRERO 2026</v>
      </c>
      <c r="F41" s="186"/>
      <c r="G41" s="187">
        <v>10000.799999999999</v>
      </c>
      <c r="H41" s="188">
        <f t="shared" si="0"/>
        <v>10386241.406999996</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56.25" x14ac:dyDescent="0.3">
      <c r="A42" s="139"/>
      <c r="B42" s="184">
        <f>'[2]MES MARZO'!E39</f>
        <v>46087</v>
      </c>
      <c r="C42" s="190" t="str">
        <f>'[2]MES MARZO'!D39</f>
        <v>41976632510</v>
      </c>
      <c r="D42" s="191" t="str">
        <f>'[2]MES MARZO'!C39</f>
        <v>CRISOSTIMA DEVORA MINAYA</v>
      </c>
      <c r="E42" s="195" t="str">
        <f>'[2]MES MARZO'!I39</f>
        <v>PAGO DEL ALQUILER DONDE FUNCIONA EL CPN LOS CAYUCOS, MAO VALVERDE DE ESTE SRSCNO R-4 CORRESPONDIENTE AL MES DE FEBRERO 2026</v>
      </c>
      <c r="F42" s="186"/>
      <c r="G42" s="187">
        <v>10301.94</v>
      </c>
      <c r="H42" s="188">
        <f t="shared" si="0"/>
        <v>10375939.466999996</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56.25" x14ac:dyDescent="0.3">
      <c r="A43" s="139"/>
      <c r="B43" s="184">
        <f>'[2]MES MARZO'!E40</f>
        <v>46087</v>
      </c>
      <c r="C43" s="190" t="str">
        <f>'[2]MES MARZO'!D40</f>
        <v>41976632647</v>
      </c>
      <c r="D43" s="191" t="str">
        <f>'[2]MES MARZO'!C40</f>
        <v>DANIEL DE JS ESCOTTO</v>
      </c>
      <c r="E43" s="195" t="str">
        <f>'[2]MES MARZO'!I40</f>
        <v>PAGO DEL ALQUILER DONDE FUNCIONA EL CPN AGRICULTURA, SANTIAGO RODRIGUEZ DE ESTE SRSCNO R-4 CORRESPONDIENTE AL MES DE FEBRERO 2026</v>
      </c>
      <c r="F43" s="186"/>
      <c r="G43" s="187">
        <v>12099.977999999999</v>
      </c>
      <c r="H43" s="188">
        <f t="shared" si="0"/>
        <v>10363839.488999996</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56.25" x14ac:dyDescent="0.3">
      <c r="A44" s="139"/>
      <c r="B44" s="184">
        <f>'[2]MES MARZO'!E41</f>
        <v>46087</v>
      </c>
      <c r="C44" s="189" t="str">
        <f>'[2]MES MARZO'!D41</f>
        <v>41976632788</v>
      </c>
      <c r="D44" s="202" t="str">
        <f>'[2]MES MARZO'!C41</f>
        <v>DANIS DANIEL ACOSTA REYES</v>
      </c>
      <c r="E44" s="195" t="str">
        <f>'[2]MES MARZO'!I41</f>
        <v>PAGO DEL ALQUILER DONDE FUNCIONA EL CPN LA CAPITALITA MONTECRISTI DE ESTE SRSCNO R-4 CORRESPONDIENTE AL MES DE FEBRERO 2026</v>
      </c>
      <c r="F44" s="186"/>
      <c r="G44" s="187">
        <v>15000.3</v>
      </c>
      <c r="H44" s="188">
        <f t="shared" si="0"/>
        <v>10348839.188999996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9"/>
      <c r="B45" s="184">
        <f>'[2]MES MARZO'!E42</f>
        <v>46087</v>
      </c>
      <c r="C45" s="189" t="str">
        <f>'[2]MES MARZO'!D42</f>
        <v>41976667128</v>
      </c>
      <c r="D45" s="202" t="str">
        <f>'[2]MES MARZO'!C42</f>
        <v>DANNY LUNA FILPO</v>
      </c>
      <c r="E45" s="195" t="str">
        <f>'[2]MES MARZO'!I42</f>
        <v>PAGO DEL ALQUILER DONDE FUNCIONAN LOS CPN DE CLASE Y CP ENRIQUILLO DEL MUNICIPIO DE ESPERANZA DE ESTE SRSCNO R-4 DEL MES DE FEBRERO 2026</v>
      </c>
      <c r="F45" s="186"/>
      <c r="G45" s="187">
        <v>15000</v>
      </c>
      <c r="H45" s="188">
        <f t="shared" si="0"/>
        <v>10333839.188999996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42"/>
      <c r="B46" s="184">
        <f>'[2]MES MARZO'!E43</f>
        <v>46087</v>
      </c>
      <c r="C46" s="462" t="str">
        <f>'[2]MES MARZO'!D43</f>
        <v>41976667313</v>
      </c>
      <c r="D46" s="202" t="str">
        <f>'[2]MES MARZO'!C43</f>
        <v>DORCA DAMARIS CHAVEZ</v>
      </c>
      <c r="E46" s="195" t="str">
        <f>'[2]MES MARZO'!I43</f>
        <v>PAGO DEL ALQUILER DONDE FUNCIONA EL CPN BARRIO PUERTO RICO DE ESTE SRSCNO R-4 CORRESPONDIENTE AL MES DE FEBRERO 2026</v>
      </c>
      <c r="F46" s="186"/>
      <c r="G46" s="187">
        <v>10449.99</v>
      </c>
      <c r="H46" s="188">
        <f t="shared" si="0"/>
        <v>10323389.198999995</v>
      </c>
      <c r="I46" s="33"/>
      <c r="J46" s="33"/>
      <c r="K46" s="33"/>
      <c r="L46" s="33"/>
      <c r="M46" s="33"/>
      <c r="N46" s="33"/>
      <c r="O46" s="33"/>
      <c r="P46" s="33"/>
      <c r="Q46" s="33"/>
      <c r="R46" s="33"/>
      <c r="S46" s="33"/>
    </row>
    <row r="47" spans="1:206" s="31" customFormat="1" ht="56.25" x14ac:dyDescent="0.3">
      <c r="A47" s="139"/>
      <c r="B47" s="184">
        <f>'[2]MES MARZO'!E44</f>
        <v>46087</v>
      </c>
      <c r="C47" s="462" t="str">
        <f>'[2]MES MARZO'!D44</f>
        <v>41976667554</v>
      </c>
      <c r="D47" s="202" t="str">
        <f>'[2]MES MARZO'!C44</f>
        <v>ELISABETH TEJADA ORTIZ</v>
      </c>
      <c r="E47" s="197" t="str">
        <f>'[2]MES MARZO'!I44</f>
        <v>PAGO DEL ALQUILER DONDE FUNCIONA LA UNAP LOS MICHES, DAJABON DE ESTE SRSCNO R-4 CORRESPONDIENTE AL MES DE FEBRERO 2026</v>
      </c>
      <c r="F47" s="186"/>
      <c r="G47" s="187">
        <v>7000</v>
      </c>
      <c r="H47" s="188">
        <f t="shared" si="0"/>
        <v>10316389.198999995</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9"/>
      <c r="B48" s="184">
        <f>'[2]MES MARZO'!E45</f>
        <v>46087</v>
      </c>
      <c r="C48" s="463" t="str">
        <f>'[2]MES MARZO'!D45</f>
        <v>41976667825</v>
      </c>
      <c r="D48" s="203" t="str">
        <f>'[2]MES MARZO'!C45</f>
        <v>FE ALICIA PEREZ</v>
      </c>
      <c r="E48" s="195" t="str">
        <f>'[2]MES MARZO'!I45</f>
        <v>PAGO DEL ALQUILER DONDE FUNCIONA EL CPN LAS FLORES, MONTECRISTI DE ESTE SRSCNO R-4 CORRESPONDIENTE AL MES DE FEBRERO 2026</v>
      </c>
      <c r="F48" s="186"/>
      <c r="G48" s="187">
        <v>17000</v>
      </c>
      <c r="H48" s="188">
        <f t="shared" si="0"/>
        <v>10299389.198999995</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8"/>
      <c r="B49" s="184">
        <f>'[2]MES MARZO'!E46</f>
        <v>46087</v>
      </c>
      <c r="C49" s="190" t="str">
        <f>'[2]MES MARZO'!D46</f>
        <v>41976668236</v>
      </c>
      <c r="D49" s="125" t="str">
        <f>'[2]MES MARZO'!C46</f>
        <v>FELIPE DE JESUS SUSAÑA</v>
      </c>
      <c r="E49" s="197" t="str">
        <f>'[2]MES MARZO'!I46</f>
        <v>PAGO DEL ALQUILER DONDE FUNCIONA EL CPN EL PARAISO ESPERANZA VALVERDE DE ESTE SRSCNO R-4 CORRESPONDIENTE AL MES DE FEBRERO 2026</v>
      </c>
      <c r="F49" s="186"/>
      <c r="G49" s="187">
        <v>13000</v>
      </c>
      <c r="H49" s="188">
        <f t="shared" si="0"/>
        <v>10286389.198999995</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8"/>
      <c r="B50" s="184">
        <f>'[2]MES MARZO'!E47</f>
        <v>46087</v>
      </c>
      <c r="C50" s="190" t="str">
        <f>'[2]MES MARZO'!D47</f>
        <v>41976668432</v>
      </c>
      <c r="D50" s="125" t="str">
        <f>'[2]MES MARZO'!C47</f>
        <v>FRANKLIN ALMONTE</v>
      </c>
      <c r="E50" s="195" t="str">
        <f>'[2]MES MARZO'!I47</f>
        <v>PAGO DEL ALQUILER DONDE FUNCIONA EL CPN CAMBELEN, SANTIAGO RODRIGUEZ DE ESTE SRSCNO R-4 CORRESPONDIENTE AL MES DE FEBRERO 2026</v>
      </c>
      <c r="F50" s="186"/>
      <c r="G50" s="187">
        <v>15000</v>
      </c>
      <c r="H50" s="188">
        <f t="shared" si="0"/>
        <v>10271389.198999995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8"/>
      <c r="B51" s="184">
        <f>'[2]MES MARZO'!E48</f>
        <v>46087</v>
      </c>
      <c r="C51" s="190" t="str">
        <f>'[2]MES MARZO'!D48</f>
        <v>41976668617</v>
      </c>
      <c r="D51" s="125" t="str">
        <f>'[2]MES MARZO'!C48</f>
        <v>GERVIN YASMIN MEJIA</v>
      </c>
      <c r="E51" s="197" t="str">
        <f>'[2]MES MARZO'!I48</f>
        <v>PAGO DEL ALQUILER DONDE FUNCIONA EL CPN LOS PEREZ,VALVERDE DE ESTE SRSCNO R-4 CORRESPONDIENTE AL MES DE FEBRERO 2026</v>
      </c>
      <c r="F51" s="186"/>
      <c r="G51" s="187">
        <v>13296.69</v>
      </c>
      <c r="H51" s="188">
        <f t="shared" si="0"/>
        <v>10258092.508999996</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8"/>
      <c r="B52" s="184">
        <f>'[2]MES MARZO'!E49</f>
        <v>46087</v>
      </c>
      <c r="C52" s="190" t="str">
        <f>'[2]MES MARZO'!D49</f>
        <v>41976668812</v>
      </c>
      <c r="D52" s="203" t="str">
        <f>'[2]MES MARZO'!C49</f>
        <v>GIORDANO A LANDRON</v>
      </c>
      <c r="E52" s="197" t="str">
        <f>'[2]MES MARZO'!I49</f>
        <v>PAGO DEL ALQUILER DONDE FUNCIONA EL CPN PLAZA BELLER CORRESPONDIENTE AL MES DE ENERO 2026.</v>
      </c>
      <c r="F52" s="186"/>
      <c r="G52" s="187">
        <v>10395</v>
      </c>
      <c r="H52" s="188">
        <f t="shared" si="0"/>
        <v>10247697.508999996</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56.25" x14ac:dyDescent="0.3">
      <c r="A53" s="139"/>
      <c r="B53" s="184">
        <f>'[2]MES MARZO'!E50</f>
        <v>46087</v>
      </c>
      <c r="C53" s="190" t="str">
        <f>'[2]MES MARZO'!D50</f>
        <v>41976669065</v>
      </c>
      <c r="D53" s="125" t="str">
        <f>'[2]MES MARZO'!C50</f>
        <v>HECTOR ANDUJAR CRUZ</v>
      </c>
      <c r="E53" s="197" t="str">
        <f>'[2]MES MARZO'!I50</f>
        <v>PAGO DEL ALQUILER DONDE FUNCIONA EL CPN BUEN HOMBRE, MONTECRISTI DE ESTE SRSCNO R-4, CORRESPONDIENTE AL MES DE ENERO 2026</v>
      </c>
      <c r="F53" s="186"/>
      <c r="G53" s="187">
        <v>17325</v>
      </c>
      <c r="H53" s="188">
        <f t="shared" si="0"/>
        <v>10230372.508999996</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56.25" x14ac:dyDescent="0.3">
      <c r="A54" s="139"/>
      <c r="B54" s="184">
        <f>'[2]MES MARZO'!E51</f>
        <v>46087</v>
      </c>
      <c r="C54" s="190" t="str">
        <f>'[2]MES MARZO'!D51</f>
        <v>41976669254</v>
      </c>
      <c r="D54" s="126" t="str">
        <f>'[2]MES MARZO'!C51</f>
        <v>JOSE JUSTINO MOREL LIRIANO</v>
      </c>
      <c r="E54" s="197" t="str">
        <f>'[2]MES MARZO'!I51</f>
        <v>PAGO DEL ALQUILER DONDE FUNCIONAN LAS UNAPS LA MANICERA Y BENITO MONCION, DAJABON DE ESTE SRSCNO R--4 CORRESPONDIENTE A ENERO 2026.</v>
      </c>
      <c r="F54" s="186"/>
      <c r="G54" s="187">
        <v>18149.980000000003</v>
      </c>
      <c r="H54" s="188">
        <f t="shared" si="0"/>
        <v>10212222.528999995</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37.5" x14ac:dyDescent="0.3">
      <c r="A55" s="138"/>
      <c r="B55" s="184">
        <f>'[2]MES MARZO'!E52</f>
        <v>46087</v>
      </c>
      <c r="C55" s="201" t="str">
        <f>'[2]MES MARZO'!D52</f>
        <v>41976700071</v>
      </c>
      <c r="D55" s="124" t="str">
        <f>'[2]MES MARZO'!C52</f>
        <v>JUAN ANTONIO RIVAS</v>
      </c>
      <c r="E55" s="197" t="str">
        <f>'[2]MES MARZO'!I52</f>
        <v>PAGO DEL ALQUILER DONDE FUNCIONA EL ALMACEN DE EQUIPOS, MONTECRISTI DE ESTE SRSCNO R-4 CORRESPONDIENTE A ENERO 2026</v>
      </c>
      <c r="F55" s="204"/>
      <c r="G55" s="187">
        <v>17968.5</v>
      </c>
      <c r="H55" s="188">
        <f t="shared" si="0"/>
        <v>10194254.028999995</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9"/>
      <c r="B56" s="184">
        <f>'[2]MES MARZO'!E53</f>
        <v>46087</v>
      </c>
      <c r="C56" s="201" t="str">
        <f>'[2]MES MARZO'!D53</f>
        <v>41976700336</v>
      </c>
      <c r="D56" s="128" t="str">
        <f>'[2]MES MARZO'!C53</f>
        <v>LONGINA MATEO V</v>
      </c>
      <c r="E56" s="197" t="str">
        <f>'[2]MES MARZO'!I53</f>
        <v>PAGO DEL ALQUILER DONDE FUNCIONA LA UNAP RESTAURACION, DAJABON DE ESTE SRSCNO R-4, CORRESPONDIENTE AL MES DE ENERO 2026</v>
      </c>
      <c r="F56" s="186"/>
      <c r="G56" s="187">
        <v>12105</v>
      </c>
      <c r="H56" s="188">
        <f t="shared" si="0"/>
        <v>10182149.028999995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56.25" x14ac:dyDescent="0.3">
      <c r="A57" s="139"/>
      <c r="B57" s="184">
        <f>'[2]MES MARZO'!E54</f>
        <v>46087</v>
      </c>
      <c r="C57" s="201" t="str">
        <f>'[2]MES MARZO'!D54</f>
        <v>41976700514</v>
      </c>
      <c r="D57" s="128" t="str">
        <f>'[2]MES MARZO'!C54</f>
        <v>MAIRA DE LOS SANTOS</v>
      </c>
      <c r="E57" s="197" t="str">
        <f>'[2]MES MARZO'!I54</f>
        <v>PAGO DEL ALQUILER DONDE FUNCIONA EL CPN SAN ANTONIO MAO VALVERDE, DE ESTE SRSCNO R-4, CORRESPONDIENTE AL MES DE ENERO 2026</v>
      </c>
      <c r="F57" s="186"/>
      <c r="G57" s="187">
        <v>12000</v>
      </c>
      <c r="H57" s="188">
        <f t="shared" si="0"/>
        <v>10170149.028999995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56.25" x14ac:dyDescent="0.3">
      <c r="A58" s="139"/>
      <c r="B58" s="184">
        <f>'[2]MES MARZO'!E55</f>
        <v>46087</v>
      </c>
      <c r="C58" s="190" t="str">
        <f>'[2]MES MARZO'!D55</f>
        <v>41976700807</v>
      </c>
      <c r="D58" s="128" t="str">
        <f>'[2]MES MARZO'!C55</f>
        <v>MANUEL MARIA PEÑA</v>
      </c>
      <c r="E58" s="197" t="str">
        <f>'[2]MES MARZO'!I55</f>
        <v>PAGO DEL ALQUILER DONDE FUNCIONA EL CPN BARRIO LINDO LAGUNA SALADA DE ESTE SRSCNO R-4, CORRESPONDIENTE AL MES DE ENERO 2026</v>
      </c>
      <c r="F58" s="186"/>
      <c r="G58" s="187">
        <v>8085.8249999999998</v>
      </c>
      <c r="H58" s="188">
        <f t="shared" si="0"/>
        <v>10162063.203999996</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9"/>
      <c r="B59" s="184">
        <f>'[2]MES MARZO'!E56</f>
        <v>46087</v>
      </c>
      <c r="C59" s="190" t="str">
        <f>'[2]MES MARZO'!D56</f>
        <v>41976701020</v>
      </c>
      <c r="D59" s="128" t="str">
        <f>'[2]MES MARZO'!C56</f>
        <v>MARIA YSABEL ALEMAN</v>
      </c>
      <c r="E59" s="197" t="str">
        <f>'[2]MES MARZO'!I56</f>
        <v>PAGO DEL ALQUILER DONDE FUNCIONA LA UNAP LA GALLERA, MONTECRISTI DE ESTE SRSCNO R-4 CORRESPONDIENTE AL MES DE ENERO 2026</v>
      </c>
      <c r="F59" s="186"/>
      <c r="G59" s="187">
        <v>14300</v>
      </c>
      <c r="H59" s="188">
        <f t="shared" si="0"/>
        <v>10147763.203999996</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56.25" x14ac:dyDescent="0.3">
      <c r="A60" s="139"/>
      <c r="B60" s="184">
        <f>'[2]MES MARZO'!E57</f>
        <v>46087</v>
      </c>
      <c r="C60" s="190" t="str">
        <f>'[2]MES MARZO'!D57</f>
        <v>41976701222</v>
      </c>
      <c r="D60" s="128" t="str">
        <f>'[2]MES MARZO'!C57</f>
        <v>MARIO MARTINEZ ALMONTE</v>
      </c>
      <c r="E60" s="197" t="str">
        <f>'[2]MES MARZO'!I57</f>
        <v>PAGO DEL ALQUILER DONDE FUNCIONA EL CPN LOS MAESTROS, MONTECRISTI DE ESTE SRSCNO R-4 CORRESPONDIENTE A LOS MESES DE OCTUBRE, NOVIEMBRE Y ENERO 2026</v>
      </c>
      <c r="F60" s="186"/>
      <c r="G60" s="187">
        <v>9000</v>
      </c>
      <c r="H60" s="188">
        <f t="shared" si="0"/>
        <v>10138763.203999996</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37.5" x14ac:dyDescent="0.3">
      <c r="A61" s="139"/>
      <c r="B61" s="184">
        <f>'[2]MES MARZO'!E58</f>
        <v>46087</v>
      </c>
      <c r="C61" s="190" t="str">
        <f>'[2]MES MARZO'!D58</f>
        <v>41976701449</v>
      </c>
      <c r="D61" s="128" t="str">
        <f>'[2]MES MARZO'!C58</f>
        <v>MARLENY ALMONTE PENA</v>
      </c>
      <c r="E61" s="197" t="str">
        <f>'[2]MES MARZO'!I58</f>
        <v>PAGO DEL ALQUILER DONDE FUNCIONA EL CPN ALTO DE LA PALOMA CORRESPONDIENTE AL MES DE ENERO 2026 DE ESTE SRSCNO R-4</v>
      </c>
      <c r="F61" s="186"/>
      <c r="G61" s="187">
        <v>18000</v>
      </c>
      <c r="H61" s="188">
        <f t="shared" si="0"/>
        <v>10120763.203999996</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56.25" x14ac:dyDescent="0.3">
      <c r="A62" s="138"/>
      <c r="B62" s="184">
        <f>'[2]MES MARZO'!E59</f>
        <v>46087</v>
      </c>
      <c r="C62" s="190" t="str">
        <f>'[2]MES MARZO'!D59</f>
        <v>41976701707</v>
      </c>
      <c r="D62" s="128" t="str">
        <f>'[2]MES MARZO'!C59</f>
        <v>MARY MIRTA MENA MOLINA</v>
      </c>
      <c r="E62" s="197" t="str">
        <f>'[2]MES MARZO'!I59</f>
        <v>PAGO DEL ALQUILER DONDE FUNCIONA EL CPN MONTE CARMELO, GUAYUBIN MONTECRISTI DE ESTE SRSCNO R-4 DEL MES DE ENERO 2026</v>
      </c>
      <c r="F62" s="186"/>
      <c r="G62" s="187">
        <v>14850</v>
      </c>
      <c r="H62" s="188">
        <f t="shared" si="0"/>
        <v>10105913.203999996</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56.25" x14ac:dyDescent="0.3">
      <c r="A63" s="138"/>
      <c r="B63" s="184">
        <f>'[2]MES MARZO'!E60</f>
        <v>46087</v>
      </c>
      <c r="C63" s="190" t="str">
        <f>'[2]MES MARZO'!D60</f>
        <v>41976702056</v>
      </c>
      <c r="D63" s="127" t="str">
        <f>'[2]MES MARZO'!C60</f>
        <v>MERCEDES MARINA VARGAS ALMONTE</v>
      </c>
      <c r="E63" s="197" t="str">
        <f>'[2]MES MARZO'!I60</f>
        <v>PAGO DEL ALQUILER DONDE FUNCIONA LA OFICINA DEL SERVICIO REGIONAL DE SALUD CIBAO NOROESTE R-4, MAO VALVERDE DEL MES DE ENERO 2026</v>
      </c>
      <c r="F63" s="186"/>
      <c r="G63" s="187">
        <v>88569.13</v>
      </c>
      <c r="H63" s="188">
        <f t="shared" si="0"/>
        <v>10017344.073999995</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56.25" x14ac:dyDescent="0.3">
      <c r="A64" s="138"/>
      <c r="B64" s="184">
        <f>'[2]MES MARZO'!E61</f>
        <v>46087</v>
      </c>
      <c r="C64" s="190" t="str">
        <f>'[2]MES MARZO'!D61</f>
        <v>41976702277</v>
      </c>
      <c r="D64" s="127" t="str">
        <f>'[2]MES MARZO'!C61</f>
        <v>MIGUELINA DEL C SUSANA</v>
      </c>
      <c r="E64" s="197" t="str">
        <f>'[2]MES MARZO'!I61</f>
        <v>PAGO DEL ALQUILER DONDE FUNCIONA LA UNAP MOTOCROS, MAO VALVERDE DE ESTE SRSCNO R-4, CORRESPONDIENTE AL MES DE ENERO 2026</v>
      </c>
      <c r="F64" s="186"/>
      <c r="G64" s="187">
        <v>13296.69</v>
      </c>
      <c r="H64" s="188">
        <f t="shared" si="0"/>
        <v>10004047.383999996</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37.5" x14ac:dyDescent="0.3">
      <c r="A65" s="138"/>
      <c r="B65" s="184">
        <f>'[2]MES MARZO'!E62</f>
        <v>46087</v>
      </c>
      <c r="C65" s="190" t="str">
        <f>'[2]MES MARZO'!D62</f>
        <v>41976717426</v>
      </c>
      <c r="D65" s="127" t="str">
        <f>'[2]MES MARZO'!C62</f>
        <v>JUAN ALBERTO ARACENA GOMEZ</v>
      </c>
      <c r="E65" s="197" t="str">
        <f>'[2]MES MARZO'!I62</f>
        <v>PAGO DEL ALQUILER DONDE FUNCIONA LA UNAP CLUB DE LEONES MAO VALVERDE DE ESTE SRSCNO R-4 DEL MES DE ENERO 2026</v>
      </c>
      <c r="F65" s="186"/>
      <c r="G65" s="187">
        <v>14643</v>
      </c>
      <c r="H65" s="188">
        <f t="shared" si="0"/>
        <v>9989404.3839999959</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56.25" x14ac:dyDescent="0.3">
      <c r="A66" s="139"/>
      <c r="B66" s="184">
        <f>'[2]MES MARZO'!E63</f>
        <v>46087</v>
      </c>
      <c r="C66" s="190" t="str">
        <f>'[2]MES MARZO'!D63</f>
        <v>41976717619</v>
      </c>
      <c r="D66" s="127" t="str">
        <f>'[2]MES MARZO'!C63</f>
        <v xml:space="preserve">NELSY MIGUELINA SARIT BUENO </v>
      </c>
      <c r="E66" s="197" t="str">
        <f>'[2]MES MARZO'!I63</f>
        <v>PAGO DEL ALQUILER DONDE FUNCIONA EL CPN EL TAMARINDO, SANTIAGO RODRIGUEZ DE ESTE SRSCNO R-4 CORRESPONDIENTE AL MES DE ENERO 2026</v>
      </c>
      <c r="F66" s="186"/>
      <c r="G66" s="187">
        <v>17968.5</v>
      </c>
      <c r="H66" s="188">
        <f t="shared" si="0"/>
        <v>9971435.8839999959</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9"/>
      <c r="B67" s="184">
        <f>'[2]MES MARZO'!E64</f>
        <v>46087</v>
      </c>
      <c r="C67" s="190" t="str">
        <f>'[2]MES MARZO'!D64</f>
        <v>41976717779</v>
      </c>
      <c r="D67" s="127" t="str">
        <f>'[2]MES MARZO'!C64</f>
        <v>ORLANDO BARAJAS AMAYA</v>
      </c>
      <c r="E67" s="197" t="str">
        <f>'[2]MES MARZO'!I64</f>
        <v>PAGO DEL ALQUILER DONDE FUNCIONA LA UNAP LA CURVA, DAJABON DE ESTE SRSCNO R-4 CORRESPONDIENTE AL MES ENERO 2026.</v>
      </c>
      <c r="F67" s="186"/>
      <c r="G67" s="187">
        <v>10541.519999999999</v>
      </c>
      <c r="H67" s="188">
        <f t="shared" si="0"/>
        <v>9960894.3639999963</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56.25" x14ac:dyDescent="0.3">
      <c r="A68" s="139"/>
      <c r="B68" s="184">
        <f>'[2]MES MARZO'!E65</f>
        <v>46087</v>
      </c>
      <c r="C68" s="190" t="str">
        <f>'[2]MES MARZO'!D65</f>
        <v>41976717939</v>
      </c>
      <c r="D68" s="127" t="str">
        <f>'[2]MES MARZO'!C65</f>
        <v>OTTO BOLIVAR GARCIA</v>
      </c>
      <c r="E68" s="197" t="str">
        <f>'[2]MES MARZO'!I65</f>
        <v>PAGO DEL ALQUILER DONDE FUNCIONA EL CPN VALENTIN SALINERO, DAJABON DE ESTE SRSCNO R-4 CORRESPONDIENTE AL MES DE ENERO 2026</v>
      </c>
      <c r="F68" s="186"/>
      <c r="G68" s="187">
        <v>17968.5</v>
      </c>
      <c r="H68" s="188">
        <f t="shared" si="0"/>
        <v>9942925.8639999963</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37.5" x14ac:dyDescent="0.3">
      <c r="A69" s="139"/>
      <c r="B69" s="184">
        <f>'[2]MES MARZO'!E66</f>
        <v>46087</v>
      </c>
      <c r="C69" s="190" t="str">
        <f>'[2]MES MARZO'!D66</f>
        <v>41976718086</v>
      </c>
      <c r="D69" s="127" t="str">
        <f>'[2]MES MARZO'!C66</f>
        <v>PAULA ESTHER VARGAS</v>
      </c>
      <c r="E69" s="197" t="str">
        <f>'[2]MES MARZO'!I66</f>
        <v>PAGO DEL ALQUILER DONDE FUNCIONA LA UNAP LAS 40 DE ESTE SRSCNO R-4 CORRESPONDIENTE AL MES DE ENERO 2026</v>
      </c>
      <c r="F69" s="186"/>
      <c r="G69" s="187">
        <v>10541.519999999999</v>
      </c>
      <c r="H69" s="188">
        <f t="shared" si="0"/>
        <v>9932384.3439999968</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56.25" x14ac:dyDescent="0.3">
      <c r="A70" s="139"/>
      <c r="B70" s="184">
        <f>'[2]MES MARZO'!E67</f>
        <v>46087</v>
      </c>
      <c r="C70" s="190" t="str">
        <f>'[2]MES MARZO'!D67</f>
        <v>41976718253</v>
      </c>
      <c r="D70" s="127" t="str">
        <f>'[2]MES MARZO'!C67</f>
        <v>RAFAEL AUGUSTO NUÑEZ TEJADA</v>
      </c>
      <c r="E70" s="197" t="str">
        <f>'[2]MES MARZO'!I67</f>
        <v>PAGO DEL ALQUILER DONDE FUNCIONA EL CPN ENRIQUILLO, SANTIAGO RODRIGUEZ DE ESTE SRSCNO R-4, CORRESPONDIENTE AL MES DE ENERO 2026</v>
      </c>
      <c r="F70" s="186"/>
      <c r="G70" s="187">
        <v>18000</v>
      </c>
      <c r="H70" s="188">
        <f t="shared" si="0"/>
        <v>9914384.3439999968</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9"/>
      <c r="B71" s="184">
        <f>'[2]MES MARZO'!E68</f>
        <v>46087</v>
      </c>
      <c r="C71" s="201" t="str">
        <f>'[2]MES MARZO'!D68</f>
        <v>41976718421</v>
      </c>
      <c r="D71" s="125" t="str">
        <f>'[2]MES MARZO'!C68</f>
        <v>RAMON AVELINO MEDINA</v>
      </c>
      <c r="E71" s="197" t="str">
        <f>'[2]MES MARZO'!I68</f>
        <v>PAGO DEL ALQUILER DONDE FUNCIONA EL DEPOSITO DE MERCANCIAS Y MEDICINAS, SECTOR PERICLES MAO VALVERDE DE ESTE SRSCNO R-4, CORRESPONDIENTE A ENERO 2026</v>
      </c>
      <c r="F71" s="186"/>
      <c r="G71" s="187">
        <v>30003.3</v>
      </c>
      <c r="H71" s="188">
        <f t="shared" si="0"/>
        <v>9884381.043999996</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9"/>
      <c r="B72" s="184">
        <f>'[2]MES MARZO'!E69</f>
        <v>46087</v>
      </c>
      <c r="C72" s="201" t="str">
        <f>'[2]MES MARZO'!D69</f>
        <v>41976718557</v>
      </c>
      <c r="D72" s="125" t="str">
        <f>'[2]MES MARZO'!C69</f>
        <v>RINA MAGALIS DE LOS SANTOS GOMEZ</v>
      </c>
      <c r="E72" s="197" t="str">
        <f>'[2]MES MARZO'!I69</f>
        <v>PAGO DEL ALQUILER DONDE FUNCIONA LA UNAP DON BOSCO, MAO VALVERDE DE ESTE SRSCNO R-4 CORRESPONDIENTE AL MES DE ENERO 2026.</v>
      </c>
      <c r="F72" s="186"/>
      <c r="G72" s="187">
        <v>25695</v>
      </c>
      <c r="H72" s="188">
        <f t="shared" si="0"/>
        <v>9858686.043999996</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56.25" x14ac:dyDescent="0.3">
      <c r="A73" s="139"/>
      <c r="B73" s="184">
        <f>'[2]MES MARZO'!E70</f>
        <v>46087</v>
      </c>
      <c r="C73" s="190" t="str">
        <f>'[2]MES MARZO'!D70</f>
        <v>41976718695</v>
      </c>
      <c r="D73" s="127" t="str">
        <f>'[2]MES MARZO'!C70</f>
        <v>ROSA MARIANELA VAZQUEZ</v>
      </c>
      <c r="E73" s="197" t="str">
        <f>'[2]MES MARZO'!I70</f>
        <v>PAGO DEL ALQUILER DONDE FUNCIONA LA UNAP LOS BOMBEROS MONTECRISTI DE ESTE SRSCNO R-4 CORRESPONDIENTE AL MES DE ENERO 2026</v>
      </c>
      <c r="F73" s="186"/>
      <c r="G73" s="187">
        <v>11595.68</v>
      </c>
      <c r="H73" s="188">
        <f t="shared" si="0"/>
        <v>9847090.3639999963</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9"/>
      <c r="B74" s="184">
        <f>'[2]MES MARZO'!E71</f>
        <v>46087</v>
      </c>
      <c r="C74" s="190" t="str">
        <f>'[2]MES MARZO'!D71</f>
        <v>41976718867</v>
      </c>
      <c r="D74" s="127" t="str">
        <f>'[2]MES MARZO'!C71</f>
        <v>TOMAS AQUINO ARIAS REYES</v>
      </c>
      <c r="E74" s="197" t="str">
        <f>'[2]MES MARZO'!I71</f>
        <v>PAGO DEL ALQUILER DONDE FUNCIONA EL CPN LOMA DE CASTAÑUELAS, LAGUNA SALADA DE ESTE SRSCNO R-4 DEL MES DE DICIEMBRE 2025</v>
      </c>
      <c r="F74" s="186"/>
      <c r="G74" s="187">
        <v>9692.1</v>
      </c>
      <c r="H74" s="188">
        <f t="shared" si="0"/>
        <v>9837398.2639999967</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37.5" x14ac:dyDescent="0.3">
      <c r="A75" s="138"/>
      <c r="B75" s="184">
        <f>'[2]MES MARZO'!E72</f>
        <v>46087</v>
      </c>
      <c r="C75" s="190" t="str">
        <f>'[2]MES MARZO'!D72</f>
        <v>41976726261</v>
      </c>
      <c r="D75" s="127" t="str">
        <f>'[2]MES MARZO'!C72</f>
        <v>WILLIAN LEOPORDO TEJADA TEJADA</v>
      </c>
      <c r="E75" s="197" t="str">
        <f>'[2]MES MARZO'!I72</f>
        <v>PAGO DEL ALQUILER DONDE FUNCIONA EL CPN BALDEMIRO CARRERAS DE ESTE SRSCNO R-4 DEL MES DE DICIEMBRE 2025</v>
      </c>
      <c r="F75" s="186"/>
      <c r="G75" s="187">
        <v>13310</v>
      </c>
      <c r="H75" s="188">
        <f t="shared" si="0"/>
        <v>9824088.2639999967</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37.5" x14ac:dyDescent="0.3">
      <c r="A76" s="138"/>
      <c r="B76" s="184">
        <f>'[2]MES MARZO'!E73</f>
        <v>46087</v>
      </c>
      <c r="C76" s="190" t="str">
        <f>'[2]MES MARZO'!D73</f>
        <v>41976726414</v>
      </c>
      <c r="D76" s="127" t="str">
        <f>'[2]MES MARZO'!C73</f>
        <v>YSI DIGMARY UCETA TEJADA</v>
      </c>
      <c r="E76" s="197" t="str">
        <f>'[2]MES MARZO'!I73</f>
        <v>PAGO DEL ALQUILER DONDE FUNCIONA EL CPN LOS TOMINES DE ESTE SRSCO CORRESPONDIENTE AL MES DE DICIEMBRE 2025</v>
      </c>
      <c r="F76" s="186"/>
      <c r="G76" s="187">
        <v>18974.736000000001</v>
      </c>
      <c r="H76" s="188">
        <f t="shared" si="0"/>
        <v>9805113.5279999971</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37.5" x14ac:dyDescent="0.3">
      <c r="A77" s="139"/>
      <c r="B77" s="184">
        <f>'[2]MES MARZO'!E74</f>
        <v>46087</v>
      </c>
      <c r="C77" s="190" t="str">
        <f>'[2]MES MARZO'!D74</f>
        <v>41976726573</v>
      </c>
      <c r="D77" s="127" t="str">
        <f>'[2]MES MARZO'!C74</f>
        <v>ZENEIDA DE JS. DIAZ</v>
      </c>
      <c r="E77" s="197" t="str">
        <f>'[2]MES MARZO'!I74</f>
        <v>PAGO DEL ALQUILER DONDE FUNCIONA LA UNAP LAS ESPINAS DE ESTE SRSCNO R-4 DEL MES DE DICIEMBRE  2025</v>
      </c>
      <c r="F77" s="186"/>
      <c r="G77" s="187">
        <v>16000</v>
      </c>
      <c r="H77" s="188">
        <f t="shared" ref="H77:H85" si="1">H76-G77</f>
        <v>9789113.5279999971</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56.25" x14ac:dyDescent="0.3">
      <c r="A78" s="139"/>
      <c r="B78" s="184">
        <f>'[2]MES MARZO'!E75</f>
        <v>46087</v>
      </c>
      <c r="C78" s="201" t="str">
        <f>'[2]MES MARZO'!D75</f>
        <v>41976727106</v>
      </c>
      <c r="D78" s="127" t="str">
        <f>'[2]MES MARZO'!C75</f>
        <v>DANIS DANIEL ACOSTA REYES</v>
      </c>
      <c r="E78" s="197" t="str">
        <f>'[2]MES MARZO'!I75</f>
        <v>PAGO DEL ALQUILER DONDE FUNCIONA EL CPN LA CAPITALITA MONTECRISTI DE ESTE SRSCNO R-4 CORRESPONDIENTE AL MES DE MARZO 2026</v>
      </c>
      <c r="F78" s="186"/>
      <c r="G78" s="187">
        <v>15000.3</v>
      </c>
      <c r="H78" s="188">
        <f t="shared" si="1"/>
        <v>9774113.2279999964</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37.5" x14ac:dyDescent="0.3">
      <c r="A79" s="139"/>
      <c r="B79" s="184">
        <f>'[2]MES MARZO'!E76</f>
        <v>46087</v>
      </c>
      <c r="C79" s="205" t="str">
        <f>'[2]MES MARZO'!D76</f>
        <v>41976761407</v>
      </c>
      <c r="D79" s="127" t="str">
        <f>'[2]MES MARZO'!C76</f>
        <v>COMPAÑÍA DOMINICANA DE TELEFONOS S.A.</v>
      </c>
      <c r="E79" s="197" t="str">
        <f>'[2]MES MARZO'!I76</f>
        <v>PAGO SERVICIO DE INTERNET DE LOS CENTROS DE PRIMER NIVEL DE ESTE SRSCNO R-4 CORRESP. A FEBRERO 2026</v>
      </c>
      <c r="F79" s="186"/>
      <c r="G79" s="187">
        <v>10062</v>
      </c>
      <c r="H79" s="188">
        <f t="shared" si="1"/>
        <v>9764051.2279999964</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37.5" x14ac:dyDescent="0.3">
      <c r="A80" s="139"/>
      <c r="B80" s="184">
        <f>'[2]MES MARZO'!E77</f>
        <v>46087</v>
      </c>
      <c r="C80" s="201" t="str">
        <f>'[2]MES MARZO'!D77</f>
        <v>41976787456</v>
      </c>
      <c r="D80" s="127" t="str">
        <f>'[2]MES MARZO'!C77</f>
        <v>ALTICE DOMINICANA, SA</v>
      </c>
      <c r="E80" s="195" t="str">
        <f>'[2]MES MARZO'!I77</f>
        <v>PAGO SERVICIO DE INTERNET DEL CENTRO DIAGNOSTICO VALVERDE DE ESTE SRSCNO R-4 CORRESP. A FEBRERO 2026</v>
      </c>
      <c r="F80" s="186"/>
      <c r="G80" s="187">
        <v>25722.6</v>
      </c>
      <c r="H80" s="188">
        <f t="shared" si="1"/>
        <v>9738328.6279999968</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93.75" x14ac:dyDescent="0.3">
      <c r="A81" s="139"/>
      <c r="B81" s="184">
        <f>'[2]MES MARZO'!E78</f>
        <v>46087</v>
      </c>
      <c r="C81" s="190" t="str">
        <f>'[2]MES MARZO'!D78</f>
        <v>41976899385</v>
      </c>
      <c r="D81" s="127" t="str">
        <f>'[2]MES MARZO'!C78</f>
        <v>ALBERTO BOLIVAR GUTIERREZ MESA</v>
      </c>
      <c r="E81" s="197" t="str">
        <f>'[2]MES MARZO'!I78</f>
        <v>PAGO SEGUNDO DE UN 30% POR SERVICIOS DE MANO DE OBRA PARA LOS TRABAJOS DE REPARACIONES EN OBRA CIVIL MENOR, MANTENIMIENTO EN LAS INSTALACIONES HIDROSANITARIAS Y DE DESAGUES, PINTURA GRAL DEL EES, EN LOS CPN HIPOLITO BILLINI, CPN VACA GORDA Y CPN LA CURVA DE ESTE SRSCNO R-4.</v>
      </c>
      <c r="F81" s="186"/>
      <c r="G81" s="187">
        <v>113940.29000000001</v>
      </c>
      <c r="H81" s="188">
        <f t="shared" si="1"/>
        <v>9624388.3379999977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56.25" x14ac:dyDescent="0.3">
      <c r="A82" s="138"/>
      <c r="B82" s="184">
        <f>'[2]MES MARZO'!E79</f>
        <v>46087</v>
      </c>
      <c r="C82" s="190" t="str">
        <f>'[2]MES MARZO'!D79</f>
        <v>41976937506</v>
      </c>
      <c r="D82" s="127" t="str">
        <f>'[2]MES MARZO'!C79</f>
        <v>CRISPIN MALLOL REYES</v>
      </c>
      <c r="E82" s="197" t="str">
        <f>'[2]MES MARZO'!I79</f>
        <v>PAGO COMPRA DE COMBUSTIBLE CONSUMIDO EN LA GERENCIA DE AREA 3 MONTECRISTI DEL 1ER SEMESTRE, CORRESP. AL MES DE ENERO 2026</v>
      </c>
      <c r="F82" s="186"/>
      <c r="G82" s="187">
        <v>35245</v>
      </c>
      <c r="H82" s="188">
        <f t="shared" si="1"/>
        <v>9589143.3379999977</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131.25" x14ac:dyDescent="0.3">
      <c r="A83" s="139"/>
      <c r="B83" s="184">
        <f>'[2]MES MARZO'!E80</f>
        <v>46087</v>
      </c>
      <c r="C83" s="190" t="str">
        <f>'[2]MES MARZO'!D80</f>
        <v>41976976040</v>
      </c>
      <c r="D83" s="127" t="str">
        <f>'[2]MES MARZO'!C80</f>
        <v>ALEXANDER GERONIMO CESPEDES</v>
      </c>
      <c r="E83" s="197" t="str">
        <f>'[2]MES MARZO'!I80</f>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
      <c r="F83" s="186"/>
      <c r="G83" s="187">
        <v>19328.05</v>
      </c>
      <c r="H83" s="188">
        <f t="shared" si="1"/>
        <v>9569815.2879999969</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56.25" x14ac:dyDescent="0.3">
      <c r="A84" s="139"/>
      <c r="B84" s="184">
        <f>'[2]MES MARZO'!E81</f>
        <v>46087</v>
      </c>
      <c r="C84" s="190" t="str">
        <f>'[2]MES MARZO'!D81</f>
        <v>41977528119</v>
      </c>
      <c r="D84" s="223" t="str">
        <f>'[2]MES MARZO'!C81</f>
        <v>PLANTA DE GAS PROPANO ORTE GAS SRL</v>
      </c>
      <c r="E84" s="191" t="str">
        <f>'[2]MES MARZO'!I81</f>
        <v>PAGO COMPRA DE GAS PROPANO CONSUMIDO EN LOS CENTROS DE 1ER NIVEL DE ATENCION Y LA GERENCIA DE AREA 4, DAJABON DEL 1ER SEMESTRE CORRESP A ENERO 2026.</v>
      </c>
      <c r="F84" s="186"/>
      <c r="G84" s="187">
        <v>42257.599999999999</v>
      </c>
      <c r="H84" s="188">
        <f t="shared" si="1"/>
        <v>9527557.6879999973</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56.25" x14ac:dyDescent="0.3">
      <c r="A85" s="139"/>
      <c r="B85" s="184">
        <f>'[2]MES MARZO'!E82</f>
        <v>46087</v>
      </c>
      <c r="C85" s="190" t="str">
        <f>'[2]MES MARZO'!D82</f>
        <v>41977824923</v>
      </c>
      <c r="D85" s="127" t="str">
        <f>'[2]MES MARZO'!C82</f>
        <v>HUMBERTO RAMON RODRIGUEZ RODRIGUEZ</v>
      </c>
      <c r="E85" s="197" t="str">
        <f>'[2]MES MARZO'!I82</f>
        <v>PAGO FINAL POR SERVICIOS DE MANO DE OBRA PARA LOS TRABAJOS DE TERMINACION DE APLICACIÓN DE PAÑETE DE MURO EXTERIOR EN EL AREA 3 DE ESTE SRSCNO R-4.</v>
      </c>
      <c r="F85" s="186"/>
      <c r="G85" s="187">
        <v>91140</v>
      </c>
      <c r="H85" s="188">
        <f t="shared" si="1"/>
        <v>9436417.6879999973</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20.25" x14ac:dyDescent="0.3">
      <c r="A86" s="138"/>
      <c r="B86" s="460">
        <v>46090</v>
      </c>
      <c r="C86" s="190"/>
      <c r="D86" s="459" t="s">
        <v>768</v>
      </c>
      <c r="E86" s="459" t="s">
        <v>95</v>
      </c>
      <c r="F86" s="186">
        <v>4860</v>
      </c>
      <c r="G86" s="187"/>
      <c r="H86" s="188">
        <f>H85-F86</f>
        <v>9431557.6879999973</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37.5" x14ac:dyDescent="0.3">
      <c r="A87" s="139"/>
      <c r="B87" s="460">
        <v>46090</v>
      </c>
      <c r="C87" s="461" t="s">
        <v>771</v>
      </c>
      <c r="D87" s="459" t="s">
        <v>768</v>
      </c>
      <c r="E87" s="459" t="s">
        <v>95</v>
      </c>
      <c r="F87" s="186">
        <v>9230</v>
      </c>
      <c r="G87" s="187"/>
      <c r="H87" s="188">
        <f t="shared" ref="H87:H91" si="2">H86-F87</f>
        <v>9422327.6879999973</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37.5" x14ac:dyDescent="0.3">
      <c r="A88" s="139"/>
      <c r="B88" s="460">
        <v>46090</v>
      </c>
      <c r="C88" s="461" t="s">
        <v>772</v>
      </c>
      <c r="D88" s="459" t="s">
        <v>768</v>
      </c>
      <c r="E88" s="459" t="s">
        <v>95</v>
      </c>
      <c r="F88" s="186">
        <v>7730</v>
      </c>
      <c r="G88" s="187"/>
      <c r="H88" s="188">
        <f t="shared" si="2"/>
        <v>9414597.6879999973</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9"/>
      <c r="B89" s="460">
        <v>46090</v>
      </c>
      <c r="C89" s="461" t="s">
        <v>773</v>
      </c>
      <c r="D89" s="459" t="s">
        <v>768</v>
      </c>
      <c r="E89" s="459" t="s">
        <v>95</v>
      </c>
      <c r="F89" s="186">
        <v>6610</v>
      </c>
      <c r="G89" s="187"/>
      <c r="H89" s="188">
        <f t="shared" si="2"/>
        <v>9407987.6879999973</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37.5" x14ac:dyDescent="0.3">
      <c r="A90" s="139"/>
      <c r="B90" s="460">
        <v>46090</v>
      </c>
      <c r="C90" s="461" t="s">
        <v>774</v>
      </c>
      <c r="D90" s="459" t="s">
        <v>768</v>
      </c>
      <c r="E90" s="459" t="s">
        <v>95</v>
      </c>
      <c r="F90" s="186">
        <v>17500</v>
      </c>
      <c r="G90" s="187"/>
      <c r="H90" s="188">
        <f t="shared" si="2"/>
        <v>9390487.6879999973</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37.5" x14ac:dyDescent="0.3">
      <c r="A91" s="139"/>
      <c r="B91" s="460">
        <v>46090</v>
      </c>
      <c r="C91" s="461" t="s">
        <v>775</v>
      </c>
      <c r="D91" s="459" t="s">
        <v>768</v>
      </c>
      <c r="E91" s="459" t="s">
        <v>95</v>
      </c>
      <c r="F91" s="186">
        <v>26000</v>
      </c>
      <c r="G91" s="187"/>
      <c r="H91" s="188">
        <f t="shared" si="2"/>
        <v>9364487.6879999973</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20.25" x14ac:dyDescent="0.3">
      <c r="A92" s="139"/>
      <c r="B92" s="184">
        <f>'[2]MES MARZO'!E83</f>
        <v>46090</v>
      </c>
      <c r="C92" s="190" t="str">
        <f>'[2]MES MARZO'!D83</f>
        <v>022491</v>
      </c>
      <c r="D92" s="127" t="str">
        <f>'[2]MES MARZO'!C83</f>
        <v>NULO</v>
      </c>
      <c r="E92" s="195" t="str">
        <f>'[2]MES MARZO'!I83</f>
        <v>NULO</v>
      </c>
      <c r="F92" s="186"/>
      <c r="G92" s="187">
        <v>0</v>
      </c>
      <c r="H92" s="188">
        <f>H91-G92</f>
        <v>9364487.6879999973</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75" x14ac:dyDescent="0.3">
      <c r="A93" s="139"/>
      <c r="B93" s="184">
        <f>'[2]MES MARZO'!E84</f>
        <v>46090</v>
      </c>
      <c r="C93" s="190" t="str">
        <f>'[2]MES MARZO'!D84</f>
        <v>022492</v>
      </c>
      <c r="D93" s="127" t="str">
        <f>'[2]MES MARZO'!C84</f>
        <v>WEINER MICHAEL SANCHEZ LIRIANO</v>
      </c>
      <c r="E93" s="198" t="str">
        <f>'[2]MES MARZO'!I84</f>
        <v>PAGO FINAL DE UN 50% POR LOS TRABAJOS DE MANTENIMIENTO DE PINTURA DEL ESS EN LOS CPN LAS FLORES Y CPN EL TAMARINDO QUE PERTENECEN A LA GERENCIA DE AREA 2 SANTIAGO RODRIGUEZ DE ESTE SRSCNO, R-4.</v>
      </c>
      <c r="F93" s="186"/>
      <c r="G93" s="187">
        <v>32155.27</v>
      </c>
      <c r="H93" s="188">
        <f>H92-G93</f>
        <v>9332332.4179999977</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20.25" x14ac:dyDescent="0.3">
      <c r="A94" s="139"/>
      <c r="B94" s="460">
        <v>46091</v>
      </c>
      <c r="C94" s="461" t="s">
        <v>776</v>
      </c>
      <c r="D94" s="459" t="s">
        <v>768</v>
      </c>
      <c r="E94" s="459" t="s">
        <v>95</v>
      </c>
      <c r="F94" s="186">
        <v>5500</v>
      </c>
      <c r="G94" s="187"/>
      <c r="H94" s="188">
        <f>H93-F94</f>
        <v>9326832.4179999977</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37.5" x14ac:dyDescent="0.3">
      <c r="A95" s="143"/>
      <c r="B95" s="184">
        <f>'[2]MES MARZO'!E85</f>
        <v>46091</v>
      </c>
      <c r="C95" s="190" t="str">
        <f>'[2]MES MARZO'!D85</f>
        <v>41999219571</v>
      </c>
      <c r="D95" s="223" t="str">
        <f>'[2]MES MARZO'!C85</f>
        <v>CARMEN DANEYRA TAPIA LOZANO</v>
      </c>
      <c r="E95" s="191" t="str">
        <f>'[2]MES MARZO'!I85</f>
        <v>PAGO ALQUILER DONDE FUNCIONA EL CPN EL VIGIADOR DEL MES DE ENERO 2026</v>
      </c>
      <c r="F95" s="186"/>
      <c r="G95" s="187">
        <v>11000</v>
      </c>
      <c r="H95" s="188">
        <f>H94-G95</f>
        <v>9315832.4179999977</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37.5" x14ac:dyDescent="0.3">
      <c r="A96" s="138"/>
      <c r="B96" s="184">
        <f>'[2]MES MARZO'!E86</f>
        <v>46091</v>
      </c>
      <c r="C96" s="190" t="str">
        <f>'[2]MES MARZO'!D86</f>
        <v>41999219758</v>
      </c>
      <c r="D96" s="125" t="str">
        <f>'[2]MES MARZO'!C86</f>
        <v>CARMEN DANEYRA TAPIA LOZANO</v>
      </c>
      <c r="E96" s="197" t="str">
        <f>'[2]MES MARZO'!I86</f>
        <v>PAGO ALQUILER DONDE FUNCIONA EL CPN EL VIGIADOR DEL MES DE FEBRERO 2026</v>
      </c>
      <c r="F96" s="186"/>
      <c r="G96" s="187">
        <v>11000</v>
      </c>
      <c r="H96" s="188">
        <f>H95-G96</f>
        <v>9304832.4179999977</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20" customFormat="1" ht="37.5" x14ac:dyDescent="0.3">
      <c r="A97" s="137"/>
      <c r="B97" s="184">
        <f>'[2]MES MARZO'!E87</f>
        <v>46091</v>
      </c>
      <c r="C97" s="190" t="str">
        <f>'[2]MES MARZO'!D87</f>
        <v>41999219970</v>
      </c>
      <c r="D97" s="127" t="str">
        <f>'[2]MES MARZO'!C87</f>
        <v>JUAN C. REGALADO</v>
      </c>
      <c r="E97" s="197" t="str">
        <f>'[2]MES MARZO'!I87</f>
        <v>PAGO ALQUILER CPN HATO NUEVO CORRESPONDIENTE A FEBRERO 2026</v>
      </c>
      <c r="F97" s="186"/>
      <c r="G97" s="187">
        <v>12100</v>
      </c>
      <c r="H97" s="188">
        <f t="shared" ref="H97:H113" si="3">H96-G97</f>
        <v>9292732.4179999977</v>
      </c>
      <c r="I97" s="118"/>
      <c r="J97" s="118"/>
      <c r="K97" s="118"/>
      <c r="L97" s="118"/>
      <c r="M97" s="118"/>
      <c r="N97" s="118"/>
      <c r="O97" s="118"/>
      <c r="P97" s="118"/>
      <c r="Q97" s="118"/>
      <c r="R97" s="118"/>
      <c r="S97" s="118"/>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row>
    <row r="98" spans="1:206" s="31" customFormat="1" ht="37.5" x14ac:dyDescent="0.3">
      <c r="A98" s="139"/>
      <c r="B98" s="184">
        <f>'[2]MES MARZO'!E88</f>
        <v>46091</v>
      </c>
      <c r="C98" s="190" t="str">
        <f>'[2]MES MARZO'!D88</f>
        <v>41999220211</v>
      </c>
      <c r="D98" s="127" t="str">
        <f>'[2]MES MARZO'!C88</f>
        <v>ADDIEL EMILIO PENA</v>
      </c>
      <c r="E98" s="197" t="str">
        <f>'[2]MES MARZO'!I88</f>
        <v>PAGO ALQUILER DONDE FUNCIONA LA UNAP EL SAMAN CORRESPONDIENTE AL MES DE FEBRERO 2026</v>
      </c>
      <c r="F98" s="186"/>
      <c r="G98" s="187">
        <v>17538.449999999997</v>
      </c>
      <c r="H98" s="188">
        <f t="shared" si="3"/>
        <v>9275193.9679999985</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56.25" x14ac:dyDescent="0.3">
      <c r="A99" s="139"/>
      <c r="B99" s="184">
        <f>'[2]MES MARZO'!E89</f>
        <v>46091</v>
      </c>
      <c r="C99" s="190" t="str">
        <f>'[2]MES MARZO'!D89</f>
        <v>41999250017</v>
      </c>
      <c r="D99" s="127" t="str">
        <f>'[2]MES MARZO'!C89</f>
        <v>ARIEL MARCELINO MINIER ESPINAL</v>
      </c>
      <c r="E99" s="197" t="str">
        <f>'[2]MES MARZO'!I89</f>
        <v>PAGO 1ER AVANCE DE UN 50% POR LOS TRABAJOS DE PINTURA GENERAL Y DE LOS PISOS DEL ESS, EN LOS CPN LA MINA Y BORUCO, PERTENECIENTES A LA GERENCIA DE AREA 1 DE ESTE SRSCNO R-4.</v>
      </c>
      <c r="F99" s="186"/>
      <c r="G99" s="187">
        <v>40000.17</v>
      </c>
      <c r="H99" s="188">
        <f t="shared" si="3"/>
        <v>9235193.7979999986</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56.25" x14ac:dyDescent="0.3">
      <c r="A100" s="139"/>
      <c r="B100" s="184">
        <f>'[2]MES MARZO'!E90</f>
        <v>46092</v>
      </c>
      <c r="C100" s="190" t="str">
        <f>'[2]MES MARZO'!D90</f>
        <v>42004803303</v>
      </c>
      <c r="D100" s="126" t="str">
        <f>'[2]MES MARZO'!C90</f>
        <v>B Y F MERCANTIL SRL</v>
      </c>
      <c r="E100" s="198" t="str">
        <f>'[2]MES MARZO'!I90</f>
        <v>PAGO COMPRA DE CAJAS PLASTICAS PARA ALMACENAR LOS EXPEDIENTES DEL AREA DE CONTABILIDAD Y FINANZAS DE ESTE SRSCNO R-4.</v>
      </c>
      <c r="F100" s="186"/>
      <c r="G100" s="187">
        <v>29000.15</v>
      </c>
      <c r="H100" s="188">
        <f t="shared" si="3"/>
        <v>9206193.6479999982</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75" x14ac:dyDescent="0.3">
      <c r="A101" s="140"/>
      <c r="B101" s="184">
        <f>'[2]MES MARZO'!E91</f>
        <v>46092</v>
      </c>
      <c r="C101" s="190" t="str">
        <f>'[2]MES MARZO'!D91</f>
        <v>42004823063</v>
      </c>
      <c r="D101" s="127" t="str">
        <f>'[2]MES MARZO'!C91</f>
        <v>JAVE INTERNET DOMINICANA SRL</v>
      </c>
      <c r="E101" s="198" t="str">
        <f>'[2]MES MARZO'!I91</f>
        <v>PAGO SERVICIO DE INTERNET DEL CPN EL AHOGADO, CPN BUEN HOMBRE, CPN LA ESPERANZA, CPN EL VIGIADOR Y CPN BATEY MADRE. PROV. MONTECRISTI, DE ESTE SRSCNO R-4, CORRESPONDIENTE AL MES DE FEBRERO 2026.</v>
      </c>
      <c r="F101" s="186"/>
      <c r="G101" s="187">
        <v>5000</v>
      </c>
      <c r="H101" s="188">
        <f t="shared" si="3"/>
        <v>9201193.6479999982</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56.25" x14ac:dyDescent="0.3">
      <c r="A102" s="139"/>
      <c r="B102" s="184">
        <f>'[2]MES MARZO'!E92</f>
        <v>46092</v>
      </c>
      <c r="C102" s="190" t="str">
        <f>'[2]MES MARZO'!D92</f>
        <v>42004848863</v>
      </c>
      <c r="D102" s="125" t="str">
        <f>'[2]MES MARZO'!C92</f>
        <v>MONTECRISTI CABLE VISION SRL</v>
      </c>
      <c r="E102" s="197" t="str">
        <f>'[2]MES MARZO'!I92</f>
        <v>PAGO SERVICIO DE INTERNET DE CENTRO DE PRIMER NIVEL DE ATENCION DE LA GERENCIA DE AREA 3, MONTECRISTI DEL MES DE ENERO 2026</v>
      </c>
      <c r="F102" s="186"/>
      <c r="G102" s="187">
        <v>7692.31</v>
      </c>
      <c r="H102" s="188">
        <f t="shared" si="3"/>
        <v>9193501.3379999977</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56.25" x14ac:dyDescent="0.3">
      <c r="A103" s="139"/>
      <c r="B103" s="184">
        <f>'[2]MES MARZO'!E93</f>
        <v>46092</v>
      </c>
      <c r="C103" s="190" t="str">
        <f>'[2]MES MARZO'!D93</f>
        <v>42004951043</v>
      </c>
      <c r="D103" s="127" t="str">
        <f>'[2]MES MARZO'!C93</f>
        <v>COMBUSTIBLE DEL YUNA SRL</v>
      </c>
      <c r="E103" s="197" t="str">
        <f>'[2]MES MARZO'!I93</f>
        <v>PAGO COMPRA DE GAS PROPANO CONSUMIDO EN LA OFICINA REGIONAL DE ESTE SRSCNO R-4, DEL 1ER SEMESTRE DEL MES DE ENERO 2026</v>
      </c>
      <c r="F103" s="186"/>
      <c r="G103" s="187">
        <v>26750</v>
      </c>
      <c r="H103" s="188">
        <f t="shared" si="3"/>
        <v>9166751.3379999977</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56.25" x14ac:dyDescent="0.3">
      <c r="A104" s="139"/>
      <c r="B104" s="184">
        <f>'[2]MES MARZO'!E94</f>
        <v>46092</v>
      </c>
      <c r="C104" s="201">
        <f>'[2]MES MARZO'!D94</f>
        <v>42004979404</v>
      </c>
      <c r="D104" s="127" t="str">
        <f>'[2]MES MARZO'!C94</f>
        <v>COMBUSTIBLE DEL YUNA SRL</v>
      </c>
      <c r="E104" s="195" t="str">
        <f>'[2]MES MARZO'!I94</f>
        <v>PAGO COMPRA DE GAS PROPANO CONSUMIDO EN LA GERENCIA DE AREA 1, VALVERDE DE ESTE SRSCNO R-4 DEL 1ER SEMESTRE DEL MES DE ENERO 2026</v>
      </c>
      <c r="F104" s="186"/>
      <c r="G104" s="187">
        <v>123698</v>
      </c>
      <c r="H104" s="188">
        <f t="shared" si="3"/>
        <v>9043053.3379999977</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56.25" x14ac:dyDescent="0.3">
      <c r="A105" s="138"/>
      <c r="B105" s="184">
        <f>'[2]MES MARZO'!E95</f>
        <v>46092</v>
      </c>
      <c r="C105" s="190" t="str">
        <f>'[2]MES MARZO'!D95</f>
        <v>42005011426</v>
      </c>
      <c r="D105" s="127" t="str">
        <f>'[2]MES MARZO'!C95</f>
        <v>CETIOSA EIRL</v>
      </c>
      <c r="E105" s="195" t="str">
        <f>'[2]MES MARZO'!I95</f>
        <v>PAGO COMPRA DE COMBUSTIBLE CORRESP. AL 1ER TRIMESTRE, PARA LA GERENCIA DE AREA 1 Y DE LOS VEHICULOS DE ESTA OFIC. REG. DEL MES DE ENERO 2026.</v>
      </c>
      <c r="F105" s="186"/>
      <c r="G105" s="187">
        <v>665053</v>
      </c>
      <c r="H105" s="188">
        <f t="shared" si="3"/>
        <v>8378000.3379999977</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8"/>
      <c r="B106" s="184">
        <f>'[2]MES MARZO'!E96</f>
        <v>46092</v>
      </c>
      <c r="C106" s="190" t="str">
        <f>'[2]MES MARZO'!D96</f>
        <v>42005378923</v>
      </c>
      <c r="D106" s="127" t="str">
        <f>'[2]MES MARZO'!C96</f>
        <v>ALTICE DOMINICANA, SA</v>
      </c>
      <c r="E106" s="195" t="str">
        <f>'[2]MES MARZO'!I96</f>
        <v>PAGO SERVICIO DE INTERNET DE LOS CENTROS DE PRIMER DE NIVEL DE ESTE SRSCNO R-4 CORRESP. A MARZO 2026</v>
      </c>
      <c r="F106" s="186"/>
      <c r="G106" s="187">
        <v>198406</v>
      </c>
      <c r="H106" s="188">
        <f t="shared" si="3"/>
        <v>8179594.3379999977</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56.25" x14ac:dyDescent="0.3">
      <c r="A107" s="138"/>
      <c r="B107" s="184">
        <f>'[2]MES MARZO'!E97</f>
        <v>46092</v>
      </c>
      <c r="C107" s="190" t="str">
        <f>'[2]MES MARZO'!D97</f>
        <v>42005767684</v>
      </c>
      <c r="D107" s="127" t="str">
        <f>'[2]MES MARZO'!C97</f>
        <v>PROSPERO RAFAEL RODRIGUEZ PEÑA</v>
      </c>
      <c r="E107" s="197" t="str">
        <f>'[2]MES MARZO'!I97</f>
        <v>PAGO AVANCE DE UN 50% POR SERVICIOS DE MANO DE OBRA PARA LOS TRABAJOS DE PINTURA GENERAL, EN EL CPN LOS CAYUCOS DE LA GERENCIA DE AREA 1 DE ESTE SRSCNO R-4</v>
      </c>
      <c r="F107" s="186"/>
      <c r="G107" s="187">
        <v>36750</v>
      </c>
      <c r="H107" s="188">
        <f t="shared" si="3"/>
        <v>8142844.3379999977</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56.25" x14ac:dyDescent="0.3">
      <c r="A108" s="138"/>
      <c r="B108" s="184">
        <f>'[2]MES MARZO'!E98</f>
        <v>46092</v>
      </c>
      <c r="C108" s="190" t="str">
        <f>'[2]MES MARZO'!D98</f>
        <v>42005802174</v>
      </c>
      <c r="D108" s="127" t="str">
        <f>'[2]MES MARZO'!C98</f>
        <v>CRISTIAN ANTONIO DURAN TORREZ</v>
      </c>
      <c r="E108" s="197" t="str">
        <f>'[2]MES MARZO'!I98</f>
        <v>PAGO TRABAJO DE MANTENIMIENTO DE OBRA CIVIL MENOR, EN LOS CPN BARRIO AQUINO Y RESTAURADORES, PERTENECIENTES A LA GERENCIA DE AREA 1 DE ESTE SRSCNO R-4</v>
      </c>
      <c r="F108" s="186"/>
      <c r="G108" s="187">
        <v>18951.240000000002</v>
      </c>
      <c r="H108" s="188">
        <f t="shared" si="3"/>
        <v>8123893.0979999974</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37.5" x14ac:dyDescent="0.3">
      <c r="A109" s="138"/>
      <c r="B109" s="184">
        <f>'[2]MES MARZO'!E99</f>
        <v>46093</v>
      </c>
      <c r="C109" s="190" t="str">
        <f>'[2]MES MARZO'!D99</f>
        <v>42012140880</v>
      </c>
      <c r="D109" s="127" t="str">
        <f>'[2]MES MARZO'!C99</f>
        <v>RONNY ENMANUEL ROSARIO NUÑEZ</v>
      </c>
      <c r="E109" s="197" t="str">
        <f>'[2]MES MARZO'!I99</f>
        <v>PAGO DEL TRABAJO DE PINTURA GENERAL, EN EL CPN EL MOTOCROS, PERTENECIENTE AL AREA 1 DE ESTE SRSCNO R-4.</v>
      </c>
      <c r="F109" s="186"/>
      <c r="G109" s="187">
        <v>37000.879999999997</v>
      </c>
      <c r="H109" s="188">
        <f t="shared" si="3"/>
        <v>8086892.2179999975</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75" x14ac:dyDescent="0.3">
      <c r="A110" s="138"/>
      <c r="B110" s="184">
        <f>'[2]MES MARZO'!E100</f>
        <v>46093</v>
      </c>
      <c r="C110" s="190" t="str">
        <f>'[2]MES MARZO'!D100</f>
        <v>42012141073</v>
      </c>
      <c r="D110" s="127" t="str">
        <f>'[2]MES MARZO'!C100</f>
        <v>RONALD ALEJANDRO MADERA MEJIA</v>
      </c>
      <c r="E110" s="197" t="str">
        <f>'[2]MES MARZO'!I100</f>
        <v>PAGO FINAL DE UN 40% POR SERVICIO DE MANO DE OBRA PARA LOS TRABAJOS DE REPARACIONES ELECTRICAS, EN LAS INSTALACIONES HIDROSANITARIAS Y DESAGUES, DE LOS ESTABLECIMIENTOS DE SALUD, EN EL CPN PILOTO DE ESTE SRSCNO R-4.</v>
      </c>
      <c r="F110" s="186"/>
      <c r="G110" s="187">
        <v>42800.13</v>
      </c>
      <c r="H110" s="188">
        <f t="shared" si="3"/>
        <v>8044092.0879999977</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75" x14ac:dyDescent="0.3">
      <c r="A111" s="138"/>
      <c r="B111" s="184">
        <f>'[2]MES MARZO'!E101</f>
        <v>46093</v>
      </c>
      <c r="C111" s="190" t="str">
        <f>'[2]MES MARZO'!D101</f>
        <v>022493</v>
      </c>
      <c r="D111" s="127" t="str">
        <f>'[2]MES MARZO'!C101</f>
        <v>YOLDANO GOMEZ</v>
      </c>
      <c r="E111" s="197" t="str">
        <f>'[2]MES MARZO'!I101</f>
        <v>AVANCE DE UN 50% POR SERVICIOS DE MANO DE OBRA PARA LOS TRABAJOS DE PINTURA GENERAL DEL EES, EN EL CPN LAS MATAS DE SANTA CRUZ QUE PERTENECE A LA GERENCIA DE AREA III MONTECRISTI DE ESTE SRSCNO, R-4.</v>
      </c>
      <c r="F111" s="186"/>
      <c r="G111" s="187">
        <v>42500.15</v>
      </c>
      <c r="H111" s="188">
        <f t="shared" si="3"/>
        <v>8001591.9379999973</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93.75" x14ac:dyDescent="0.3">
      <c r="A112" s="138"/>
      <c r="B112" s="184">
        <f>'[2]MES MARZO'!E102</f>
        <v>46093</v>
      </c>
      <c r="C112" s="190" t="str">
        <f>'[2]MES MARZO'!D102</f>
        <v>022494</v>
      </c>
      <c r="D112" s="127" t="str">
        <f>'[2]MES MARZO'!C102</f>
        <v>ANTHONY GERANINT TORRES SERRATA</v>
      </c>
      <c r="E112" s="195" t="str">
        <f>'[2]MES MARZO'!I102</f>
        <v>AVANCE DE UN 50%  DE SERVICIOS DE MANO DE OBRA PARA LOS TRABAJOS DE INSTALACION DE PLAFON PVC EN EL EES, EN LOS CPN EL MOTOCROSS, CPN BALDEMIRO CARRERA Y CPN BORUCO, QUE PERTENECEN A LA GERENCIA DE AREA I VALVERDE Y GERENCIA DE AREA 2 SANTIAGI RODRIGUEZ DE ESTE SRSCNO, R-4.</v>
      </c>
      <c r="F112" s="186"/>
      <c r="G112" s="187">
        <v>41000.26</v>
      </c>
      <c r="H112" s="188">
        <f t="shared" si="3"/>
        <v>7960591.6779999975</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20.25" x14ac:dyDescent="0.3">
      <c r="A113" s="138"/>
      <c r="B113" s="184">
        <f>'[2]MES MARZO'!E103</f>
        <v>0</v>
      </c>
      <c r="C113" s="190" t="str">
        <f>'[2]MES MARZO'!D103</f>
        <v>022495</v>
      </c>
      <c r="D113" s="127" t="str">
        <f>'[2]MES MARZO'!C103</f>
        <v>NULO</v>
      </c>
      <c r="E113" s="195" t="str">
        <f>'[2]MES MARZO'!I103</f>
        <v>NULO</v>
      </c>
      <c r="F113" s="186"/>
      <c r="G113" s="187">
        <v>0</v>
      </c>
      <c r="H113" s="188">
        <f t="shared" si="3"/>
        <v>7960591.6779999975</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20.25" x14ac:dyDescent="0.3">
      <c r="A114" s="138"/>
      <c r="B114" s="460">
        <v>46097</v>
      </c>
      <c r="C114" s="461"/>
      <c r="D114" s="459" t="s">
        <v>768</v>
      </c>
      <c r="E114" s="459" t="s">
        <v>95</v>
      </c>
      <c r="F114" s="186">
        <v>4200</v>
      </c>
      <c r="G114" s="187"/>
      <c r="H114" s="188">
        <f>H113+F114</f>
        <v>7964791.6779999975</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20.25" x14ac:dyDescent="0.3">
      <c r="A115" s="138"/>
      <c r="B115" s="460">
        <v>46097</v>
      </c>
      <c r="C115" s="461" t="s">
        <v>777</v>
      </c>
      <c r="D115" s="459" t="s">
        <v>768</v>
      </c>
      <c r="E115" s="459" t="s">
        <v>95</v>
      </c>
      <c r="F115" s="186">
        <v>313819.99</v>
      </c>
      <c r="G115" s="187"/>
      <c r="H115" s="188">
        <f t="shared" ref="H115:H116" si="4">H114+F115</f>
        <v>8278611.6679999977</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8"/>
      <c r="B116" s="460">
        <v>46097</v>
      </c>
      <c r="C116" s="461" t="s">
        <v>778</v>
      </c>
      <c r="D116" s="459" t="s">
        <v>768</v>
      </c>
      <c r="E116" s="459" t="s">
        <v>95</v>
      </c>
      <c r="F116" s="186">
        <v>28800</v>
      </c>
      <c r="G116" s="187"/>
      <c r="H116" s="188">
        <f t="shared" si="4"/>
        <v>8307411.6679999977</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75" x14ac:dyDescent="0.3">
      <c r="A117" s="138"/>
      <c r="B117" s="184">
        <f>'[2]MES MARZO'!E104</f>
        <v>46097</v>
      </c>
      <c r="C117" s="190" t="str">
        <f>'[2]MES MARZO'!D104</f>
        <v>022496</v>
      </c>
      <c r="D117" s="193" t="str">
        <f>'[2]MES MARZO'!C104</f>
        <v>YOLDANO GOMEZ</v>
      </c>
      <c r="E117" s="191" t="str">
        <f>'[2]MES MARZO'!I104</f>
        <v>PAGO FINAL DE UN 50%  POR SERVICIOS DE MANO DE OBRA PARA LOS TRABAJOS DE PINTURA GENERAL DEL EES, EN EL CPN LAS MATAS DE SANTACRUZ QUE PERTENECE  A LA GERENCIA DE AREA III MONTECRISTI DE ESTE SRSCNO, R-4.</v>
      </c>
      <c r="F117" s="186"/>
      <c r="G117" s="194">
        <v>42500.15</v>
      </c>
      <c r="H117" s="188">
        <f>H116-G117</f>
        <v>8264911.5179999974</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8"/>
      <c r="B118" s="184">
        <f>'[2]MES MARZO'!E105</f>
        <v>46097</v>
      </c>
      <c r="C118" s="190">
        <f>'[2]MES MARZO'!D105</f>
        <v>22497</v>
      </c>
      <c r="D118" s="127" t="str">
        <f>'[2]MES MARZO'!C105</f>
        <v>ANTHONY TORRES</v>
      </c>
      <c r="E118" s="197" t="str">
        <f>'[2]MES MARZO'!I105</f>
        <v xml:space="preserve">PAGO FINAL DE UN 50% DE SERVICIOS DE MANO DE OBRA PARA LOS TRABAJOS DE INSTALACION DE PLAFON PVC EN EL EES, EN LOS CPN BALDEMIRO CARRERA Y CPN BORUCO  </v>
      </c>
      <c r="F118" s="186"/>
      <c r="G118" s="187">
        <v>41000.26</v>
      </c>
      <c r="H118" s="188">
        <f t="shared" ref="H118:H125" si="5">H117-G118</f>
        <v>8223911.2579999976</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56.25" x14ac:dyDescent="0.3">
      <c r="A119" s="138"/>
      <c r="B119" s="184">
        <f>'[2]MES MARZO'!E106</f>
        <v>46097</v>
      </c>
      <c r="C119" s="464">
        <f>'[2]MES MARZO'!D106</f>
        <v>22498</v>
      </c>
      <c r="D119" s="125" t="str">
        <f>'[2]MES MARZO'!C106</f>
        <v>EDICTO ANTONIO PERALTA</v>
      </c>
      <c r="E119" s="206" t="str">
        <f>'[2]MES MARZO'!I106</f>
        <v>PAGO REPARACION DE CAMBIO DE TURBO Y CULATA DE CAMIONETA FORD RANGER, PLACA L370787 DEL AREA III MONTECRISTI DE ESTE SRSCNO, R-4.</v>
      </c>
      <c r="F119" s="207"/>
      <c r="G119" s="208">
        <v>11835</v>
      </c>
      <c r="H119" s="188">
        <f t="shared" si="5"/>
        <v>8212076.2579999976</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37.5" x14ac:dyDescent="0.3">
      <c r="A120" s="138"/>
      <c r="B120" s="184">
        <f>'[2]MES MARZO'!E107</f>
        <v>46097</v>
      </c>
      <c r="C120" s="464" t="str">
        <f>'[2]MES MARZO'!D107</f>
        <v>42029817897</v>
      </c>
      <c r="D120" s="125" t="str">
        <f>'[2]MES MARZO'!C107</f>
        <v>ALTICE DOMINICANA, SA</v>
      </c>
      <c r="E120" s="206" t="str">
        <f>'[2]MES MARZO'!I107</f>
        <v>PAGO SERVICIO DE FLOTAS DE ESTE SRSCNO R-4 CORRESPONDIENTE AL MES DE MARZO 2026</v>
      </c>
      <c r="F120" s="207"/>
      <c r="G120" s="208">
        <v>143954.20000000001</v>
      </c>
      <c r="H120" s="188">
        <f t="shared" si="5"/>
        <v>8068122.0579999974</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8"/>
      <c r="B121" s="184">
        <f>'[2]MES MARZO'!E108</f>
        <v>46097</v>
      </c>
      <c r="C121" s="464" t="str">
        <f>'[2]MES MARZO'!D108</f>
        <v>42029819463</v>
      </c>
      <c r="D121" s="125" t="str">
        <f>'[2]MES MARZO'!C108</f>
        <v xml:space="preserve">DIRECCION GENERAL DE IMPUESTOS INTERNOS </v>
      </c>
      <c r="E121" s="206" t="str">
        <f>'[2]MES MARZO'!I108</f>
        <v>PAGO DE IMPUESTO RETENCION A PROVEEDORES DEL ESTADO FORM IR-17 CORRESPONDIENTE AL MES DE FEBRERO 2026</v>
      </c>
      <c r="F121" s="207"/>
      <c r="G121" s="208">
        <v>103862.69</v>
      </c>
      <c r="H121" s="188">
        <f t="shared" si="5"/>
        <v>7964259.367999997</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56.25" x14ac:dyDescent="0.3">
      <c r="A122" s="138"/>
      <c r="B122" s="184">
        <f>'[2]MES MARZO'!E109</f>
        <v>46097</v>
      </c>
      <c r="C122" s="464" t="str">
        <f>'[2]MES MARZO'!D109</f>
        <v>42032758908</v>
      </c>
      <c r="D122" s="125" t="str">
        <f>'[2]MES MARZO'!C109</f>
        <v>ARIEL MARCELINO MINIER ESPINAL</v>
      </c>
      <c r="E122" s="206" t="str">
        <f>'[2]MES MARZO'!I109</f>
        <v>PAGO 1ER AVANCE DE UN 50% POR LOS TRABAJOS DE ACARREO DE MATERIALES DE CONSTRUCCION, EN EL CPN LAS MATAS DE SANTA CRUZ Y CPN HIPOLITO BILLINI DE ESTE SRSCNO R-4</v>
      </c>
      <c r="F122" s="207"/>
      <c r="G122" s="208">
        <v>34844.879999999997</v>
      </c>
      <c r="H122" s="188">
        <f t="shared" si="5"/>
        <v>7929414.4879999971</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75" x14ac:dyDescent="0.3">
      <c r="A123" s="138"/>
      <c r="B123" s="184">
        <f>'[2]MES MARZO'!E110</f>
        <v>46097</v>
      </c>
      <c r="C123" s="464" t="str">
        <f>'[2]MES MARZO'!D110</f>
        <v>42032773327</v>
      </c>
      <c r="D123" s="125" t="str">
        <f>'[2]MES MARZO'!C110</f>
        <v>RAMON DARIO HERNANDEZ ALVAREZ</v>
      </c>
      <c r="E123" s="206" t="str">
        <f>'[2]MES MARZO'!I110</f>
        <v>PAGO AVANCE DE UN 50% POR SERVICIOS DE MANO DE OBRA PARA TRABAJOS DE MANTENIMIENTO Y REPARACION DE VARIAS UNIDADES DE AIRE ACONDICIONADO, EN EL ALMACEN DE MEDICAMENTOS, OFICINA REGIONAL, CCDX MAO, CCDX DAJABON DE ESTE SRSCNO R-4.</v>
      </c>
      <c r="F123" s="207"/>
      <c r="G123" s="208">
        <v>38124.94</v>
      </c>
      <c r="H123" s="188">
        <f t="shared" si="5"/>
        <v>7891289.5479999967</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8"/>
      <c r="B124" s="184">
        <f>'[2]MES MARZO'!E111</f>
        <v>46097</v>
      </c>
      <c r="C124" s="464" t="str">
        <f>'[2]MES MARZO'!D111</f>
        <v>42032773620</v>
      </c>
      <c r="D124" s="125" t="str">
        <f>'[2]MES MARZO'!C111</f>
        <v>INSTITUTO NACIONAL DE AGUAS POTABLES Y ALCANTARILLADOS (INAPA)</v>
      </c>
      <c r="E124" s="206" t="str">
        <f>'[2]MES MARZO'!I111</f>
        <v>PAGO SERVICIO DE AGUA POTABLE DE LOS CENTROS PERTENECIENTES A ESTE SRSCNO CORRESPONDIENTE A ENERO 2026</v>
      </c>
      <c r="F124" s="207"/>
      <c r="G124" s="208">
        <v>139000</v>
      </c>
      <c r="H124" s="188">
        <f t="shared" si="5"/>
        <v>7752289.5479999967</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56.25" x14ac:dyDescent="0.3">
      <c r="A125" s="138"/>
      <c r="B125" s="184">
        <f>'[2]MES MARZO'!E112</f>
        <v>46097</v>
      </c>
      <c r="C125" s="464" t="str">
        <f>'[2]MES MARZO'!D112</f>
        <v>42032773807</v>
      </c>
      <c r="D125" s="125" t="str">
        <f>'[2]MES MARZO'!C112</f>
        <v>ESTACION DE SERVICIOS EL GANADERO</v>
      </c>
      <c r="E125" s="206" t="str">
        <f>'[2]MES MARZO'!I112</f>
        <v>PAGO COMPRA DE COMBUSTIBLE CONSUMIDO EN LA GERENCIA DE AREA 2, SANTIAGO RODRIGUEZ, DEL 1ER SEMESTRE CORRESP. AL MES DE ENERO 2026</v>
      </c>
      <c r="F125" s="207"/>
      <c r="G125" s="208">
        <v>56525</v>
      </c>
      <c r="H125" s="188">
        <f t="shared" si="5"/>
        <v>7695764.5479999967</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8"/>
      <c r="B126" s="460">
        <v>46097</v>
      </c>
      <c r="C126" s="461" t="s">
        <v>779</v>
      </c>
      <c r="D126" s="459" t="s">
        <v>768</v>
      </c>
      <c r="E126" s="459" t="s">
        <v>95</v>
      </c>
      <c r="F126" s="186">
        <v>1100</v>
      </c>
      <c r="G126" s="187"/>
      <c r="H126" s="188">
        <f>H125+F126</f>
        <v>7696864.5479999967</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8"/>
      <c r="B127" s="184">
        <f>'[2]MES MARZO'!E113</f>
        <v>46098</v>
      </c>
      <c r="C127" s="464" t="str">
        <f>'[2]MES MARZO'!D113</f>
        <v>42039662910</v>
      </c>
      <c r="D127" s="125" t="str">
        <f>'[2]MES MARZO'!C113</f>
        <v>HUMBERTO RAMON RODRIGUEZ RODRIGUEZ</v>
      </c>
      <c r="E127" s="206" t="str">
        <f>'[2]MES MARZO'!I113</f>
        <v>PAGO POR SERVICIO DE MANO DE OBRA PARA LOS TRABAJOS DE APLICACIÓN DE SELLADOR DE TECHO DEL EES, EN EL CPN PILOTO, PERTENECIENTE AL AREA 3 MONTECRISTI DE ESTE SRSCNO R-4.</v>
      </c>
      <c r="F127" s="207"/>
      <c r="G127" s="208">
        <v>45000.62</v>
      </c>
      <c r="H127" s="188">
        <f>H126-G127</f>
        <v>7651863.9279999966</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75" x14ac:dyDescent="0.3">
      <c r="A128" s="138"/>
      <c r="B128" s="184">
        <f>'[2]MES MARZO'!E114</f>
        <v>46098</v>
      </c>
      <c r="C128" s="464" t="str">
        <f>'[2]MES MARZO'!D114</f>
        <v>42039670764</v>
      </c>
      <c r="D128" s="125" t="str">
        <f>'[2]MES MARZO'!C114</f>
        <v>RAMON DARIO HERNANDEZ ALVAREZ</v>
      </c>
      <c r="E128" s="206" t="str">
        <f>'[2]MES MARZO'!I114</f>
        <v>PAGO FINAL DE UN 50% POR SERVICIOS DE MANO DE OBRA PARA TRABAJOS DE MANTENIMIENTO Y REPARACION DE VARIAS UNIDADES DE AIRE ACONDICIONADO, EN EL ALMACEN DE MEDICAMENTOS, OFICINA REGIONAL, CCDX MAO, CCDX DAJABON DE ESTE SRSCNO R-4.</v>
      </c>
      <c r="F128" s="207"/>
      <c r="G128" s="208">
        <v>38124.94</v>
      </c>
      <c r="H128" s="188">
        <f t="shared" ref="H128:H129" si="6">H127-G128</f>
        <v>7613738.9879999962</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56.25" x14ac:dyDescent="0.3">
      <c r="A129" s="138"/>
      <c r="B129" s="184">
        <f>'[2]MES MARZO'!E115</f>
        <v>46098</v>
      </c>
      <c r="C129" s="464" t="str">
        <f>'[2]MES MARZO'!D115</f>
        <v>42039754393</v>
      </c>
      <c r="D129" s="125" t="str">
        <f>'[2]MES MARZO'!C115</f>
        <v>YOBANNY ALBERTO PERALTA VARGAS</v>
      </c>
      <c r="E129" s="206" t="str">
        <f>'[2]MES MARZO'!I115</f>
        <v>PAGO POR SERVICIO DE MANO DE OBRA PARA LOS TRABAJOS DE INSTALACION DE ALUZINC DEL EES, EN EL CPN EL MOTOCROS DE LA GERENCIA DE AREA 1 DE ESTE SRSCNO R-4</v>
      </c>
      <c r="F129" s="207"/>
      <c r="G129" s="208">
        <v>14700</v>
      </c>
      <c r="H129" s="188">
        <f t="shared" si="6"/>
        <v>7599038.9879999962</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20.25" x14ac:dyDescent="0.3">
      <c r="A130" s="138"/>
      <c r="B130" s="460">
        <v>46099</v>
      </c>
      <c r="C130" s="461" t="s">
        <v>780</v>
      </c>
      <c r="D130" s="459" t="s">
        <v>768</v>
      </c>
      <c r="E130" s="459" t="s">
        <v>95</v>
      </c>
      <c r="F130" s="186">
        <v>10300</v>
      </c>
      <c r="G130" s="187"/>
      <c r="H130" s="188">
        <f>H129+F130</f>
        <v>7609338.9879999962</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56.25" x14ac:dyDescent="0.3">
      <c r="A131" s="138"/>
      <c r="B131" s="184">
        <f>'[2]MES MARZO'!E116</f>
        <v>46099</v>
      </c>
      <c r="C131" s="464" t="str">
        <f>'[2]MES MARZO'!D116</f>
        <v>42043270230</v>
      </c>
      <c r="D131" s="125" t="str">
        <f>'[2]MES MARZO'!C116</f>
        <v>INSTITUTO NACIONAL DE AGUAS POTABLES Y ALCANTARILLADOS (INAPA)</v>
      </c>
      <c r="E131" s="206" t="str">
        <f>'[2]MES MARZO'!I116</f>
        <v>PAGO COMPLETIVO DE LA FACTURA No.167609 CORRESPONDIENTE A ENERO 2026</v>
      </c>
      <c r="F131" s="207"/>
      <c r="G131" s="208">
        <v>300</v>
      </c>
      <c r="H131" s="188">
        <f>H130-G131</f>
        <v>7609038.9879999962</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5" customFormat="1" ht="56.25" x14ac:dyDescent="0.3">
      <c r="A132" s="138"/>
      <c r="B132" s="184">
        <f>'[2]MES MARZO'!E117</f>
        <v>46099</v>
      </c>
      <c r="C132" s="464" t="str">
        <f>'[2]MES MARZO'!D117</f>
        <v>42046219584</v>
      </c>
      <c r="D132" s="125" t="str">
        <f>'[2]MES MARZO'!C117</f>
        <v>PROSPERO RAFAEL RODRIGUEZ PEÑA</v>
      </c>
      <c r="E132" s="206" t="str">
        <f>'[2]MES MARZO'!I117</f>
        <v>PAGO FINAL DE UN 50% POR SERVICIOS DE MANO DE OBRA PARA LOS TRABAJOS DE PINTURA GENERAL, EN EL CPN LOS CAYUCOS DE LA GERENCIA DE AREA 1 DE ESTE SRSCNO R-4</v>
      </c>
      <c r="F132" s="207"/>
      <c r="G132" s="208">
        <v>36750</v>
      </c>
      <c r="H132" s="188">
        <f t="shared" ref="H132:H137" si="7">H131-G132</f>
        <v>7572288.9879999962</v>
      </c>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row>
    <row r="133" spans="1:213" s="35" customFormat="1" ht="56.25" x14ac:dyDescent="0.3">
      <c r="A133" s="138"/>
      <c r="B133" s="184">
        <f>'[2]MES MARZO'!E118</f>
        <v>46099</v>
      </c>
      <c r="C133" s="464" t="str">
        <f>'[2]MES MARZO'!D118</f>
        <v>42046266191</v>
      </c>
      <c r="D133" s="125" t="str">
        <f>'[2]MES MARZO'!C118</f>
        <v>ARIEL MARCELINO MINIER ESPINAL</v>
      </c>
      <c r="E133" s="206" t="str">
        <f>'[2]MES MARZO'!I118</f>
        <v>PAGO FINAL DE UN 50% POR LOS TRABAJOS DE ACARREO DE MATERIALES DE CONSTRUCCION, EN EL CPN LAS MATAS DE SANTA CRUZ Y CPN HIPOLITO BILLINI DE ESTE SRSCNO R-4</v>
      </c>
      <c r="F133" s="207"/>
      <c r="G133" s="208">
        <v>34844.879999999997</v>
      </c>
      <c r="H133" s="188">
        <f t="shared" si="7"/>
        <v>7537444.1079999963</v>
      </c>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row>
    <row r="134" spans="1:213" s="35" customFormat="1" ht="93.75" x14ac:dyDescent="0.3">
      <c r="A134" s="138"/>
      <c r="B134" s="184">
        <f>'[2]MES MARZO'!E119</f>
        <v>46099</v>
      </c>
      <c r="C134" s="464" t="str">
        <f>'[2]MES MARZO'!D119</f>
        <v>42046362281</v>
      </c>
      <c r="D134" s="125" t="str">
        <f>'[2]MES MARZO'!C119</f>
        <v>CLAUDIO ORLANDO REINOSO</v>
      </c>
      <c r="E134" s="206" t="str">
        <f>'[2]MES MARZO'!I119</f>
        <v>PAGO POR SERVICIO DE MANO DE OBRA PARA LOS TRABAJOS DE REPARACIONES EN LAS INSTALACIONES ELECTRICAS Y EN LAS INSTALACIONES HIDROSANITARIAS Y DE DESAGUE DEL EES, EN LOS CPN LOS CAYUCOS, MOTOCROSS Y LOS RESTAURADORES DE ESTE SRSCNP R-4.</v>
      </c>
      <c r="F134" s="207"/>
      <c r="G134" s="208">
        <v>23000.6</v>
      </c>
      <c r="H134" s="188">
        <f t="shared" si="7"/>
        <v>7514443.5079999967</v>
      </c>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row>
    <row r="135" spans="1:213" s="35" customFormat="1" ht="56.25" x14ac:dyDescent="0.3">
      <c r="A135" s="138"/>
      <c r="B135" s="184">
        <f>'[2]MES MARZO'!E120</f>
        <v>46099</v>
      </c>
      <c r="C135" s="464" t="str">
        <f>'[2]MES MARZO'!D120</f>
        <v>42046398536</v>
      </c>
      <c r="D135" s="125" t="str">
        <f>'[2]MES MARZO'!C120</f>
        <v>ARIEL MARCELINO MINIER ESPINAL</v>
      </c>
      <c r="E135" s="206" t="str">
        <f>'[2]MES MARZO'!I120</f>
        <v>PAGO FINAL DE UN 50% POR LOS TRABAJOS DE PINTURA GENERAL Y DE LOS PISOS DEL ESS, EN LOS CPN LA MINA Y BORUCO, PERTENECIENTES A LA GERENCIA DE AREA 1 DE ESTE SRSCNO R-4.</v>
      </c>
      <c r="F135" s="207"/>
      <c r="G135" s="208">
        <v>40000.17</v>
      </c>
      <c r="H135" s="188">
        <f t="shared" si="7"/>
        <v>7474443.3379999967</v>
      </c>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row>
    <row r="136" spans="1:213" s="35" customFormat="1" ht="75" x14ac:dyDescent="0.3">
      <c r="A136" s="138"/>
      <c r="B136" s="184">
        <f>'[2]MES MARZO'!E121</f>
        <v>46099</v>
      </c>
      <c r="C136" s="464" t="str">
        <f>'[2]MES MARZO'!D121</f>
        <v>42046554516</v>
      </c>
      <c r="D136" s="125" t="str">
        <f>'[2]MES MARZO'!C121</f>
        <v>RAFAEL PEDRO ROBINSON BATISTA</v>
      </c>
      <c r="E136" s="206" t="str">
        <f>'[2]MES MARZO'!I121</f>
        <v>PAGO FINAL DE UN 60% POR SERVICIOS DE MANO DE OBRA PARA LOS TRABAJOS DE MANTENIMIENTO PROFUNDO DE LAS UNIDADES DE AIRE ACONDICIONADO DEL EES, EN EL CCDX MONTECRISTI DE ESTE SRSCNO R-4</v>
      </c>
      <c r="F136" s="207"/>
      <c r="G136" s="208">
        <v>43800.12</v>
      </c>
      <c r="H136" s="188">
        <f t="shared" si="7"/>
        <v>7430643.2179999966</v>
      </c>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row>
    <row r="137" spans="1:213" s="35" customFormat="1" ht="56.25" x14ac:dyDescent="0.3">
      <c r="A137" s="138"/>
      <c r="B137" s="184">
        <f>'[2]MES MARZO'!E122</f>
        <v>46100</v>
      </c>
      <c r="C137" s="464" t="str">
        <f>'[2]MES MARZO'!D122</f>
        <v>42052863415</v>
      </c>
      <c r="D137" s="125" t="str">
        <f>'[2]MES MARZO'!C122</f>
        <v>FAUSTO ANTONIO RODRIGUEZ PEREZ</v>
      </c>
      <c r="E137" s="206" t="str">
        <f>'[2]MES MARZO'!I122</f>
        <v>PAGO DE LOS TRABAJOS DE COLOCACION DE CERAMICA EN EL BAÑO DE RESIDENCIA MEDICA, EN EL CPN PARAISO DE LA GERENCIA DE AREA 1 DE ESTE SRSCNO R-4</v>
      </c>
      <c r="F137" s="207"/>
      <c r="G137" s="208">
        <v>5000.9399999999996</v>
      </c>
      <c r="H137" s="188">
        <f t="shared" si="7"/>
        <v>7425642.2779999962</v>
      </c>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row>
    <row r="138" spans="1:213" s="35" customFormat="1" ht="20.25" x14ac:dyDescent="0.3">
      <c r="A138" s="138"/>
      <c r="B138" s="460">
        <v>46101</v>
      </c>
      <c r="C138" s="461" t="s">
        <v>781</v>
      </c>
      <c r="D138" s="459" t="s">
        <v>768</v>
      </c>
      <c r="E138" s="459" t="s">
        <v>95</v>
      </c>
      <c r="F138" s="186">
        <v>5300</v>
      </c>
      <c r="G138" s="187"/>
      <c r="H138" s="188">
        <f>H137+F138</f>
        <v>7430942.2779999962</v>
      </c>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row>
    <row r="139" spans="1:213" s="27" customFormat="1" ht="37.5" x14ac:dyDescent="0.3">
      <c r="A139" s="138"/>
      <c r="B139" s="184">
        <f>'[2]MES MARZO'!E123</f>
        <v>46073</v>
      </c>
      <c r="C139" s="464">
        <f>'[2]MES MARZO'!D123</f>
        <v>22499</v>
      </c>
      <c r="D139" s="125" t="str">
        <f>'[2]MES MARZO'!C123</f>
        <v>REYNARDO RAMON REYES JIMENEZ</v>
      </c>
      <c r="E139" s="206" t="str">
        <f>'[2]MES MARZO'!I123</f>
        <v>ESTE CHEQUE CORRESPONDE A FEFRERO, 20 DEL  2026 POR EL 022482 YA QUE FUE DEVUELTO POR EL BANCO POR ERROR EN LA FECHA.</v>
      </c>
      <c r="F139" s="207"/>
      <c r="G139" s="208">
        <v>0</v>
      </c>
      <c r="H139" s="188">
        <f>H138-G139</f>
        <v>7430942.2779999962</v>
      </c>
      <c r="I139" s="23"/>
      <c r="J139" s="23"/>
      <c r="K139" s="23"/>
      <c r="L139" s="23"/>
      <c r="M139" s="23"/>
      <c r="N139" s="23"/>
      <c r="O139" s="23"/>
      <c r="P139" s="23"/>
      <c r="Q139" s="23"/>
      <c r="R139" s="23"/>
      <c r="S139" s="23"/>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row>
    <row r="140" spans="1:213" s="145" customFormat="1" ht="18.75" customHeight="1" x14ac:dyDescent="0.3">
      <c r="A140" s="144"/>
      <c r="B140" s="184">
        <f>'[2]MES MARZO'!E124</f>
        <v>46101</v>
      </c>
      <c r="C140" s="464" t="str">
        <f>'[2]MES MARZO'!D124</f>
        <v>42055714480</v>
      </c>
      <c r="D140" s="125" t="str">
        <f>'[2]MES MARZO'!C124</f>
        <v>KLEIVIN MIGUEL TORRES RODRIGUEZ</v>
      </c>
      <c r="E140" s="206" t="str">
        <f>'[2]MES MARZO'!I124</f>
        <v>PAGO FINAL DE UN 50% POR LOS TRABAJOS DE REPARACION DE OBRA CIVIL MENOR Y DEL SISTEMA HIDROSANITARIO, EN EL CPN LA MINA DE LA GERENCIA DE AREA 1 DE ESTE SRSCNO R-4</v>
      </c>
      <c r="F140" s="207"/>
      <c r="G140" s="208">
        <v>37000.39</v>
      </c>
      <c r="H140" s="188">
        <f t="shared" ref="H140:H142" si="8">H139-G140</f>
        <v>7393941.8879999965</v>
      </c>
      <c r="I140" s="117"/>
      <c r="J140" s="117"/>
      <c r="K140" s="117"/>
      <c r="L140" s="117"/>
      <c r="M140" s="117"/>
      <c r="N140" s="117"/>
      <c r="O140" s="117"/>
      <c r="P140" s="117"/>
      <c r="Q140" s="117"/>
      <c r="R140" s="117"/>
      <c r="S140" s="117"/>
    </row>
    <row r="141" spans="1:213" s="145" customFormat="1" ht="18.75" customHeight="1" x14ac:dyDescent="0.3">
      <c r="A141" s="144"/>
      <c r="B141" s="184">
        <f>'[2]MES MARZO'!E125</f>
        <v>45005</v>
      </c>
      <c r="C141" s="464" t="str">
        <f>'[2]MES MARZO'!D125</f>
        <v>4524000000078</v>
      </c>
      <c r="D141" s="125" t="str">
        <f>'[2]MES MARZO'!C125</f>
        <v>PAGO INCENTIVOS AREA ADMINISTRATIVA</v>
      </c>
      <c r="E141" s="206" t="str">
        <f>'[2]MES MARZO'!I125</f>
        <v>PAGO INCENTIVOS AREA ADMINISTRATIVA DEL SRSCNO R-4CORRESPONDIENTE AL PERIODO JULIO-DICIEMBRE 2025</v>
      </c>
      <c r="F141" s="207"/>
      <c r="G141" s="208">
        <v>1550885.06</v>
      </c>
      <c r="H141" s="188">
        <f t="shared" si="8"/>
        <v>5843056.827999996</v>
      </c>
      <c r="I141" s="117"/>
      <c r="J141" s="117"/>
      <c r="K141" s="117"/>
      <c r="L141" s="117"/>
      <c r="M141" s="117"/>
      <c r="N141" s="117"/>
      <c r="O141" s="117"/>
      <c r="P141" s="117"/>
      <c r="Q141" s="117"/>
      <c r="R141" s="117"/>
      <c r="S141" s="117"/>
    </row>
    <row r="142" spans="1:213" s="145" customFormat="1" ht="18.75" customHeight="1" x14ac:dyDescent="0.3">
      <c r="A142" s="144"/>
      <c r="B142" s="184">
        <f>'[2]MES MARZO'!E126</f>
        <v>46101</v>
      </c>
      <c r="C142" s="464" t="str">
        <f>'[2]MES MARZO'!D126</f>
        <v>4524000000772</v>
      </c>
      <c r="D142" s="125" t="str">
        <f>'[2]MES MARZO'!C126</f>
        <v>PAGO INCENTIVOS GERENCIAS DE AREA</v>
      </c>
      <c r="E142" s="206" t="str">
        <f>'[2]MES MARZO'!I126</f>
        <v>PAGO INCENTIVOS DE LAS DIFERENTES GERENCIAS DE AREAS DE ESTE SRSCNO R-4 CORRESPONDIENTE AL PERIODO JULIO-DICIEMBRE 2025</v>
      </c>
      <c r="F142" s="207"/>
      <c r="G142" s="208">
        <v>3618732.2</v>
      </c>
      <c r="H142" s="188">
        <f t="shared" si="8"/>
        <v>2224324.6279999958</v>
      </c>
      <c r="I142" s="117"/>
      <c r="J142" s="117"/>
      <c r="K142" s="117"/>
      <c r="L142" s="117"/>
      <c r="M142" s="117"/>
      <c r="N142" s="117"/>
      <c r="O142" s="117"/>
      <c r="P142" s="117"/>
      <c r="Q142" s="117"/>
      <c r="R142" s="117"/>
      <c r="S142" s="117"/>
    </row>
    <row r="143" spans="1:213" s="145" customFormat="1" ht="18.75" customHeight="1" x14ac:dyDescent="0.3">
      <c r="A143" s="144"/>
      <c r="B143" s="460">
        <v>46104</v>
      </c>
      <c r="C143" s="461" t="s">
        <v>326</v>
      </c>
      <c r="D143" s="459" t="s">
        <v>768</v>
      </c>
      <c r="E143" s="459" t="s">
        <v>95</v>
      </c>
      <c r="F143" s="186">
        <v>8004609.9000000004</v>
      </c>
      <c r="G143" s="187"/>
      <c r="H143" s="188">
        <f>H142+F143</f>
        <v>10228934.527999997</v>
      </c>
      <c r="I143" s="117"/>
      <c r="J143" s="117"/>
      <c r="K143" s="117"/>
      <c r="L143" s="117"/>
      <c r="M143" s="117"/>
      <c r="N143" s="117"/>
      <c r="O143" s="117"/>
      <c r="P143" s="117"/>
      <c r="Q143" s="117"/>
      <c r="R143" s="117"/>
      <c r="S143" s="117"/>
    </row>
    <row r="144" spans="1:213" s="39" customFormat="1" ht="37.5" x14ac:dyDescent="0.3">
      <c r="A144" s="37"/>
      <c r="B144" s="184">
        <f>'[2]MES MARZO'!E127</f>
        <v>46104</v>
      </c>
      <c r="C144" s="464" t="str">
        <f>'[2]MES MARZO'!D127</f>
        <v>42074288641</v>
      </c>
      <c r="D144" s="125" t="str">
        <f>'[2]MES MARZO'!C127</f>
        <v>ELBA BAUDILIA RODRIGUEZ</v>
      </c>
      <c r="E144" s="206" t="str">
        <f>'[2]MES MARZO'!I127</f>
        <v>PAGO ALQUILER DONDE FUNCIONA LA UNAP JOSE FCO PEÑA GOMEZ CORRESPONDIENTE A LOS MESES DE JULIO A OCTUBRE 2025</v>
      </c>
      <c r="F144" s="207"/>
      <c r="G144" s="208">
        <v>64207.44</v>
      </c>
      <c r="H144" s="188">
        <f>H143-G144</f>
        <v>10164727.087999998</v>
      </c>
      <c r="I144" s="36"/>
      <c r="J144" s="36"/>
      <c r="K144" s="36"/>
      <c r="L144" s="36"/>
      <c r="M144" s="36"/>
      <c r="N144" s="36"/>
      <c r="O144" s="36"/>
      <c r="P144" s="36"/>
      <c r="Q144" s="36"/>
      <c r="R144" s="36"/>
      <c r="S144" s="36"/>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c r="EE144" s="37"/>
      <c r="EF144" s="37"/>
      <c r="EG144" s="37"/>
      <c r="EH144" s="37"/>
      <c r="EI144" s="37"/>
      <c r="EJ144" s="37"/>
      <c r="EK144" s="37"/>
      <c r="EL144" s="37"/>
      <c r="EM144" s="37"/>
      <c r="EN144" s="37"/>
      <c r="EO144" s="37"/>
      <c r="EP144" s="37"/>
      <c r="EQ144" s="37"/>
      <c r="ER144" s="37"/>
      <c r="ES144" s="37"/>
      <c r="ET144" s="37"/>
      <c r="EU144" s="37"/>
      <c r="EV144" s="37"/>
      <c r="EW144" s="37"/>
      <c r="EX144" s="37"/>
      <c r="EY144" s="37"/>
      <c r="EZ144" s="37"/>
      <c r="FA144" s="37"/>
      <c r="FB144" s="37"/>
      <c r="FC144" s="37"/>
      <c r="FD144" s="37"/>
      <c r="FE144" s="37"/>
      <c r="FF144" s="37"/>
      <c r="FG144" s="37"/>
      <c r="FH144" s="37"/>
      <c r="FI144" s="37"/>
      <c r="FJ144" s="37"/>
      <c r="FK144" s="37"/>
      <c r="FL144" s="37"/>
      <c r="FM144" s="37"/>
      <c r="FN144" s="37"/>
      <c r="FO144" s="37"/>
      <c r="FP144" s="37"/>
      <c r="FQ144" s="37"/>
      <c r="FR144" s="37"/>
      <c r="FS144" s="37"/>
      <c r="FT144" s="37"/>
      <c r="FU144" s="37"/>
      <c r="FV144" s="37"/>
      <c r="FW144" s="37"/>
      <c r="FX144" s="37"/>
      <c r="FY144" s="37"/>
      <c r="FZ144" s="37"/>
      <c r="GA144" s="37"/>
      <c r="GB144" s="37"/>
      <c r="GC144" s="37"/>
      <c r="GD144" s="37"/>
      <c r="GE144" s="37"/>
      <c r="GF144" s="37"/>
      <c r="GG144" s="37"/>
      <c r="GH144" s="37"/>
      <c r="GI144" s="37"/>
      <c r="GJ144" s="37"/>
      <c r="GK144" s="37"/>
      <c r="GL144" s="37"/>
      <c r="GM144" s="37"/>
      <c r="GN144" s="37"/>
      <c r="GO144" s="37"/>
      <c r="GP144" s="37"/>
      <c r="GQ144" s="37"/>
      <c r="GR144" s="37"/>
      <c r="GS144" s="37"/>
      <c r="GT144" s="37"/>
      <c r="GU144" s="37"/>
      <c r="GV144" s="37"/>
      <c r="GW144" s="37"/>
      <c r="GX144" s="37"/>
      <c r="GY144" s="37"/>
      <c r="GZ144" s="37"/>
      <c r="HA144" s="37"/>
      <c r="HB144" s="37"/>
      <c r="HC144" s="37"/>
      <c r="HD144" s="37"/>
      <c r="HE144" s="37"/>
    </row>
    <row r="145" spans="1:213" s="39" customFormat="1" ht="56.25" x14ac:dyDescent="0.3">
      <c r="A145" s="37"/>
      <c r="B145" s="184">
        <f>'[2]MES MARZO'!E128</f>
        <v>46104</v>
      </c>
      <c r="C145" s="464" t="str">
        <f>'[2]MES MARZO'!D128</f>
        <v>4524000000058</v>
      </c>
      <c r="D145" s="125" t="str">
        <f>'[2]MES MARZO'!C128</f>
        <v>NOMINA INTERNA</v>
      </c>
      <c r="E145" s="206" t="str">
        <f>'[2]MES MARZO'!I128</f>
        <v>PAGO DE NOMINA AL PERSONAL CONTRATADO EN LOS DIFERENTES CENTROS DE ATENCION Y OFICINA REGIONAL DE ESTE SRSCNO CORRESPONDIENTE A MARZO 2026</v>
      </c>
      <c r="F145" s="207"/>
      <c r="G145" s="208">
        <v>761188.1</v>
      </c>
      <c r="H145" s="188">
        <f>H144-G145</f>
        <v>9403538.987999998</v>
      </c>
      <c r="I145" s="36"/>
      <c r="J145" s="36"/>
      <c r="K145" s="36"/>
      <c r="L145" s="36"/>
      <c r="M145" s="36"/>
      <c r="N145" s="36"/>
      <c r="O145" s="36"/>
      <c r="P145" s="36"/>
      <c r="Q145" s="36"/>
      <c r="R145" s="36"/>
      <c r="S145" s="36"/>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37"/>
      <c r="EJ145" s="37"/>
      <c r="EK145" s="37"/>
      <c r="EL145" s="37"/>
      <c r="EM145" s="37"/>
      <c r="EN145" s="37"/>
      <c r="EO145" s="37"/>
      <c r="EP145" s="37"/>
      <c r="EQ145" s="37"/>
      <c r="ER145" s="37"/>
      <c r="ES145" s="37"/>
      <c r="ET145" s="37"/>
      <c r="EU145" s="37"/>
      <c r="EV145" s="37"/>
      <c r="EW145" s="37"/>
      <c r="EX145" s="37"/>
      <c r="EY145" s="37"/>
      <c r="EZ145" s="37"/>
      <c r="FA145" s="37"/>
      <c r="FB145" s="37"/>
      <c r="FC145" s="37"/>
      <c r="FD145" s="37"/>
      <c r="FE145" s="37"/>
      <c r="FF145" s="37"/>
      <c r="FG145" s="37"/>
      <c r="FH145" s="37"/>
      <c r="FI145" s="37"/>
      <c r="FJ145" s="37"/>
      <c r="FK145" s="37"/>
      <c r="FL145" s="37"/>
      <c r="FM145" s="37"/>
      <c r="FN145" s="37"/>
      <c r="FO145" s="37"/>
      <c r="FP145" s="37"/>
      <c r="FQ145" s="37"/>
      <c r="FR145" s="37"/>
      <c r="FS145" s="37"/>
      <c r="FT145" s="37"/>
      <c r="FU145" s="37"/>
      <c r="FV145" s="37"/>
      <c r="FW145" s="37"/>
      <c r="FX145" s="37"/>
      <c r="FY145" s="37"/>
      <c r="FZ145" s="37"/>
      <c r="GA145" s="37"/>
      <c r="GB145" s="37"/>
      <c r="GC145" s="37"/>
      <c r="GD145" s="37"/>
      <c r="GE145" s="37"/>
      <c r="GF145" s="37"/>
      <c r="GG145" s="37"/>
      <c r="GH145" s="37"/>
      <c r="GI145" s="37"/>
      <c r="GJ145" s="37"/>
      <c r="GK145" s="37"/>
      <c r="GL145" s="37"/>
      <c r="GM145" s="37"/>
      <c r="GN145" s="37"/>
      <c r="GO145" s="37"/>
      <c r="GP145" s="37"/>
      <c r="GQ145" s="37"/>
      <c r="GR145" s="37"/>
      <c r="GS145" s="37"/>
      <c r="GT145" s="37"/>
      <c r="GU145" s="37"/>
      <c r="GV145" s="37"/>
      <c r="GW145" s="37"/>
      <c r="GX145" s="37"/>
      <c r="GY145" s="37"/>
      <c r="GZ145" s="37"/>
      <c r="HA145" s="37"/>
      <c r="HB145" s="37"/>
      <c r="HC145" s="37"/>
      <c r="HD145" s="37"/>
      <c r="HE145" s="37"/>
    </row>
    <row r="146" spans="1:213" s="39" customFormat="1" ht="32.25" customHeight="1" x14ac:dyDescent="0.3">
      <c r="A146" s="37"/>
      <c r="B146" s="460">
        <v>46105</v>
      </c>
      <c r="C146" s="461" t="s">
        <v>782</v>
      </c>
      <c r="D146" s="459" t="s">
        <v>768</v>
      </c>
      <c r="E146" s="459" t="s">
        <v>95</v>
      </c>
      <c r="F146" s="186">
        <v>2500</v>
      </c>
      <c r="G146" s="187"/>
      <c r="H146" s="188">
        <f>H145+F146</f>
        <v>9406038.987999998</v>
      </c>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75" x14ac:dyDescent="0.3">
      <c r="A147" s="37"/>
      <c r="B147" s="184">
        <f>'[2]MES MARZO'!E129</f>
        <v>46105</v>
      </c>
      <c r="C147" s="464" t="str">
        <f>'[2]MES MARZO'!D129</f>
        <v>42079360043</v>
      </c>
      <c r="D147" s="125" t="str">
        <f>'[2]MES MARZO'!C129</f>
        <v>A Y M PLOMERIA Y ELECTRICIDAD SRL</v>
      </c>
      <c r="E147" s="206" t="str">
        <f>'[2]MES MARZO'!I129</f>
        <v>PAGO COMPRA DE MATERIALES DE HERRERIA Y PINTURA A SER UTILIZADOS EN LOS TRABAJOS DEL OPERATIVO ESPECIAL DE MANTENIMIENTO Y ACONDICIONAMIENTO DE 20 CENTROS DE PRIMER NIVEL DE LA REGION CIBAO NOROESTE.</v>
      </c>
      <c r="F147" s="207"/>
      <c r="G147" s="208">
        <v>844474.66</v>
      </c>
      <c r="H147" s="188">
        <f>H146-G147</f>
        <v>8561564.3279999979</v>
      </c>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31.25" x14ac:dyDescent="0.3">
      <c r="A148" s="37"/>
      <c r="B148" s="184">
        <f>'[2]MES MARZO'!E130</f>
        <v>46105</v>
      </c>
      <c r="C148" s="464" t="str">
        <f>'[2]MES MARZO'!D130</f>
        <v>42082908227</v>
      </c>
      <c r="D148" s="125" t="str">
        <f>'[2]MES MARZO'!C130</f>
        <v>ALEXANDER RAFAEL MATEO PEÑA</v>
      </c>
      <c r="E148" s="206" t="str">
        <f>'[2]MES MARZO'!I130</f>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
      <c r="F148" s="207"/>
      <c r="G148" s="208">
        <v>82500.22</v>
      </c>
      <c r="H148" s="188">
        <f>H147-G148</f>
        <v>8479064.1079999972</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39" customFormat="1" ht="18" customHeight="1" x14ac:dyDescent="0.3">
      <c r="A149" s="37"/>
      <c r="B149" s="460">
        <v>46106</v>
      </c>
      <c r="C149" s="461" t="s">
        <v>783</v>
      </c>
      <c r="D149" s="459" t="s">
        <v>768</v>
      </c>
      <c r="E149" s="459" t="s">
        <v>95</v>
      </c>
      <c r="F149" s="186">
        <v>26800</v>
      </c>
      <c r="G149" s="187"/>
      <c r="H149" s="188">
        <f>H148-F149</f>
        <v>8452264.1079999972</v>
      </c>
      <c r="I149" s="36"/>
      <c r="J149" s="36"/>
      <c r="K149" s="36"/>
      <c r="L149" s="36"/>
      <c r="M149" s="36"/>
      <c r="N149" s="36"/>
      <c r="O149" s="36"/>
      <c r="P149" s="36"/>
      <c r="Q149" s="36"/>
      <c r="R149" s="36"/>
      <c r="S149" s="36"/>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row>
    <row r="150" spans="1:213" s="39" customFormat="1" ht="18.75" x14ac:dyDescent="0.3">
      <c r="A150" s="37"/>
      <c r="B150" s="460">
        <v>46106</v>
      </c>
      <c r="C150" s="461" t="s">
        <v>784</v>
      </c>
      <c r="D150" s="459" t="s">
        <v>768</v>
      </c>
      <c r="E150" s="459" t="s">
        <v>95</v>
      </c>
      <c r="F150" s="186">
        <v>7650</v>
      </c>
      <c r="G150" s="187"/>
      <c r="H150" s="188">
        <f>H149-F150</f>
        <v>8444614.1079999972</v>
      </c>
      <c r="I150" s="36"/>
      <c r="J150" s="36"/>
      <c r="K150" s="36"/>
      <c r="L150" s="36"/>
      <c r="M150" s="36"/>
      <c r="N150" s="36"/>
      <c r="O150" s="36"/>
      <c r="P150" s="36"/>
      <c r="Q150" s="36"/>
      <c r="R150" s="36"/>
      <c r="S150" s="36"/>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c r="BW150" s="37"/>
      <c r="BX150" s="37"/>
      <c r="BY150" s="37"/>
      <c r="BZ150" s="37"/>
      <c r="CA150" s="37"/>
      <c r="CB150" s="37"/>
      <c r="CC150" s="37"/>
      <c r="CD150" s="37"/>
      <c r="CE150" s="37"/>
      <c r="CF150" s="37"/>
      <c r="CG150" s="37"/>
      <c r="CH150" s="37"/>
      <c r="CI150" s="37"/>
      <c r="CJ150" s="37"/>
      <c r="CK150" s="37"/>
      <c r="CL150" s="37"/>
      <c r="CM150" s="37"/>
      <c r="CN150" s="37"/>
      <c r="CO150" s="37"/>
      <c r="CP150" s="37"/>
      <c r="CQ150" s="37"/>
      <c r="CR150" s="37"/>
      <c r="CS150" s="37"/>
      <c r="CT150" s="37"/>
      <c r="CU150" s="37"/>
      <c r="CV150" s="37"/>
      <c r="CW150" s="37"/>
      <c r="CX150" s="37"/>
      <c r="CY150" s="37"/>
      <c r="CZ150" s="37"/>
      <c r="DA150" s="37"/>
      <c r="DB150" s="37"/>
      <c r="DC150" s="37"/>
      <c r="DD150" s="37"/>
      <c r="DE150" s="37"/>
      <c r="DF150" s="37"/>
      <c r="DG150" s="37"/>
      <c r="DH150" s="37"/>
      <c r="DI150" s="37"/>
      <c r="DJ150" s="37"/>
      <c r="DK150" s="37"/>
      <c r="DL150" s="37"/>
      <c r="DM150" s="37"/>
      <c r="DN150" s="37"/>
      <c r="DO150" s="37"/>
      <c r="DP150" s="37"/>
      <c r="DQ150" s="37"/>
      <c r="DR150" s="37"/>
      <c r="DS150" s="37"/>
      <c r="DT150" s="37"/>
      <c r="DU150" s="37"/>
      <c r="DV150" s="37"/>
      <c r="DW150" s="37"/>
      <c r="DX150" s="37"/>
      <c r="DY150" s="37"/>
      <c r="DZ150" s="37"/>
      <c r="EA150" s="37"/>
      <c r="EB150" s="37"/>
      <c r="EC150" s="37"/>
      <c r="ED150" s="37"/>
      <c r="EE150" s="37"/>
      <c r="EF150" s="37"/>
      <c r="EG150" s="37"/>
      <c r="EH150" s="37"/>
      <c r="EI150" s="37"/>
      <c r="EJ150" s="37"/>
      <c r="EK150" s="37"/>
      <c r="EL150" s="37"/>
      <c r="EM150" s="37"/>
      <c r="EN150" s="37"/>
      <c r="EO150" s="37"/>
      <c r="EP150" s="37"/>
      <c r="EQ150" s="37"/>
      <c r="ER150" s="37"/>
      <c r="ES150" s="37"/>
      <c r="ET150" s="37"/>
      <c r="EU150" s="37"/>
      <c r="EV150" s="37"/>
      <c r="EW150" s="37"/>
      <c r="EX150" s="37"/>
      <c r="EY150" s="37"/>
      <c r="EZ150" s="37"/>
      <c r="FA150" s="37"/>
      <c r="FB150" s="37"/>
      <c r="FC150" s="37"/>
      <c r="FD150" s="37"/>
      <c r="FE150" s="37"/>
      <c r="FF150" s="37"/>
      <c r="FG150" s="37"/>
      <c r="FH150" s="37"/>
      <c r="FI150" s="37"/>
      <c r="FJ150" s="37"/>
      <c r="FK150" s="37"/>
      <c r="FL150" s="37"/>
      <c r="FM150" s="37"/>
      <c r="FN150" s="37"/>
      <c r="FO150" s="37"/>
      <c r="FP150" s="37"/>
      <c r="FQ150" s="37"/>
      <c r="FR150" s="37"/>
      <c r="FS150" s="37"/>
      <c r="FT150" s="37"/>
      <c r="FU150" s="37"/>
      <c r="FV150" s="37"/>
      <c r="FW150" s="37"/>
      <c r="FX150" s="37"/>
      <c r="FY150" s="37"/>
      <c r="FZ150" s="37"/>
      <c r="GA150" s="37"/>
      <c r="GB150" s="37"/>
      <c r="GC150" s="37"/>
      <c r="GD150" s="37"/>
      <c r="GE150" s="37"/>
      <c r="GF150" s="37"/>
      <c r="GG150" s="37"/>
      <c r="GH150" s="37"/>
      <c r="GI150" s="37"/>
      <c r="GJ150" s="37"/>
      <c r="GK150" s="37"/>
      <c r="GL150" s="37"/>
      <c r="GM150" s="37"/>
      <c r="GN150" s="37"/>
      <c r="GO150" s="37"/>
      <c r="GP150" s="37"/>
      <c r="GQ150" s="37"/>
      <c r="GR150" s="37"/>
      <c r="GS150" s="37"/>
      <c r="GT150" s="37"/>
      <c r="GU150" s="37"/>
      <c r="GV150" s="37"/>
      <c r="GW150" s="37"/>
      <c r="GX150" s="37"/>
      <c r="GY150" s="37"/>
      <c r="GZ150" s="37"/>
      <c r="HA150" s="37"/>
      <c r="HB150" s="37"/>
      <c r="HC150" s="37"/>
      <c r="HD150" s="37"/>
      <c r="HE150" s="37"/>
    </row>
    <row r="151" spans="1:213" s="39" customFormat="1" ht="93.75" x14ac:dyDescent="0.3">
      <c r="A151" s="37"/>
      <c r="B151" s="184">
        <f>'[2]MES MARZO'!E131</f>
        <v>46106</v>
      </c>
      <c r="C151" s="464" t="str">
        <f>'[2]MES MARZO'!D131</f>
        <v>42089217804</v>
      </c>
      <c r="D151" s="125" t="str">
        <f>'[2]MES MARZO'!C131</f>
        <v>MARIA MERCEDES SOSA GARCIA</v>
      </c>
      <c r="E151" s="206" t="str">
        <f>'[2]MES MARZO'!I131</f>
        <v>PAGO COMPRA DE ALMUERZOS Y REFRIGERIOS DEL 1ER TRIMESTRE PARA LAS CAPACITACIONES, TALLERES Y REUNIONES DE LOS DIFERENTES DEPARTAMENTOS DE ESTA OFICINA REGIONAL, PERTENECIENTE A ESTE SRSCNO R-4 CORRESPONDIENTE AL MES DE ENERO 2026.</v>
      </c>
      <c r="F151" s="207"/>
      <c r="G151" s="208">
        <v>201648.5</v>
      </c>
      <c r="H151" s="188">
        <f>H150-G151</f>
        <v>8242965.6079999972</v>
      </c>
      <c r="I151" s="36"/>
      <c r="J151" s="36"/>
      <c r="K151" s="36"/>
      <c r="L151" s="36"/>
      <c r="M151" s="36"/>
      <c r="N151" s="36"/>
      <c r="O151" s="36"/>
      <c r="P151" s="36"/>
      <c r="Q151" s="36"/>
      <c r="R151" s="36"/>
      <c r="S151" s="36"/>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c r="BW151" s="37"/>
      <c r="BX151" s="37"/>
      <c r="BY151" s="37"/>
      <c r="BZ151" s="37"/>
      <c r="CA151" s="37"/>
      <c r="CB151" s="37"/>
      <c r="CC151" s="37"/>
      <c r="CD151" s="37"/>
      <c r="CE151" s="37"/>
      <c r="CF151" s="37"/>
      <c r="CG151" s="37"/>
      <c r="CH151" s="37"/>
      <c r="CI151" s="37"/>
      <c r="CJ151" s="37"/>
      <c r="CK151" s="37"/>
      <c r="CL151" s="37"/>
      <c r="CM151" s="37"/>
      <c r="CN151" s="37"/>
      <c r="CO151" s="37"/>
      <c r="CP151" s="37"/>
      <c r="CQ151" s="37"/>
      <c r="CR151" s="37"/>
      <c r="CS151" s="37"/>
      <c r="CT151" s="37"/>
      <c r="CU151" s="37"/>
      <c r="CV151" s="37"/>
      <c r="CW151" s="37"/>
      <c r="CX151" s="37"/>
      <c r="CY151" s="37"/>
      <c r="CZ151" s="37"/>
      <c r="DA151" s="37"/>
      <c r="DB151" s="37"/>
      <c r="DC151" s="37"/>
      <c r="DD151" s="37"/>
      <c r="DE151" s="37"/>
      <c r="DF151" s="37"/>
      <c r="DG151" s="37"/>
      <c r="DH151" s="37"/>
      <c r="DI151" s="37"/>
      <c r="DJ151" s="37"/>
      <c r="DK151" s="37"/>
      <c r="DL151" s="37"/>
      <c r="DM151" s="37"/>
      <c r="DN151" s="37"/>
      <c r="DO151" s="37"/>
      <c r="DP151" s="37"/>
      <c r="DQ151" s="37"/>
      <c r="DR151" s="37"/>
      <c r="DS151" s="37"/>
      <c r="DT151" s="37"/>
      <c r="DU151" s="37"/>
      <c r="DV151" s="37"/>
      <c r="DW151" s="37"/>
      <c r="DX151" s="37"/>
      <c r="DY151" s="37"/>
      <c r="DZ151" s="37"/>
      <c r="EA151" s="37"/>
      <c r="EB151" s="37"/>
      <c r="EC151" s="37"/>
      <c r="ED151" s="37"/>
      <c r="EE151" s="37"/>
      <c r="EF151" s="37"/>
      <c r="EG151" s="37"/>
      <c r="EH151" s="37"/>
      <c r="EI151" s="37"/>
      <c r="EJ151" s="37"/>
      <c r="EK151" s="37"/>
      <c r="EL151" s="37"/>
      <c r="EM151" s="37"/>
      <c r="EN151" s="37"/>
      <c r="EO151" s="37"/>
      <c r="EP151" s="37"/>
      <c r="EQ151" s="37"/>
      <c r="ER151" s="37"/>
      <c r="ES151" s="37"/>
      <c r="ET151" s="37"/>
      <c r="EU151" s="37"/>
      <c r="EV151" s="37"/>
      <c r="EW151" s="37"/>
      <c r="EX151" s="37"/>
      <c r="EY151" s="37"/>
      <c r="EZ151" s="37"/>
      <c r="FA151" s="37"/>
      <c r="FB151" s="37"/>
      <c r="FC151" s="37"/>
      <c r="FD151" s="37"/>
      <c r="FE151" s="37"/>
      <c r="FF151" s="37"/>
      <c r="FG151" s="37"/>
      <c r="FH151" s="37"/>
      <c r="FI151" s="37"/>
      <c r="FJ151" s="37"/>
      <c r="FK151" s="37"/>
      <c r="FL151" s="37"/>
      <c r="FM151" s="37"/>
      <c r="FN151" s="37"/>
      <c r="FO151" s="37"/>
      <c r="FP151" s="37"/>
      <c r="FQ151" s="37"/>
      <c r="FR151" s="37"/>
      <c r="FS151" s="37"/>
      <c r="FT151" s="37"/>
      <c r="FU151" s="37"/>
      <c r="FV151" s="37"/>
      <c r="FW151" s="37"/>
      <c r="FX151" s="37"/>
      <c r="FY151" s="37"/>
      <c r="FZ151" s="37"/>
      <c r="GA151" s="37"/>
      <c r="GB151" s="37"/>
      <c r="GC151" s="37"/>
      <c r="GD151" s="37"/>
      <c r="GE151" s="37"/>
      <c r="GF151" s="37"/>
      <c r="GG151" s="37"/>
      <c r="GH151" s="37"/>
      <c r="GI151" s="37"/>
      <c r="GJ151" s="37"/>
      <c r="GK151" s="37"/>
      <c r="GL151" s="37"/>
      <c r="GM151" s="37"/>
      <c r="GN151" s="37"/>
      <c r="GO151" s="37"/>
      <c r="GP151" s="37"/>
      <c r="GQ151" s="37"/>
      <c r="GR151" s="37"/>
      <c r="GS151" s="37"/>
      <c r="GT151" s="37"/>
      <c r="GU151" s="37"/>
      <c r="GV151" s="37"/>
      <c r="GW151" s="37"/>
      <c r="GX151" s="37"/>
      <c r="GY151" s="37"/>
      <c r="GZ151" s="37"/>
      <c r="HA151" s="37"/>
      <c r="HB151" s="37"/>
      <c r="HC151" s="37"/>
      <c r="HD151" s="37"/>
      <c r="HE151" s="37"/>
    </row>
    <row r="152" spans="1:213" s="39" customFormat="1" ht="75" x14ac:dyDescent="0.3">
      <c r="A152" s="37"/>
      <c r="B152" s="184">
        <f>'[2]MES MARZO'!E132</f>
        <v>46107</v>
      </c>
      <c r="C152" s="464" t="str">
        <f>'[2]MES MARZO'!D132</f>
        <v>42094212518</v>
      </c>
      <c r="D152" s="125" t="str">
        <f>'[2]MES MARZO'!C132</f>
        <v>ALEXANDER GERONIMO CESPEDES</v>
      </c>
      <c r="E152" s="206" t="str">
        <f>'[2]MES MARZO'!I132</f>
        <v>PAGO PRIMER AVANCE DE UN 50% POR SERVICIOS DE ACARREOS DE MATERIALES DE CONSTRUCCION Y LIMPIEZA DE PATIO, EN LOS CPN VACAGORDA, CPN HIPOLITO BILLINI, CPN LAS MATAS DE SANTA CRUZ DE ESTE SRSCNO R-4.</v>
      </c>
      <c r="F152" s="207"/>
      <c r="G152" s="208">
        <v>45189.27</v>
      </c>
      <c r="H152" s="188">
        <f t="shared" ref="H152:H155" si="9">H151-G152</f>
        <v>8197776.3379999977</v>
      </c>
      <c r="I152" s="36"/>
      <c r="J152" s="36"/>
      <c r="K152" s="36"/>
      <c r="L152" s="36"/>
      <c r="M152" s="36"/>
      <c r="N152" s="36"/>
      <c r="O152" s="36"/>
      <c r="P152" s="36"/>
      <c r="Q152" s="36"/>
      <c r="R152" s="36"/>
      <c r="S152" s="36"/>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c r="BW152" s="37"/>
      <c r="BX152" s="37"/>
      <c r="BY152" s="37"/>
      <c r="BZ152" s="37"/>
      <c r="CA152" s="37"/>
      <c r="CB152" s="37"/>
      <c r="CC152" s="37"/>
      <c r="CD152" s="37"/>
      <c r="CE152" s="37"/>
      <c r="CF152" s="37"/>
      <c r="CG152" s="37"/>
      <c r="CH152" s="37"/>
      <c r="CI152" s="37"/>
      <c r="CJ152" s="37"/>
      <c r="CK152" s="37"/>
      <c r="CL152" s="37"/>
      <c r="CM152" s="37"/>
      <c r="CN152" s="37"/>
      <c r="CO152" s="37"/>
      <c r="CP152" s="37"/>
      <c r="CQ152" s="37"/>
      <c r="CR152" s="37"/>
      <c r="CS152" s="37"/>
      <c r="CT152" s="37"/>
      <c r="CU152" s="37"/>
      <c r="CV152" s="37"/>
      <c r="CW152" s="37"/>
      <c r="CX152" s="37"/>
      <c r="CY152" s="37"/>
      <c r="CZ152" s="37"/>
      <c r="DA152" s="37"/>
      <c r="DB152" s="37"/>
      <c r="DC152" s="37"/>
      <c r="DD152" s="37"/>
      <c r="DE152" s="37"/>
      <c r="DF152" s="37"/>
      <c r="DG152" s="37"/>
      <c r="DH152" s="37"/>
      <c r="DI152" s="37"/>
      <c r="DJ152" s="37"/>
      <c r="DK152" s="37"/>
      <c r="DL152" s="37"/>
      <c r="DM152" s="37"/>
      <c r="DN152" s="37"/>
      <c r="DO152" s="37"/>
      <c r="DP152" s="37"/>
      <c r="DQ152" s="37"/>
      <c r="DR152" s="37"/>
      <c r="DS152" s="37"/>
      <c r="DT152" s="37"/>
      <c r="DU152" s="37"/>
      <c r="DV152" s="37"/>
      <c r="DW152" s="37"/>
      <c r="DX152" s="37"/>
      <c r="DY152" s="37"/>
      <c r="DZ152" s="37"/>
      <c r="EA152" s="37"/>
      <c r="EB152" s="37"/>
      <c r="EC152" s="37"/>
      <c r="ED152" s="37"/>
      <c r="EE152" s="37"/>
      <c r="EF152" s="37"/>
      <c r="EG152" s="37"/>
      <c r="EH152" s="37"/>
      <c r="EI152" s="37"/>
      <c r="EJ152" s="37"/>
      <c r="EK152" s="37"/>
      <c r="EL152" s="37"/>
      <c r="EM152" s="37"/>
      <c r="EN152" s="37"/>
      <c r="EO152" s="37"/>
      <c r="EP152" s="37"/>
      <c r="EQ152" s="37"/>
      <c r="ER152" s="37"/>
      <c r="ES152" s="37"/>
      <c r="ET152" s="37"/>
      <c r="EU152" s="37"/>
      <c r="EV152" s="37"/>
      <c r="EW152" s="37"/>
      <c r="EX152" s="37"/>
      <c r="EY152" s="37"/>
      <c r="EZ152" s="37"/>
      <c r="FA152" s="37"/>
      <c r="FB152" s="37"/>
      <c r="FC152" s="37"/>
      <c r="FD152" s="37"/>
      <c r="FE152" s="37"/>
      <c r="FF152" s="37"/>
      <c r="FG152" s="37"/>
      <c r="FH152" s="37"/>
      <c r="FI152" s="37"/>
      <c r="FJ152" s="37"/>
      <c r="FK152" s="37"/>
      <c r="FL152" s="37"/>
      <c r="FM152" s="37"/>
      <c r="FN152" s="37"/>
      <c r="FO152" s="37"/>
      <c r="FP152" s="37"/>
      <c r="FQ152" s="37"/>
      <c r="FR152" s="37"/>
      <c r="FS152" s="37"/>
      <c r="FT152" s="37"/>
      <c r="FU152" s="37"/>
      <c r="FV152" s="37"/>
      <c r="FW152" s="37"/>
      <c r="FX152" s="37"/>
      <c r="FY152" s="37"/>
      <c r="FZ152" s="37"/>
      <c r="GA152" s="37"/>
      <c r="GB152" s="37"/>
      <c r="GC152" s="37"/>
      <c r="GD152" s="37"/>
      <c r="GE152" s="37"/>
      <c r="GF152" s="37"/>
      <c r="GG152" s="37"/>
      <c r="GH152" s="37"/>
      <c r="GI152" s="37"/>
      <c r="GJ152" s="37"/>
      <c r="GK152" s="37"/>
      <c r="GL152" s="37"/>
      <c r="GM152" s="37"/>
      <c r="GN152" s="37"/>
      <c r="GO152" s="37"/>
      <c r="GP152" s="37"/>
      <c r="GQ152" s="37"/>
      <c r="GR152" s="37"/>
      <c r="GS152" s="37"/>
      <c r="GT152" s="37"/>
      <c r="GU152" s="37"/>
      <c r="GV152" s="37"/>
      <c r="GW152" s="37"/>
      <c r="GX152" s="37"/>
      <c r="GY152" s="37"/>
      <c r="GZ152" s="37"/>
      <c r="HA152" s="37"/>
      <c r="HB152" s="37"/>
      <c r="HC152" s="37"/>
      <c r="HD152" s="37"/>
      <c r="HE152" s="37"/>
    </row>
    <row r="153" spans="1:213" s="39" customFormat="1" ht="131.25" x14ac:dyDescent="0.3">
      <c r="A153" s="37"/>
      <c r="B153" s="184">
        <f>'[2]MES MARZO'!E133</f>
        <v>46107</v>
      </c>
      <c r="C153" s="464" t="str">
        <f>'[2]MES MARZO'!D133</f>
        <v>42096246624</v>
      </c>
      <c r="D153" s="125" t="str">
        <f>'[2]MES MARZO'!C133</f>
        <v>ALEXANDER RAFAEL MATEO PEÑA</v>
      </c>
      <c r="E153" s="206" t="str">
        <f>'[2]MES MARZO'!I133</f>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
      <c r="F153" s="207"/>
      <c r="G153" s="208">
        <v>82500.22</v>
      </c>
      <c r="H153" s="188">
        <f t="shared" si="9"/>
        <v>8115276.1179999979</v>
      </c>
      <c r="I153" s="36"/>
      <c r="J153" s="36"/>
      <c r="K153" s="36"/>
      <c r="L153" s="36"/>
      <c r="M153" s="36"/>
      <c r="N153" s="36"/>
      <c r="O153" s="36"/>
      <c r="P153" s="36"/>
      <c r="Q153" s="36"/>
      <c r="R153" s="36"/>
      <c r="S153" s="36"/>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c r="BW153" s="37"/>
      <c r="BX153" s="37"/>
      <c r="BY153" s="37"/>
      <c r="BZ153" s="37"/>
      <c r="CA153" s="37"/>
      <c r="CB153" s="37"/>
      <c r="CC153" s="37"/>
      <c r="CD153" s="37"/>
      <c r="CE153" s="37"/>
      <c r="CF153" s="37"/>
      <c r="CG153" s="37"/>
      <c r="CH153" s="37"/>
      <c r="CI153" s="37"/>
      <c r="CJ153" s="37"/>
      <c r="CK153" s="37"/>
      <c r="CL153" s="37"/>
      <c r="CM153" s="37"/>
      <c r="CN153" s="37"/>
      <c r="CO153" s="37"/>
      <c r="CP153" s="37"/>
      <c r="CQ153" s="37"/>
      <c r="CR153" s="37"/>
      <c r="CS153" s="37"/>
      <c r="CT153" s="37"/>
      <c r="CU153" s="37"/>
      <c r="CV153" s="37"/>
      <c r="CW153" s="37"/>
      <c r="CX153" s="37"/>
      <c r="CY153" s="37"/>
      <c r="CZ153" s="37"/>
      <c r="DA153" s="37"/>
      <c r="DB153" s="37"/>
      <c r="DC153" s="37"/>
      <c r="DD153" s="37"/>
      <c r="DE153" s="37"/>
      <c r="DF153" s="37"/>
      <c r="DG153" s="37"/>
      <c r="DH153" s="37"/>
      <c r="DI153" s="37"/>
      <c r="DJ153" s="37"/>
      <c r="DK153" s="37"/>
      <c r="DL153" s="37"/>
      <c r="DM153" s="37"/>
      <c r="DN153" s="37"/>
      <c r="DO153" s="37"/>
      <c r="DP153" s="37"/>
      <c r="DQ153" s="37"/>
      <c r="DR153" s="37"/>
      <c r="DS153" s="37"/>
      <c r="DT153" s="37"/>
      <c r="DU153" s="37"/>
      <c r="DV153" s="37"/>
      <c r="DW153" s="37"/>
      <c r="DX153" s="37"/>
      <c r="DY153" s="37"/>
      <c r="DZ153" s="37"/>
      <c r="EA153" s="37"/>
      <c r="EB153" s="37"/>
      <c r="EC153" s="37"/>
      <c r="ED153" s="37"/>
      <c r="EE153" s="37"/>
      <c r="EF153" s="37"/>
      <c r="EG153" s="37"/>
      <c r="EH153" s="37"/>
      <c r="EI153" s="37"/>
      <c r="EJ153" s="37"/>
      <c r="EK153" s="37"/>
      <c r="EL153" s="37"/>
      <c r="EM153" s="37"/>
      <c r="EN153" s="37"/>
      <c r="EO153" s="37"/>
      <c r="EP153" s="37"/>
      <c r="EQ153" s="37"/>
      <c r="ER153" s="37"/>
      <c r="ES153" s="37"/>
      <c r="ET153" s="37"/>
      <c r="EU153" s="37"/>
      <c r="EV153" s="37"/>
      <c r="EW153" s="37"/>
      <c r="EX153" s="37"/>
      <c r="EY153" s="37"/>
      <c r="EZ153" s="37"/>
      <c r="FA153" s="37"/>
      <c r="FB153" s="37"/>
      <c r="FC153" s="37"/>
      <c r="FD153" s="37"/>
      <c r="FE153" s="37"/>
      <c r="FF153" s="37"/>
      <c r="FG153" s="37"/>
      <c r="FH153" s="37"/>
      <c r="FI153" s="37"/>
      <c r="FJ153" s="37"/>
      <c r="FK153" s="37"/>
      <c r="FL153" s="37"/>
      <c r="FM153" s="37"/>
      <c r="FN153" s="37"/>
      <c r="FO153" s="37"/>
      <c r="FP153" s="37"/>
      <c r="FQ153" s="37"/>
      <c r="FR153" s="37"/>
      <c r="FS153" s="37"/>
      <c r="FT153" s="37"/>
      <c r="FU153" s="37"/>
      <c r="FV153" s="37"/>
      <c r="FW153" s="37"/>
      <c r="FX153" s="37"/>
      <c r="FY153" s="37"/>
      <c r="FZ153" s="37"/>
      <c r="GA153" s="37"/>
      <c r="GB153" s="37"/>
      <c r="GC153" s="37"/>
      <c r="GD153" s="37"/>
      <c r="GE153" s="37"/>
      <c r="GF153" s="37"/>
      <c r="GG153" s="37"/>
      <c r="GH153" s="37"/>
      <c r="GI153" s="37"/>
      <c r="GJ153" s="37"/>
      <c r="GK153" s="37"/>
      <c r="GL153" s="37"/>
      <c r="GM153" s="37"/>
      <c r="GN153" s="37"/>
      <c r="GO153" s="37"/>
      <c r="GP153" s="37"/>
      <c r="GQ153" s="37"/>
      <c r="GR153" s="37"/>
      <c r="GS153" s="37"/>
      <c r="GT153" s="37"/>
      <c r="GU153" s="37"/>
      <c r="GV153" s="37"/>
      <c r="GW153" s="37"/>
      <c r="GX153" s="37"/>
      <c r="GY153" s="37"/>
      <c r="GZ153" s="37"/>
      <c r="HA153" s="37"/>
      <c r="HB153" s="37"/>
      <c r="HC153" s="37"/>
      <c r="HD153" s="37"/>
      <c r="HE153" s="37"/>
    </row>
    <row r="154" spans="1:213" s="39" customFormat="1" ht="75" x14ac:dyDescent="0.3">
      <c r="A154" s="37"/>
      <c r="B154" s="184">
        <f>'[2]MES MARZO'!E134</f>
        <v>46107</v>
      </c>
      <c r="C154" s="464" t="str">
        <f>'[2]MES MARZO'!D134</f>
        <v>42096275014</v>
      </c>
      <c r="D154" s="125" t="str">
        <f>'[2]MES MARZO'!C134</f>
        <v>IMPRENTA REYES CABRERA EIRL</v>
      </c>
      <c r="E154" s="206" t="str">
        <f>'[2]MES MARZO'!I134</f>
        <v>PAGO COMPRA DE TALONARIOS DE RECIBO DE PAGOS ENUMERADOS CON COPIA INTEGRADA, 1/4 DE PAGINA, CON EL MEMBRETE DEL SERVICIO REGIONAL DE SALUD CIBAO NOROESTE, PARA SER UTILIZADOS EN LOS CENTROS DIAGNOSTICOS DEL SRSCNO R-4.</v>
      </c>
      <c r="F154" s="207"/>
      <c r="G154" s="208">
        <v>101700</v>
      </c>
      <c r="H154" s="188">
        <f t="shared" si="9"/>
        <v>8013576.1179999979</v>
      </c>
      <c r="I154" s="36"/>
      <c r="J154" s="36"/>
      <c r="K154" s="36"/>
      <c r="L154" s="36"/>
      <c r="M154" s="36"/>
      <c r="N154" s="36"/>
      <c r="O154" s="36"/>
      <c r="P154" s="36"/>
      <c r="Q154" s="36"/>
      <c r="R154" s="36"/>
      <c r="S154" s="36"/>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c r="BW154" s="37"/>
      <c r="BX154" s="37"/>
      <c r="BY154" s="37"/>
      <c r="BZ154" s="37"/>
      <c r="CA154" s="37"/>
      <c r="CB154" s="37"/>
      <c r="CC154" s="37"/>
      <c r="CD154" s="37"/>
      <c r="CE154" s="37"/>
      <c r="CF154" s="37"/>
      <c r="CG154" s="37"/>
      <c r="CH154" s="37"/>
      <c r="CI154" s="37"/>
      <c r="CJ154" s="37"/>
      <c r="CK154" s="37"/>
      <c r="CL154" s="37"/>
      <c r="CM154" s="37"/>
      <c r="CN154" s="37"/>
      <c r="CO154" s="37"/>
      <c r="CP154" s="37"/>
      <c r="CQ154" s="37"/>
      <c r="CR154" s="37"/>
      <c r="CS154" s="37"/>
      <c r="CT154" s="37"/>
      <c r="CU154" s="37"/>
      <c r="CV154" s="37"/>
      <c r="CW154" s="37"/>
      <c r="CX154" s="37"/>
      <c r="CY154" s="37"/>
      <c r="CZ154" s="37"/>
      <c r="DA154" s="37"/>
      <c r="DB154" s="37"/>
      <c r="DC154" s="37"/>
      <c r="DD154" s="37"/>
      <c r="DE154" s="37"/>
      <c r="DF154" s="37"/>
      <c r="DG154" s="37"/>
      <c r="DH154" s="37"/>
      <c r="DI154" s="37"/>
      <c r="DJ154" s="37"/>
      <c r="DK154" s="37"/>
      <c r="DL154" s="37"/>
      <c r="DM154" s="37"/>
      <c r="DN154" s="37"/>
      <c r="DO154" s="37"/>
      <c r="DP154" s="37"/>
      <c r="DQ154" s="37"/>
      <c r="DR154" s="37"/>
      <c r="DS154" s="37"/>
      <c r="DT154" s="37"/>
      <c r="DU154" s="37"/>
      <c r="DV154" s="37"/>
      <c r="DW154" s="37"/>
      <c r="DX154" s="37"/>
      <c r="DY154" s="37"/>
      <c r="DZ154" s="37"/>
      <c r="EA154" s="37"/>
      <c r="EB154" s="37"/>
      <c r="EC154" s="37"/>
      <c r="ED154" s="37"/>
      <c r="EE154" s="37"/>
      <c r="EF154" s="37"/>
      <c r="EG154" s="37"/>
      <c r="EH154" s="37"/>
      <c r="EI154" s="37"/>
      <c r="EJ154" s="37"/>
      <c r="EK154" s="37"/>
      <c r="EL154" s="37"/>
      <c r="EM154" s="37"/>
      <c r="EN154" s="37"/>
      <c r="EO154" s="37"/>
      <c r="EP154" s="37"/>
      <c r="EQ154" s="37"/>
      <c r="ER154" s="37"/>
      <c r="ES154" s="37"/>
      <c r="ET154" s="37"/>
      <c r="EU154" s="37"/>
      <c r="EV154" s="37"/>
      <c r="EW154" s="37"/>
      <c r="EX154" s="37"/>
      <c r="EY154" s="37"/>
      <c r="EZ154" s="37"/>
      <c r="FA154" s="37"/>
      <c r="FB154" s="37"/>
      <c r="FC154" s="37"/>
      <c r="FD154" s="37"/>
      <c r="FE154" s="37"/>
      <c r="FF154" s="37"/>
      <c r="FG154" s="37"/>
      <c r="FH154" s="37"/>
      <c r="FI154" s="37"/>
      <c r="FJ154" s="37"/>
      <c r="FK154" s="37"/>
      <c r="FL154" s="37"/>
      <c r="FM154" s="37"/>
      <c r="FN154" s="37"/>
      <c r="FO154" s="37"/>
      <c r="FP154" s="37"/>
      <c r="FQ154" s="37"/>
      <c r="FR154" s="37"/>
      <c r="FS154" s="37"/>
      <c r="FT154" s="37"/>
      <c r="FU154" s="37"/>
      <c r="FV154" s="37"/>
      <c r="FW154" s="37"/>
      <c r="FX154" s="37"/>
      <c r="FY154" s="37"/>
      <c r="FZ154" s="37"/>
      <c r="GA154" s="37"/>
      <c r="GB154" s="37"/>
      <c r="GC154" s="37"/>
      <c r="GD154" s="37"/>
      <c r="GE154" s="37"/>
      <c r="GF154" s="37"/>
      <c r="GG154" s="37"/>
      <c r="GH154" s="37"/>
      <c r="GI154" s="37"/>
      <c r="GJ154" s="37"/>
      <c r="GK154" s="37"/>
      <c r="GL154" s="37"/>
      <c r="GM154" s="37"/>
      <c r="GN154" s="37"/>
      <c r="GO154" s="37"/>
      <c r="GP154" s="37"/>
      <c r="GQ154" s="37"/>
      <c r="GR154" s="37"/>
      <c r="GS154" s="37"/>
      <c r="GT154" s="37"/>
      <c r="GU154" s="37"/>
      <c r="GV154" s="37"/>
      <c r="GW154" s="37"/>
      <c r="GX154" s="37"/>
      <c r="GY154" s="37"/>
      <c r="GZ154" s="37"/>
      <c r="HA154" s="37"/>
      <c r="HB154" s="37"/>
      <c r="HC154" s="37"/>
      <c r="HD154" s="37"/>
      <c r="HE154" s="37"/>
    </row>
    <row r="155" spans="1:213" s="39" customFormat="1" ht="93.75" x14ac:dyDescent="0.3">
      <c r="A155" s="37"/>
      <c r="B155" s="184">
        <f>'[2]MES MARZO'!E135</f>
        <v>46107</v>
      </c>
      <c r="C155" s="464" t="str">
        <f>'[2]MES MARZO'!D135</f>
        <v>42096300464</v>
      </c>
      <c r="D155" s="125" t="str">
        <f>'[2]MES MARZO'!C135</f>
        <v>A Y M PLOMERIA Y ELECTRICIDAD SRL</v>
      </c>
      <c r="E155" s="206" t="str">
        <f>'[2]MES MARZO'!I135</f>
        <v>PAGO COMPRA COMPLETIVA DE PINTURA SEMIGLOSS BLANCO 00, A SER UTILIZADA EN LOS TRABAJOS DEL OPERATIVO ESPECIAL DE MANTENIMIENTO DE LOS CENTROS DE PRIMER NIVEL DE ATENCION, PERTENECIENTES AL SERVICIO REGIONAL DE SALUD CIBAO NOROESTE R-4.</v>
      </c>
      <c r="F155" s="207"/>
      <c r="G155" s="208">
        <v>712000</v>
      </c>
      <c r="H155" s="188">
        <f t="shared" si="9"/>
        <v>7301576.1179999979</v>
      </c>
      <c r="I155" s="36"/>
      <c r="J155" s="36"/>
      <c r="K155" s="36"/>
      <c r="L155" s="36"/>
      <c r="M155" s="36"/>
      <c r="N155" s="36"/>
      <c r="O155" s="36"/>
      <c r="P155" s="36"/>
      <c r="Q155" s="36"/>
      <c r="R155" s="36"/>
      <c r="S155" s="36"/>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7"/>
      <c r="GF155" s="37"/>
      <c r="GG155" s="37"/>
      <c r="GH155" s="37"/>
      <c r="GI155" s="37"/>
      <c r="GJ155" s="37"/>
      <c r="GK155" s="37"/>
      <c r="GL155" s="37"/>
      <c r="GM155" s="37"/>
      <c r="GN155" s="37"/>
      <c r="GO155" s="37"/>
      <c r="GP155" s="37"/>
      <c r="GQ155" s="37"/>
      <c r="GR155" s="37"/>
      <c r="GS155" s="37"/>
      <c r="GT155" s="37"/>
      <c r="GU155" s="37"/>
      <c r="GV155" s="37"/>
      <c r="GW155" s="37"/>
      <c r="GX155" s="37"/>
      <c r="GY155" s="37"/>
      <c r="GZ155" s="37"/>
      <c r="HA155" s="37"/>
      <c r="HB155" s="37"/>
      <c r="HC155" s="37"/>
      <c r="HD155" s="37"/>
      <c r="HE155" s="37"/>
    </row>
    <row r="156" spans="1:213" s="123" customFormat="1" ht="15" customHeight="1" x14ac:dyDescent="0.3">
      <c r="A156" s="121">
        <v>45748</v>
      </c>
      <c r="B156" s="460">
        <v>46108</v>
      </c>
      <c r="C156" s="461" t="s">
        <v>785</v>
      </c>
      <c r="D156" s="459" t="s">
        <v>768</v>
      </c>
      <c r="E156" s="459" t="s">
        <v>95</v>
      </c>
      <c r="F156" s="186">
        <v>12600</v>
      </c>
      <c r="G156" s="187"/>
      <c r="H156" s="188">
        <f>H155+F156</f>
        <v>7314176.1179999979</v>
      </c>
    </row>
    <row r="157" spans="1:213" s="123" customFormat="1" ht="15" customHeight="1" x14ac:dyDescent="0.3">
      <c r="A157" s="121"/>
      <c r="B157" s="460">
        <v>46108</v>
      </c>
      <c r="C157" s="461" t="s">
        <v>786</v>
      </c>
      <c r="D157" s="459" t="s">
        <v>768</v>
      </c>
      <c r="E157" s="459" t="s">
        <v>95</v>
      </c>
      <c r="F157" s="186">
        <v>8300</v>
      </c>
      <c r="G157" s="187"/>
      <c r="H157" s="188">
        <f t="shared" ref="H157:H158" si="10">H156+F157</f>
        <v>7322476.1179999979</v>
      </c>
    </row>
    <row r="158" spans="1:213" s="123" customFormat="1" ht="37.5" x14ac:dyDescent="0.3">
      <c r="A158" s="122">
        <v>45763</v>
      </c>
      <c r="B158" s="460">
        <v>46108</v>
      </c>
      <c r="C158" s="461" t="s">
        <v>787</v>
      </c>
      <c r="D158" s="459" t="s">
        <v>768</v>
      </c>
      <c r="E158" s="459" t="s">
        <v>95</v>
      </c>
      <c r="F158" s="186">
        <v>4200</v>
      </c>
      <c r="G158" s="187"/>
      <c r="H158" s="188">
        <f t="shared" si="10"/>
        <v>7326676.1179999979</v>
      </c>
    </row>
    <row r="159" spans="1:213" s="39" customFormat="1" ht="75" x14ac:dyDescent="0.3">
      <c r="A159" s="37"/>
      <c r="B159" s="184">
        <f>'[2]MES MARZO'!E136</f>
        <v>46108</v>
      </c>
      <c r="C159" s="464" t="str">
        <f>'[2]MES MARZO'!D136</f>
        <v>42104236245</v>
      </c>
      <c r="D159" s="125" t="str">
        <f>'[2]MES MARZO'!C136</f>
        <v>ALEXANDER GERONIMO CESPEDES</v>
      </c>
      <c r="E159" s="206" t="str">
        <f>'[2]MES MARZO'!I136</f>
        <v>PAGO FINAL DE UN 50% POR SERVICIOS DE ACARREOS DE MATERIALES DE CONSTRUCCION Y LIMPIEZA DE PATIO, EN LOS CPN VACA GORDA, HIPOLITO BILLONI Y LAS MATAS DE SANTA CRUZ DE ESTE SRSCNO R-4.</v>
      </c>
      <c r="F159" s="207"/>
      <c r="G159" s="208">
        <v>45189.27</v>
      </c>
      <c r="H159" s="188">
        <f>H158-G159</f>
        <v>7281486.8479999984</v>
      </c>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ht="56.25" x14ac:dyDescent="0.3">
      <c r="A160" s="37"/>
      <c r="B160" s="184">
        <f>'[2]MES MARZO'!E137</f>
        <v>46111</v>
      </c>
      <c r="C160" s="464" t="str">
        <f>'[2]MES MARZO'!D137</f>
        <v>42118468597</v>
      </c>
      <c r="D160" s="125" t="str">
        <f>'[2]MES MARZO'!C137</f>
        <v>MANUEL DE JESUS PERALTA DISLA</v>
      </c>
      <c r="E160" s="206" t="str">
        <f>'[2]MES MARZO'!I137</f>
        <v>PAGO COMPRA DE 50 PAQUETES DEL PAPEL FOTOGRAFICO PARA LA IMPRESIÓN DE IMÁGENES RX, PARA USO DE LOS DEPARTAMENTOS DE IMÁGENES DE LOS CENTROS DIAGNOSTICOS DE ESTE SRSCNO R-4</v>
      </c>
      <c r="F160" s="207"/>
      <c r="G160" s="208">
        <v>16387.5</v>
      </c>
      <c r="H160" s="188">
        <f t="shared" ref="H160:H161" si="11">H159-G160</f>
        <v>7265099.3479999984</v>
      </c>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ht="56.25" x14ac:dyDescent="0.3">
      <c r="A161" s="37"/>
      <c r="B161" s="184">
        <f>'[2]MES MARZO'!E138</f>
        <v>46111</v>
      </c>
      <c r="C161" s="464">
        <f>'[2]MES MARZO'!D138</f>
        <v>22500</v>
      </c>
      <c r="D161" s="125" t="str">
        <f>'[2]MES MARZO'!C138</f>
        <v>ROBER DE JESUS TAVARES HICIANO</v>
      </c>
      <c r="E161" s="206" t="str">
        <f>'[2]MES MARZO'!I138</f>
        <v>PAGO TRABAJO DE PINTURA DEL EES, EN EL CPN CERRO GORDO QUE PERTENECE A LA GERENCIA DE AREA III MONTECRISTI DE ESTE SRSCNO, R-4.</v>
      </c>
      <c r="F161" s="207"/>
      <c r="G161" s="208">
        <v>37000.879999999997</v>
      </c>
      <c r="H161" s="188">
        <f t="shared" si="11"/>
        <v>7228098.4679999985</v>
      </c>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ht="18.75" x14ac:dyDescent="0.3">
      <c r="A162" s="37"/>
      <c r="B162" s="184"/>
      <c r="C162" s="464">
        <v>22501</v>
      </c>
      <c r="D162" s="125" t="s">
        <v>315</v>
      </c>
      <c r="E162" s="206" t="s">
        <v>315</v>
      </c>
      <c r="F162" s="207"/>
      <c r="G162" s="465">
        <v>0</v>
      </c>
      <c r="H162" s="188"/>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ht="34.5" customHeight="1" x14ac:dyDescent="0.3">
      <c r="A163" s="37"/>
      <c r="B163" s="184">
        <v>46111</v>
      </c>
      <c r="C163" s="464">
        <v>22502</v>
      </c>
      <c r="D163" s="125" t="s">
        <v>762</v>
      </c>
      <c r="E163" s="206" t="s">
        <v>763</v>
      </c>
      <c r="F163" s="207"/>
      <c r="G163" s="465">
        <v>3600</v>
      </c>
      <c r="H163" s="188"/>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37.5" x14ac:dyDescent="0.3">
      <c r="A164" s="37"/>
      <c r="B164" s="460">
        <v>46112</v>
      </c>
      <c r="C164" s="461" t="s">
        <v>788</v>
      </c>
      <c r="D164" s="459" t="s">
        <v>768</v>
      </c>
      <c r="E164" s="459" t="s">
        <v>95</v>
      </c>
      <c r="F164" s="186">
        <v>22425</v>
      </c>
      <c r="G164" s="187"/>
      <c r="H164" s="188">
        <f>H161+F164</f>
        <v>7250523.4679999985</v>
      </c>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ht="37.5" x14ac:dyDescent="0.3">
      <c r="A165" s="37"/>
      <c r="B165" s="460">
        <v>46112</v>
      </c>
      <c r="C165" s="461" t="s">
        <v>789</v>
      </c>
      <c r="D165" s="459" t="s">
        <v>768</v>
      </c>
      <c r="E165" s="459" t="s">
        <v>95</v>
      </c>
      <c r="F165" s="186">
        <v>3700</v>
      </c>
      <c r="G165" s="187"/>
      <c r="H165" s="188">
        <f t="shared" ref="H165:H167" si="12">H164+F165</f>
        <v>7254223.4679999985</v>
      </c>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ht="37.5" x14ac:dyDescent="0.3">
      <c r="A166" s="37"/>
      <c r="B166" s="460">
        <v>46112</v>
      </c>
      <c r="C166" s="461" t="s">
        <v>790</v>
      </c>
      <c r="D166" s="459" t="s">
        <v>768</v>
      </c>
      <c r="E166" s="459" t="s">
        <v>95</v>
      </c>
      <c r="F166" s="186">
        <v>30300</v>
      </c>
      <c r="G166" s="187"/>
      <c r="H166" s="188">
        <f t="shared" si="12"/>
        <v>7284523.4679999985</v>
      </c>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ht="18.75" x14ac:dyDescent="0.3">
      <c r="A167" s="37"/>
      <c r="B167" s="460">
        <v>46112</v>
      </c>
      <c r="C167" s="461" t="s">
        <v>791</v>
      </c>
      <c r="D167" s="459" t="s">
        <v>768</v>
      </c>
      <c r="E167" s="459" t="s">
        <v>95</v>
      </c>
      <c r="F167" s="186">
        <v>6000</v>
      </c>
      <c r="G167" s="187"/>
      <c r="H167" s="188">
        <f t="shared" si="12"/>
        <v>7290523.4679999985</v>
      </c>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ht="18.75" x14ac:dyDescent="0.3">
      <c r="A168" s="37"/>
      <c r="B168" s="184">
        <v>46112</v>
      </c>
      <c r="C168" s="464"/>
      <c r="D168" s="125" t="s">
        <v>254</v>
      </c>
      <c r="E168" s="206" t="s">
        <v>765</v>
      </c>
      <c r="F168" s="207"/>
      <c r="G168" s="208">
        <v>19446.810000000001</v>
      </c>
      <c r="H168" s="188">
        <f>H167-G168</f>
        <v>7271076.6579999989</v>
      </c>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145" customFormat="1" ht="18.75" customHeight="1" x14ac:dyDescent="0.3">
      <c r="A169" s="144"/>
      <c r="B169" s="521" t="s">
        <v>68</v>
      </c>
      <c r="C169" s="522"/>
      <c r="D169" s="523"/>
      <c r="E169" s="524"/>
      <c r="F169" s="473">
        <f>SUM(F6:F168)</f>
        <v>8668884.8900000006</v>
      </c>
      <c r="G169" s="473">
        <f>SUM(G6:G168)</f>
        <v>12655011.432</v>
      </c>
      <c r="H169" s="474">
        <f>H168</f>
        <v>7271076.6579999989</v>
      </c>
      <c r="I169" s="117"/>
      <c r="J169" s="117"/>
      <c r="K169" s="117"/>
      <c r="L169" s="117"/>
      <c r="M169" s="117"/>
      <c r="N169" s="117"/>
      <c r="O169" s="117"/>
      <c r="P169" s="117"/>
      <c r="Q169" s="117"/>
      <c r="R169" s="117"/>
      <c r="S169" s="117"/>
    </row>
    <row r="170" spans="1:213" s="39" customFormat="1" ht="18.75" x14ac:dyDescent="0.3">
      <c r="A170" s="37"/>
      <c r="B170" s="466"/>
      <c r="C170" s="467"/>
      <c r="D170" s="468"/>
      <c r="E170" s="469"/>
      <c r="F170" s="470"/>
      <c r="G170" s="471"/>
      <c r="H170" s="472"/>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37"/>
      <c r="B171" s="466"/>
      <c r="C171" s="467"/>
      <c r="D171" s="468"/>
      <c r="E171" s="469"/>
      <c r="F171" s="470"/>
      <c r="G171" s="471"/>
      <c r="H171" s="472"/>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x14ac:dyDescent="0.25">
      <c r="A172" s="169"/>
      <c r="B172" s="171"/>
      <c r="C172" s="171"/>
      <c r="D172" s="172"/>
      <c r="E172" s="173"/>
      <c r="F172" s="174"/>
      <c r="G172" s="175"/>
      <c r="H172" s="17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x14ac:dyDescent="0.25">
      <c r="A173" s="300"/>
      <c r="B173" s="332"/>
      <c r="C173" s="343" t="s">
        <v>280</v>
      </c>
      <c r="D173" s="333"/>
      <c r="E173" s="170"/>
      <c r="F173" s="342" t="s">
        <v>293</v>
      </c>
      <c r="G173" s="334"/>
      <c r="H173" s="336"/>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8" x14ac:dyDescent="0.25">
      <c r="A174" s="300"/>
      <c r="B174" s="337"/>
      <c r="C174" s="338" t="s">
        <v>292</v>
      </c>
      <c r="D174" s="339"/>
      <c r="E174" s="340"/>
      <c r="F174" s="338" t="s">
        <v>291</v>
      </c>
      <c r="G174" s="339"/>
      <c r="H174" s="34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x14ac:dyDescent="0.25">
      <c r="A175" s="169"/>
      <c r="B175" s="171"/>
      <c r="C175" s="171"/>
      <c r="D175" s="172"/>
      <c r="E175" s="173"/>
      <c r="F175" s="174"/>
      <c r="G175" s="175"/>
      <c r="H175" s="176"/>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x14ac:dyDescent="0.25">
      <c r="A176" s="169"/>
      <c r="B176" s="171"/>
      <c r="C176" s="171"/>
      <c r="D176" s="172"/>
      <c r="E176" s="173"/>
      <c r="F176" s="174"/>
      <c r="G176" s="175"/>
      <c r="H176" s="176"/>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39" customFormat="1" ht="18.75" x14ac:dyDescent="0.3">
      <c r="A177" s="483"/>
      <c r="B177" s="484"/>
      <c r="C177" s="484"/>
      <c r="D177" s="485"/>
      <c r="E177" s="486"/>
      <c r="F177" s="487"/>
      <c r="G177" s="488"/>
      <c r="H177" s="176"/>
      <c r="I177" s="36"/>
      <c r="J177" s="36"/>
      <c r="K177" s="36"/>
      <c r="L177" s="36"/>
      <c r="M177" s="36"/>
      <c r="N177" s="36"/>
      <c r="O177" s="36"/>
      <c r="P177" s="36"/>
      <c r="Q177" s="36"/>
      <c r="R177" s="36"/>
      <c r="S177" s="36"/>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37"/>
      <c r="CS177" s="37"/>
      <c r="CT177" s="37"/>
      <c r="CU177" s="37"/>
      <c r="CV177" s="37"/>
      <c r="CW177" s="37"/>
      <c r="CX177" s="37"/>
      <c r="CY177" s="37"/>
      <c r="CZ177" s="37"/>
      <c r="DA177" s="37"/>
      <c r="DB177" s="37"/>
      <c r="DC177" s="37"/>
      <c r="DD177" s="37"/>
      <c r="DE177" s="37"/>
      <c r="DF177" s="37"/>
      <c r="DG177" s="37"/>
      <c r="DH177" s="37"/>
      <c r="DI177" s="37"/>
      <c r="DJ177" s="37"/>
      <c r="DK177" s="37"/>
      <c r="DL177" s="37"/>
      <c r="DM177" s="37"/>
      <c r="DN177" s="37"/>
      <c r="DO177" s="37"/>
      <c r="DP177" s="37"/>
      <c r="DQ177" s="37"/>
      <c r="DR177" s="37"/>
      <c r="DS177" s="37"/>
      <c r="DT177" s="37"/>
      <c r="DU177" s="37"/>
      <c r="DV177" s="37"/>
      <c r="DW177" s="37"/>
      <c r="DX177" s="37"/>
      <c r="DY177" s="37"/>
      <c r="DZ177" s="37"/>
      <c r="EA177" s="37"/>
      <c r="EB177" s="37"/>
      <c r="EC177" s="37"/>
      <c r="ED177" s="37"/>
      <c r="EE177" s="37"/>
      <c r="EF177" s="37"/>
      <c r="EG177" s="37"/>
      <c r="EH177" s="37"/>
      <c r="EI177" s="37"/>
      <c r="EJ177" s="37"/>
      <c r="EK177" s="37"/>
      <c r="EL177" s="37"/>
      <c r="EM177" s="37"/>
      <c r="EN177" s="37"/>
      <c r="EO177" s="37"/>
      <c r="EP177" s="37"/>
      <c r="EQ177" s="37"/>
      <c r="ER177" s="37"/>
      <c r="ES177" s="37"/>
      <c r="ET177" s="37"/>
      <c r="EU177" s="37"/>
      <c r="EV177" s="37"/>
      <c r="EW177" s="37"/>
      <c r="EX177" s="37"/>
      <c r="EY177" s="37"/>
      <c r="EZ177" s="37"/>
      <c r="FA177" s="37"/>
      <c r="FB177" s="37"/>
      <c r="FC177" s="37"/>
      <c r="FD177" s="37"/>
      <c r="FE177" s="37"/>
      <c r="FF177" s="37"/>
      <c r="FG177" s="37"/>
      <c r="FH177" s="37"/>
      <c r="FI177" s="37"/>
      <c r="FJ177" s="37"/>
      <c r="FK177" s="37"/>
      <c r="FL177" s="37"/>
      <c r="FM177" s="37"/>
      <c r="FN177" s="37"/>
      <c r="FO177" s="37"/>
      <c r="FP177" s="37"/>
      <c r="FQ177" s="37"/>
      <c r="FR177" s="37"/>
      <c r="FS177" s="37"/>
      <c r="FT177" s="37"/>
      <c r="FU177" s="37"/>
      <c r="FV177" s="37"/>
      <c r="FW177" s="37"/>
      <c r="FX177" s="37"/>
      <c r="FY177" s="37"/>
      <c r="FZ177" s="37"/>
      <c r="GA177" s="37"/>
      <c r="GB177" s="37"/>
      <c r="GC177" s="37"/>
      <c r="GD177" s="37"/>
      <c r="GE177" s="37"/>
      <c r="GF177" s="37"/>
      <c r="GG177" s="37"/>
      <c r="GH177" s="37"/>
      <c r="GI177" s="37"/>
      <c r="GJ177" s="37"/>
      <c r="GK177" s="37"/>
      <c r="GL177" s="37"/>
      <c r="GM177" s="37"/>
      <c r="GN177" s="37"/>
      <c r="GO177" s="37"/>
      <c r="GP177" s="37"/>
      <c r="GQ177" s="37"/>
      <c r="GR177" s="37"/>
      <c r="GS177" s="37"/>
      <c r="GT177" s="37"/>
      <c r="GU177" s="37"/>
      <c r="GV177" s="37"/>
      <c r="GW177" s="37"/>
      <c r="GX177" s="37"/>
      <c r="GY177" s="37"/>
      <c r="GZ177" s="37"/>
      <c r="HA177" s="37"/>
      <c r="HB177" s="37"/>
      <c r="HC177" s="37"/>
      <c r="HD177" s="37"/>
      <c r="HE177" s="37"/>
    </row>
    <row r="178" spans="1:213" s="20" customFormat="1" ht="18.75" x14ac:dyDescent="0.3">
      <c r="A178" s="510" t="s">
        <v>91</v>
      </c>
      <c r="B178" s="510"/>
      <c r="C178" s="510"/>
      <c r="D178" s="510"/>
      <c r="E178" s="510"/>
      <c r="F178" s="510"/>
      <c r="G178" s="510"/>
    </row>
    <row r="179" spans="1:213" s="20" customFormat="1" ht="18.75" x14ac:dyDescent="0.3">
      <c r="A179" s="509">
        <v>46112</v>
      </c>
      <c r="B179" s="509"/>
      <c r="C179" s="509"/>
      <c r="D179" s="509"/>
      <c r="E179" s="509"/>
      <c r="F179" s="509"/>
      <c r="G179" s="509"/>
    </row>
    <row r="180" spans="1:213" s="20" customFormat="1" ht="18.75" x14ac:dyDescent="0.3">
      <c r="A180" s="510" t="s">
        <v>31</v>
      </c>
      <c r="B180" s="510"/>
      <c r="C180" s="510"/>
      <c r="D180" s="510"/>
      <c r="E180" s="510"/>
      <c r="F180" s="510"/>
      <c r="G180" s="510"/>
    </row>
    <row r="181" spans="1:213" s="20" customFormat="1" ht="18.75" x14ac:dyDescent="0.2">
      <c r="A181" s="511" t="s">
        <v>42</v>
      </c>
      <c r="B181" s="511"/>
      <c r="C181" s="511"/>
      <c r="D181" s="511"/>
      <c r="E181" s="511"/>
      <c r="F181" s="511"/>
      <c r="G181" s="511"/>
    </row>
    <row r="182" spans="1:213" s="39" customFormat="1" ht="15.75" thickBot="1" x14ac:dyDescent="0.3">
      <c r="A182" s="169"/>
      <c r="B182" s="171"/>
      <c r="C182" s="171"/>
      <c r="D182" s="172"/>
      <c r="E182" s="173"/>
      <c r="F182" s="174"/>
      <c r="G182" s="175"/>
      <c r="H182" s="176"/>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ht="15.75" thickBot="1" x14ac:dyDescent="0.3">
      <c r="A183" s="300"/>
      <c r="B183" s="308" t="s">
        <v>32</v>
      </c>
      <c r="C183" s="309"/>
      <c r="D183" s="309"/>
      <c r="E183" s="309"/>
      <c r="F183" s="309"/>
      <c r="G183" s="309"/>
      <c r="H183" s="310"/>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ht="18.75" thickBot="1" x14ac:dyDescent="0.3">
      <c r="A184" s="300"/>
      <c r="B184" s="311" t="s">
        <v>33</v>
      </c>
      <c r="C184" s="312" t="s">
        <v>34</v>
      </c>
      <c r="D184" s="312" t="s">
        <v>35</v>
      </c>
      <c r="E184" s="312" t="s">
        <v>36</v>
      </c>
      <c r="F184" s="312" t="s">
        <v>43</v>
      </c>
      <c r="G184" s="312" t="s">
        <v>37</v>
      </c>
      <c r="H184" s="313" t="s">
        <v>38</v>
      </c>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20" customFormat="1" ht="18" x14ac:dyDescent="0.2">
      <c r="A185" s="314"/>
      <c r="B185" s="314">
        <v>46082</v>
      </c>
      <c r="C185" s="315"/>
      <c r="D185" s="316"/>
      <c r="E185" s="317" t="s">
        <v>39</v>
      </c>
      <c r="F185" s="318"/>
      <c r="G185" s="318"/>
      <c r="H185" s="319">
        <v>471</v>
      </c>
    </row>
    <row r="186" spans="1:213" s="20" customFormat="1" ht="18" x14ac:dyDescent="0.2">
      <c r="A186" s="475"/>
      <c r="B186" s="476">
        <v>46111</v>
      </c>
      <c r="C186" s="477">
        <v>4524000000021</v>
      </c>
      <c r="D186" s="478" t="s">
        <v>327</v>
      </c>
      <c r="E186" s="479" t="s">
        <v>95</v>
      </c>
      <c r="F186" s="480">
        <v>1559184.2</v>
      </c>
      <c r="G186" s="481"/>
      <c r="H186" s="482">
        <f>H185+Tabla23353[[#This Row],[Ingresos ]]</f>
        <v>1559655.2</v>
      </c>
    </row>
    <row r="187" spans="1:213" s="39" customFormat="1" ht="18" x14ac:dyDescent="0.25">
      <c r="A187" s="300"/>
      <c r="B187" s="320">
        <v>46112</v>
      </c>
      <c r="C187" s="321"/>
      <c r="D187" s="322" t="s">
        <v>41</v>
      </c>
      <c r="E187" s="323" t="s">
        <v>223</v>
      </c>
      <c r="F187" s="324"/>
      <c r="G187" s="319">
        <v>175</v>
      </c>
      <c r="H187" s="319">
        <f>H186-Tabla23353[[#This Row],[Egresos]]</f>
        <v>1559480.2</v>
      </c>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ht="20.25" x14ac:dyDescent="0.3">
      <c r="A188" s="325"/>
      <c r="B188" s="326"/>
      <c r="C188" s="327"/>
      <c r="D188" s="328" t="s">
        <v>40</v>
      </c>
      <c r="E188" s="329"/>
      <c r="F188" s="330">
        <f>F186</f>
        <v>1559184.2</v>
      </c>
      <c r="G188" s="331">
        <f>G187</f>
        <v>175</v>
      </c>
      <c r="H188" s="331">
        <f>H187</f>
        <v>1559480.2</v>
      </c>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300"/>
      <c r="B189" s="332"/>
      <c r="C189" s="333"/>
      <c r="D189" s="333" t="s">
        <v>44</v>
      </c>
      <c r="E189" s="333"/>
      <c r="F189" s="334"/>
      <c r="G189" s="335"/>
      <c r="H189" s="336"/>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300"/>
      <c r="B190" s="332"/>
      <c r="C190" s="333"/>
      <c r="D190" s="333"/>
      <c r="E190" s="333"/>
      <c r="F190" s="334"/>
      <c r="G190" s="335"/>
      <c r="H190" s="336"/>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300"/>
      <c r="B191" s="332"/>
      <c r="C191" s="333"/>
      <c r="D191" s="333"/>
      <c r="E191" s="333"/>
      <c r="F191" s="334"/>
      <c r="G191" s="335"/>
      <c r="H191" s="336"/>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300"/>
      <c r="B192" s="332"/>
      <c r="C192" s="333"/>
      <c r="D192" s="333"/>
      <c r="E192" s="333"/>
      <c r="F192" s="334"/>
      <c r="G192" s="335"/>
      <c r="H192" s="336"/>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300"/>
      <c r="B193" s="332"/>
      <c r="C193" s="343" t="s">
        <v>280</v>
      </c>
      <c r="D193" s="333"/>
      <c r="E193" s="170"/>
      <c r="F193" s="342" t="s">
        <v>293</v>
      </c>
      <c r="G193" s="334"/>
      <c r="H193" s="336"/>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ht="18" x14ac:dyDescent="0.25">
      <c r="A194" s="300"/>
      <c r="B194" s="337"/>
      <c r="C194" s="338" t="s">
        <v>292</v>
      </c>
      <c r="D194" s="339"/>
      <c r="E194" s="340"/>
      <c r="F194" s="338" t="s">
        <v>291</v>
      </c>
      <c r="G194" s="339"/>
      <c r="H194" s="34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9"/>
      <c r="B195" s="171"/>
      <c r="C195" s="171"/>
      <c r="D195" s="172"/>
      <c r="E195" s="173"/>
      <c r="F195" s="174"/>
      <c r="G195" s="175"/>
      <c r="H195" s="176"/>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9"/>
      <c r="B196" s="171"/>
      <c r="C196" s="171"/>
      <c r="D196" s="172"/>
      <c r="E196" s="173"/>
      <c r="F196" s="174"/>
      <c r="G196" s="175"/>
      <c r="H196" s="176"/>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9"/>
      <c r="B197" s="171"/>
      <c r="C197" s="171"/>
      <c r="D197" s="172"/>
      <c r="E197" s="173"/>
      <c r="F197" s="174"/>
      <c r="G197" s="175"/>
      <c r="H197" s="176"/>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9"/>
      <c r="B198" s="171"/>
      <c r="C198" s="171"/>
      <c r="D198" s="172"/>
      <c r="E198" s="173"/>
      <c r="F198" s="174"/>
      <c r="G198" s="175"/>
      <c r="H198" s="176"/>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9"/>
      <c r="B199" s="171"/>
      <c r="C199" s="171"/>
      <c r="D199" s="172"/>
      <c r="E199" s="173"/>
      <c r="F199" s="174"/>
      <c r="G199" s="175"/>
      <c r="H199" s="176"/>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ht="18.75" x14ac:dyDescent="0.3">
      <c r="A200" s="513" t="s">
        <v>91</v>
      </c>
      <c r="B200" s="513"/>
      <c r="C200" s="513"/>
      <c r="D200" s="513"/>
      <c r="E200" s="513"/>
      <c r="F200" s="513"/>
      <c r="G200" s="513"/>
      <c r="H200" s="513"/>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ht="18.75" x14ac:dyDescent="0.3">
      <c r="A201" s="514">
        <v>46112</v>
      </c>
      <c r="B201" s="514"/>
      <c r="C201" s="514"/>
      <c r="D201" s="514"/>
      <c r="E201" s="514"/>
      <c r="F201" s="514"/>
      <c r="G201" s="514"/>
      <c r="H201" s="514"/>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ht="18.75" x14ac:dyDescent="0.3">
      <c r="A202" s="513" t="s">
        <v>31</v>
      </c>
      <c r="B202" s="513"/>
      <c r="C202" s="513"/>
      <c r="D202" s="513"/>
      <c r="E202" s="513"/>
      <c r="F202" s="513"/>
      <c r="G202" s="513"/>
      <c r="H202" s="513"/>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ht="18.75" x14ac:dyDescent="0.3">
      <c r="A203" s="483"/>
      <c r="B203" s="512" t="s">
        <v>42</v>
      </c>
      <c r="C203" s="512"/>
      <c r="D203" s="512"/>
      <c r="E203" s="512"/>
      <c r="F203" s="512"/>
      <c r="G203" s="512"/>
      <c r="H203" s="512"/>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ht="15.75" thickBot="1" x14ac:dyDescent="0.3">
      <c r="A204" s="300"/>
      <c r="B204" s="301"/>
      <c r="C204" s="302"/>
      <c r="D204" s="303"/>
      <c r="E204" s="304"/>
      <c r="F204" s="305"/>
      <c r="G204" s="306"/>
      <c r="H204" s="307"/>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ht="15.75" thickBot="1" x14ac:dyDescent="0.3">
      <c r="A205" s="300"/>
      <c r="B205" s="308" t="s">
        <v>32</v>
      </c>
      <c r="C205" s="309"/>
      <c r="D205" s="309"/>
      <c r="E205" s="309"/>
      <c r="F205" s="309"/>
      <c r="G205" s="309"/>
      <c r="H205" s="310"/>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ht="18.75" thickBot="1" x14ac:dyDescent="0.3">
      <c r="A206" s="300"/>
      <c r="B206" s="311" t="s">
        <v>33</v>
      </c>
      <c r="C206" s="312" t="s">
        <v>34</v>
      </c>
      <c r="D206" s="312" t="s">
        <v>35</v>
      </c>
      <c r="E206" s="312" t="s">
        <v>36</v>
      </c>
      <c r="F206" s="312" t="s">
        <v>43</v>
      </c>
      <c r="G206" s="312" t="s">
        <v>37</v>
      </c>
      <c r="H206" s="313" t="s">
        <v>38</v>
      </c>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20" customFormat="1" ht="18" x14ac:dyDescent="0.2">
      <c r="A207" s="314"/>
      <c r="B207" s="314">
        <v>46082</v>
      </c>
      <c r="C207" s="315"/>
      <c r="D207" s="316"/>
      <c r="E207" s="317" t="s">
        <v>39</v>
      </c>
      <c r="F207" s="318"/>
      <c r="G207" s="318"/>
      <c r="H207" s="319">
        <v>179.35</v>
      </c>
    </row>
    <row r="208" spans="1:213" s="39" customFormat="1" ht="18" x14ac:dyDescent="0.25">
      <c r="A208" s="300"/>
      <c r="B208" s="320">
        <v>46112</v>
      </c>
      <c r="C208" s="321"/>
      <c r="D208" s="322" t="s">
        <v>41</v>
      </c>
      <c r="E208" s="323" t="s">
        <v>223</v>
      </c>
      <c r="F208" s="324"/>
      <c r="G208" s="319">
        <v>179.35</v>
      </c>
      <c r="H208" s="319">
        <f>H207-Tabla2335[[#This Row],[Egresos]]</f>
        <v>0</v>
      </c>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ht="20.25" x14ac:dyDescent="0.3">
      <c r="A209" s="325"/>
      <c r="B209" s="326"/>
      <c r="C209" s="327"/>
      <c r="D209" s="328" t="s">
        <v>40</v>
      </c>
      <c r="E209" s="329"/>
      <c r="F209" s="330">
        <v>0</v>
      </c>
      <c r="G209" s="331">
        <f>G208</f>
        <v>179.35</v>
      </c>
      <c r="H209" s="331">
        <f>H208</f>
        <v>0</v>
      </c>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300"/>
      <c r="B210" s="332"/>
      <c r="C210" s="333"/>
      <c r="D210" s="333" t="s">
        <v>44</v>
      </c>
      <c r="E210" s="333"/>
      <c r="F210" s="334"/>
      <c r="G210" s="335"/>
      <c r="H210" s="336"/>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300"/>
      <c r="B211" s="332"/>
      <c r="C211" s="333"/>
      <c r="D211" s="333"/>
      <c r="E211" s="333"/>
      <c r="F211" s="334"/>
      <c r="G211" s="335"/>
      <c r="H211" s="336"/>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300"/>
      <c r="B212" s="332"/>
      <c r="C212" s="333"/>
      <c r="D212" s="333"/>
      <c r="E212" s="333"/>
      <c r="F212" s="334"/>
      <c r="G212" s="335"/>
      <c r="H212" s="336"/>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300"/>
      <c r="B213" s="332"/>
      <c r="C213" s="333"/>
      <c r="D213" s="333"/>
      <c r="E213" s="333"/>
      <c r="F213" s="334"/>
      <c r="G213" s="335"/>
      <c r="H213" s="336"/>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300"/>
      <c r="B214" s="332"/>
      <c r="C214" s="343" t="s">
        <v>280</v>
      </c>
      <c r="D214" s="333"/>
      <c r="E214" s="170"/>
      <c r="F214" s="342" t="s">
        <v>293</v>
      </c>
      <c r="G214" s="334"/>
      <c r="H214" s="336"/>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ht="18" x14ac:dyDescent="0.25">
      <c r="A215" s="300"/>
      <c r="B215" s="337"/>
      <c r="C215" s="338" t="s">
        <v>292</v>
      </c>
      <c r="D215" s="339"/>
      <c r="E215" s="340"/>
      <c r="F215" s="338" t="s">
        <v>291</v>
      </c>
      <c r="G215" s="339"/>
      <c r="H215" s="34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9"/>
      <c r="B216" s="171"/>
      <c r="C216" s="171"/>
      <c r="D216" s="172"/>
      <c r="E216" s="173"/>
      <c r="F216" s="174"/>
      <c r="G216" s="175"/>
      <c r="H216" s="176"/>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9"/>
      <c r="B217" s="171"/>
      <c r="C217" s="171"/>
      <c r="D217" s="172"/>
      <c r="E217" s="173"/>
      <c r="F217" s="174"/>
      <c r="G217" s="175"/>
      <c r="H217" s="176"/>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9"/>
      <c r="B218" s="171"/>
      <c r="C218" s="171"/>
      <c r="D218" s="172"/>
      <c r="E218" s="173"/>
      <c r="F218" s="174"/>
      <c r="G218" s="175"/>
      <c r="H218" s="176"/>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9"/>
      <c r="B219" s="171"/>
      <c r="C219" s="171"/>
      <c r="D219" s="172"/>
      <c r="E219" s="173"/>
      <c r="F219" s="174"/>
      <c r="G219" s="175"/>
      <c r="H219" s="176"/>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9"/>
      <c r="B220" s="171"/>
      <c r="C220" s="171"/>
      <c r="D220" s="172"/>
      <c r="E220" s="173"/>
      <c r="F220" s="174"/>
      <c r="G220" s="175"/>
      <c r="H220" s="176"/>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9"/>
      <c r="B221" s="171"/>
      <c r="C221" s="171"/>
      <c r="D221" s="172"/>
      <c r="E221" s="173"/>
      <c r="F221" s="174"/>
      <c r="G221" s="175"/>
      <c r="H221" s="176"/>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9"/>
      <c r="B222" s="171"/>
      <c r="C222" s="171"/>
      <c r="D222" s="172"/>
      <c r="E222" s="173"/>
      <c r="F222" s="174"/>
      <c r="G222" s="175"/>
      <c r="H222" s="176"/>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9"/>
      <c r="B223" s="171"/>
      <c r="C223" s="171"/>
      <c r="D223" s="172"/>
      <c r="E223" s="173"/>
      <c r="F223" s="174"/>
      <c r="G223" s="175"/>
      <c r="H223" s="176"/>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9"/>
      <c r="B224" s="171"/>
      <c r="C224" s="171"/>
      <c r="D224" s="172"/>
      <c r="E224" s="173"/>
      <c r="F224" s="174"/>
      <c r="G224" s="175"/>
      <c r="H224" s="176"/>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9"/>
      <c r="B225" s="171"/>
      <c r="C225" s="171"/>
      <c r="D225" s="172"/>
      <c r="E225" s="173"/>
      <c r="F225" s="174"/>
      <c r="G225" s="175"/>
      <c r="H225" s="176"/>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9"/>
      <c r="B226" s="171"/>
      <c r="C226" s="171"/>
      <c r="D226" s="172"/>
      <c r="E226" s="173"/>
      <c r="F226" s="174"/>
      <c r="G226" s="175"/>
      <c r="H226" s="176"/>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9"/>
      <c r="B227" s="171"/>
      <c r="C227" s="171"/>
      <c r="D227" s="172"/>
      <c r="E227" s="173"/>
      <c r="F227" s="174"/>
      <c r="G227" s="175"/>
      <c r="H227" s="176"/>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9"/>
      <c r="B228" s="171"/>
      <c r="C228" s="171"/>
      <c r="D228" s="172"/>
      <c r="E228" s="173"/>
      <c r="F228" s="174"/>
      <c r="G228" s="175"/>
      <c r="H228" s="176"/>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9"/>
      <c r="B229" s="171"/>
      <c r="C229" s="171"/>
      <c r="D229" s="172"/>
      <c r="E229" s="173"/>
      <c r="F229" s="174"/>
      <c r="G229" s="175"/>
      <c r="H229" s="176"/>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9"/>
      <c r="B230" s="171"/>
      <c r="C230" s="171"/>
      <c r="D230" s="172"/>
      <c r="E230" s="173"/>
      <c r="F230" s="174"/>
      <c r="G230" s="175"/>
      <c r="H230" s="176"/>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9"/>
      <c r="B231" s="171"/>
      <c r="C231" s="171"/>
      <c r="D231" s="172"/>
      <c r="E231" s="173"/>
      <c r="F231" s="174"/>
      <c r="G231" s="175"/>
      <c r="H231" s="176"/>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9"/>
      <c r="B232" s="171"/>
      <c r="C232" s="171"/>
      <c r="D232" s="172"/>
      <c r="E232" s="173"/>
      <c r="F232" s="174"/>
      <c r="G232" s="175"/>
      <c r="H232" s="176"/>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9"/>
      <c r="B233" s="171"/>
      <c r="C233" s="171"/>
      <c r="D233" s="172"/>
      <c r="E233" s="173"/>
      <c r="F233" s="174"/>
      <c r="G233" s="175"/>
      <c r="H233" s="176"/>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9"/>
      <c r="B234" s="171"/>
      <c r="C234" s="171"/>
      <c r="D234" s="172"/>
      <c r="E234" s="173"/>
      <c r="F234" s="174"/>
      <c r="G234" s="175"/>
      <c r="H234" s="176"/>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9"/>
      <c r="B235" s="171"/>
      <c r="C235" s="171"/>
      <c r="D235" s="172"/>
      <c r="E235" s="173"/>
      <c r="F235" s="174"/>
      <c r="G235" s="175"/>
      <c r="H235" s="176"/>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9"/>
      <c r="B236" s="171"/>
      <c r="C236" s="171"/>
      <c r="D236" s="172"/>
      <c r="E236" s="173"/>
      <c r="F236" s="174"/>
      <c r="G236" s="175"/>
      <c r="H236" s="176"/>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9"/>
      <c r="B237" s="171"/>
      <c r="C237" s="171"/>
      <c r="D237" s="172"/>
      <c r="E237" s="173"/>
      <c r="F237" s="174"/>
      <c r="G237" s="175"/>
      <c r="H237" s="176"/>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9"/>
      <c r="B238" s="171"/>
      <c r="C238" s="171"/>
      <c r="D238" s="172"/>
      <c r="E238" s="173"/>
      <c r="F238" s="174"/>
      <c r="G238" s="175"/>
      <c r="H238" s="176"/>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9"/>
      <c r="B239" s="171"/>
      <c r="C239" s="171"/>
      <c r="D239" s="172"/>
      <c r="E239" s="173"/>
      <c r="F239" s="174"/>
      <c r="G239" s="175"/>
      <c r="H239" s="176"/>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9"/>
      <c r="B240" s="171"/>
      <c r="C240" s="171"/>
      <c r="D240" s="172"/>
      <c r="E240" s="173"/>
      <c r="F240" s="174"/>
      <c r="G240" s="175"/>
      <c r="H240" s="176"/>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9"/>
      <c r="B241" s="171"/>
      <c r="C241" s="171"/>
      <c r="D241" s="172"/>
      <c r="E241" s="173"/>
      <c r="F241" s="174"/>
      <c r="G241" s="175"/>
      <c r="H241" s="176"/>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9"/>
      <c r="B242" s="171"/>
      <c r="C242" s="171"/>
      <c r="D242" s="172"/>
      <c r="E242" s="173"/>
      <c r="F242" s="174"/>
      <c r="G242" s="175"/>
      <c r="H242" s="176"/>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9"/>
      <c r="B243" s="171"/>
      <c r="C243" s="171"/>
      <c r="D243" s="172"/>
      <c r="E243" s="173"/>
      <c r="F243" s="174"/>
      <c r="G243" s="175"/>
      <c r="H243" s="176"/>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9"/>
      <c r="B244" s="171"/>
      <c r="C244" s="171"/>
      <c r="D244" s="172"/>
      <c r="E244" s="173"/>
      <c r="F244" s="174"/>
      <c r="G244" s="175"/>
      <c r="H244" s="176"/>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9"/>
      <c r="B245" s="171"/>
      <c r="C245" s="171"/>
      <c r="D245" s="172"/>
      <c r="E245" s="173"/>
      <c r="F245" s="174"/>
      <c r="G245" s="175"/>
      <c r="H245" s="176"/>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9"/>
      <c r="B246" s="171"/>
      <c r="C246" s="171"/>
      <c r="D246" s="172"/>
      <c r="E246" s="173"/>
      <c r="F246" s="174"/>
      <c r="G246" s="175"/>
      <c r="H246" s="176"/>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9"/>
      <c r="B247" s="171"/>
      <c r="C247" s="171"/>
      <c r="D247" s="172"/>
      <c r="E247" s="173"/>
      <c r="F247" s="174"/>
      <c r="G247" s="175"/>
      <c r="H247" s="176"/>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9"/>
      <c r="B248" s="171"/>
      <c r="C248" s="171"/>
      <c r="D248" s="172"/>
      <c r="E248" s="173"/>
      <c r="F248" s="174"/>
      <c r="G248" s="175"/>
      <c r="H248" s="176"/>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9"/>
      <c r="B249" s="171"/>
      <c r="C249" s="171"/>
      <c r="D249" s="172"/>
      <c r="E249" s="173"/>
      <c r="F249" s="174"/>
      <c r="G249" s="175"/>
      <c r="H249" s="176"/>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9"/>
      <c r="B250" s="171"/>
      <c r="C250" s="171"/>
      <c r="D250" s="172"/>
      <c r="E250" s="173"/>
      <c r="F250" s="174"/>
      <c r="G250" s="175"/>
      <c r="H250" s="176"/>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9"/>
      <c r="B251" s="171"/>
      <c r="C251" s="171"/>
      <c r="D251" s="172"/>
      <c r="E251" s="173"/>
      <c r="F251" s="174"/>
      <c r="G251" s="175"/>
      <c r="H251" s="176"/>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9"/>
      <c r="B252" s="171"/>
      <c r="C252" s="171"/>
      <c r="D252" s="172"/>
      <c r="E252" s="173"/>
      <c r="F252" s="174"/>
      <c r="G252" s="175"/>
      <c r="H252" s="176"/>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9"/>
      <c r="B253" s="171"/>
      <c r="C253" s="171"/>
      <c r="D253" s="172"/>
      <c r="E253" s="173"/>
      <c r="F253" s="174"/>
      <c r="G253" s="175"/>
      <c r="H253" s="176"/>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9"/>
      <c r="B254" s="171"/>
      <c r="C254" s="171"/>
      <c r="D254" s="172"/>
      <c r="E254" s="173"/>
      <c r="F254" s="174"/>
      <c r="G254" s="175"/>
      <c r="H254" s="176"/>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9"/>
      <c r="B255" s="171"/>
      <c r="C255" s="171"/>
      <c r="D255" s="172"/>
      <c r="E255" s="173"/>
      <c r="F255" s="174"/>
      <c r="G255" s="175"/>
      <c r="H255" s="176"/>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9"/>
      <c r="B256" s="171"/>
      <c r="C256" s="171"/>
      <c r="D256" s="172"/>
      <c r="E256" s="173"/>
      <c r="F256" s="174"/>
      <c r="G256" s="175"/>
      <c r="H256" s="176"/>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9"/>
      <c r="B257" s="171"/>
      <c r="C257" s="171"/>
      <c r="D257" s="172"/>
      <c r="E257" s="173"/>
      <c r="F257" s="174"/>
      <c r="G257" s="175"/>
      <c r="H257" s="176"/>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9"/>
      <c r="B258" s="171"/>
      <c r="C258" s="171"/>
      <c r="D258" s="172"/>
      <c r="E258" s="173"/>
      <c r="F258" s="174"/>
      <c r="G258" s="175"/>
      <c r="H258" s="176"/>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9"/>
      <c r="B259" s="171"/>
      <c r="C259" s="171"/>
      <c r="D259" s="172"/>
      <c r="E259" s="173"/>
      <c r="F259" s="174"/>
      <c r="G259" s="175"/>
      <c r="H259" s="176"/>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9"/>
      <c r="B260" s="171"/>
      <c r="C260" s="171"/>
      <c r="D260" s="172"/>
      <c r="E260" s="173"/>
      <c r="F260" s="174"/>
      <c r="G260" s="175"/>
      <c r="H260" s="176"/>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9"/>
      <c r="B261" s="171"/>
      <c r="C261" s="171"/>
      <c r="D261" s="172"/>
      <c r="E261" s="173"/>
      <c r="F261" s="174"/>
      <c r="G261" s="175"/>
      <c r="H261" s="176"/>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9"/>
      <c r="B262" s="171"/>
      <c r="C262" s="171"/>
      <c r="D262" s="172"/>
      <c r="E262" s="173"/>
      <c r="F262" s="174"/>
      <c r="G262" s="175"/>
      <c r="H262" s="176"/>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9"/>
      <c r="B263" s="171"/>
      <c r="C263" s="171"/>
      <c r="D263" s="172"/>
      <c r="E263" s="173"/>
      <c r="F263" s="174"/>
      <c r="G263" s="175"/>
      <c r="H263" s="176"/>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9"/>
      <c r="B264" s="171"/>
      <c r="C264" s="171"/>
      <c r="D264" s="172"/>
      <c r="E264" s="173"/>
      <c r="F264" s="174"/>
      <c r="G264" s="175"/>
      <c r="H264" s="176"/>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9"/>
      <c r="B265" s="171"/>
      <c r="C265" s="171"/>
      <c r="D265" s="172"/>
      <c r="E265" s="173"/>
      <c r="F265" s="174"/>
      <c r="G265" s="175"/>
      <c r="H265" s="176"/>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169"/>
      <c r="B266" s="171"/>
      <c r="C266" s="171"/>
      <c r="D266" s="172"/>
      <c r="E266" s="173"/>
      <c r="F266" s="174"/>
      <c r="G266" s="175"/>
      <c r="H266" s="176"/>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169"/>
      <c r="B267" s="171"/>
      <c r="C267" s="171"/>
      <c r="D267" s="172"/>
      <c r="E267" s="173"/>
      <c r="F267" s="174"/>
      <c r="G267" s="175"/>
      <c r="H267" s="176"/>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169"/>
      <c r="B268" s="171"/>
      <c r="C268" s="171"/>
      <c r="D268" s="172"/>
      <c r="E268" s="173"/>
      <c r="F268" s="174"/>
      <c r="G268" s="175"/>
      <c r="H268" s="176"/>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169"/>
      <c r="B269" s="171"/>
      <c r="C269" s="171"/>
      <c r="D269" s="172"/>
      <c r="E269" s="173"/>
      <c r="F269" s="174"/>
      <c r="G269" s="175"/>
      <c r="H269" s="176"/>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169"/>
      <c r="B270" s="171"/>
      <c r="C270" s="171"/>
      <c r="D270" s="172"/>
      <c r="E270" s="173"/>
      <c r="F270" s="174"/>
      <c r="G270" s="175"/>
      <c r="H270" s="176"/>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169"/>
      <c r="B271" s="171"/>
      <c r="C271" s="171"/>
      <c r="D271" s="172"/>
      <c r="E271" s="173"/>
      <c r="F271" s="174"/>
      <c r="G271" s="175"/>
      <c r="H271" s="176"/>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169"/>
      <c r="B272" s="171"/>
      <c r="C272" s="171"/>
      <c r="D272" s="172"/>
      <c r="E272" s="173"/>
      <c r="F272" s="174"/>
      <c r="G272" s="175"/>
      <c r="H272" s="176"/>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169"/>
      <c r="B273" s="171"/>
      <c r="C273" s="171"/>
      <c r="D273" s="172"/>
      <c r="E273" s="173"/>
      <c r="F273" s="174"/>
      <c r="G273" s="175"/>
      <c r="H273" s="176"/>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169"/>
      <c r="B274" s="171"/>
      <c r="C274" s="171"/>
      <c r="D274" s="172"/>
      <c r="E274" s="173"/>
      <c r="F274" s="174"/>
      <c r="G274" s="175"/>
      <c r="H274" s="176"/>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169"/>
      <c r="B275" s="171"/>
      <c r="C275" s="171"/>
      <c r="D275" s="172"/>
      <c r="E275" s="173"/>
      <c r="F275" s="174"/>
      <c r="G275" s="175"/>
      <c r="H275" s="176"/>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169"/>
      <c r="B276" s="171"/>
      <c r="C276" s="171"/>
      <c r="D276" s="172"/>
      <c r="E276" s="173"/>
      <c r="F276" s="174"/>
      <c r="G276" s="175"/>
      <c r="H276" s="176"/>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169"/>
      <c r="B277" s="171"/>
      <c r="C277" s="171"/>
      <c r="D277" s="172"/>
      <c r="E277" s="173"/>
      <c r="F277" s="174"/>
      <c r="G277" s="175"/>
      <c r="H277" s="176"/>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169"/>
      <c r="B278" s="171"/>
      <c r="C278" s="171"/>
      <c r="D278" s="172"/>
      <c r="E278" s="173"/>
      <c r="F278" s="174"/>
      <c r="G278" s="175"/>
      <c r="H278" s="176"/>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169"/>
      <c r="B279" s="171"/>
      <c r="C279" s="171"/>
      <c r="D279" s="172"/>
      <c r="E279" s="173"/>
      <c r="F279" s="174"/>
      <c r="G279" s="175"/>
      <c r="H279" s="176"/>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169"/>
      <c r="B280" s="171"/>
      <c r="C280" s="171"/>
      <c r="D280" s="172"/>
      <c r="E280" s="173"/>
      <c r="F280" s="174"/>
      <c r="G280" s="175"/>
      <c r="H280" s="176"/>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169"/>
      <c r="B281" s="171"/>
      <c r="C281" s="171"/>
      <c r="D281" s="172"/>
      <c r="E281" s="173"/>
      <c r="F281" s="174"/>
      <c r="G281" s="175"/>
      <c r="H281" s="176"/>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169"/>
      <c r="B282" s="171"/>
      <c r="C282" s="171"/>
      <c r="D282" s="172"/>
      <c r="E282" s="173"/>
      <c r="F282" s="174"/>
      <c r="G282" s="175"/>
      <c r="H282" s="176"/>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169"/>
      <c r="B283" s="171"/>
      <c r="C283" s="171"/>
      <c r="D283" s="172"/>
      <c r="E283" s="173"/>
      <c r="F283" s="174"/>
      <c r="G283" s="175"/>
      <c r="H283" s="176"/>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169"/>
      <c r="B284" s="171"/>
      <c r="C284" s="171"/>
      <c r="D284" s="172"/>
      <c r="E284" s="173"/>
      <c r="F284" s="174"/>
      <c r="G284" s="175"/>
      <c r="H284" s="176"/>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169"/>
      <c r="B285" s="171"/>
      <c r="C285" s="171"/>
      <c r="D285" s="172"/>
      <c r="E285" s="173"/>
      <c r="F285" s="174"/>
      <c r="G285" s="175"/>
      <c r="H285" s="176"/>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169"/>
      <c r="B286" s="171"/>
      <c r="C286" s="171"/>
      <c r="D286" s="172"/>
      <c r="E286" s="173"/>
      <c r="F286" s="174"/>
      <c r="G286" s="175"/>
      <c r="H286" s="176"/>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169"/>
      <c r="B287" s="171"/>
      <c r="C287" s="171"/>
      <c r="D287" s="172"/>
      <c r="E287" s="173"/>
      <c r="F287" s="174"/>
      <c r="G287" s="175"/>
      <c r="H287" s="176"/>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169"/>
      <c r="B288" s="171"/>
      <c r="C288" s="171"/>
      <c r="D288" s="172"/>
      <c r="E288" s="173"/>
      <c r="F288" s="174"/>
      <c r="G288" s="175"/>
      <c r="H288" s="176"/>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169"/>
      <c r="B289" s="171"/>
      <c r="C289" s="171"/>
      <c r="D289" s="172"/>
      <c r="E289" s="173"/>
      <c r="F289" s="174"/>
      <c r="G289" s="175"/>
      <c r="H289" s="176"/>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169"/>
      <c r="B290" s="171"/>
      <c r="C290" s="171"/>
      <c r="D290" s="172"/>
      <c r="E290" s="173"/>
      <c r="F290" s="174"/>
      <c r="G290" s="175"/>
      <c r="H290" s="176"/>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169"/>
      <c r="B291" s="171"/>
      <c r="C291" s="171"/>
      <c r="D291" s="172"/>
      <c r="E291" s="173"/>
      <c r="F291" s="174"/>
      <c r="G291" s="175"/>
      <c r="H291" s="176"/>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169"/>
      <c r="B292" s="171"/>
      <c r="C292" s="171"/>
      <c r="D292" s="172"/>
      <c r="E292" s="173"/>
      <c r="F292" s="174"/>
      <c r="G292" s="175"/>
      <c r="H292" s="176"/>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169"/>
      <c r="B293" s="171"/>
      <c r="C293" s="171"/>
      <c r="D293" s="172"/>
      <c r="E293" s="173"/>
      <c r="F293" s="174"/>
      <c r="G293" s="175"/>
      <c r="H293" s="176"/>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169"/>
      <c r="B294" s="171"/>
      <c r="C294" s="171"/>
      <c r="D294" s="172"/>
      <c r="E294" s="173"/>
      <c r="F294" s="174"/>
      <c r="G294" s="175"/>
      <c r="H294" s="176"/>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169"/>
      <c r="B295" s="171"/>
      <c r="C295" s="171"/>
      <c r="D295" s="172"/>
      <c r="E295" s="173"/>
      <c r="F295" s="174"/>
      <c r="G295" s="175"/>
      <c r="H295" s="176"/>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171"/>
      <c r="C296" s="171"/>
      <c r="D296" s="172"/>
      <c r="E296" s="173"/>
      <c r="F296" s="174"/>
      <c r="G296" s="175"/>
      <c r="H296" s="176"/>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171"/>
      <c r="C297" s="171"/>
      <c r="D297" s="172"/>
      <c r="E297" s="173"/>
      <c r="F297" s="174"/>
      <c r="G297" s="175"/>
      <c r="H297" s="176"/>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171"/>
      <c r="C298" s="171"/>
      <c r="D298" s="172"/>
      <c r="E298" s="173"/>
      <c r="F298" s="174"/>
      <c r="G298" s="175"/>
      <c r="H298" s="176"/>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171"/>
      <c r="C299" s="171"/>
      <c r="D299" s="172"/>
      <c r="E299" s="173"/>
      <c r="F299" s="174"/>
      <c r="G299" s="175"/>
      <c r="H299" s="176"/>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171"/>
      <c r="C300" s="171"/>
      <c r="D300" s="172"/>
      <c r="E300" s="173"/>
      <c r="F300" s="174"/>
      <c r="G300" s="175"/>
      <c r="H300" s="176"/>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171"/>
      <c r="C301" s="171"/>
      <c r="D301" s="172"/>
      <c r="E301" s="173"/>
      <c r="F301" s="174"/>
      <c r="G301" s="175"/>
      <c r="H301" s="176"/>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171"/>
      <c r="C302" s="171"/>
      <c r="D302" s="172"/>
      <c r="E302" s="173"/>
      <c r="F302" s="174"/>
      <c r="G302" s="175"/>
      <c r="H302" s="176"/>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171"/>
      <c r="C303" s="171"/>
      <c r="D303" s="172"/>
      <c r="E303" s="173"/>
      <c r="F303" s="174"/>
      <c r="G303" s="175"/>
      <c r="H303" s="176"/>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171"/>
      <c r="C304" s="171"/>
      <c r="D304" s="172"/>
      <c r="E304" s="173"/>
      <c r="F304" s="174"/>
      <c r="G304" s="175"/>
      <c r="H304" s="176"/>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171"/>
      <c r="C305" s="171"/>
      <c r="D305" s="172"/>
      <c r="E305" s="173"/>
      <c r="F305" s="174"/>
      <c r="G305" s="175"/>
      <c r="H305" s="176"/>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171"/>
      <c r="C306" s="171"/>
      <c r="D306" s="172"/>
      <c r="E306" s="173"/>
      <c r="F306" s="174"/>
      <c r="G306" s="175"/>
      <c r="H306" s="176"/>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171"/>
      <c r="C307" s="171"/>
      <c r="D307" s="172"/>
      <c r="E307" s="173"/>
      <c r="F307" s="174"/>
      <c r="G307" s="175"/>
      <c r="H307" s="176"/>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171"/>
      <c r="C308" s="171"/>
      <c r="D308" s="172"/>
      <c r="E308" s="173"/>
      <c r="F308" s="174"/>
      <c r="G308" s="175"/>
      <c r="H308" s="176"/>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171"/>
      <c r="C309" s="171"/>
      <c r="D309" s="172"/>
      <c r="E309" s="173"/>
      <c r="F309" s="174"/>
      <c r="G309" s="175"/>
      <c r="H309" s="176"/>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171"/>
      <c r="C310" s="171"/>
      <c r="D310" s="172"/>
      <c r="E310" s="173"/>
      <c r="F310" s="174"/>
      <c r="G310" s="175"/>
      <c r="H310" s="176"/>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171"/>
      <c r="C311" s="171"/>
      <c r="D311" s="172"/>
      <c r="E311" s="173"/>
      <c r="F311" s="174"/>
      <c r="G311" s="175"/>
      <c r="H311" s="176"/>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171"/>
      <c r="C312" s="171"/>
      <c r="D312" s="172"/>
      <c r="E312" s="173"/>
      <c r="F312" s="174"/>
      <c r="G312" s="175"/>
      <c r="H312" s="176"/>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171"/>
      <c r="C313" s="171"/>
      <c r="D313" s="172"/>
      <c r="E313" s="173"/>
      <c r="F313" s="174"/>
      <c r="G313" s="175"/>
      <c r="H313" s="176"/>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171"/>
      <c r="C314" s="171"/>
      <c r="D314" s="172"/>
      <c r="E314" s="173"/>
      <c r="F314" s="174"/>
      <c r="G314" s="175"/>
      <c r="H314" s="176"/>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171"/>
      <c r="C315" s="171"/>
      <c r="D315" s="172"/>
      <c r="E315" s="173"/>
      <c r="F315" s="174"/>
      <c r="G315" s="175"/>
      <c r="H315" s="176"/>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171"/>
      <c r="C316" s="171"/>
      <c r="D316" s="172"/>
      <c r="E316" s="173"/>
      <c r="F316" s="174"/>
      <c r="G316" s="175"/>
      <c r="H316" s="176"/>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171"/>
      <c r="C317" s="171"/>
      <c r="D317" s="172"/>
      <c r="E317" s="173"/>
      <c r="F317" s="174"/>
      <c r="G317" s="175"/>
      <c r="H317" s="176"/>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171"/>
      <c r="C318" s="171"/>
      <c r="D318" s="172"/>
      <c r="E318" s="173"/>
      <c r="F318" s="174"/>
      <c r="G318" s="175"/>
      <c r="H318" s="176"/>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s="39" customFormat="1" x14ac:dyDescent="0.25">
      <c r="A960" s="37"/>
      <c r="B960" s="40"/>
      <c r="C960" s="40"/>
      <c r="D960" s="41"/>
      <c r="F960" s="42"/>
      <c r="G960" s="43"/>
      <c r="H960" s="38"/>
      <c r="I960" s="36"/>
      <c r="J960" s="36"/>
      <c r="K960" s="36"/>
      <c r="L960" s="36"/>
      <c r="M960" s="36"/>
      <c r="N960" s="36"/>
      <c r="O960" s="36"/>
      <c r="P960" s="36"/>
      <c r="Q960" s="36"/>
      <c r="R960" s="36"/>
      <c r="S960" s="36"/>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c r="AR960" s="37"/>
      <c r="AS960" s="37"/>
      <c r="AT960" s="37"/>
      <c r="AU960" s="37"/>
      <c r="AV960" s="37"/>
      <c r="AW960" s="37"/>
      <c r="AX960" s="37"/>
      <c r="AY960" s="37"/>
      <c r="AZ960" s="37"/>
      <c r="BA960" s="37"/>
      <c r="BB960" s="37"/>
      <c r="BC960" s="37"/>
      <c r="BD960" s="37"/>
      <c r="BE960" s="37"/>
      <c r="BF960" s="37"/>
      <c r="BG960" s="37"/>
      <c r="BH960" s="37"/>
      <c r="BI960" s="37"/>
      <c r="BJ960" s="37"/>
      <c r="BK960" s="37"/>
      <c r="BL960" s="37"/>
      <c r="BM960" s="37"/>
      <c r="BN960" s="37"/>
      <c r="BO960" s="37"/>
      <c r="BP960" s="37"/>
      <c r="BQ960" s="37"/>
      <c r="BR960" s="37"/>
      <c r="BS960" s="37"/>
      <c r="BT960" s="37"/>
      <c r="BU960" s="37"/>
      <c r="BV960" s="37"/>
      <c r="BW960" s="37"/>
      <c r="BX960" s="37"/>
      <c r="BY960" s="37"/>
      <c r="BZ960" s="37"/>
      <c r="CA960" s="37"/>
      <c r="CB960" s="37"/>
      <c r="CC960" s="37"/>
      <c r="CD960" s="37"/>
      <c r="CE960" s="37"/>
      <c r="CF960" s="37"/>
      <c r="CG960" s="37"/>
      <c r="CH960" s="37"/>
      <c r="CI960" s="37"/>
      <c r="CJ960" s="37"/>
      <c r="CK960" s="37"/>
      <c r="CL960" s="37"/>
      <c r="CM960" s="37"/>
      <c r="CN960" s="37"/>
      <c r="CO960" s="37"/>
      <c r="CP960" s="37"/>
      <c r="CQ960" s="37"/>
      <c r="CR960" s="37"/>
      <c r="CS960" s="37"/>
      <c r="CT960" s="37"/>
      <c r="CU960" s="37"/>
      <c r="CV960" s="37"/>
      <c r="CW960" s="37"/>
      <c r="CX960" s="37"/>
      <c r="CY960" s="37"/>
      <c r="CZ960" s="37"/>
      <c r="DA960" s="37"/>
      <c r="DB960" s="37"/>
      <c r="DC960" s="37"/>
      <c r="DD960" s="37"/>
      <c r="DE960" s="37"/>
      <c r="DF960" s="37"/>
      <c r="DG960" s="37"/>
      <c r="DH960" s="37"/>
      <c r="DI960" s="37"/>
      <c r="DJ960" s="37"/>
      <c r="DK960" s="37"/>
      <c r="DL960" s="37"/>
      <c r="DM960" s="37"/>
      <c r="DN960" s="37"/>
      <c r="DO960" s="37"/>
      <c r="DP960" s="37"/>
      <c r="DQ960" s="37"/>
      <c r="DR960" s="37"/>
      <c r="DS960" s="37"/>
      <c r="DT960" s="37"/>
      <c r="DU960" s="37"/>
      <c r="DV960" s="37"/>
      <c r="DW960" s="37"/>
      <c r="DX960" s="37"/>
      <c r="DY960" s="37"/>
      <c r="DZ960" s="37"/>
      <c r="EA960" s="37"/>
      <c r="EB960" s="37"/>
      <c r="EC960" s="37"/>
      <c r="ED960" s="37"/>
      <c r="EE960" s="37"/>
      <c r="EF960" s="37"/>
      <c r="EG960" s="37"/>
      <c r="EH960" s="37"/>
      <c r="EI960" s="37"/>
      <c r="EJ960" s="37"/>
      <c r="EK960" s="37"/>
      <c r="EL960" s="37"/>
      <c r="EM960" s="37"/>
      <c r="EN960" s="37"/>
      <c r="EO960" s="37"/>
      <c r="EP960" s="37"/>
      <c r="EQ960" s="37"/>
      <c r="ER960" s="37"/>
      <c r="ES960" s="37"/>
      <c r="ET960" s="37"/>
      <c r="EU960" s="37"/>
      <c r="EV960" s="37"/>
      <c r="EW960" s="37"/>
      <c r="EX960" s="37"/>
      <c r="EY960" s="37"/>
      <c r="EZ960" s="37"/>
      <c r="FA960" s="37"/>
      <c r="FB960" s="37"/>
      <c r="FC960" s="37"/>
      <c r="FD960" s="37"/>
      <c r="FE960" s="37"/>
      <c r="FF960" s="37"/>
      <c r="FG960" s="37"/>
      <c r="FH960" s="37"/>
      <c r="FI960" s="37"/>
      <c r="FJ960" s="37"/>
      <c r="FK960" s="37"/>
      <c r="FL960" s="37"/>
      <c r="FM960" s="37"/>
      <c r="FN960" s="37"/>
      <c r="FO960" s="37"/>
      <c r="FP960" s="37"/>
      <c r="FQ960" s="37"/>
      <c r="FR960" s="37"/>
      <c r="FS960" s="37"/>
      <c r="FT960" s="37"/>
      <c r="FU960" s="37"/>
      <c r="FV960" s="37"/>
      <c r="FW960" s="37"/>
      <c r="FX960" s="37"/>
      <c r="FY960" s="37"/>
      <c r="FZ960" s="37"/>
      <c r="GA960" s="37"/>
      <c r="GB960" s="37"/>
      <c r="GC960" s="37"/>
      <c r="GD960" s="37"/>
      <c r="GE960" s="37"/>
      <c r="GF960" s="37"/>
      <c r="GG960" s="37"/>
      <c r="GH960" s="37"/>
      <c r="GI960" s="37"/>
      <c r="GJ960" s="37"/>
      <c r="GK960" s="37"/>
      <c r="GL960" s="37"/>
      <c r="GM960" s="37"/>
      <c r="GN960" s="37"/>
      <c r="GO960" s="37"/>
      <c r="GP960" s="37"/>
      <c r="GQ960" s="37"/>
      <c r="GR960" s="37"/>
      <c r="GS960" s="37"/>
      <c r="GT960" s="37"/>
      <c r="GU960" s="37"/>
      <c r="GV960" s="37"/>
      <c r="GW960" s="37"/>
      <c r="GX960" s="37"/>
      <c r="GY960" s="37"/>
      <c r="GZ960" s="37"/>
      <c r="HA960" s="37"/>
      <c r="HB960" s="37"/>
      <c r="HC960" s="37"/>
      <c r="HD960" s="37"/>
      <c r="HE960" s="37"/>
    </row>
    <row r="961" spans="1:213" s="39" customFormat="1" x14ac:dyDescent="0.25">
      <c r="A961" s="37"/>
      <c r="B961" s="40"/>
      <c r="C961" s="40"/>
      <c r="D961" s="41"/>
      <c r="F961" s="42"/>
      <c r="G961" s="43"/>
      <c r="H961" s="38"/>
      <c r="I961" s="36"/>
      <c r="J961" s="36"/>
      <c r="K961" s="36"/>
      <c r="L961" s="36"/>
      <c r="M961" s="36"/>
      <c r="N961" s="36"/>
      <c r="O961" s="36"/>
      <c r="P961" s="36"/>
      <c r="Q961" s="36"/>
      <c r="R961" s="36"/>
      <c r="S961" s="36"/>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c r="AR961" s="37"/>
      <c r="AS961" s="37"/>
      <c r="AT961" s="37"/>
      <c r="AU961" s="37"/>
      <c r="AV961" s="37"/>
      <c r="AW961" s="37"/>
      <c r="AX961" s="37"/>
      <c r="AY961" s="37"/>
      <c r="AZ961" s="37"/>
      <c r="BA961" s="37"/>
      <c r="BB961" s="37"/>
      <c r="BC961" s="37"/>
      <c r="BD961" s="37"/>
      <c r="BE961" s="37"/>
      <c r="BF961" s="37"/>
      <c r="BG961" s="37"/>
      <c r="BH961" s="37"/>
      <c r="BI961" s="37"/>
      <c r="BJ961" s="37"/>
      <c r="BK961" s="37"/>
      <c r="BL961" s="37"/>
      <c r="BM961" s="37"/>
      <c r="BN961" s="37"/>
      <c r="BO961" s="37"/>
      <c r="BP961" s="37"/>
      <c r="BQ961" s="37"/>
      <c r="BR961" s="37"/>
      <c r="BS961" s="37"/>
      <c r="BT961" s="37"/>
      <c r="BU961" s="37"/>
      <c r="BV961" s="37"/>
      <c r="BW961" s="37"/>
      <c r="BX961" s="37"/>
      <c r="BY961" s="37"/>
      <c r="BZ961" s="37"/>
      <c r="CA961" s="37"/>
      <c r="CB961" s="37"/>
      <c r="CC961" s="37"/>
      <c r="CD961" s="37"/>
      <c r="CE961" s="37"/>
      <c r="CF961" s="37"/>
      <c r="CG961" s="37"/>
      <c r="CH961" s="37"/>
      <c r="CI961" s="37"/>
      <c r="CJ961" s="37"/>
      <c r="CK961" s="37"/>
      <c r="CL961" s="37"/>
      <c r="CM961" s="37"/>
      <c r="CN961" s="37"/>
      <c r="CO961" s="37"/>
      <c r="CP961" s="37"/>
      <c r="CQ961" s="37"/>
      <c r="CR961" s="37"/>
      <c r="CS961" s="37"/>
      <c r="CT961" s="37"/>
      <c r="CU961" s="37"/>
      <c r="CV961" s="37"/>
      <c r="CW961" s="37"/>
      <c r="CX961" s="37"/>
      <c r="CY961" s="37"/>
      <c r="CZ961" s="37"/>
      <c r="DA961" s="37"/>
      <c r="DB961" s="37"/>
      <c r="DC961" s="37"/>
      <c r="DD961" s="37"/>
      <c r="DE961" s="37"/>
      <c r="DF961" s="37"/>
      <c r="DG961" s="37"/>
      <c r="DH961" s="37"/>
      <c r="DI961" s="37"/>
      <c r="DJ961" s="37"/>
      <c r="DK961" s="37"/>
      <c r="DL961" s="37"/>
      <c r="DM961" s="37"/>
      <c r="DN961" s="37"/>
      <c r="DO961" s="37"/>
      <c r="DP961" s="37"/>
      <c r="DQ961" s="37"/>
      <c r="DR961" s="37"/>
      <c r="DS961" s="37"/>
      <c r="DT961" s="37"/>
      <c r="DU961" s="37"/>
      <c r="DV961" s="37"/>
      <c r="DW961" s="37"/>
      <c r="DX961" s="37"/>
      <c r="DY961" s="37"/>
      <c r="DZ961" s="37"/>
      <c r="EA961" s="37"/>
      <c r="EB961" s="37"/>
      <c r="EC961" s="37"/>
      <c r="ED961" s="37"/>
      <c r="EE961" s="37"/>
      <c r="EF961" s="37"/>
      <c r="EG961" s="37"/>
      <c r="EH961" s="37"/>
      <c r="EI961" s="37"/>
      <c r="EJ961" s="37"/>
      <c r="EK961" s="37"/>
      <c r="EL961" s="37"/>
      <c r="EM961" s="37"/>
      <c r="EN961" s="37"/>
      <c r="EO961" s="37"/>
      <c r="EP961" s="37"/>
      <c r="EQ961" s="37"/>
      <c r="ER961" s="37"/>
      <c r="ES961" s="37"/>
      <c r="ET961" s="37"/>
      <c r="EU961" s="37"/>
      <c r="EV961" s="37"/>
      <c r="EW961" s="37"/>
      <c r="EX961" s="37"/>
      <c r="EY961" s="37"/>
      <c r="EZ961" s="37"/>
      <c r="FA961" s="37"/>
      <c r="FB961" s="37"/>
      <c r="FC961" s="37"/>
      <c r="FD961" s="37"/>
      <c r="FE961" s="37"/>
      <c r="FF961" s="37"/>
      <c r="FG961" s="37"/>
      <c r="FH961" s="37"/>
      <c r="FI961" s="37"/>
      <c r="FJ961" s="37"/>
      <c r="FK961" s="37"/>
      <c r="FL961" s="37"/>
      <c r="FM961" s="37"/>
      <c r="FN961" s="37"/>
      <c r="FO961" s="37"/>
      <c r="FP961" s="37"/>
      <c r="FQ961" s="37"/>
      <c r="FR961" s="37"/>
      <c r="FS961" s="37"/>
      <c r="FT961" s="37"/>
      <c r="FU961" s="37"/>
      <c r="FV961" s="37"/>
      <c r="FW961" s="37"/>
      <c r="FX961" s="37"/>
      <c r="FY961" s="37"/>
      <c r="FZ961" s="37"/>
      <c r="GA961" s="37"/>
      <c r="GB961" s="37"/>
      <c r="GC961" s="37"/>
      <c r="GD961" s="37"/>
      <c r="GE961" s="37"/>
      <c r="GF961" s="37"/>
      <c r="GG961" s="37"/>
      <c r="GH961" s="37"/>
      <c r="GI961" s="37"/>
      <c r="GJ961" s="37"/>
      <c r="GK961" s="37"/>
      <c r="GL961" s="37"/>
      <c r="GM961" s="37"/>
      <c r="GN961" s="37"/>
      <c r="GO961" s="37"/>
      <c r="GP961" s="37"/>
      <c r="GQ961" s="37"/>
      <c r="GR961" s="37"/>
      <c r="GS961" s="37"/>
      <c r="GT961" s="37"/>
      <c r="GU961" s="37"/>
      <c r="GV961" s="37"/>
      <c r="GW961" s="37"/>
      <c r="GX961" s="37"/>
      <c r="GY961" s="37"/>
      <c r="GZ961" s="37"/>
      <c r="HA961" s="37"/>
      <c r="HB961" s="37"/>
      <c r="HC961" s="37"/>
      <c r="HD961" s="37"/>
      <c r="HE961" s="37"/>
    </row>
    <row r="962" spans="1:213" s="39" customFormat="1" x14ac:dyDescent="0.25">
      <c r="A962" s="37"/>
      <c r="B962" s="40"/>
      <c r="C962" s="40"/>
      <c r="D962" s="41"/>
      <c r="F962" s="42"/>
      <c r="G962" s="43"/>
      <c r="H962" s="38"/>
      <c r="I962" s="36"/>
      <c r="J962" s="36"/>
      <c r="K962" s="36"/>
      <c r="L962" s="36"/>
      <c r="M962" s="36"/>
      <c r="N962" s="36"/>
      <c r="O962" s="36"/>
      <c r="P962" s="36"/>
      <c r="Q962" s="36"/>
      <c r="R962" s="36"/>
      <c r="S962" s="36"/>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c r="AR962" s="37"/>
      <c r="AS962" s="37"/>
      <c r="AT962" s="37"/>
      <c r="AU962" s="37"/>
      <c r="AV962" s="37"/>
      <c r="AW962" s="37"/>
      <c r="AX962" s="37"/>
      <c r="AY962" s="37"/>
      <c r="AZ962" s="37"/>
      <c r="BA962" s="37"/>
      <c r="BB962" s="37"/>
      <c r="BC962" s="37"/>
      <c r="BD962" s="37"/>
      <c r="BE962" s="37"/>
      <c r="BF962" s="37"/>
      <c r="BG962" s="37"/>
      <c r="BH962" s="37"/>
      <c r="BI962" s="37"/>
      <c r="BJ962" s="37"/>
      <c r="BK962" s="37"/>
      <c r="BL962" s="37"/>
      <c r="BM962" s="37"/>
      <c r="BN962" s="37"/>
      <c r="BO962" s="37"/>
      <c r="BP962" s="37"/>
      <c r="BQ962" s="37"/>
      <c r="BR962" s="37"/>
      <c r="BS962" s="37"/>
      <c r="BT962" s="37"/>
      <c r="BU962" s="37"/>
      <c r="BV962" s="37"/>
      <c r="BW962" s="37"/>
      <c r="BX962" s="37"/>
      <c r="BY962" s="37"/>
      <c r="BZ962" s="37"/>
      <c r="CA962" s="37"/>
      <c r="CB962" s="37"/>
      <c r="CC962" s="37"/>
      <c r="CD962" s="37"/>
      <c r="CE962" s="37"/>
      <c r="CF962" s="37"/>
      <c r="CG962" s="37"/>
      <c r="CH962" s="37"/>
      <c r="CI962" s="37"/>
      <c r="CJ962" s="37"/>
      <c r="CK962" s="37"/>
      <c r="CL962" s="37"/>
      <c r="CM962" s="37"/>
      <c r="CN962" s="37"/>
      <c r="CO962" s="37"/>
      <c r="CP962" s="37"/>
      <c r="CQ962" s="37"/>
      <c r="CR962" s="37"/>
      <c r="CS962" s="37"/>
      <c r="CT962" s="37"/>
      <c r="CU962" s="37"/>
      <c r="CV962" s="37"/>
      <c r="CW962" s="37"/>
      <c r="CX962" s="37"/>
      <c r="CY962" s="37"/>
      <c r="CZ962" s="37"/>
      <c r="DA962" s="37"/>
      <c r="DB962" s="37"/>
      <c r="DC962" s="37"/>
      <c r="DD962" s="37"/>
      <c r="DE962" s="37"/>
      <c r="DF962" s="37"/>
      <c r="DG962" s="37"/>
      <c r="DH962" s="37"/>
      <c r="DI962" s="37"/>
      <c r="DJ962" s="37"/>
      <c r="DK962" s="37"/>
      <c r="DL962" s="37"/>
      <c r="DM962" s="37"/>
      <c r="DN962" s="37"/>
      <c r="DO962" s="37"/>
      <c r="DP962" s="37"/>
      <c r="DQ962" s="37"/>
      <c r="DR962" s="37"/>
      <c r="DS962" s="37"/>
      <c r="DT962" s="37"/>
      <c r="DU962" s="37"/>
      <c r="DV962" s="37"/>
      <c r="DW962" s="37"/>
      <c r="DX962" s="37"/>
      <c r="DY962" s="37"/>
      <c r="DZ962" s="37"/>
      <c r="EA962" s="37"/>
      <c r="EB962" s="37"/>
      <c r="EC962" s="37"/>
      <c r="ED962" s="37"/>
      <c r="EE962" s="37"/>
      <c r="EF962" s="37"/>
      <c r="EG962" s="37"/>
      <c r="EH962" s="37"/>
      <c r="EI962" s="37"/>
      <c r="EJ962" s="37"/>
      <c r="EK962" s="37"/>
      <c r="EL962" s="37"/>
      <c r="EM962" s="37"/>
      <c r="EN962" s="37"/>
      <c r="EO962" s="37"/>
      <c r="EP962" s="37"/>
      <c r="EQ962" s="37"/>
      <c r="ER962" s="37"/>
      <c r="ES962" s="37"/>
      <c r="ET962" s="37"/>
      <c r="EU962" s="37"/>
      <c r="EV962" s="37"/>
      <c r="EW962" s="37"/>
      <c r="EX962" s="37"/>
      <c r="EY962" s="37"/>
      <c r="EZ962" s="37"/>
      <c r="FA962" s="37"/>
      <c r="FB962" s="37"/>
      <c r="FC962" s="37"/>
      <c r="FD962" s="37"/>
      <c r="FE962" s="37"/>
      <c r="FF962" s="37"/>
      <c r="FG962" s="37"/>
      <c r="FH962" s="37"/>
      <c r="FI962" s="37"/>
      <c r="FJ962" s="37"/>
      <c r="FK962" s="37"/>
      <c r="FL962" s="37"/>
      <c r="FM962" s="37"/>
      <c r="FN962" s="37"/>
      <c r="FO962" s="37"/>
      <c r="FP962" s="37"/>
      <c r="FQ962" s="37"/>
      <c r="FR962" s="37"/>
      <c r="FS962" s="37"/>
      <c r="FT962" s="37"/>
      <c r="FU962" s="37"/>
      <c r="FV962" s="37"/>
      <c r="FW962" s="37"/>
      <c r="FX962" s="37"/>
      <c r="FY962" s="37"/>
      <c r="FZ962" s="37"/>
      <c r="GA962" s="37"/>
      <c r="GB962" s="37"/>
      <c r="GC962" s="37"/>
      <c r="GD962" s="37"/>
      <c r="GE962" s="37"/>
      <c r="GF962" s="37"/>
      <c r="GG962" s="37"/>
      <c r="GH962" s="37"/>
      <c r="GI962" s="37"/>
      <c r="GJ962" s="37"/>
      <c r="GK962" s="37"/>
      <c r="GL962" s="37"/>
      <c r="GM962" s="37"/>
      <c r="GN962" s="37"/>
      <c r="GO962" s="37"/>
      <c r="GP962" s="37"/>
      <c r="GQ962" s="37"/>
      <c r="GR962" s="37"/>
      <c r="GS962" s="37"/>
      <c r="GT962" s="37"/>
      <c r="GU962" s="37"/>
      <c r="GV962" s="37"/>
      <c r="GW962" s="37"/>
      <c r="GX962" s="37"/>
      <c r="GY962" s="37"/>
      <c r="GZ962" s="37"/>
      <c r="HA962" s="37"/>
      <c r="HB962" s="37"/>
      <c r="HC962" s="37"/>
      <c r="HD962" s="37"/>
      <c r="HE962" s="37"/>
    </row>
    <row r="963" spans="1:213" s="39" customFormat="1" x14ac:dyDescent="0.25">
      <c r="A963" s="37"/>
      <c r="B963" s="40"/>
      <c r="C963" s="40"/>
      <c r="D963" s="41"/>
      <c r="F963" s="42"/>
      <c r="G963" s="43"/>
      <c r="H963" s="38"/>
      <c r="I963" s="36"/>
      <c r="J963" s="36"/>
      <c r="K963" s="36"/>
      <c r="L963" s="36"/>
      <c r="M963" s="36"/>
      <c r="N963" s="36"/>
      <c r="O963" s="36"/>
      <c r="P963" s="36"/>
      <c r="Q963" s="36"/>
      <c r="R963" s="36"/>
      <c r="S963" s="36"/>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c r="AR963" s="37"/>
      <c r="AS963" s="37"/>
      <c r="AT963" s="37"/>
      <c r="AU963" s="37"/>
      <c r="AV963" s="37"/>
      <c r="AW963" s="37"/>
      <c r="AX963" s="37"/>
      <c r="AY963" s="37"/>
      <c r="AZ963" s="37"/>
      <c r="BA963" s="37"/>
      <c r="BB963" s="37"/>
      <c r="BC963" s="37"/>
      <c r="BD963" s="37"/>
      <c r="BE963" s="37"/>
      <c r="BF963" s="37"/>
      <c r="BG963" s="37"/>
      <c r="BH963" s="37"/>
      <c r="BI963" s="37"/>
      <c r="BJ963" s="37"/>
      <c r="BK963" s="37"/>
      <c r="BL963" s="37"/>
      <c r="BM963" s="37"/>
      <c r="BN963" s="37"/>
      <c r="BO963" s="37"/>
      <c r="BP963" s="37"/>
      <c r="BQ963" s="37"/>
      <c r="BR963" s="37"/>
      <c r="BS963" s="37"/>
      <c r="BT963" s="37"/>
      <c r="BU963" s="37"/>
      <c r="BV963" s="37"/>
      <c r="BW963" s="37"/>
      <c r="BX963" s="37"/>
      <c r="BY963" s="37"/>
      <c r="BZ963" s="37"/>
      <c r="CA963" s="37"/>
      <c r="CB963" s="37"/>
      <c r="CC963" s="37"/>
      <c r="CD963" s="37"/>
      <c r="CE963" s="37"/>
      <c r="CF963" s="37"/>
      <c r="CG963" s="37"/>
      <c r="CH963" s="37"/>
      <c r="CI963" s="37"/>
      <c r="CJ963" s="37"/>
      <c r="CK963" s="37"/>
      <c r="CL963" s="37"/>
      <c r="CM963" s="37"/>
      <c r="CN963" s="37"/>
      <c r="CO963" s="37"/>
      <c r="CP963" s="37"/>
      <c r="CQ963" s="37"/>
      <c r="CR963" s="37"/>
      <c r="CS963" s="37"/>
      <c r="CT963" s="37"/>
      <c r="CU963" s="37"/>
      <c r="CV963" s="37"/>
      <c r="CW963" s="37"/>
      <c r="CX963" s="37"/>
      <c r="CY963" s="37"/>
      <c r="CZ963" s="37"/>
      <c r="DA963" s="37"/>
      <c r="DB963" s="37"/>
      <c r="DC963" s="37"/>
      <c r="DD963" s="37"/>
      <c r="DE963" s="37"/>
      <c r="DF963" s="37"/>
      <c r="DG963" s="37"/>
      <c r="DH963" s="37"/>
      <c r="DI963" s="37"/>
      <c r="DJ963" s="37"/>
      <c r="DK963" s="37"/>
      <c r="DL963" s="37"/>
      <c r="DM963" s="37"/>
      <c r="DN963" s="37"/>
      <c r="DO963" s="37"/>
      <c r="DP963" s="37"/>
      <c r="DQ963" s="37"/>
      <c r="DR963" s="37"/>
      <c r="DS963" s="37"/>
      <c r="DT963" s="37"/>
      <c r="DU963" s="37"/>
      <c r="DV963" s="37"/>
      <c r="DW963" s="37"/>
      <c r="DX963" s="37"/>
      <c r="DY963" s="37"/>
      <c r="DZ963" s="37"/>
      <c r="EA963" s="37"/>
      <c r="EB963" s="37"/>
      <c r="EC963" s="37"/>
      <c r="ED963" s="37"/>
      <c r="EE963" s="37"/>
      <c r="EF963" s="37"/>
      <c r="EG963" s="37"/>
      <c r="EH963" s="37"/>
      <c r="EI963" s="37"/>
      <c r="EJ963" s="37"/>
      <c r="EK963" s="37"/>
      <c r="EL963" s="37"/>
      <c r="EM963" s="37"/>
      <c r="EN963" s="37"/>
      <c r="EO963" s="37"/>
      <c r="EP963" s="37"/>
      <c r="EQ963" s="37"/>
      <c r="ER963" s="37"/>
      <c r="ES963" s="37"/>
      <c r="ET963" s="37"/>
      <c r="EU963" s="37"/>
      <c r="EV963" s="37"/>
      <c r="EW963" s="37"/>
      <c r="EX963" s="37"/>
      <c r="EY963" s="37"/>
      <c r="EZ963" s="37"/>
      <c r="FA963" s="37"/>
      <c r="FB963" s="37"/>
      <c r="FC963" s="37"/>
      <c r="FD963" s="37"/>
      <c r="FE963" s="37"/>
      <c r="FF963" s="37"/>
      <c r="FG963" s="37"/>
      <c r="FH963" s="37"/>
      <c r="FI963" s="37"/>
      <c r="FJ963" s="37"/>
      <c r="FK963" s="37"/>
      <c r="FL963" s="37"/>
      <c r="FM963" s="37"/>
      <c r="FN963" s="37"/>
      <c r="FO963" s="37"/>
      <c r="FP963" s="37"/>
      <c r="FQ963" s="37"/>
      <c r="FR963" s="37"/>
      <c r="FS963" s="37"/>
      <c r="FT963" s="37"/>
      <c r="FU963" s="37"/>
      <c r="FV963" s="37"/>
      <c r="FW963" s="37"/>
      <c r="FX963" s="37"/>
      <c r="FY963" s="37"/>
      <c r="FZ963" s="37"/>
      <c r="GA963" s="37"/>
      <c r="GB963" s="37"/>
      <c r="GC963" s="37"/>
      <c r="GD963" s="37"/>
      <c r="GE963" s="37"/>
      <c r="GF963" s="37"/>
      <c r="GG963" s="37"/>
      <c r="GH963" s="37"/>
      <c r="GI963" s="37"/>
      <c r="GJ963" s="37"/>
      <c r="GK963" s="37"/>
      <c r="GL963" s="37"/>
      <c r="GM963" s="37"/>
      <c r="GN963" s="37"/>
      <c r="GO963" s="37"/>
      <c r="GP963" s="37"/>
      <c r="GQ963" s="37"/>
      <c r="GR963" s="37"/>
      <c r="GS963" s="37"/>
      <c r="GT963" s="37"/>
      <c r="GU963" s="37"/>
      <c r="GV963" s="37"/>
      <c r="GW963" s="37"/>
      <c r="GX963" s="37"/>
      <c r="GY963" s="37"/>
      <c r="GZ963" s="37"/>
      <c r="HA963" s="37"/>
      <c r="HB963" s="37"/>
      <c r="HC963" s="37"/>
      <c r="HD963" s="37"/>
      <c r="HE963" s="37"/>
    </row>
    <row r="964" spans="1:213" s="39" customFormat="1" x14ac:dyDescent="0.25">
      <c r="A964" s="37"/>
      <c r="B964" s="40"/>
      <c r="C964" s="40"/>
      <c r="D964" s="41"/>
      <c r="F964" s="42"/>
      <c r="G964" s="43"/>
      <c r="H964" s="38"/>
      <c r="I964" s="36"/>
      <c r="J964" s="36"/>
      <c r="K964" s="36"/>
      <c r="L964" s="36"/>
      <c r="M964" s="36"/>
      <c r="N964" s="36"/>
      <c r="O964" s="36"/>
      <c r="P964" s="36"/>
      <c r="Q964" s="36"/>
      <c r="R964" s="36"/>
      <c r="S964" s="36"/>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c r="AR964" s="37"/>
      <c r="AS964" s="37"/>
      <c r="AT964" s="37"/>
      <c r="AU964" s="37"/>
      <c r="AV964" s="37"/>
      <c r="AW964" s="37"/>
      <c r="AX964" s="37"/>
      <c r="AY964" s="37"/>
      <c r="AZ964" s="37"/>
      <c r="BA964" s="37"/>
      <c r="BB964" s="37"/>
      <c r="BC964" s="37"/>
      <c r="BD964" s="37"/>
      <c r="BE964" s="37"/>
      <c r="BF964" s="37"/>
      <c r="BG964" s="37"/>
      <c r="BH964" s="37"/>
      <c r="BI964" s="37"/>
      <c r="BJ964" s="37"/>
      <c r="BK964" s="37"/>
      <c r="BL964" s="37"/>
      <c r="BM964" s="37"/>
      <c r="BN964" s="37"/>
      <c r="BO964" s="37"/>
      <c r="BP964" s="37"/>
      <c r="BQ964" s="37"/>
      <c r="BR964" s="37"/>
      <c r="BS964" s="37"/>
      <c r="BT964" s="37"/>
      <c r="BU964" s="37"/>
      <c r="BV964" s="37"/>
      <c r="BW964" s="37"/>
      <c r="BX964" s="37"/>
      <c r="BY964" s="37"/>
      <c r="BZ964" s="37"/>
      <c r="CA964" s="37"/>
      <c r="CB964" s="37"/>
      <c r="CC964" s="37"/>
      <c r="CD964" s="37"/>
      <c r="CE964" s="37"/>
      <c r="CF964" s="37"/>
      <c r="CG964" s="37"/>
      <c r="CH964" s="37"/>
      <c r="CI964" s="37"/>
      <c r="CJ964" s="37"/>
      <c r="CK964" s="37"/>
      <c r="CL964" s="37"/>
      <c r="CM964" s="37"/>
      <c r="CN964" s="37"/>
      <c r="CO964" s="37"/>
      <c r="CP964" s="37"/>
      <c r="CQ964" s="37"/>
      <c r="CR964" s="37"/>
      <c r="CS964" s="37"/>
      <c r="CT964" s="37"/>
      <c r="CU964" s="37"/>
      <c r="CV964" s="37"/>
      <c r="CW964" s="37"/>
      <c r="CX964" s="37"/>
      <c r="CY964" s="37"/>
      <c r="CZ964" s="37"/>
      <c r="DA964" s="37"/>
      <c r="DB964" s="37"/>
      <c r="DC964" s="37"/>
      <c r="DD964" s="37"/>
      <c r="DE964" s="37"/>
      <c r="DF964" s="37"/>
      <c r="DG964" s="37"/>
      <c r="DH964" s="37"/>
      <c r="DI964" s="37"/>
      <c r="DJ964" s="37"/>
      <c r="DK964" s="37"/>
      <c r="DL964" s="37"/>
      <c r="DM964" s="37"/>
      <c r="DN964" s="37"/>
      <c r="DO964" s="37"/>
      <c r="DP964" s="37"/>
      <c r="DQ964" s="37"/>
      <c r="DR964" s="37"/>
      <c r="DS964" s="37"/>
      <c r="DT964" s="37"/>
      <c r="DU964" s="37"/>
      <c r="DV964" s="37"/>
      <c r="DW964" s="37"/>
      <c r="DX964" s="37"/>
      <c r="DY964" s="37"/>
      <c r="DZ964" s="37"/>
      <c r="EA964" s="37"/>
      <c r="EB964" s="37"/>
      <c r="EC964" s="37"/>
      <c r="ED964" s="37"/>
      <c r="EE964" s="37"/>
      <c r="EF964" s="37"/>
      <c r="EG964" s="37"/>
      <c r="EH964" s="37"/>
      <c r="EI964" s="37"/>
      <c r="EJ964" s="37"/>
      <c r="EK964" s="37"/>
      <c r="EL964" s="37"/>
      <c r="EM964" s="37"/>
      <c r="EN964" s="37"/>
      <c r="EO964" s="37"/>
      <c r="EP964" s="37"/>
      <c r="EQ964" s="37"/>
      <c r="ER964" s="37"/>
      <c r="ES964" s="37"/>
      <c r="ET964" s="37"/>
      <c r="EU964" s="37"/>
      <c r="EV964" s="37"/>
      <c r="EW964" s="37"/>
      <c r="EX964" s="37"/>
      <c r="EY964" s="37"/>
      <c r="EZ964" s="37"/>
      <c r="FA964" s="37"/>
      <c r="FB964" s="37"/>
      <c r="FC964" s="37"/>
      <c r="FD964" s="37"/>
      <c r="FE964" s="37"/>
      <c r="FF964" s="37"/>
      <c r="FG964" s="37"/>
      <c r="FH964" s="37"/>
      <c r="FI964" s="37"/>
      <c r="FJ964" s="37"/>
      <c r="FK964" s="37"/>
      <c r="FL964" s="37"/>
      <c r="FM964" s="37"/>
      <c r="FN964" s="37"/>
      <c r="FO964" s="37"/>
      <c r="FP964" s="37"/>
      <c r="FQ964" s="37"/>
      <c r="FR964" s="37"/>
      <c r="FS964" s="37"/>
      <c r="FT964" s="37"/>
      <c r="FU964" s="37"/>
      <c r="FV964" s="37"/>
      <c r="FW964" s="37"/>
      <c r="FX964" s="37"/>
      <c r="FY964" s="37"/>
      <c r="FZ964" s="37"/>
      <c r="GA964" s="37"/>
      <c r="GB964" s="37"/>
      <c r="GC964" s="37"/>
      <c r="GD964" s="37"/>
      <c r="GE964" s="37"/>
      <c r="GF964" s="37"/>
      <c r="GG964" s="37"/>
      <c r="GH964" s="37"/>
      <c r="GI964" s="37"/>
      <c r="GJ964" s="37"/>
      <c r="GK964" s="37"/>
      <c r="GL964" s="37"/>
      <c r="GM964" s="37"/>
      <c r="GN964" s="37"/>
      <c r="GO964" s="37"/>
      <c r="GP964" s="37"/>
      <c r="GQ964" s="37"/>
      <c r="GR964" s="37"/>
      <c r="GS964" s="37"/>
      <c r="GT964" s="37"/>
      <c r="GU964" s="37"/>
      <c r="GV964" s="37"/>
      <c r="GW964" s="37"/>
      <c r="GX964" s="37"/>
      <c r="GY964" s="37"/>
      <c r="GZ964" s="37"/>
      <c r="HA964" s="37"/>
      <c r="HB964" s="37"/>
      <c r="HC964" s="37"/>
      <c r="HD964" s="37"/>
      <c r="HE964" s="37"/>
    </row>
    <row r="965" spans="1:213" s="39" customFormat="1" x14ac:dyDescent="0.25">
      <c r="A965" s="37"/>
      <c r="B965" s="40"/>
      <c r="C965" s="40"/>
      <c r="D965" s="41"/>
      <c r="F965" s="42"/>
      <c r="G965" s="43"/>
      <c r="H965" s="38"/>
      <c r="I965" s="36"/>
      <c r="J965" s="36"/>
      <c r="K965" s="36"/>
      <c r="L965" s="36"/>
      <c r="M965" s="36"/>
      <c r="N965" s="36"/>
      <c r="O965" s="36"/>
      <c r="P965" s="36"/>
      <c r="Q965" s="36"/>
      <c r="R965" s="36"/>
      <c r="S965" s="36"/>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c r="AR965" s="37"/>
      <c r="AS965" s="37"/>
      <c r="AT965" s="37"/>
      <c r="AU965" s="37"/>
      <c r="AV965" s="37"/>
      <c r="AW965" s="37"/>
      <c r="AX965" s="37"/>
      <c r="AY965" s="37"/>
      <c r="AZ965" s="37"/>
      <c r="BA965" s="37"/>
      <c r="BB965" s="37"/>
      <c r="BC965" s="37"/>
      <c r="BD965" s="37"/>
      <c r="BE965" s="37"/>
      <c r="BF965" s="37"/>
      <c r="BG965" s="37"/>
      <c r="BH965" s="37"/>
      <c r="BI965" s="37"/>
      <c r="BJ965" s="37"/>
      <c r="BK965" s="37"/>
      <c r="BL965" s="37"/>
      <c r="BM965" s="37"/>
      <c r="BN965" s="37"/>
      <c r="BO965" s="37"/>
      <c r="BP965" s="37"/>
      <c r="BQ965" s="37"/>
      <c r="BR965" s="37"/>
      <c r="BS965" s="37"/>
      <c r="BT965" s="37"/>
      <c r="BU965" s="37"/>
      <c r="BV965" s="37"/>
      <c r="BW965" s="37"/>
      <c r="BX965" s="37"/>
      <c r="BY965" s="37"/>
      <c r="BZ965" s="37"/>
      <c r="CA965" s="37"/>
      <c r="CB965" s="37"/>
      <c r="CC965" s="37"/>
      <c r="CD965" s="37"/>
      <c r="CE965" s="37"/>
      <c r="CF965" s="37"/>
      <c r="CG965" s="37"/>
      <c r="CH965" s="37"/>
      <c r="CI965" s="37"/>
      <c r="CJ965" s="37"/>
      <c r="CK965" s="37"/>
      <c r="CL965" s="37"/>
      <c r="CM965" s="37"/>
      <c r="CN965" s="37"/>
      <c r="CO965" s="37"/>
      <c r="CP965" s="37"/>
      <c r="CQ965" s="37"/>
      <c r="CR965" s="37"/>
      <c r="CS965" s="37"/>
      <c r="CT965" s="37"/>
      <c r="CU965" s="37"/>
      <c r="CV965" s="37"/>
      <c r="CW965" s="37"/>
      <c r="CX965" s="37"/>
      <c r="CY965" s="37"/>
      <c r="CZ965" s="37"/>
      <c r="DA965" s="37"/>
      <c r="DB965" s="37"/>
      <c r="DC965" s="37"/>
      <c r="DD965" s="37"/>
      <c r="DE965" s="37"/>
      <c r="DF965" s="37"/>
      <c r="DG965" s="37"/>
      <c r="DH965" s="37"/>
      <c r="DI965" s="37"/>
      <c r="DJ965" s="37"/>
      <c r="DK965" s="37"/>
      <c r="DL965" s="37"/>
      <c r="DM965" s="37"/>
      <c r="DN965" s="37"/>
      <c r="DO965" s="37"/>
      <c r="DP965" s="37"/>
      <c r="DQ965" s="37"/>
      <c r="DR965" s="37"/>
      <c r="DS965" s="37"/>
      <c r="DT965" s="37"/>
      <c r="DU965" s="37"/>
      <c r="DV965" s="37"/>
      <c r="DW965" s="37"/>
      <c r="DX965" s="37"/>
      <c r="DY965" s="37"/>
      <c r="DZ965" s="37"/>
      <c r="EA965" s="37"/>
      <c r="EB965" s="37"/>
      <c r="EC965" s="37"/>
      <c r="ED965" s="37"/>
      <c r="EE965" s="37"/>
      <c r="EF965" s="37"/>
      <c r="EG965" s="37"/>
      <c r="EH965" s="37"/>
      <c r="EI965" s="37"/>
      <c r="EJ965" s="37"/>
      <c r="EK965" s="37"/>
      <c r="EL965" s="37"/>
      <c r="EM965" s="37"/>
      <c r="EN965" s="37"/>
      <c r="EO965" s="37"/>
      <c r="EP965" s="37"/>
      <c r="EQ965" s="37"/>
      <c r="ER965" s="37"/>
      <c r="ES965" s="37"/>
      <c r="ET965" s="37"/>
      <c r="EU965" s="37"/>
      <c r="EV965" s="37"/>
      <c r="EW965" s="37"/>
      <c r="EX965" s="37"/>
      <c r="EY965" s="37"/>
      <c r="EZ965" s="37"/>
      <c r="FA965" s="37"/>
      <c r="FB965" s="37"/>
      <c r="FC965" s="37"/>
      <c r="FD965" s="37"/>
      <c r="FE965" s="37"/>
      <c r="FF965" s="37"/>
      <c r="FG965" s="37"/>
      <c r="FH965" s="37"/>
      <c r="FI965" s="37"/>
      <c r="FJ965" s="37"/>
      <c r="FK965" s="37"/>
      <c r="FL965" s="37"/>
      <c r="FM965" s="37"/>
      <c r="FN965" s="37"/>
      <c r="FO965" s="37"/>
      <c r="FP965" s="37"/>
      <c r="FQ965" s="37"/>
      <c r="FR965" s="37"/>
      <c r="FS965" s="37"/>
      <c r="FT965" s="37"/>
      <c r="FU965" s="37"/>
      <c r="FV965" s="37"/>
      <c r="FW965" s="37"/>
      <c r="FX965" s="37"/>
      <c r="FY965" s="37"/>
      <c r="FZ965" s="37"/>
      <c r="GA965" s="37"/>
      <c r="GB965" s="37"/>
      <c r="GC965" s="37"/>
      <c r="GD965" s="37"/>
      <c r="GE965" s="37"/>
      <c r="GF965" s="37"/>
      <c r="GG965" s="37"/>
      <c r="GH965" s="37"/>
      <c r="GI965" s="37"/>
      <c r="GJ965" s="37"/>
      <c r="GK965" s="37"/>
      <c r="GL965" s="37"/>
      <c r="GM965" s="37"/>
      <c r="GN965" s="37"/>
      <c r="GO965" s="37"/>
      <c r="GP965" s="37"/>
      <c r="GQ965" s="37"/>
      <c r="GR965" s="37"/>
      <c r="GS965" s="37"/>
      <c r="GT965" s="37"/>
      <c r="GU965" s="37"/>
      <c r="GV965" s="37"/>
      <c r="GW965" s="37"/>
      <c r="GX965" s="37"/>
      <c r="GY965" s="37"/>
      <c r="GZ965" s="37"/>
      <c r="HA965" s="37"/>
      <c r="HB965" s="37"/>
      <c r="HC965" s="37"/>
      <c r="HD965" s="37"/>
      <c r="HE965" s="37"/>
    </row>
    <row r="966" spans="1:213" s="39" customFormat="1" x14ac:dyDescent="0.25">
      <c r="A966" s="37"/>
      <c r="B966" s="40"/>
      <c r="C966" s="40"/>
      <c r="D966" s="41"/>
      <c r="F966" s="42"/>
      <c r="G966" s="43"/>
      <c r="H966" s="38"/>
      <c r="I966" s="36"/>
      <c r="J966" s="36"/>
      <c r="K966" s="36"/>
      <c r="L966" s="36"/>
      <c r="M966" s="36"/>
      <c r="N966" s="36"/>
      <c r="O966" s="36"/>
      <c r="P966" s="36"/>
      <c r="Q966" s="36"/>
      <c r="R966" s="36"/>
      <c r="S966" s="36"/>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7"/>
      <c r="AY966" s="37"/>
      <c r="AZ966" s="37"/>
      <c r="BA966" s="37"/>
      <c r="BB966" s="37"/>
      <c r="BC966" s="37"/>
      <c r="BD966" s="37"/>
      <c r="BE966" s="37"/>
      <c r="BF966" s="37"/>
      <c r="BG966" s="37"/>
      <c r="BH966" s="37"/>
      <c r="BI966" s="37"/>
      <c r="BJ966" s="37"/>
      <c r="BK966" s="37"/>
      <c r="BL966" s="37"/>
      <c r="BM966" s="37"/>
      <c r="BN966" s="37"/>
      <c r="BO966" s="37"/>
      <c r="BP966" s="37"/>
      <c r="BQ966" s="37"/>
      <c r="BR966" s="37"/>
      <c r="BS966" s="37"/>
      <c r="BT966" s="37"/>
      <c r="BU966" s="37"/>
      <c r="BV966" s="37"/>
      <c r="BW966" s="37"/>
      <c r="BX966" s="37"/>
      <c r="BY966" s="37"/>
      <c r="BZ966" s="37"/>
      <c r="CA966" s="37"/>
      <c r="CB966" s="37"/>
      <c r="CC966" s="37"/>
      <c r="CD966" s="37"/>
      <c r="CE966" s="37"/>
      <c r="CF966" s="37"/>
      <c r="CG966" s="37"/>
      <c r="CH966" s="37"/>
      <c r="CI966" s="37"/>
      <c r="CJ966" s="37"/>
      <c r="CK966" s="37"/>
      <c r="CL966" s="37"/>
      <c r="CM966" s="37"/>
      <c r="CN966" s="37"/>
      <c r="CO966" s="37"/>
      <c r="CP966" s="37"/>
      <c r="CQ966" s="37"/>
      <c r="CR966" s="37"/>
      <c r="CS966" s="37"/>
      <c r="CT966" s="37"/>
      <c r="CU966" s="37"/>
      <c r="CV966" s="37"/>
      <c r="CW966" s="37"/>
      <c r="CX966" s="37"/>
      <c r="CY966" s="37"/>
      <c r="CZ966" s="37"/>
      <c r="DA966" s="37"/>
      <c r="DB966" s="37"/>
      <c r="DC966" s="37"/>
      <c r="DD966" s="37"/>
      <c r="DE966" s="37"/>
      <c r="DF966" s="37"/>
      <c r="DG966" s="37"/>
      <c r="DH966" s="37"/>
      <c r="DI966" s="37"/>
      <c r="DJ966" s="37"/>
      <c r="DK966" s="37"/>
      <c r="DL966" s="37"/>
      <c r="DM966" s="37"/>
      <c r="DN966" s="37"/>
      <c r="DO966" s="37"/>
      <c r="DP966" s="37"/>
      <c r="DQ966" s="37"/>
      <c r="DR966" s="37"/>
      <c r="DS966" s="37"/>
      <c r="DT966" s="37"/>
      <c r="DU966" s="37"/>
      <c r="DV966" s="37"/>
      <c r="DW966" s="37"/>
      <c r="DX966" s="37"/>
      <c r="DY966" s="37"/>
      <c r="DZ966" s="37"/>
      <c r="EA966" s="37"/>
      <c r="EB966" s="37"/>
      <c r="EC966" s="37"/>
      <c r="ED966" s="37"/>
      <c r="EE966" s="37"/>
      <c r="EF966" s="37"/>
      <c r="EG966" s="37"/>
      <c r="EH966" s="37"/>
      <c r="EI966" s="37"/>
      <c r="EJ966" s="37"/>
      <c r="EK966" s="37"/>
      <c r="EL966" s="37"/>
      <c r="EM966" s="37"/>
      <c r="EN966" s="37"/>
      <c r="EO966" s="37"/>
      <c r="EP966" s="37"/>
      <c r="EQ966" s="37"/>
      <c r="ER966" s="37"/>
      <c r="ES966" s="37"/>
      <c r="ET966" s="37"/>
      <c r="EU966" s="37"/>
      <c r="EV966" s="37"/>
      <c r="EW966" s="37"/>
      <c r="EX966" s="37"/>
      <c r="EY966" s="37"/>
      <c r="EZ966" s="37"/>
      <c r="FA966" s="37"/>
      <c r="FB966" s="37"/>
      <c r="FC966" s="37"/>
      <c r="FD966" s="37"/>
      <c r="FE966" s="37"/>
      <c r="FF966" s="37"/>
      <c r="FG966" s="37"/>
      <c r="FH966" s="37"/>
      <c r="FI966" s="37"/>
      <c r="FJ966" s="37"/>
      <c r="FK966" s="37"/>
      <c r="FL966" s="37"/>
      <c r="FM966" s="37"/>
      <c r="FN966" s="37"/>
      <c r="FO966" s="37"/>
      <c r="FP966" s="37"/>
      <c r="FQ966" s="37"/>
      <c r="FR966" s="37"/>
      <c r="FS966" s="37"/>
      <c r="FT966" s="37"/>
      <c r="FU966" s="37"/>
      <c r="FV966" s="37"/>
      <c r="FW966" s="37"/>
      <c r="FX966" s="37"/>
      <c r="FY966" s="37"/>
      <c r="FZ966" s="37"/>
      <c r="GA966" s="37"/>
      <c r="GB966" s="37"/>
      <c r="GC966" s="37"/>
      <c r="GD966" s="37"/>
      <c r="GE966" s="37"/>
      <c r="GF966" s="37"/>
      <c r="GG966" s="37"/>
      <c r="GH966" s="37"/>
      <c r="GI966" s="37"/>
      <c r="GJ966" s="37"/>
      <c r="GK966" s="37"/>
      <c r="GL966" s="37"/>
      <c r="GM966" s="37"/>
      <c r="GN966" s="37"/>
      <c r="GO966" s="37"/>
      <c r="GP966" s="37"/>
      <c r="GQ966" s="37"/>
      <c r="GR966" s="37"/>
      <c r="GS966" s="37"/>
      <c r="GT966" s="37"/>
      <c r="GU966" s="37"/>
      <c r="GV966" s="37"/>
      <c r="GW966" s="37"/>
      <c r="GX966" s="37"/>
      <c r="GY966" s="37"/>
      <c r="GZ966" s="37"/>
      <c r="HA966" s="37"/>
      <c r="HB966" s="37"/>
      <c r="HC966" s="37"/>
      <c r="HD966" s="37"/>
      <c r="HE966" s="37"/>
    </row>
    <row r="967" spans="1:213" s="39" customFormat="1" x14ac:dyDescent="0.25">
      <c r="A967" s="37"/>
      <c r="B967" s="40"/>
      <c r="C967" s="40"/>
      <c r="D967" s="41"/>
      <c r="F967" s="42"/>
      <c r="G967" s="43"/>
      <c r="H967" s="38"/>
      <c r="I967" s="36"/>
      <c r="J967" s="36"/>
      <c r="K967" s="36"/>
      <c r="L967" s="36"/>
      <c r="M967" s="36"/>
      <c r="N967" s="36"/>
      <c r="O967" s="36"/>
      <c r="P967" s="36"/>
      <c r="Q967" s="36"/>
      <c r="R967" s="36"/>
      <c r="S967" s="36"/>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c r="AR967" s="37"/>
      <c r="AS967" s="37"/>
      <c r="AT967" s="37"/>
      <c r="AU967" s="37"/>
      <c r="AV967" s="37"/>
      <c r="AW967" s="37"/>
      <c r="AX967" s="37"/>
      <c r="AY967" s="37"/>
      <c r="AZ967" s="37"/>
      <c r="BA967" s="37"/>
      <c r="BB967" s="37"/>
      <c r="BC967" s="37"/>
      <c r="BD967" s="37"/>
      <c r="BE967" s="37"/>
      <c r="BF967" s="37"/>
      <c r="BG967" s="37"/>
      <c r="BH967" s="37"/>
      <c r="BI967" s="37"/>
      <c r="BJ967" s="37"/>
      <c r="BK967" s="37"/>
      <c r="BL967" s="37"/>
      <c r="BM967" s="37"/>
      <c r="BN967" s="37"/>
      <c r="BO967" s="37"/>
      <c r="BP967" s="37"/>
      <c r="BQ967" s="37"/>
      <c r="BR967" s="37"/>
      <c r="BS967" s="37"/>
      <c r="BT967" s="37"/>
      <c r="BU967" s="37"/>
      <c r="BV967" s="37"/>
      <c r="BW967" s="37"/>
      <c r="BX967" s="37"/>
      <c r="BY967" s="37"/>
      <c r="BZ967" s="37"/>
      <c r="CA967" s="37"/>
      <c r="CB967" s="37"/>
      <c r="CC967" s="37"/>
      <c r="CD967" s="37"/>
      <c r="CE967" s="37"/>
      <c r="CF967" s="37"/>
      <c r="CG967" s="37"/>
      <c r="CH967" s="37"/>
      <c r="CI967" s="37"/>
      <c r="CJ967" s="37"/>
      <c r="CK967" s="37"/>
      <c r="CL967" s="37"/>
      <c r="CM967" s="37"/>
      <c r="CN967" s="37"/>
      <c r="CO967" s="37"/>
      <c r="CP967" s="37"/>
      <c r="CQ967" s="37"/>
      <c r="CR967" s="37"/>
      <c r="CS967" s="37"/>
      <c r="CT967" s="37"/>
      <c r="CU967" s="37"/>
      <c r="CV967" s="37"/>
      <c r="CW967" s="37"/>
      <c r="CX967" s="37"/>
      <c r="CY967" s="37"/>
      <c r="CZ967" s="37"/>
      <c r="DA967" s="37"/>
      <c r="DB967" s="37"/>
      <c r="DC967" s="37"/>
      <c r="DD967" s="37"/>
      <c r="DE967" s="37"/>
      <c r="DF967" s="37"/>
      <c r="DG967" s="37"/>
      <c r="DH967" s="37"/>
      <c r="DI967" s="37"/>
      <c r="DJ967" s="37"/>
      <c r="DK967" s="37"/>
      <c r="DL967" s="37"/>
      <c r="DM967" s="37"/>
      <c r="DN967" s="37"/>
      <c r="DO967" s="37"/>
      <c r="DP967" s="37"/>
      <c r="DQ967" s="37"/>
      <c r="DR967" s="37"/>
      <c r="DS967" s="37"/>
      <c r="DT967" s="37"/>
      <c r="DU967" s="37"/>
      <c r="DV967" s="37"/>
      <c r="DW967" s="37"/>
      <c r="DX967" s="37"/>
      <c r="DY967" s="37"/>
      <c r="DZ967" s="37"/>
      <c r="EA967" s="37"/>
      <c r="EB967" s="37"/>
      <c r="EC967" s="37"/>
      <c r="ED967" s="37"/>
      <c r="EE967" s="37"/>
      <c r="EF967" s="37"/>
      <c r="EG967" s="37"/>
      <c r="EH967" s="37"/>
      <c r="EI967" s="37"/>
      <c r="EJ967" s="37"/>
      <c r="EK967" s="37"/>
      <c r="EL967" s="37"/>
      <c r="EM967" s="37"/>
      <c r="EN967" s="37"/>
      <c r="EO967" s="37"/>
      <c r="EP967" s="37"/>
      <c r="EQ967" s="37"/>
      <c r="ER967" s="37"/>
      <c r="ES967" s="37"/>
      <c r="ET967" s="37"/>
      <c r="EU967" s="37"/>
      <c r="EV967" s="37"/>
      <c r="EW967" s="37"/>
      <c r="EX967" s="37"/>
      <c r="EY967" s="37"/>
      <c r="EZ967" s="37"/>
      <c r="FA967" s="37"/>
      <c r="FB967" s="37"/>
      <c r="FC967" s="37"/>
      <c r="FD967" s="37"/>
      <c r="FE967" s="37"/>
      <c r="FF967" s="37"/>
      <c r="FG967" s="37"/>
      <c r="FH967" s="37"/>
      <c r="FI967" s="37"/>
      <c r="FJ967" s="37"/>
      <c r="FK967" s="37"/>
      <c r="FL967" s="37"/>
      <c r="FM967" s="37"/>
      <c r="FN967" s="37"/>
      <c r="FO967" s="37"/>
      <c r="FP967" s="37"/>
      <c r="FQ967" s="37"/>
      <c r="FR967" s="37"/>
      <c r="FS967" s="37"/>
      <c r="FT967" s="37"/>
      <c r="FU967" s="37"/>
      <c r="FV967" s="37"/>
      <c r="FW967" s="37"/>
      <c r="FX967" s="37"/>
      <c r="FY967" s="37"/>
      <c r="FZ967" s="37"/>
      <c r="GA967" s="37"/>
      <c r="GB967" s="37"/>
      <c r="GC967" s="37"/>
      <c r="GD967" s="37"/>
      <c r="GE967" s="37"/>
      <c r="GF967" s="37"/>
      <c r="GG967" s="37"/>
      <c r="GH967" s="37"/>
      <c r="GI967" s="37"/>
      <c r="GJ967" s="37"/>
      <c r="GK967" s="37"/>
      <c r="GL967" s="37"/>
      <c r="GM967" s="37"/>
      <c r="GN967" s="37"/>
      <c r="GO967" s="37"/>
      <c r="GP967" s="37"/>
      <c r="GQ967" s="37"/>
      <c r="GR967" s="37"/>
      <c r="GS967" s="37"/>
      <c r="GT967" s="37"/>
      <c r="GU967" s="37"/>
      <c r="GV967" s="37"/>
      <c r="GW967" s="37"/>
      <c r="GX967" s="37"/>
      <c r="GY967" s="37"/>
      <c r="GZ967" s="37"/>
      <c r="HA967" s="37"/>
      <c r="HB967" s="37"/>
      <c r="HC967" s="37"/>
      <c r="HD967" s="37"/>
      <c r="HE967" s="37"/>
    </row>
    <row r="968" spans="1:213" s="39" customFormat="1" x14ac:dyDescent="0.25">
      <c r="A968" s="37"/>
      <c r="B968" s="40"/>
      <c r="C968" s="40"/>
      <c r="D968" s="41"/>
      <c r="F968" s="42"/>
      <c r="G968" s="43"/>
      <c r="H968" s="38"/>
      <c r="I968" s="36"/>
      <c r="J968" s="36"/>
      <c r="K968" s="36"/>
      <c r="L968" s="36"/>
      <c r="M968" s="36"/>
      <c r="N968" s="36"/>
      <c r="O968" s="36"/>
      <c r="P968" s="36"/>
      <c r="Q968" s="36"/>
      <c r="R968" s="36"/>
      <c r="S968" s="36"/>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c r="AR968" s="37"/>
      <c r="AS968" s="37"/>
      <c r="AT968" s="37"/>
      <c r="AU968" s="37"/>
      <c r="AV968" s="37"/>
      <c r="AW968" s="37"/>
      <c r="AX968" s="37"/>
      <c r="AY968" s="37"/>
      <c r="AZ968" s="37"/>
      <c r="BA968" s="37"/>
      <c r="BB968" s="37"/>
      <c r="BC968" s="37"/>
      <c r="BD968" s="37"/>
      <c r="BE968" s="37"/>
      <c r="BF968" s="37"/>
      <c r="BG968" s="37"/>
      <c r="BH968" s="37"/>
      <c r="BI968" s="37"/>
      <c r="BJ968" s="37"/>
      <c r="BK968" s="37"/>
      <c r="BL968" s="37"/>
      <c r="BM968" s="37"/>
      <c r="BN968" s="37"/>
      <c r="BO968" s="37"/>
      <c r="BP968" s="37"/>
      <c r="BQ968" s="37"/>
      <c r="BR968" s="37"/>
      <c r="BS968" s="37"/>
      <c r="BT968" s="37"/>
      <c r="BU968" s="37"/>
      <c r="BV968" s="37"/>
      <c r="BW968" s="37"/>
      <c r="BX968" s="37"/>
      <c r="BY968" s="37"/>
      <c r="BZ968" s="37"/>
      <c r="CA968" s="37"/>
      <c r="CB968" s="37"/>
      <c r="CC968" s="37"/>
      <c r="CD968" s="37"/>
      <c r="CE968" s="37"/>
      <c r="CF968" s="37"/>
      <c r="CG968" s="37"/>
      <c r="CH968" s="37"/>
      <c r="CI968" s="37"/>
      <c r="CJ968" s="37"/>
      <c r="CK968" s="37"/>
      <c r="CL968" s="37"/>
      <c r="CM968" s="37"/>
      <c r="CN968" s="37"/>
      <c r="CO968" s="37"/>
      <c r="CP968" s="37"/>
      <c r="CQ968" s="37"/>
      <c r="CR968" s="37"/>
      <c r="CS968" s="37"/>
      <c r="CT968" s="37"/>
      <c r="CU968" s="37"/>
      <c r="CV968" s="37"/>
      <c r="CW968" s="37"/>
      <c r="CX968" s="37"/>
      <c r="CY968" s="37"/>
      <c r="CZ968" s="37"/>
      <c r="DA968" s="37"/>
      <c r="DB968" s="37"/>
      <c r="DC968" s="37"/>
      <c r="DD968" s="37"/>
      <c r="DE968" s="37"/>
      <c r="DF968" s="37"/>
      <c r="DG968" s="37"/>
      <c r="DH968" s="37"/>
      <c r="DI968" s="37"/>
      <c r="DJ968" s="37"/>
      <c r="DK968" s="37"/>
      <c r="DL968" s="37"/>
      <c r="DM968" s="37"/>
      <c r="DN968" s="37"/>
      <c r="DO968" s="37"/>
      <c r="DP968" s="37"/>
      <c r="DQ968" s="37"/>
      <c r="DR968" s="37"/>
      <c r="DS968" s="37"/>
      <c r="DT968" s="37"/>
      <c r="DU968" s="37"/>
      <c r="DV968" s="37"/>
      <c r="DW968" s="37"/>
      <c r="DX968" s="37"/>
      <c r="DY968" s="37"/>
      <c r="DZ968" s="37"/>
      <c r="EA968" s="37"/>
      <c r="EB968" s="37"/>
      <c r="EC968" s="37"/>
      <c r="ED968" s="37"/>
      <c r="EE968" s="37"/>
      <c r="EF968" s="37"/>
      <c r="EG968" s="37"/>
      <c r="EH968" s="37"/>
      <c r="EI968" s="37"/>
      <c r="EJ968" s="37"/>
      <c r="EK968" s="37"/>
      <c r="EL968" s="37"/>
      <c r="EM968" s="37"/>
      <c r="EN968" s="37"/>
      <c r="EO968" s="37"/>
      <c r="EP968" s="37"/>
      <c r="EQ968" s="37"/>
      <c r="ER968" s="37"/>
      <c r="ES968" s="37"/>
      <c r="ET968" s="37"/>
      <c r="EU968" s="37"/>
      <c r="EV968" s="37"/>
      <c r="EW968" s="37"/>
      <c r="EX968" s="37"/>
      <c r="EY968" s="37"/>
      <c r="EZ968" s="37"/>
      <c r="FA968" s="37"/>
      <c r="FB968" s="37"/>
      <c r="FC968" s="37"/>
      <c r="FD968" s="37"/>
      <c r="FE968" s="37"/>
      <c r="FF968" s="37"/>
      <c r="FG968" s="37"/>
      <c r="FH968" s="37"/>
      <c r="FI968" s="37"/>
      <c r="FJ968" s="37"/>
      <c r="FK968" s="37"/>
      <c r="FL968" s="37"/>
      <c r="FM968" s="37"/>
      <c r="FN968" s="37"/>
      <c r="FO968" s="37"/>
      <c r="FP968" s="37"/>
      <c r="FQ968" s="37"/>
      <c r="FR968" s="37"/>
      <c r="FS968" s="37"/>
      <c r="FT968" s="37"/>
      <c r="FU968" s="37"/>
      <c r="FV968" s="37"/>
      <c r="FW968" s="37"/>
      <c r="FX968" s="37"/>
      <c r="FY968" s="37"/>
      <c r="FZ968" s="37"/>
      <c r="GA968" s="37"/>
      <c r="GB968" s="37"/>
      <c r="GC968" s="37"/>
      <c r="GD968" s="37"/>
      <c r="GE968" s="37"/>
      <c r="GF968" s="37"/>
      <c r="GG968" s="37"/>
      <c r="GH968" s="37"/>
      <c r="GI968" s="37"/>
      <c r="GJ968" s="37"/>
      <c r="GK968" s="37"/>
      <c r="GL968" s="37"/>
      <c r="GM968" s="37"/>
      <c r="GN968" s="37"/>
      <c r="GO968" s="37"/>
      <c r="GP968" s="37"/>
      <c r="GQ968" s="37"/>
      <c r="GR968" s="37"/>
      <c r="GS968" s="37"/>
      <c r="GT968" s="37"/>
      <c r="GU968" s="37"/>
      <c r="GV968" s="37"/>
      <c r="GW968" s="37"/>
      <c r="GX968" s="37"/>
      <c r="GY968" s="37"/>
      <c r="GZ968" s="37"/>
      <c r="HA968" s="37"/>
      <c r="HB968" s="37"/>
      <c r="HC968" s="37"/>
      <c r="HD968" s="37"/>
      <c r="HE968" s="37"/>
    </row>
    <row r="969" spans="1:213" s="39" customFormat="1" x14ac:dyDescent="0.25">
      <c r="A969" s="37"/>
      <c r="B969" s="40"/>
      <c r="C969" s="40"/>
      <c r="D969" s="41"/>
      <c r="F969" s="42"/>
      <c r="G969" s="43"/>
      <c r="H969" s="38"/>
      <c r="I969" s="36"/>
      <c r="J969" s="36"/>
      <c r="K969" s="36"/>
      <c r="L969" s="36"/>
      <c r="M969" s="36"/>
      <c r="N969" s="36"/>
      <c r="O969" s="36"/>
      <c r="P969" s="36"/>
      <c r="Q969" s="36"/>
      <c r="R969" s="36"/>
      <c r="S969" s="36"/>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c r="AR969" s="37"/>
      <c r="AS969" s="37"/>
      <c r="AT969" s="37"/>
      <c r="AU969" s="37"/>
      <c r="AV969" s="37"/>
      <c r="AW969" s="37"/>
      <c r="AX969" s="37"/>
      <c r="AY969" s="37"/>
      <c r="AZ969" s="37"/>
      <c r="BA969" s="37"/>
      <c r="BB969" s="37"/>
      <c r="BC969" s="37"/>
      <c r="BD969" s="37"/>
      <c r="BE969" s="37"/>
      <c r="BF969" s="37"/>
      <c r="BG969" s="37"/>
      <c r="BH969" s="37"/>
      <c r="BI969" s="37"/>
      <c r="BJ969" s="37"/>
      <c r="BK969" s="37"/>
      <c r="BL969" s="37"/>
      <c r="BM969" s="37"/>
      <c r="BN969" s="37"/>
      <c r="BO969" s="37"/>
      <c r="BP969" s="37"/>
      <c r="BQ969" s="37"/>
      <c r="BR969" s="37"/>
      <c r="BS969" s="37"/>
      <c r="BT969" s="37"/>
      <c r="BU969" s="37"/>
      <c r="BV969" s="37"/>
      <c r="BW969" s="37"/>
      <c r="BX969" s="37"/>
      <c r="BY969" s="37"/>
      <c r="BZ969" s="37"/>
      <c r="CA969" s="37"/>
      <c r="CB969" s="37"/>
      <c r="CC969" s="37"/>
      <c r="CD969" s="37"/>
      <c r="CE969" s="37"/>
      <c r="CF969" s="37"/>
      <c r="CG969" s="37"/>
      <c r="CH969" s="37"/>
      <c r="CI969" s="37"/>
      <c r="CJ969" s="37"/>
      <c r="CK969" s="37"/>
      <c r="CL969" s="37"/>
      <c r="CM969" s="37"/>
      <c r="CN969" s="37"/>
      <c r="CO969" s="37"/>
      <c r="CP969" s="37"/>
      <c r="CQ969" s="37"/>
      <c r="CR969" s="37"/>
      <c r="CS969" s="37"/>
      <c r="CT969" s="37"/>
      <c r="CU969" s="37"/>
      <c r="CV969" s="37"/>
      <c r="CW969" s="37"/>
      <c r="CX969" s="37"/>
      <c r="CY969" s="37"/>
      <c r="CZ969" s="37"/>
      <c r="DA969" s="37"/>
      <c r="DB969" s="37"/>
      <c r="DC969" s="37"/>
      <c r="DD969" s="37"/>
      <c r="DE969" s="37"/>
      <c r="DF969" s="37"/>
      <c r="DG969" s="37"/>
      <c r="DH969" s="37"/>
      <c r="DI969" s="37"/>
      <c r="DJ969" s="37"/>
      <c r="DK969" s="37"/>
      <c r="DL969" s="37"/>
      <c r="DM969" s="37"/>
      <c r="DN969" s="37"/>
      <c r="DO969" s="37"/>
      <c r="DP969" s="37"/>
      <c r="DQ969" s="37"/>
      <c r="DR969" s="37"/>
      <c r="DS969" s="37"/>
      <c r="DT969" s="37"/>
      <c r="DU969" s="37"/>
      <c r="DV969" s="37"/>
      <c r="DW969" s="37"/>
      <c r="DX969" s="37"/>
      <c r="DY969" s="37"/>
      <c r="DZ969" s="37"/>
      <c r="EA969" s="37"/>
      <c r="EB969" s="37"/>
      <c r="EC969" s="37"/>
      <c r="ED969" s="37"/>
      <c r="EE969" s="37"/>
      <c r="EF969" s="37"/>
      <c r="EG969" s="37"/>
      <c r="EH969" s="37"/>
      <c r="EI969" s="37"/>
      <c r="EJ969" s="37"/>
      <c r="EK969" s="37"/>
      <c r="EL969" s="37"/>
      <c r="EM969" s="37"/>
      <c r="EN969" s="37"/>
      <c r="EO969" s="37"/>
      <c r="EP969" s="37"/>
      <c r="EQ969" s="37"/>
      <c r="ER969" s="37"/>
      <c r="ES969" s="37"/>
      <c r="ET969" s="37"/>
      <c r="EU969" s="37"/>
      <c r="EV969" s="37"/>
      <c r="EW969" s="37"/>
      <c r="EX969" s="37"/>
      <c r="EY969" s="37"/>
      <c r="EZ969" s="37"/>
      <c r="FA969" s="37"/>
      <c r="FB969" s="37"/>
      <c r="FC969" s="37"/>
      <c r="FD969" s="37"/>
      <c r="FE969" s="37"/>
      <c r="FF969" s="37"/>
      <c r="FG969" s="37"/>
      <c r="FH969" s="37"/>
      <c r="FI969" s="37"/>
      <c r="FJ969" s="37"/>
      <c r="FK969" s="37"/>
      <c r="FL969" s="37"/>
      <c r="FM969" s="37"/>
      <c r="FN969" s="37"/>
      <c r="FO969" s="37"/>
      <c r="FP969" s="37"/>
      <c r="FQ969" s="37"/>
      <c r="FR969" s="37"/>
      <c r="FS969" s="37"/>
      <c r="FT969" s="37"/>
      <c r="FU969" s="37"/>
      <c r="FV969" s="37"/>
      <c r="FW969" s="37"/>
      <c r="FX969" s="37"/>
      <c r="FY969" s="37"/>
      <c r="FZ969" s="37"/>
      <c r="GA969" s="37"/>
      <c r="GB969" s="37"/>
      <c r="GC969" s="37"/>
      <c r="GD969" s="37"/>
      <c r="GE969" s="37"/>
      <c r="GF969" s="37"/>
      <c r="GG969" s="37"/>
      <c r="GH969" s="37"/>
      <c r="GI969" s="37"/>
      <c r="GJ969" s="37"/>
      <c r="GK969" s="37"/>
      <c r="GL969" s="37"/>
      <c r="GM969" s="37"/>
      <c r="GN969" s="37"/>
      <c r="GO969" s="37"/>
      <c r="GP969" s="37"/>
      <c r="GQ969" s="37"/>
      <c r="GR969" s="37"/>
      <c r="GS969" s="37"/>
      <c r="GT969" s="37"/>
      <c r="GU969" s="37"/>
      <c r="GV969" s="37"/>
      <c r="GW969" s="37"/>
      <c r="GX969" s="37"/>
      <c r="GY969" s="37"/>
      <c r="GZ969" s="37"/>
      <c r="HA969" s="37"/>
      <c r="HB969" s="37"/>
      <c r="HC969" s="37"/>
      <c r="HD969" s="37"/>
      <c r="HE969" s="37"/>
    </row>
    <row r="970" spans="1:213" s="39" customFormat="1" x14ac:dyDescent="0.25">
      <c r="A970" s="37"/>
      <c r="B970" s="40"/>
      <c r="C970" s="40"/>
      <c r="D970" s="41"/>
      <c r="F970" s="42"/>
      <c r="G970" s="43"/>
      <c r="H970" s="38"/>
      <c r="I970" s="36"/>
      <c r="J970" s="36"/>
      <c r="K970" s="36"/>
      <c r="L970" s="36"/>
      <c r="M970" s="36"/>
      <c r="N970" s="36"/>
      <c r="O970" s="36"/>
      <c r="P970" s="36"/>
      <c r="Q970" s="36"/>
      <c r="R970" s="36"/>
      <c r="S970" s="36"/>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c r="AR970" s="37"/>
      <c r="AS970" s="37"/>
      <c r="AT970" s="37"/>
      <c r="AU970" s="37"/>
      <c r="AV970" s="37"/>
      <c r="AW970" s="37"/>
      <c r="AX970" s="37"/>
      <c r="AY970" s="37"/>
      <c r="AZ970" s="37"/>
      <c r="BA970" s="37"/>
      <c r="BB970" s="37"/>
      <c r="BC970" s="37"/>
      <c r="BD970" s="37"/>
      <c r="BE970" s="37"/>
      <c r="BF970" s="37"/>
      <c r="BG970" s="37"/>
      <c r="BH970" s="37"/>
      <c r="BI970" s="37"/>
      <c r="BJ970" s="37"/>
      <c r="BK970" s="37"/>
      <c r="BL970" s="37"/>
      <c r="BM970" s="37"/>
      <c r="BN970" s="37"/>
      <c r="BO970" s="37"/>
      <c r="BP970" s="37"/>
      <c r="BQ970" s="37"/>
      <c r="BR970" s="37"/>
      <c r="BS970" s="37"/>
      <c r="BT970" s="37"/>
      <c r="BU970" s="37"/>
      <c r="BV970" s="37"/>
      <c r="BW970" s="37"/>
      <c r="BX970" s="37"/>
      <c r="BY970" s="37"/>
      <c r="BZ970" s="37"/>
      <c r="CA970" s="37"/>
      <c r="CB970" s="37"/>
      <c r="CC970" s="37"/>
      <c r="CD970" s="37"/>
      <c r="CE970" s="37"/>
      <c r="CF970" s="37"/>
      <c r="CG970" s="37"/>
      <c r="CH970" s="37"/>
      <c r="CI970" s="37"/>
      <c r="CJ970" s="37"/>
      <c r="CK970" s="37"/>
      <c r="CL970" s="37"/>
      <c r="CM970" s="37"/>
      <c r="CN970" s="37"/>
      <c r="CO970" s="37"/>
      <c r="CP970" s="37"/>
      <c r="CQ970" s="37"/>
      <c r="CR970" s="37"/>
      <c r="CS970" s="37"/>
      <c r="CT970" s="37"/>
      <c r="CU970" s="37"/>
      <c r="CV970" s="37"/>
      <c r="CW970" s="37"/>
      <c r="CX970" s="37"/>
      <c r="CY970" s="37"/>
      <c r="CZ970" s="37"/>
      <c r="DA970" s="37"/>
      <c r="DB970" s="37"/>
      <c r="DC970" s="37"/>
      <c r="DD970" s="37"/>
      <c r="DE970" s="37"/>
      <c r="DF970" s="37"/>
      <c r="DG970" s="37"/>
      <c r="DH970" s="37"/>
      <c r="DI970" s="37"/>
      <c r="DJ970" s="37"/>
      <c r="DK970" s="37"/>
      <c r="DL970" s="37"/>
      <c r="DM970" s="37"/>
      <c r="DN970" s="37"/>
      <c r="DO970" s="37"/>
      <c r="DP970" s="37"/>
      <c r="DQ970" s="37"/>
      <c r="DR970" s="37"/>
      <c r="DS970" s="37"/>
      <c r="DT970" s="37"/>
      <c r="DU970" s="37"/>
      <c r="DV970" s="37"/>
      <c r="DW970" s="37"/>
      <c r="DX970" s="37"/>
      <c r="DY970" s="37"/>
      <c r="DZ970" s="37"/>
      <c r="EA970" s="37"/>
      <c r="EB970" s="37"/>
      <c r="EC970" s="37"/>
      <c r="ED970" s="37"/>
      <c r="EE970" s="37"/>
      <c r="EF970" s="37"/>
      <c r="EG970" s="37"/>
      <c r="EH970" s="37"/>
      <c r="EI970" s="37"/>
      <c r="EJ970" s="37"/>
      <c r="EK970" s="37"/>
      <c r="EL970" s="37"/>
      <c r="EM970" s="37"/>
      <c r="EN970" s="37"/>
      <c r="EO970" s="37"/>
      <c r="EP970" s="37"/>
      <c r="EQ970" s="37"/>
      <c r="ER970" s="37"/>
      <c r="ES970" s="37"/>
      <c r="ET970" s="37"/>
      <c r="EU970" s="37"/>
      <c r="EV970" s="37"/>
      <c r="EW970" s="37"/>
      <c r="EX970" s="37"/>
      <c r="EY970" s="37"/>
      <c r="EZ970" s="37"/>
      <c r="FA970" s="37"/>
      <c r="FB970" s="37"/>
      <c r="FC970" s="37"/>
      <c r="FD970" s="37"/>
      <c r="FE970" s="37"/>
      <c r="FF970" s="37"/>
      <c r="FG970" s="37"/>
      <c r="FH970" s="37"/>
      <c r="FI970" s="37"/>
      <c r="FJ970" s="37"/>
      <c r="FK970" s="37"/>
      <c r="FL970" s="37"/>
      <c r="FM970" s="37"/>
      <c r="FN970" s="37"/>
      <c r="FO970" s="37"/>
      <c r="FP970" s="37"/>
      <c r="FQ970" s="37"/>
      <c r="FR970" s="37"/>
      <c r="FS970" s="37"/>
      <c r="FT970" s="37"/>
      <c r="FU970" s="37"/>
      <c r="FV970" s="37"/>
      <c r="FW970" s="37"/>
      <c r="FX970" s="37"/>
      <c r="FY970" s="37"/>
      <c r="FZ970" s="37"/>
      <c r="GA970" s="37"/>
      <c r="GB970" s="37"/>
      <c r="GC970" s="37"/>
      <c r="GD970" s="37"/>
      <c r="GE970" s="37"/>
      <c r="GF970" s="37"/>
      <c r="GG970" s="37"/>
      <c r="GH970" s="37"/>
      <c r="GI970" s="37"/>
      <c r="GJ970" s="37"/>
      <c r="GK970" s="37"/>
      <c r="GL970" s="37"/>
      <c r="GM970" s="37"/>
      <c r="GN970" s="37"/>
      <c r="GO970" s="37"/>
      <c r="GP970" s="37"/>
      <c r="GQ970" s="37"/>
      <c r="GR970" s="37"/>
      <c r="GS970" s="37"/>
      <c r="GT970" s="37"/>
      <c r="GU970" s="37"/>
      <c r="GV970" s="37"/>
      <c r="GW970" s="37"/>
      <c r="GX970" s="37"/>
      <c r="GY970" s="37"/>
      <c r="GZ970" s="37"/>
      <c r="HA970" s="37"/>
      <c r="HB970" s="37"/>
      <c r="HC970" s="37"/>
      <c r="HD970" s="37"/>
      <c r="HE970" s="37"/>
    </row>
    <row r="971" spans="1:213" s="39" customFormat="1" x14ac:dyDescent="0.25">
      <c r="A971" s="37"/>
      <c r="B971" s="40"/>
      <c r="C971" s="40"/>
      <c r="D971" s="41"/>
      <c r="F971" s="42"/>
      <c r="G971" s="43"/>
      <c r="H971" s="38"/>
      <c r="I971" s="36"/>
      <c r="J971" s="36"/>
      <c r="K971" s="36"/>
      <c r="L971" s="36"/>
      <c r="M971" s="36"/>
      <c r="N971" s="36"/>
      <c r="O971" s="36"/>
      <c r="P971" s="36"/>
      <c r="Q971" s="36"/>
      <c r="R971" s="36"/>
      <c r="S971" s="36"/>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c r="AR971" s="37"/>
      <c r="AS971" s="37"/>
      <c r="AT971" s="37"/>
      <c r="AU971" s="37"/>
      <c r="AV971" s="37"/>
      <c r="AW971" s="37"/>
      <c r="AX971" s="37"/>
      <c r="AY971" s="37"/>
      <c r="AZ971" s="37"/>
      <c r="BA971" s="37"/>
      <c r="BB971" s="37"/>
      <c r="BC971" s="37"/>
      <c r="BD971" s="37"/>
      <c r="BE971" s="37"/>
      <c r="BF971" s="37"/>
      <c r="BG971" s="37"/>
      <c r="BH971" s="37"/>
      <c r="BI971" s="37"/>
      <c r="BJ971" s="37"/>
      <c r="BK971" s="37"/>
      <c r="BL971" s="37"/>
      <c r="BM971" s="37"/>
      <c r="BN971" s="37"/>
      <c r="BO971" s="37"/>
      <c r="BP971" s="37"/>
      <c r="BQ971" s="37"/>
      <c r="BR971" s="37"/>
      <c r="BS971" s="37"/>
      <c r="BT971" s="37"/>
      <c r="BU971" s="37"/>
      <c r="BV971" s="37"/>
      <c r="BW971" s="37"/>
      <c r="BX971" s="37"/>
      <c r="BY971" s="37"/>
      <c r="BZ971" s="37"/>
      <c r="CA971" s="37"/>
      <c r="CB971" s="37"/>
      <c r="CC971" s="37"/>
      <c r="CD971" s="37"/>
      <c r="CE971" s="37"/>
      <c r="CF971" s="37"/>
      <c r="CG971" s="37"/>
      <c r="CH971" s="37"/>
      <c r="CI971" s="37"/>
      <c r="CJ971" s="37"/>
      <c r="CK971" s="37"/>
      <c r="CL971" s="37"/>
      <c r="CM971" s="37"/>
      <c r="CN971" s="37"/>
      <c r="CO971" s="37"/>
      <c r="CP971" s="37"/>
      <c r="CQ971" s="37"/>
      <c r="CR971" s="37"/>
      <c r="CS971" s="37"/>
      <c r="CT971" s="37"/>
      <c r="CU971" s="37"/>
      <c r="CV971" s="37"/>
      <c r="CW971" s="37"/>
      <c r="CX971" s="37"/>
      <c r="CY971" s="37"/>
      <c r="CZ971" s="37"/>
      <c r="DA971" s="37"/>
      <c r="DB971" s="37"/>
      <c r="DC971" s="37"/>
      <c r="DD971" s="37"/>
      <c r="DE971" s="37"/>
      <c r="DF971" s="37"/>
      <c r="DG971" s="37"/>
      <c r="DH971" s="37"/>
      <c r="DI971" s="37"/>
      <c r="DJ971" s="37"/>
      <c r="DK971" s="37"/>
      <c r="DL971" s="37"/>
      <c r="DM971" s="37"/>
      <c r="DN971" s="37"/>
      <c r="DO971" s="37"/>
      <c r="DP971" s="37"/>
      <c r="DQ971" s="37"/>
      <c r="DR971" s="37"/>
      <c r="DS971" s="37"/>
      <c r="DT971" s="37"/>
      <c r="DU971" s="37"/>
      <c r="DV971" s="37"/>
      <c r="DW971" s="37"/>
      <c r="DX971" s="37"/>
      <c r="DY971" s="37"/>
      <c r="DZ971" s="37"/>
      <c r="EA971" s="37"/>
      <c r="EB971" s="37"/>
      <c r="EC971" s="37"/>
      <c r="ED971" s="37"/>
      <c r="EE971" s="37"/>
      <c r="EF971" s="37"/>
      <c r="EG971" s="37"/>
      <c r="EH971" s="37"/>
      <c r="EI971" s="37"/>
      <c r="EJ971" s="37"/>
      <c r="EK971" s="37"/>
      <c r="EL971" s="37"/>
      <c r="EM971" s="37"/>
      <c r="EN971" s="37"/>
      <c r="EO971" s="37"/>
      <c r="EP971" s="37"/>
      <c r="EQ971" s="37"/>
      <c r="ER971" s="37"/>
      <c r="ES971" s="37"/>
      <c r="ET971" s="37"/>
      <c r="EU971" s="37"/>
      <c r="EV971" s="37"/>
      <c r="EW971" s="37"/>
      <c r="EX971" s="37"/>
      <c r="EY971" s="37"/>
      <c r="EZ971" s="37"/>
      <c r="FA971" s="37"/>
      <c r="FB971" s="37"/>
      <c r="FC971" s="37"/>
      <c r="FD971" s="37"/>
      <c r="FE971" s="37"/>
      <c r="FF971" s="37"/>
      <c r="FG971" s="37"/>
      <c r="FH971" s="37"/>
      <c r="FI971" s="37"/>
      <c r="FJ971" s="37"/>
      <c r="FK971" s="37"/>
      <c r="FL971" s="37"/>
      <c r="FM971" s="37"/>
      <c r="FN971" s="37"/>
      <c r="FO971" s="37"/>
      <c r="FP971" s="37"/>
      <c r="FQ971" s="37"/>
      <c r="FR971" s="37"/>
      <c r="FS971" s="37"/>
      <c r="FT971" s="37"/>
      <c r="FU971" s="37"/>
      <c r="FV971" s="37"/>
      <c r="FW971" s="37"/>
      <c r="FX971" s="37"/>
      <c r="FY971" s="37"/>
      <c r="FZ971" s="37"/>
      <c r="GA971" s="37"/>
      <c r="GB971" s="37"/>
      <c r="GC971" s="37"/>
      <c r="GD971" s="37"/>
      <c r="GE971" s="37"/>
      <c r="GF971" s="37"/>
      <c r="GG971" s="37"/>
      <c r="GH971" s="37"/>
      <c r="GI971" s="37"/>
      <c r="GJ971" s="37"/>
      <c r="GK971" s="37"/>
      <c r="GL971" s="37"/>
      <c r="GM971" s="37"/>
      <c r="GN971" s="37"/>
      <c r="GO971" s="37"/>
      <c r="GP971" s="37"/>
      <c r="GQ971" s="37"/>
      <c r="GR971" s="37"/>
      <c r="GS971" s="37"/>
      <c r="GT971" s="37"/>
      <c r="GU971" s="37"/>
      <c r="GV971" s="37"/>
      <c r="GW971" s="37"/>
      <c r="GX971" s="37"/>
      <c r="GY971" s="37"/>
      <c r="GZ971" s="37"/>
      <c r="HA971" s="37"/>
      <c r="HB971" s="37"/>
      <c r="HC971" s="37"/>
      <c r="HD971" s="37"/>
      <c r="HE971" s="37"/>
    </row>
    <row r="972" spans="1:213" s="39" customFormat="1" x14ac:dyDescent="0.25">
      <c r="A972" s="37"/>
      <c r="B972" s="40"/>
      <c r="C972" s="40"/>
      <c r="D972" s="41"/>
      <c r="F972" s="42"/>
      <c r="G972" s="43"/>
      <c r="H972" s="38"/>
      <c r="I972" s="36"/>
      <c r="J972" s="36"/>
      <c r="K972" s="36"/>
      <c r="L972" s="36"/>
      <c r="M972" s="36"/>
      <c r="N972" s="36"/>
      <c r="O972" s="36"/>
      <c r="P972" s="36"/>
      <c r="Q972" s="36"/>
      <c r="R972" s="36"/>
      <c r="S972" s="36"/>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c r="AR972" s="37"/>
      <c r="AS972" s="37"/>
      <c r="AT972" s="37"/>
      <c r="AU972" s="37"/>
      <c r="AV972" s="37"/>
      <c r="AW972" s="37"/>
      <c r="AX972" s="37"/>
      <c r="AY972" s="37"/>
      <c r="AZ972" s="37"/>
      <c r="BA972" s="37"/>
      <c r="BB972" s="37"/>
      <c r="BC972" s="37"/>
      <c r="BD972" s="37"/>
      <c r="BE972" s="37"/>
      <c r="BF972" s="37"/>
      <c r="BG972" s="37"/>
      <c r="BH972" s="37"/>
      <c r="BI972" s="37"/>
      <c r="BJ972" s="37"/>
      <c r="BK972" s="37"/>
      <c r="BL972" s="37"/>
      <c r="BM972" s="37"/>
      <c r="BN972" s="37"/>
      <c r="BO972" s="37"/>
      <c r="BP972" s="37"/>
      <c r="BQ972" s="37"/>
      <c r="BR972" s="37"/>
      <c r="BS972" s="37"/>
      <c r="BT972" s="37"/>
      <c r="BU972" s="37"/>
      <c r="BV972" s="37"/>
      <c r="BW972" s="37"/>
      <c r="BX972" s="37"/>
      <c r="BY972" s="37"/>
      <c r="BZ972" s="37"/>
      <c r="CA972" s="37"/>
      <c r="CB972" s="37"/>
      <c r="CC972" s="37"/>
      <c r="CD972" s="37"/>
      <c r="CE972" s="37"/>
      <c r="CF972" s="37"/>
      <c r="CG972" s="37"/>
      <c r="CH972" s="37"/>
      <c r="CI972" s="37"/>
      <c r="CJ972" s="37"/>
      <c r="CK972" s="37"/>
      <c r="CL972" s="37"/>
      <c r="CM972" s="37"/>
      <c r="CN972" s="37"/>
      <c r="CO972" s="37"/>
      <c r="CP972" s="37"/>
      <c r="CQ972" s="37"/>
      <c r="CR972" s="37"/>
      <c r="CS972" s="37"/>
      <c r="CT972" s="37"/>
      <c r="CU972" s="37"/>
      <c r="CV972" s="37"/>
      <c r="CW972" s="37"/>
      <c r="CX972" s="37"/>
      <c r="CY972" s="37"/>
      <c r="CZ972" s="37"/>
      <c r="DA972" s="37"/>
      <c r="DB972" s="37"/>
      <c r="DC972" s="37"/>
      <c r="DD972" s="37"/>
      <c r="DE972" s="37"/>
      <c r="DF972" s="37"/>
      <c r="DG972" s="37"/>
      <c r="DH972" s="37"/>
      <c r="DI972" s="37"/>
      <c r="DJ972" s="37"/>
      <c r="DK972" s="37"/>
      <c r="DL972" s="37"/>
      <c r="DM972" s="37"/>
      <c r="DN972" s="37"/>
      <c r="DO972" s="37"/>
      <c r="DP972" s="37"/>
      <c r="DQ972" s="37"/>
      <c r="DR972" s="37"/>
      <c r="DS972" s="37"/>
      <c r="DT972" s="37"/>
      <c r="DU972" s="37"/>
      <c r="DV972" s="37"/>
      <c r="DW972" s="37"/>
      <c r="DX972" s="37"/>
      <c r="DY972" s="37"/>
      <c r="DZ972" s="37"/>
      <c r="EA972" s="37"/>
      <c r="EB972" s="37"/>
      <c r="EC972" s="37"/>
      <c r="ED972" s="37"/>
      <c r="EE972" s="37"/>
      <c r="EF972" s="37"/>
      <c r="EG972" s="37"/>
      <c r="EH972" s="37"/>
      <c r="EI972" s="37"/>
      <c r="EJ972" s="37"/>
      <c r="EK972" s="37"/>
      <c r="EL972" s="37"/>
      <c r="EM972" s="37"/>
      <c r="EN972" s="37"/>
      <c r="EO972" s="37"/>
      <c r="EP972" s="37"/>
      <c r="EQ972" s="37"/>
      <c r="ER972" s="37"/>
      <c r="ES972" s="37"/>
      <c r="ET972" s="37"/>
      <c r="EU972" s="37"/>
      <c r="EV972" s="37"/>
      <c r="EW972" s="37"/>
      <c r="EX972" s="37"/>
      <c r="EY972" s="37"/>
      <c r="EZ972" s="37"/>
      <c r="FA972" s="37"/>
      <c r="FB972" s="37"/>
      <c r="FC972" s="37"/>
      <c r="FD972" s="37"/>
      <c r="FE972" s="37"/>
      <c r="FF972" s="37"/>
      <c r="FG972" s="37"/>
      <c r="FH972" s="37"/>
      <c r="FI972" s="37"/>
      <c r="FJ972" s="37"/>
      <c r="FK972" s="37"/>
      <c r="FL972" s="37"/>
      <c r="FM972" s="37"/>
      <c r="FN972" s="37"/>
      <c r="FO972" s="37"/>
      <c r="FP972" s="37"/>
      <c r="FQ972" s="37"/>
      <c r="FR972" s="37"/>
      <c r="FS972" s="37"/>
      <c r="FT972" s="37"/>
      <c r="FU972" s="37"/>
      <c r="FV972" s="37"/>
      <c r="FW972" s="37"/>
      <c r="FX972" s="37"/>
      <c r="FY972" s="37"/>
      <c r="FZ972" s="37"/>
      <c r="GA972" s="37"/>
      <c r="GB972" s="37"/>
      <c r="GC972" s="37"/>
      <c r="GD972" s="37"/>
      <c r="GE972" s="37"/>
      <c r="GF972" s="37"/>
      <c r="GG972" s="37"/>
      <c r="GH972" s="37"/>
      <c r="GI972" s="37"/>
      <c r="GJ972" s="37"/>
      <c r="GK972" s="37"/>
      <c r="GL972" s="37"/>
      <c r="GM972" s="37"/>
      <c r="GN972" s="37"/>
      <c r="GO972" s="37"/>
      <c r="GP972" s="37"/>
      <c r="GQ972" s="37"/>
      <c r="GR972" s="37"/>
      <c r="GS972" s="37"/>
      <c r="GT972" s="37"/>
      <c r="GU972" s="37"/>
      <c r="GV972" s="37"/>
      <c r="GW972" s="37"/>
      <c r="GX972" s="37"/>
      <c r="GY972" s="37"/>
      <c r="GZ972" s="37"/>
      <c r="HA972" s="37"/>
      <c r="HB972" s="37"/>
      <c r="HC972" s="37"/>
      <c r="HD972" s="37"/>
      <c r="HE972" s="37"/>
    </row>
    <row r="973" spans="1:213" s="39" customFormat="1" x14ac:dyDescent="0.25">
      <c r="A973" s="37"/>
      <c r="B973" s="40"/>
      <c r="C973" s="40"/>
      <c r="D973" s="41"/>
      <c r="F973" s="42"/>
      <c r="G973" s="43"/>
      <c r="H973" s="38"/>
      <c r="I973" s="36"/>
      <c r="J973" s="36"/>
      <c r="K973" s="36"/>
      <c r="L973" s="36"/>
      <c r="M973" s="36"/>
      <c r="N973" s="36"/>
      <c r="O973" s="36"/>
      <c r="P973" s="36"/>
      <c r="Q973" s="36"/>
      <c r="R973" s="36"/>
      <c r="S973" s="36"/>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c r="AR973" s="37"/>
      <c r="AS973" s="37"/>
      <c r="AT973" s="37"/>
      <c r="AU973" s="37"/>
      <c r="AV973" s="37"/>
      <c r="AW973" s="37"/>
      <c r="AX973" s="37"/>
      <c r="AY973" s="37"/>
      <c r="AZ973" s="37"/>
      <c r="BA973" s="37"/>
      <c r="BB973" s="37"/>
      <c r="BC973" s="37"/>
      <c r="BD973" s="37"/>
      <c r="BE973" s="37"/>
      <c r="BF973" s="37"/>
      <c r="BG973" s="37"/>
      <c r="BH973" s="37"/>
      <c r="BI973" s="37"/>
      <c r="BJ973" s="37"/>
      <c r="BK973" s="37"/>
      <c r="BL973" s="37"/>
      <c r="BM973" s="37"/>
      <c r="BN973" s="37"/>
      <c r="BO973" s="37"/>
      <c r="BP973" s="37"/>
      <c r="BQ973" s="37"/>
      <c r="BR973" s="37"/>
      <c r="BS973" s="37"/>
      <c r="BT973" s="37"/>
      <c r="BU973" s="37"/>
      <c r="BV973" s="37"/>
      <c r="BW973" s="37"/>
      <c r="BX973" s="37"/>
      <c r="BY973" s="37"/>
      <c r="BZ973" s="37"/>
      <c r="CA973" s="37"/>
      <c r="CB973" s="37"/>
      <c r="CC973" s="37"/>
      <c r="CD973" s="37"/>
      <c r="CE973" s="37"/>
      <c r="CF973" s="37"/>
      <c r="CG973" s="37"/>
      <c r="CH973" s="37"/>
      <c r="CI973" s="37"/>
      <c r="CJ973" s="37"/>
      <c r="CK973" s="37"/>
      <c r="CL973" s="37"/>
      <c r="CM973" s="37"/>
      <c r="CN973" s="37"/>
      <c r="CO973" s="37"/>
      <c r="CP973" s="37"/>
      <c r="CQ973" s="37"/>
      <c r="CR973" s="37"/>
      <c r="CS973" s="37"/>
      <c r="CT973" s="37"/>
      <c r="CU973" s="37"/>
      <c r="CV973" s="37"/>
      <c r="CW973" s="37"/>
      <c r="CX973" s="37"/>
      <c r="CY973" s="37"/>
      <c r="CZ973" s="37"/>
      <c r="DA973" s="37"/>
      <c r="DB973" s="37"/>
      <c r="DC973" s="37"/>
      <c r="DD973" s="37"/>
      <c r="DE973" s="37"/>
      <c r="DF973" s="37"/>
      <c r="DG973" s="37"/>
      <c r="DH973" s="37"/>
      <c r="DI973" s="37"/>
      <c r="DJ973" s="37"/>
      <c r="DK973" s="37"/>
      <c r="DL973" s="37"/>
      <c r="DM973" s="37"/>
      <c r="DN973" s="37"/>
      <c r="DO973" s="37"/>
      <c r="DP973" s="37"/>
      <c r="DQ973" s="37"/>
      <c r="DR973" s="37"/>
      <c r="DS973" s="37"/>
      <c r="DT973" s="37"/>
      <c r="DU973" s="37"/>
      <c r="DV973" s="37"/>
      <c r="DW973" s="37"/>
      <c r="DX973" s="37"/>
      <c r="DY973" s="37"/>
      <c r="DZ973" s="37"/>
      <c r="EA973" s="37"/>
      <c r="EB973" s="37"/>
      <c r="EC973" s="37"/>
      <c r="ED973" s="37"/>
      <c r="EE973" s="37"/>
      <c r="EF973" s="37"/>
      <c r="EG973" s="37"/>
      <c r="EH973" s="37"/>
      <c r="EI973" s="37"/>
      <c r="EJ973" s="37"/>
      <c r="EK973" s="37"/>
      <c r="EL973" s="37"/>
      <c r="EM973" s="37"/>
      <c r="EN973" s="37"/>
      <c r="EO973" s="37"/>
      <c r="EP973" s="37"/>
      <c r="EQ973" s="37"/>
      <c r="ER973" s="37"/>
      <c r="ES973" s="37"/>
      <c r="ET973" s="37"/>
      <c r="EU973" s="37"/>
      <c r="EV973" s="37"/>
      <c r="EW973" s="37"/>
      <c r="EX973" s="37"/>
      <c r="EY973" s="37"/>
      <c r="EZ973" s="37"/>
      <c r="FA973" s="37"/>
      <c r="FB973" s="37"/>
      <c r="FC973" s="37"/>
      <c r="FD973" s="37"/>
      <c r="FE973" s="37"/>
      <c r="FF973" s="37"/>
      <c r="FG973" s="37"/>
      <c r="FH973" s="37"/>
      <c r="FI973" s="37"/>
      <c r="FJ973" s="37"/>
      <c r="FK973" s="37"/>
      <c r="FL973" s="37"/>
      <c r="FM973" s="37"/>
      <c r="FN973" s="37"/>
      <c r="FO973" s="37"/>
      <c r="FP973" s="37"/>
      <c r="FQ973" s="37"/>
      <c r="FR973" s="37"/>
      <c r="FS973" s="37"/>
      <c r="FT973" s="37"/>
      <c r="FU973" s="37"/>
      <c r="FV973" s="37"/>
      <c r="FW973" s="37"/>
      <c r="FX973" s="37"/>
      <c r="FY973" s="37"/>
      <c r="FZ973" s="37"/>
      <c r="GA973" s="37"/>
      <c r="GB973" s="37"/>
      <c r="GC973" s="37"/>
      <c r="GD973" s="37"/>
      <c r="GE973" s="37"/>
      <c r="GF973" s="37"/>
      <c r="GG973" s="37"/>
      <c r="GH973" s="37"/>
      <c r="GI973" s="37"/>
      <c r="GJ973" s="37"/>
      <c r="GK973" s="37"/>
      <c r="GL973" s="37"/>
      <c r="GM973" s="37"/>
      <c r="GN973" s="37"/>
      <c r="GO973" s="37"/>
      <c r="GP973" s="37"/>
      <c r="GQ973" s="37"/>
      <c r="GR973" s="37"/>
      <c r="GS973" s="37"/>
      <c r="GT973" s="37"/>
      <c r="GU973" s="37"/>
      <c r="GV973" s="37"/>
      <c r="GW973" s="37"/>
      <c r="GX973" s="37"/>
      <c r="GY973" s="37"/>
      <c r="GZ973" s="37"/>
      <c r="HA973" s="37"/>
      <c r="HB973" s="37"/>
      <c r="HC973" s="37"/>
      <c r="HD973" s="37"/>
      <c r="HE973" s="37"/>
    </row>
    <row r="974" spans="1:213" s="39" customFormat="1" x14ac:dyDescent="0.25">
      <c r="A974" s="37"/>
      <c r="B974" s="40"/>
      <c r="C974" s="40"/>
      <c r="D974" s="41"/>
      <c r="F974" s="42"/>
      <c r="G974" s="43"/>
      <c r="H974" s="38"/>
      <c r="I974" s="36"/>
      <c r="J974" s="36"/>
      <c r="K974" s="36"/>
      <c r="L974" s="36"/>
      <c r="M974" s="36"/>
      <c r="N974" s="36"/>
      <c r="O974" s="36"/>
      <c r="P974" s="36"/>
      <c r="Q974" s="36"/>
      <c r="R974" s="36"/>
      <c r="S974" s="36"/>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c r="AR974" s="37"/>
      <c r="AS974" s="37"/>
      <c r="AT974" s="37"/>
      <c r="AU974" s="37"/>
      <c r="AV974" s="37"/>
      <c r="AW974" s="37"/>
      <c r="AX974" s="37"/>
      <c r="AY974" s="37"/>
      <c r="AZ974" s="37"/>
      <c r="BA974" s="37"/>
      <c r="BB974" s="37"/>
      <c r="BC974" s="37"/>
      <c r="BD974" s="37"/>
      <c r="BE974" s="37"/>
      <c r="BF974" s="37"/>
      <c r="BG974" s="37"/>
      <c r="BH974" s="37"/>
      <c r="BI974" s="37"/>
      <c r="BJ974" s="37"/>
      <c r="BK974" s="37"/>
      <c r="BL974" s="37"/>
      <c r="BM974" s="37"/>
      <c r="BN974" s="37"/>
      <c r="BO974" s="37"/>
      <c r="BP974" s="37"/>
      <c r="BQ974" s="37"/>
      <c r="BR974" s="37"/>
      <c r="BS974" s="37"/>
      <c r="BT974" s="37"/>
      <c r="BU974" s="37"/>
      <c r="BV974" s="37"/>
      <c r="BW974" s="37"/>
      <c r="BX974" s="37"/>
      <c r="BY974" s="37"/>
      <c r="BZ974" s="37"/>
      <c r="CA974" s="37"/>
      <c r="CB974" s="37"/>
      <c r="CC974" s="37"/>
      <c r="CD974" s="37"/>
      <c r="CE974" s="37"/>
      <c r="CF974" s="37"/>
      <c r="CG974" s="37"/>
      <c r="CH974" s="37"/>
      <c r="CI974" s="37"/>
      <c r="CJ974" s="37"/>
      <c r="CK974" s="37"/>
      <c r="CL974" s="37"/>
      <c r="CM974" s="37"/>
      <c r="CN974" s="37"/>
      <c r="CO974" s="37"/>
      <c r="CP974" s="37"/>
      <c r="CQ974" s="37"/>
      <c r="CR974" s="37"/>
      <c r="CS974" s="37"/>
      <c r="CT974" s="37"/>
      <c r="CU974" s="37"/>
      <c r="CV974" s="37"/>
      <c r="CW974" s="37"/>
      <c r="CX974" s="37"/>
      <c r="CY974" s="37"/>
      <c r="CZ974" s="37"/>
      <c r="DA974" s="37"/>
      <c r="DB974" s="37"/>
      <c r="DC974" s="37"/>
      <c r="DD974" s="37"/>
      <c r="DE974" s="37"/>
      <c r="DF974" s="37"/>
      <c r="DG974" s="37"/>
      <c r="DH974" s="37"/>
      <c r="DI974" s="37"/>
      <c r="DJ974" s="37"/>
      <c r="DK974" s="37"/>
      <c r="DL974" s="37"/>
      <c r="DM974" s="37"/>
      <c r="DN974" s="37"/>
      <c r="DO974" s="37"/>
      <c r="DP974" s="37"/>
      <c r="DQ974" s="37"/>
      <c r="DR974" s="37"/>
      <c r="DS974" s="37"/>
      <c r="DT974" s="37"/>
      <c r="DU974" s="37"/>
      <c r="DV974" s="37"/>
      <c r="DW974" s="37"/>
      <c r="DX974" s="37"/>
      <c r="DY974" s="37"/>
      <c r="DZ974" s="37"/>
      <c r="EA974" s="37"/>
      <c r="EB974" s="37"/>
      <c r="EC974" s="37"/>
      <c r="ED974" s="37"/>
      <c r="EE974" s="37"/>
      <c r="EF974" s="37"/>
      <c r="EG974" s="37"/>
      <c r="EH974" s="37"/>
      <c r="EI974" s="37"/>
      <c r="EJ974" s="37"/>
      <c r="EK974" s="37"/>
      <c r="EL974" s="37"/>
      <c r="EM974" s="37"/>
      <c r="EN974" s="37"/>
      <c r="EO974" s="37"/>
      <c r="EP974" s="37"/>
      <c r="EQ974" s="37"/>
      <c r="ER974" s="37"/>
      <c r="ES974" s="37"/>
      <c r="ET974" s="37"/>
      <c r="EU974" s="37"/>
      <c r="EV974" s="37"/>
      <c r="EW974" s="37"/>
      <c r="EX974" s="37"/>
      <c r="EY974" s="37"/>
      <c r="EZ974" s="37"/>
      <c r="FA974" s="37"/>
      <c r="FB974" s="37"/>
      <c r="FC974" s="37"/>
      <c r="FD974" s="37"/>
      <c r="FE974" s="37"/>
      <c r="FF974" s="37"/>
      <c r="FG974" s="37"/>
      <c r="FH974" s="37"/>
      <c r="FI974" s="37"/>
      <c r="FJ974" s="37"/>
      <c r="FK974" s="37"/>
      <c r="FL974" s="37"/>
      <c r="FM974" s="37"/>
      <c r="FN974" s="37"/>
      <c r="FO974" s="37"/>
      <c r="FP974" s="37"/>
      <c r="FQ974" s="37"/>
      <c r="FR974" s="37"/>
      <c r="FS974" s="37"/>
      <c r="FT974" s="37"/>
      <c r="FU974" s="37"/>
      <c r="FV974" s="37"/>
      <c r="FW974" s="37"/>
      <c r="FX974" s="37"/>
      <c r="FY974" s="37"/>
      <c r="FZ974" s="37"/>
      <c r="GA974" s="37"/>
      <c r="GB974" s="37"/>
      <c r="GC974" s="37"/>
      <c r="GD974" s="37"/>
      <c r="GE974" s="37"/>
      <c r="GF974" s="37"/>
      <c r="GG974" s="37"/>
      <c r="GH974" s="37"/>
      <c r="GI974" s="37"/>
      <c r="GJ974" s="37"/>
      <c r="GK974" s="37"/>
      <c r="GL974" s="37"/>
      <c r="GM974" s="37"/>
      <c r="GN974" s="37"/>
      <c r="GO974" s="37"/>
      <c r="GP974" s="37"/>
      <c r="GQ974" s="37"/>
      <c r="GR974" s="37"/>
      <c r="GS974" s="37"/>
      <c r="GT974" s="37"/>
      <c r="GU974" s="37"/>
      <c r="GV974" s="37"/>
      <c r="GW974" s="37"/>
      <c r="GX974" s="37"/>
      <c r="GY974" s="37"/>
      <c r="GZ974" s="37"/>
      <c r="HA974" s="37"/>
      <c r="HB974" s="37"/>
      <c r="HC974" s="37"/>
      <c r="HD974" s="37"/>
      <c r="HE974" s="37"/>
    </row>
    <row r="975" spans="1:213" s="39" customFormat="1" x14ac:dyDescent="0.25">
      <c r="A975" s="37"/>
      <c r="B975" s="40"/>
      <c r="C975" s="40"/>
      <c r="D975" s="41"/>
      <c r="F975" s="42"/>
      <c r="G975" s="43"/>
      <c r="H975" s="38"/>
      <c r="I975" s="36"/>
      <c r="J975" s="36"/>
      <c r="K975" s="36"/>
      <c r="L975" s="36"/>
      <c r="M975" s="36"/>
      <c r="N975" s="36"/>
      <c r="O975" s="36"/>
      <c r="P975" s="36"/>
      <c r="Q975" s="36"/>
      <c r="R975" s="36"/>
      <c r="S975" s="36"/>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c r="AR975" s="37"/>
      <c r="AS975" s="37"/>
      <c r="AT975" s="37"/>
      <c r="AU975" s="37"/>
      <c r="AV975" s="37"/>
      <c r="AW975" s="37"/>
      <c r="AX975" s="37"/>
      <c r="AY975" s="37"/>
      <c r="AZ975" s="37"/>
      <c r="BA975" s="37"/>
      <c r="BB975" s="37"/>
      <c r="BC975" s="37"/>
      <c r="BD975" s="37"/>
      <c r="BE975" s="37"/>
      <c r="BF975" s="37"/>
      <c r="BG975" s="37"/>
      <c r="BH975" s="37"/>
      <c r="BI975" s="37"/>
      <c r="BJ975" s="37"/>
      <c r="BK975" s="37"/>
      <c r="BL975" s="37"/>
      <c r="BM975" s="37"/>
      <c r="BN975" s="37"/>
      <c r="BO975" s="37"/>
      <c r="BP975" s="37"/>
      <c r="BQ975" s="37"/>
      <c r="BR975" s="37"/>
      <c r="BS975" s="37"/>
      <c r="BT975" s="37"/>
      <c r="BU975" s="37"/>
      <c r="BV975" s="37"/>
      <c r="BW975" s="37"/>
      <c r="BX975" s="37"/>
      <c r="BY975" s="37"/>
      <c r="BZ975" s="37"/>
      <c r="CA975" s="37"/>
      <c r="CB975" s="37"/>
      <c r="CC975" s="37"/>
      <c r="CD975" s="37"/>
      <c r="CE975" s="37"/>
      <c r="CF975" s="37"/>
      <c r="CG975" s="37"/>
      <c r="CH975" s="37"/>
      <c r="CI975" s="37"/>
      <c r="CJ975" s="37"/>
      <c r="CK975" s="37"/>
      <c r="CL975" s="37"/>
      <c r="CM975" s="37"/>
      <c r="CN975" s="37"/>
      <c r="CO975" s="37"/>
      <c r="CP975" s="37"/>
      <c r="CQ975" s="37"/>
      <c r="CR975" s="37"/>
      <c r="CS975" s="37"/>
      <c r="CT975" s="37"/>
      <c r="CU975" s="37"/>
      <c r="CV975" s="37"/>
      <c r="CW975" s="37"/>
      <c r="CX975" s="37"/>
      <c r="CY975" s="37"/>
      <c r="CZ975" s="37"/>
      <c r="DA975" s="37"/>
      <c r="DB975" s="37"/>
      <c r="DC975" s="37"/>
      <c r="DD975" s="37"/>
      <c r="DE975" s="37"/>
      <c r="DF975" s="37"/>
      <c r="DG975" s="37"/>
      <c r="DH975" s="37"/>
      <c r="DI975" s="37"/>
      <c r="DJ975" s="37"/>
      <c r="DK975" s="37"/>
      <c r="DL975" s="37"/>
      <c r="DM975" s="37"/>
      <c r="DN975" s="37"/>
      <c r="DO975" s="37"/>
      <c r="DP975" s="37"/>
      <c r="DQ975" s="37"/>
      <c r="DR975" s="37"/>
      <c r="DS975" s="37"/>
      <c r="DT975" s="37"/>
      <c r="DU975" s="37"/>
      <c r="DV975" s="37"/>
      <c r="DW975" s="37"/>
      <c r="DX975" s="37"/>
      <c r="DY975" s="37"/>
      <c r="DZ975" s="37"/>
      <c r="EA975" s="37"/>
      <c r="EB975" s="37"/>
      <c r="EC975" s="37"/>
      <c r="ED975" s="37"/>
      <c r="EE975" s="37"/>
      <c r="EF975" s="37"/>
      <c r="EG975" s="37"/>
      <c r="EH975" s="37"/>
      <c r="EI975" s="37"/>
      <c r="EJ975" s="37"/>
      <c r="EK975" s="37"/>
      <c r="EL975" s="37"/>
      <c r="EM975" s="37"/>
      <c r="EN975" s="37"/>
      <c r="EO975" s="37"/>
      <c r="EP975" s="37"/>
      <c r="EQ975" s="37"/>
      <c r="ER975" s="37"/>
      <c r="ES975" s="37"/>
      <c r="ET975" s="37"/>
      <c r="EU975" s="37"/>
      <c r="EV975" s="37"/>
      <c r="EW975" s="37"/>
      <c r="EX975" s="37"/>
      <c r="EY975" s="37"/>
      <c r="EZ975" s="37"/>
      <c r="FA975" s="37"/>
      <c r="FB975" s="37"/>
      <c r="FC975" s="37"/>
      <c r="FD975" s="37"/>
      <c r="FE975" s="37"/>
      <c r="FF975" s="37"/>
      <c r="FG975" s="37"/>
      <c r="FH975" s="37"/>
      <c r="FI975" s="37"/>
      <c r="FJ975" s="37"/>
      <c r="FK975" s="37"/>
      <c r="FL975" s="37"/>
      <c r="FM975" s="37"/>
      <c r="FN975" s="37"/>
      <c r="FO975" s="37"/>
      <c r="FP975" s="37"/>
      <c r="FQ975" s="37"/>
      <c r="FR975" s="37"/>
      <c r="FS975" s="37"/>
      <c r="FT975" s="37"/>
      <c r="FU975" s="37"/>
      <c r="FV975" s="37"/>
      <c r="FW975" s="37"/>
      <c r="FX975" s="37"/>
      <c r="FY975" s="37"/>
      <c r="FZ975" s="37"/>
      <c r="GA975" s="37"/>
      <c r="GB975" s="37"/>
      <c r="GC975" s="37"/>
      <c r="GD975" s="37"/>
      <c r="GE975" s="37"/>
      <c r="GF975" s="37"/>
      <c r="GG975" s="37"/>
      <c r="GH975" s="37"/>
      <c r="GI975" s="37"/>
      <c r="GJ975" s="37"/>
      <c r="GK975" s="37"/>
      <c r="GL975" s="37"/>
      <c r="GM975" s="37"/>
      <c r="GN975" s="37"/>
      <c r="GO975" s="37"/>
      <c r="GP975" s="37"/>
      <c r="GQ975" s="37"/>
      <c r="GR975" s="37"/>
      <c r="GS975" s="37"/>
      <c r="GT975" s="37"/>
      <c r="GU975" s="37"/>
      <c r="GV975" s="37"/>
      <c r="GW975" s="37"/>
      <c r="GX975" s="37"/>
      <c r="GY975" s="37"/>
      <c r="GZ975" s="37"/>
      <c r="HA975" s="37"/>
      <c r="HB975" s="37"/>
      <c r="HC975" s="37"/>
      <c r="HD975" s="37"/>
      <c r="HE975" s="37"/>
    </row>
    <row r="976" spans="1:213" s="39" customFormat="1" x14ac:dyDescent="0.25">
      <c r="A976" s="37"/>
      <c r="B976" s="40"/>
      <c r="C976" s="40"/>
      <c r="D976" s="41"/>
      <c r="F976" s="42"/>
      <c r="G976" s="43"/>
      <c r="H976" s="38"/>
      <c r="I976" s="36"/>
      <c r="J976" s="36"/>
      <c r="K976" s="36"/>
      <c r="L976" s="36"/>
      <c r="M976" s="36"/>
      <c r="N976" s="36"/>
      <c r="O976" s="36"/>
      <c r="P976" s="36"/>
      <c r="Q976" s="36"/>
      <c r="R976" s="36"/>
      <c r="S976" s="36"/>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c r="AV976" s="37"/>
      <c r="AW976" s="37"/>
      <c r="AX976" s="37"/>
      <c r="AY976" s="37"/>
      <c r="AZ976" s="37"/>
      <c r="BA976" s="37"/>
      <c r="BB976" s="37"/>
      <c r="BC976" s="37"/>
      <c r="BD976" s="37"/>
      <c r="BE976" s="37"/>
      <c r="BF976" s="37"/>
      <c r="BG976" s="37"/>
      <c r="BH976" s="37"/>
      <c r="BI976" s="37"/>
      <c r="BJ976" s="37"/>
      <c r="BK976" s="37"/>
      <c r="BL976" s="37"/>
      <c r="BM976" s="37"/>
      <c r="BN976" s="37"/>
      <c r="BO976" s="37"/>
      <c r="BP976" s="37"/>
      <c r="BQ976" s="37"/>
      <c r="BR976" s="37"/>
      <c r="BS976" s="37"/>
      <c r="BT976" s="37"/>
      <c r="BU976" s="37"/>
      <c r="BV976" s="37"/>
      <c r="BW976" s="37"/>
      <c r="BX976" s="37"/>
      <c r="BY976" s="37"/>
      <c r="BZ976" s="37"/>
      <c r="CA976" s="37"/>
      <c r="CB976" s="37"/>
      <c r="CC976" s="37"/>
      <c r="CD976" s="37"/>
      <c r="CE976" s="37"/>
      <c r="CF976" s="37"/>
      <c r="CG976" s="37"/>
      <c r="CH976" s="37"/>
      <c r="CI976" s="37"/>
      <c r="CJ976" s="37"/>
      <c r="CK976" s="37"/>
      <c r="CL976" s="37"/>
      <c r="CM976" s="37"/>
      <c r="CN976" s="37"/>
      <c r="CO976" s="37"/>
      <c r="CP976" s="37"/>
      <c r="CQ976" s="37"/>
      <c r="CR976" s="37"/>
      <c r="CS976" s="37"/>
      <c r="CT976" s="37"/>
      <c r="CU976" s="37"/>
      <c r="CV976" s="37"/>
      <c r="CW976" s="37"/>
      <c r="CX976" s="37"/>
      <c r="CY976" s="37"/>
      <c r="CZ976" s="37"/>
      <c r="DA976" s="37"/>
      <c r="DB976" s="37"/>
      <c r="DC976" s="37"/>
      <c r="DD976" s="37"/>
      <c r="DE976" s="37"/>
      <c r="DF976" s="37"/>
      <c r="DG976" s="37"/>
      <c r="DH976" s="37"/>
      <c r="DI976" s="37"/>
      <c r="DJ976" s="37"/>
      <c r="DK976" s="37"/>
      <c r="DL976" s="37"/>
      <c r="DM976" s="37"/>
      <c r="DN976" s="37"/>
      <c r="DO976" s="37"/>
      <c r="DP976" s="37"/>
      <c r="DQ976" s="37"/>
      <c r="DR976" s="37"/>
      <c r="DS976" s="37"/>
      <c r="DT976" s="37"/>
      <c r="DU976" s="37"/>
      <c r="DV976" s="37"/>
      <c r="DW976" s="37"/>
      <c r="DX976" s="37"/>
      <c r="DY976" s="37"/>
      <c r="DZ976" s="37"/>
      <c r="EA976" s="37"/>
      <c r="EB976" s="37"/>
      <c r="EC976" s="37"/>
      <c r="ED976" s="37"/>
      <c r="EE976" s="37"/>
      <c r="EF976" s="37"/>
      <c r="EG976" s="37"/>
      <c r="EH976" s="37"/>
      <c r="EI976" s="37"/>
      <c r="EJ976" s="37"/>
      <c r="EK976" s="37"/>
      <c r="EL976" s="37"/>
      <c r="EM976" s="37"/>
      <c r="EN976" s="37"/>
      <c r="EO976" s="37"/>
      <c r="EP976" s="37"/>
      <c r="EQ976" s="37"/>
      <c r="ER976" s="37"/>
      <c r="ES976" s="37"/>
      <c r="ET976" s="37"/>
      <c r="EU976" s="37"/>
      <c r="EV976" s="37"/>
      <c r="EW976" s="37"/>
      <c r="EX976" s="37"/>
      <c r="EY976" s="37"/>
      <c r="EZ976" s="37"/>
      <c r="FA976" s="37"/>
      <c r="FB976" s="37"/>
      <c r="FC976" s="37"/>
      <c r="FD976" s="37"/>
      <c r="FE976" s="37"/>
      <c r="FF976" s="37"/>
      <c r="FG976" s="37"/>
      <c r="FH976" s="37"/>
      <c r="FI976" s="37"/>
      <c r="FJ976" s="37"/>
      <c r="FK976" s="37"/>
      <c r="FL976" s="37"/>
      <c r="FM976" s="37"/>
      <c r="FN976" s="37"/>
      <c r="FO976" s="37"/>
      <c r="FP976" s="37"/>
      <c r="FQ976" s="37"/>
      <c r="FR976" s="37"/>
      <c r="FS976" s="37"/>
      <c r="FT976" s="37"/>
      <c r="FU976" s="37"/>
      <c r="FV976" s="37"/>
      <c r="FW976" s="37"/>
      <c r="FX976" s="37"/>
      <c r="FY976" s="37"/>
      <c r="FZ976" s="37"/>
      <c r="GA976" s="37"/>
      <c r="GB976" s="37"/>
      <c r="GC976" s="37"/>
      <c r="GD976" s="37"/>
      <c r="GE976" s="37"/>
      <c r="GF976" s="37"/>
      <c r="GG976" s="37"/>
      <c r="GH976" s="37"/>
      <c r="GI976" s="37"/>
      <c r="GJ976" s="37"/>
      <c r="GK976" s="37"/>
      <c r="GL976" s="37"/>
      <c r="GM976" s="37"/>
      <c r="GN976" s="37"/>
      <c r="GO976" s="37"/>
      <c r="GP976" s="37"/>
      <c r="GQ976" s="37"/>
      <c r="GR976" s="37"/>
      <c r="GS976" s="37"/>
      <c r="GT976" s="37"/>
      <c r="GU976" s="37"/>
      <c r="GV976" s="37"/>
      <c r="GW976" s="37"/>
      <c r="GX976" s="37"/>
      <c r="GY976" s="37"/>
      <c r="GZ976" s="37"/>
      <c r="HA976" s="37"/>
      <c r="HB976" s="37"/>
      <c r="HC976" s="37"/>
      <c r="HD976" s="37"/>
      <c r="HE976" s="37"/>
    </row>
    <row r="977" spans="1:213" s="39" customFormat="1" x14ac:dyDescent="0.25">
      <c r="A977" s="37"/>
      <c r="B977" s="40"/>
      <c r="C977" s="40"/>
      <c r="D977" s="41"/>
      <c r="F977" s="42"/>
      <c r="G977" s="43"/>
      <c r="H977" s="38"/>
      <c r="I977" s="36"/>
      <c r="J977" s="36"/>
      <c r="K977" s="36"/>
      <c r="L977" s="36"/>
      <c r="M977" s="36"/>
      <c r="N977" s="36"/>
      <c r="O977" s="36"/>
      <c r="P977" s="36"/>
      <c r="Q977" s="36"/>
      <c r="R977" s="36"/>
      <c r="S977" s="36"/>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c r="AR977" s="37"/>
      <c r="AS977" s="37"/>
      <c r="AT977" s="37"/>
      <c r="AU977" s="37"/>
      <c r="AV977" s="37"/>
      <c r="AW977" s="37"/>
      <c r="AX977" s="37"/>
      <c r="AY977" s="37"/>
      <c r="AZ977" s="37"/>
      <c r="BA977" s="37"/>
      <c r="BB977" s="37"/>
      <c r="BC977" s="37"/>
      <c r="BD977" s="37"/>
      <c r="BE977" s="37"/>
      <c r="BF977" s="37"/>
      <c r="BG977" s="37"/>
      <c r="BH977" s="37"/>
      <c r="BI977" s="37"/>
      <c r="BJ977" s="37"/>
      <c r="BK977" s="37"/>
      <c r="BL977" s="37"/>
      <c r="BM977" s="37"/>
      <c r="BN977" s="37"/>
      <c r="BO977" s="37"/>
      <c r="BP977" s="37"/>
      <c r="BQ977" s="37"/>
      <c r="BR977" s="37"/>
      <c r="BS977" s="37"/>
      <c r="BT977" s="37"/>
      <c r="BU977" s="37"/>
      <c r="BV977" s="37"/>
      <c r="BW977" s="37"/>
      <c r="BX977" s="37"/>
      <c r="BY977" s="37"/>
      <c r="BZ977" s="37"/>
      <c r="CA977" s="37"/>
      <c r="CB977" s="37"/>
      <c r="CC977" s="37"/>
      <c r="CD977" s="37"/>
      <c r="CE977" s="37"/>
      <c r="CF977" s="37"/>
      <c r="CG977" s="37"/>
      <c r="CH977" s="37"/>
      <c r="CI977" s="37"/>
      <c r="CJ977" s="37"/>
      <c r="CK977" s="37"/>
      <c r="CL977" s="37"/>
      <c r="CM977" s="37"/>
      <c r="CN977" s="37"/>
      <c r="CO977" s="37"/>
      <c r="CP977" s="37"/>
      <c r="CQ977" s="37"/>
      <c r="CR977" s="37"/>
      <c r="CS977" s="37"/>
      <c r="CT977" s="37"/>
      <c r="CU977" s="37"/>
      <c r="CV977" s="37"/>
      <c r="CW977" s="37"/>
      <c r="CX977" s="37"/>
      <c r="CY977" s="37"/>
      <c r="CZ977" s="37"/>
      <c r="DA977" s="37"/>
      <c r="DB977" s="37"/>
      <c r="DC977" s="37"/>
      <c r="DD977" s="37"/>
      <c r="DE977" s="37"/>
      <c r="DF977" s="37"/>
      <c r="DG977" s="37"/>
      <c r="DH977" s="37"/>
      <c r="DI977" s="37"/>
      <c r="DJ977" s="37"/>
      <c r="DK977" s="37"/>
      <c r="DL977" s="37"/>
      <c r="DM977" s="37"/>
      <c r="DN977" s="37"/>
      <c r="DO977" s="37"/>
      <c r="DP977" s="37"/>
      <c r="DQ977" s="37"/>
      <c r="DR977" s="37"/>
      <c r="DS977" s="37"/>
      <c r="DT977" s="37"/>
      <c r="DU977" s="37"/>
      <c r="DV977" s="37"/>
      <c r="DW977" s="37"/>
      <c r="DX977" s="37"/>
      <c r="DY977" s="37"/>
      <c r="DZ977" s="37"/>
      <c r="EA977" s="37"/>
      <c r="EB977" s="37"/>
      <c r="EC977" s="37"/>
      <c r="ED977" s="37"/>
      <c r="EE977" s="37"/>
      <c r="EF977" s="37"/>
      <c r="EG977" s="37"/>
      <c r="EH977" s="37"/>
      <c r="EI977" s="37"/>
      <c r="EJ977" s="37"/>
      <c r="EK977" s="37"/>
      <c r="EL977" s="37"/>
      <c r="EM977" s="37"/>
      <c r="EN977" s="37"/>
      <c r="EO977" s="37"/>
      <c r="EP977" s="37"/>
      <c r="EQ977" s="37"/>
      <c r="ER977" s="37"/>
      <c r="ES977" s="37"/>
      <c r="ET977" s="37"/>
      <c r="EU977" s="37"/>
      <c r="EV977" s="37"/>
      <c r="EW977" s="37"/>
      <c r="EX977" s="37"/>
      <c r="EY977" s="37"/>
      <c r="EZ977" s="37"/>
      <c r="FA977" s="37"/>
      <c r="FB977" s="37"/>
      <c r="FC977" s="37"/>
      <c r="FD977" s="37"/>
      <c r="FE977" s="37"/>
      <c r="FF977" s="37"/>
      <c r="FG977" s="37"/>
      <c r="FH977" s="37"/>
      <c r="FI977" s="37"/>
      <c r="FJ977" s="37"/>
      <c r="FK977" s="37"/>
      <c r="FL977" s="37"/>
      <c r="FM977" s="37"/>
      <c r="FN977" s="37"/>
      <c r="FO977" s="37"/>
      <c r="FP977" s="37"/>
      <c r="FQ977" s="37"/>
      <c r="FR977" s="37"/>
      <c r="FS977" s="37"/>
      <c r="FT977" s="37"/>
      <c r="FU977" s="37"/>
      <c r="FV977" s="37"/>
      <c r="FW977" s="37"/>
      <c r="FX977" s="37"/>
      <c r="FY977" s="37"/>
      <c r="FZ977" s="37"/>
      <c r="GA977" s="37"/>
      <c r="GB977" s="37"/>
      <c r="GC977" s="37"/>
      <c r="GD977" s="37"/>
      <c r="GE977" s="37"/>
      <c r="GF977" s="37"/>
      <c r="GG977" s="37"/>
      <c r="GH977" s="37"/>
      <c r="GI977" s="37"/>
      <c r="GJ977" s="37"/>
      <c r="GK977" s="37"/>
      <c r="GL977" s="37"/>
      <c r="GM977" s="37"/>
      <c r="GN977" s="37"/>
      <c r="GO977" s="37"/>
      <c r="GP977" s="37"/>
      <c r="GQ977" s="37"/>
      <c r="GR977" s="37"/>
      <c r="GS977" s="37"/>
      <c r="GT977" s="37"/>
      <c r="GU977" s="37"/>
      <c r="GV977" s="37"/>
      <c r="GW977" s="37"/>
      <c r="GX977" s="37"/>
      <c r="GY977" s="37"/>
      <c r="GZ977" s="37"/>
      <c r="HA977" s="37"/>
      <c r="HB977" s="37"/>
      <c r="HC977" s="37"/>
      <c r="HD977" s="37"/>
      <c r="HE977" s="37"/>
    </row>
    <row r="978" spans="1:213" s="39" customFormat="1" x14ac:dyDescent="0.25">
      <c r="A978" s="37"/>
      <c r="B978" s="40"/>
      <c r="C978" s="40"/>
      <c r="D978" s="41"/>
      <c r="F978" s="42"/>
      <c r="G978" s="43"/>
      <c r="H978" s="38"/>
      <c r="I978" s="36"/>
      <c r="J978" s="36"/>
      <c r="K978" s="36"/>
      <c r="L978" s="36"/>
      <c r="M978" s="36"/>
      <c r="N978" s="36"/>
      <c r="O978" s="36"/>
      <c r="P978" s="36"/>
      <c r="Q978" s="36"/>
      <c r="R978" s="36"/>
      <c r="S978" s="36"/>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c r="AR978" s="37"/>
      <c r="AS978" s="37"/>
      <c r="AT978" s="37"/>
      <c r="AU978" s="37"/>
      <c r="AV978" s="37"/>
      <c r="AW978" s="37"/>
      <c r="AX978" s="37"/>
      <c r="AY978" s="37"/>
      <c r="AZ978" s="37"/>
      <c r="BA978" s="37"/>
      <c r="BB978" s="37"/>
      <c r="BC978" s="37"/>
      <c r="BD978" s="37"/>
      <c r="BE978" s="37"/>
      <c r="BF978" s="37"/>
      <c r="BG978" s="37"/>
      <c r="BH978" s="37"/>
      <c r="BI978" s="37"/>
      <c r="BJ978" s="37"/>
      <c r="BK978" s="37"/>
      <c r="BL978" s="37"/>
      <c r="BM978" s="37"/>
      <c r="BN978" s="37"/>
      <c r="BO978" s="37"/>
      <c r="BP978" s="37"/>
      <c r="BQ978" s="37"/>
      <c r="BR978" s="37"/>
      <c r="BS978" s="37"/>
      <c r="BT978" s="37"/>
      <c r="BU978" s="37"/>
      <c r="BV978" s="37"/>
      <c r="BW978" s="37"/>
      <c r="BX978" s="37"/>
      <c r="BY978" s="37"/>
      <c r="BZ978" s="37"/>
      <c r="CA978" s="37"/>
      <c r="CB978" s="37"/>
      <c r="CC978" s="37"/>
      <c r="CD978" s="37"/>
      <c r="CE978" s="37"/>
      <c r="CF978" s="37"/>
      <c r="CG978" s="37"/>
      <c r="CH978" s="37"/>
      <c r="CI978" s="37"/>
      <c r="CJ978" s="37"/>
      <c r="CK978" s="37"/>
      <c r="CL978" s="37"/>
      <c r="CM978" s="37"/>
      <c r="CN978" s="37"/>
      <c r="CO978" s="37"/>
      <c r="CP978" s="37"/>
      <c r="CQ978" s="37"/>
      <c r="CR978" s="37"/>
      <c r="CS978" s="37"/>
      <c r="CT978" s="37"/>
      <c r="CU978" s="37"/>
      <c r="CV978" s="37"/>
      <c r="CW978" s="37"/>
      <c r="CX978" s="37"/>
      <c r="CY978" s="37"/>
      <c r="CZ978" s="37"/>
      <c r="DA978" s="37"/>
      <c r="DB978" s="37"/>
      <c r="DC978" s="37"/>
      <c r="DD978" s="37"/>
      <c r="DE978" s="37"/>
      <c r="DF978" s="37"/>
      <c r="DG978" s="37"/>
      <c r="DH978" s="37"/>
      <c r="DI978" s="37"/>
      <c r="DJ978" s="37"/>
      <c r="DK978" s="37"/>
      <c r="DL978" s="37"/>
      <c r="DM978" s="37"/>
      <c r="DN978" s="37"/>
      <c r="DO978" s="37"/>
      <c r="DP978" s="37"/>
      <c r="DQ978" s="37"/>
      <c r="DR978" s="37"/>
      <c r="DS978" s="37"/>
      <c r="DT978" s="37"/>
      <c r="DU978" s="37"/>
      <c r="DV978" s="37"/>
      <c r="DW978" s="37"/>
      <c r="DX978" s="37"/>
      <c r="DY978" s="37"/>
      <c r="DZ978" s="37"/>
      <c r="EA978" s="37"/>
      <c r="EB978" s="37"/>
      <c r="EC978" s="37"/>
      <c r="ED978" s="37"/>
      <c r="EE978" s="37"/>
      <c r="EF978" s="37"/>
      <c r="EG978" s="37"/>
      <c r="EH978" s="37"/>
      <c r="EI978" s="37"/>
      <c r="EJ978" s="37"/>
      <c r="EK978" s="37"/>
      <c r="EL978" s="37"/>
      <c r="EM978" s="37"/>
      <c r="EN978" s="37"/>
      <c r="EO978" s="37"/>
      <c r="EP978" s="37"/>
      <c r="EQ978" s="37"/>
      <c r="ER978" s="37"/>
      <c r="ES978" s="37"/>
      <c r="ET978" s="37"/>
      <c r="EU978" s="37"/>
      <c r="EV978" s="37"/>
      <c r="EW978" s="37"/>
      <c r="EX978" s="37"/>
      <c r="EY978" s="37"/>
      <c r="EZ978" s="37"/>
      <c r="FA978" s="37"/>
      <c r="FB978" s="37"/>
      <c r="FC978" s="37"/>
      <c r="FD978" s="37"/>
      <c r="FE978" s="37"/>
      <c r="FF978" s="37"/>
      <c r="FG978" s="37"/>
      <c r="FH978" s="37"/>
      <c r="FI978" s="37"/>
      <c r="FJ978" s="37"/>
      <c r="FK978" s="37"/>
      <c r="FL978" s="37"/>
      <c r="FM978" s="37"/>
      <c r="FN978" s="37"/>
      <c r="FO978" s="37"/>
      <c r="FP978" s="37"/>
      <c r="FQ978" s="37"/>
      <c r="FR978" s="37"/>
      <c r="FS978" s="37"/>
      <c r="FT978" s="37"/>
      <c r="FU978" s="37"/>
      <c r="FV978" s="37"/>
      <c r="FW978" s="37"/>
      <c r="FX978" s="37"/>
      <c r="FY978" s="37"/>
      <c r="FZ978" s="37"/>
      <c r="GA978" s="37"/>
      <c r="GB978" s="37"/>
      <c r="GC978" s="37"/>
      <c r="GD978" s="37"/>
      <c r="GE978" s="37"/>
      <c r="GF978" s="37"/>
      <c r="GG978" s="37"/>
      <c r="GH978" s="37"/>
      <c r="GI978" s="37"/>
      <c r="GJ978" s="37"/>
      <c r="GK978" s="37"/>
      <c r="GL978" s="37"/>
      <c r="GM978" s="37"/>
      <c r="GN978" s="37"/>
      <c r="GO978" s="37"/>
      <c r="GP978" s="37"/>
      <c r="GQ978" s="37"/>
      <c r="GR978" s="37"/>
      <c r="GS978" s="37"/>
      <c r="GT978" s="37"/>
      <c r="GU978" s="37"/>
      <c r="GV978" s="37"/>
      <c r="GW978" s="37"/>
      <c r="GX978" s="37"/>
      <c r="GY978" s="37"/>
      <c r="GZ978" s="37"/>
      <c r="HA978" s="37"/>
      <c r="HB978" s="37"/>
      <c r="HC978" s="37"/>
      <c r="HD978" s="37"/>
      <c r="HE978" s="37"/>
    </row>
    <row r="979" spans="1:213" s="39" customFormat="1" x14ac:dyDescent="0.25">
      <c r="A979" s="37"/>
      <c r="B979" s="40"/>
      <c r="C979" s="40"/>
      <c r="D979" s="41"/>
      <c r="F979" s="42"/>
      <c r="G979" s="43"/>
      <c r="H979" s="38"/>
      <c r="I979" s="36"/>
      <c r="J979" s="36"/>
      <c r="K979" s="36"/>
      <c r="L979" s="36"/>
      <c r="M979" s="36"/>
      <c r="N979" s="36"/>
      <c r="O979" s="36"/>
      <c r="P979" s="36"/>
      <c r="Q979" s="36"/>
      <c r="R979" s="36"/>
      <c r="S979" s="36"/>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c r="AR979" s="37"/>
      <c r="AS979" s="37"/>
      <c r="AT979" s="37"/>
      <c r="AU979" s="37"/>
      <c r="AV979" s="37"/>
      <c r="AW979" s="37"/>
      <c r="AX979" s="37"/>
      <c r="AY979" s="37"/>
      <c r="AZ979" s="37"/>
      <c r="BA979" s="37"/>
      <c r="BB979" s="37"/>
      <c r="BC979" s="37"/>
      <c r="BD979" s="37"/>
      <c r="BE979" s="37"/>
      <c r="BF979" s="37"/>
      <c r="BG979" s="37"/>
      <c r="BH979" s="37"/>
      <c r="BI979" s="37"/>
      <c r="BJ979" s="37"/>
      <c r="BK979" s="37"/>
      <c r="BL979" s="37"/>
      <c r="BM979" s="37"/>
      <c r="BN979" s="37"/>
      <c r="BO979" s="37"/>
      <c r="BP979" s="37"/>
      <c r="BQ979" s="37"/>
      <c r="BR979" s="37"/>
      <c r="BS979" s="37"/>
      <c r="BT979" s="37"/>
      <c r="BU979" s="37"/>
      <c r="BV979" s="37"/>
      <c r="BW979" s="37"/>
      <c r="BX979" s="37"/>
      <c r="BY979" s="37"/>
      <c r="BZ979" s="37"/>
      <c r="CA979" s="37"/>
      <c r="CB979" s="37"/>
      <c r="CC979" s="37"/>
      <c r="CD979" s="37"/>
      <c r="CE979" s="37"/>
      <c r="CF979" s="37"/>
      <c r="CG979" s="37"/>
      <c r="CH979" s="37"/>
      <c r="CI979" s="37"/>
      <c r="CJ979" s="37"/>
      <c r="CK979" s="37"/>
      <c r="CL979" s="37"/>
      <c r="CM979" s="37"/>
      <c r="CN979" s="37"/>
      <c r="CO979" s="37"/>
      <c r="CP979" s="37"/>
      <c r="CQ979" s="37"/>
      <c r="CR979" s="37"/>
      <c r="CS979" s="37"/>
      <c r="CT979" s="37"/>
      <c r="CU979" s="37"/>
      <c r="CV979" s="37"/>
      <c r="CW979" s="37"/>
      <c r="CX979" s="37"/>
      <c r="CY979" s="37"/>
      <c r="CZ979" s="37"/>
      <c r="DA979" s="37"/>
      <c r="DB979" s="37"/>
      <c r="DC979" s="37"/>
      <c r="DD979" s="37"/>
      <c r="DE979" s="37"/>
      <c r="DF979" s="37"/>
      <c r="DG979" s="37"/>
      <c r="DH979" s="37"/>
      <c r="DI979" s="37"/>
      <c r="DJ979" s="37"/>
      <c r="DK979" s="37"/>
      <c r="DL979" s="37"/>
      <c r="DM979" s="37"/>
      <c r="DN979" s="37"/>
      <c r="DO979" s="37"/>
      <c r="DP979" s="37"/>
      <c r="DQ979" s="37"/>
      <c r="DR979" s="37"/>
      <c r="DS979" s="37"/>
      <c r="DT979" s="37"/>
      <c r="DU979" s="37"/>
      <c r="DV979" s="37"/>
      <c r="DW979" s="37"/>
      <c r="DX979" s="37"/>
      <c r="DY979" s="37"/>
      <c r="DZ979" s="37"/>
      <c r="EA979" s="37"/>
      <c r="EB979" s="37"/>
      <c r="EC979" s="37"/>
      <c r="ED979" s="37"/>
      <c r="EE979" s="37"/>
      <c r="EF979" s="37"/>
      <c r="EG979" s="37"/>
      <c r="EH979" s="37"/>
      <c r="EI979" s="37"/>
      <c r="EJ979" s="37"/>
      <c r="EK979" s="37"/>
      <c r="EL979" s="37"/>
      <c r="EM979" s="37"/>
      <c r="EN979" s="37"/>
      <c r="EO979" s="37"/>
      <c r="EP979" s="37"/>
      <c r="EQ979" s="37"/>
      <c r="ER979" s="37"/>
      <c r="ES979" s="37"/>
      <c r="ET979" s="37"/>
      <c r="EU979" s="37"/>
      <c r="EV979" s="37"/>
      <c r="EW979" s="37"/>
      <c r="EX979" s="37"/>
      <c r="EY979" s="37"/>
      <c r="EZ979" s="37"/>
      <c r="FA979" s="37"/>
      <c r="FB979" s="37"/>
      <c r="FC979" s="37"/>
      <c r="FD979" s="37"/>
      <c r="FE979" s="37"/>
      <c r="FF979" s="37"/>
      <c r="FG979" s="37"/>
      <c r="FH979" s="37"/>
      <c r="FI979" s="37"/>
      <c r="FJ979" s="37"/>
      <c r="FK979" s="37"/>
      <c r="FL979" s="37"/>
      <c r="FM979" s="37"/>
      <c r="FN979" s="37"/>
      <c r="FO979" s="37"/>
      <c r="FP979" s="37"/>
      <c r="FQ979" s="37"/>
      <c r="FR979" s="37"/>
      <c r="FS979" s="37"/>
      <c r="FT979" s="37"/>
      <c r="FU979" s="37"/>
      <c r="FV979" s="37"/>
      <c r="FW979" s="37"/>
      <c r="FX979" s="37"/>
      <c r="FY979" s="37"/>
      <c r="FZ979" s="37"/>
      <c r="GA979" s="37"/>
      <c r="GB979" s="37"/>
      <c r="GC979" s="37"/>
      <c r="GD979" s="37"/>
      <c r="GE979" s="37"/>
      <c r="GF979" s="37"/>
      <c r="GG979" s="37"/>
      <c r="GH979" s="37"/>
      <c r="GI979" s="37"/>
      <c r="GJ979" s="37"/>
      <c r="GK979" s="37"/>
      <c r="GL979" s="37"/>
      <c r="GM979" s="37"/>
      <c r="GN979" s="37"/>
      <c r="GO979" s="37"/>
      <c r="GP979" s="37"/>
      <c r="GQ979" s="37"/>
      <c r="GR979" s="37"/>
      <c r="GS979" s="37"/>
      <c r="GT979" s="37"/>
      <c r="GU979" s="37"/>
      <c r="GV979" s="37"/>
      <c r="GW979" s="37"/>
      <c r="GX979" s="37"/>
      <c r="GY979" s="37"/>
      <c r="GZ979" s="37"/>
      <c r="HA979" s="37"/>
      <c r="HB979" s="37"/>
      <c r="HC979" s="37"/>
      <c r="HD979" s="37"/>
      <c r="HE979" s="37"/>
    </row>
    <row r="980" spans="1:213" s="39" customFormat="1" x14ac:dyDescent="0.25">
      <c r="A980" s="37"/>
      <c r="B980" s="40"/>
      <c r="C980" s="40"/>
      <c r="D980" s="41"/>
      <c r="F980" s="42"/>
      <c r="G980" s="43"/>
      <c r="H980" s="38"/>
      <c r="I980" s="36"/>
      <c r="J980" s="36"/>
      <c r="K980" s="36"/>
      <c r="L980" s="36"/>
      <c r="M980" s="36"/>
      <c r="N980" s="36"/>
      <c r="O980" s="36"/>
      <c r="P980" s="36"/>
      <c r="Q980" s="36"/>
      <c r="R980" s="36"/>
      <c r="S980" s="36"/>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c r="AR980" s="37"/>
      <c r="AS980" s="37"/>
      <c r="AT980" s="37"/>
      <c r="AU980" s="37"/>
      <c r="AV980" s="37"/>
      <c r="AW980" s="37"/>
      <c r="AX980" s="37"/>
      <c r="AY980" s="37"/>
      <c r="AZ980" s="37"/>
      <c r="BA980" s="37"/>
      <c r="BB980" s="37"/>
      <c r="BC980" s="37"/>
      <c r="BD980" s="37"/>
      <c r="BE980" s="37"/>
      <c r="BF980" s="37"/>
      <c r="BG980" s="37"/>
      <c r="BH980" s="37"/>
      <c r="BI980" s="37"/>
      <c r="BJ980" s="37"/>
      <c r="BK980" s="37"/>
      <c r="BL980" s="37"/>
      <c r="BM980" s="37"/>
      <c r="BN980" s="37"/>
      <c r="BO980" s="37"/>
      <c r="BP980" s="37"/>
      <c r="BQ980" s="37"/>
      <c r="BR980" s="37"/>
      <c r="BS980" s="37"/>
      <c r="BT980" s="37"/>
      <c r="BU980" s="37"/>
      <c r="BV980" s="37"/>
      <c r="BW980" s="37"/>
      <c r="BX980" s="37"/>
      <c r="BY980" s="37"/>
      <c r="BZ980" s="37"/>
      <c r="CA980" s="37"/>
      <c r="CB980" s="37"/>
      <c r="CC980" s="37"/>
      <c r="CD980" s="37"/>
      <c r="CE980" s="37"/>
      <c r="CF980" s="37"/>
      <c r="CG980" s="37"/>
      <c r="CH980" s="37"/>
      <c r="CI980" s="37"/>
      <c r="CJ980" s="37"/>
      <c r="CK980" s="37"/>
      <c r="CL980" s="37"/>
      <c r="CM980" s="37"/>
      <c r="CN980" s="37"/>
      <c r="CO980" s="37"/>
      <c r="CP980" s="37"/>
      <c r="CQ980" s="37"/>
      <c r="CR980" s="37"/>
      <c r="CS980" s="37"/>
      <c r="CT980" s="37"/>
      <c r="CU980" s="37"/>
      <c r="CV980" s="37"/>
      <c r="CW980" s="37"/>
      <c r="CX980" s="37"/>
      <c r="CY980" s="37"/>
      <c r="CZ980" s="37"/>
      <c r="DA980" s="37"/>
      <c r="DB980" s="37"/>
      <c r="DC980" s="37"/>
      <c r="DD980" s="37"/>
      <c r="DE980" s="37"/>
      <c r="DF980" s="37"/>
      <c r="DG980" s="37"/>
      <c r="DH980" s="37"/>
      <c r="DI980" s="37"/>
      <c r="DJ980" s="37"/>
      <c r="DK980" s="37"/>
      <c r="DL980" s="37"/>
      <c r="DM980" s="37"/>
      <c r="DN980" s="37"/>
      <c r="DO980" s="37"/>
      <c r="DP980" s="37"/>
      <c r="DQ980" s="37"/>
      <c r="DR980" s="37"/>
      <c r="DS980" s="37"/>
      <c r="DT980" s="37"/>
      <c r="DU980" s="37"/>
      <c r="DV980" s="37"/>
      <c r="DW980" s="37"/>
      <c r="DX980" s="37"/>
      <c r="DY980" s="37"/>
      <c r="DZ980" s="37"/>
      <c r="EA980" s="37"/>
      <c r="EB980" s="37"/>
      <c r="EC980" s="37"/>
      <c r="ED980" s="37"/>
      <c r="EE980" s="37"/>
      <c r="EF980" s="37"/>
      <c r="EG980" s="37"/>
      <c r="EH980" s="37"/>
      <c r="EI980" s="37"/>
      <c r="EJ980" s="37"/>
      <c r="EK980" s="37"/>
      <c r="EL980" s="37"/>
      <c r="EM980" s="37"/>
      <c r="EN980" s="37"/>
      <c r="EO980" s="37"/>
      <c r="EP980" s="37"/>
      <c r="EQ980" s="37"/>
      <c r="ER980" s="37"/>
      <c r="ES980" s="37"/>
      <c r="ET980" s="37"/>
      <c r="EU980" s="37"/>
      <c r="EV980" s="37"/>
      <c r="EW980" s="37"/>
      <c r="EX980" s="37"/>
      <c r="EY980" s="37"/>
      <c r="EZ980" s="37"/>
      <c r="FA980" s="37"/>
      <c r="FB980" s="37"/>
      <c r="FC980" s="37"/>
      <c r="FD980" s="37"/>
      <c r="FE980" s="37"/>
      <c r="FF980" s="37"/>
      <c r="FG980" s="37"/>
      <c r="FH980" s="37"/>
      <c r="FI980" s="37"/>
      <c r="FJ980" s="37"/>
      <c r="FK980" s="37"/>
      <c r="FL980" s="37"/>
      <c r="FM980" s="37"/>
      <c r="FN980" s="37"/>
      <c r="FO980" s="37"/>
      <c r="FP980" s="37"/>
      <c r="FQ980" s="37"/>
      <c r="FR980" s="37"/>
      <c r="FS980" s="37"/>
      <c r="FT980" s="37"/>
      <c r="FU980" s="37"/>
      <c r="FV980" s="37"/>
      <c r="FW980" s="37"/>
      <c r="FX980" s="37"/>
      <c r="FY980" s="37"/>
      <c r="FZ980" s="37"/>
      <c r="GA980" s="37"/>
      <c r="GB980" s="37"/>
      <c r="GC980" s="37"/>
      <c r="GD980" s="37"/>
      <c r="GE980" s="37"/>
      <c r="GF980" s="37"/>
      <c r="GG980" s="37"/>
      <c r="GH980" s="37"/>
      <c r="GI980" s="37"/>
      <c r="GJ980" s="37"/>
      <c r="GK980" s="37"/>
      <c r="GL980" s="37"/>
      <c r="GM980" s="37"/>
      <c r="GN980" s="37"/>
      <c r="GO980" s="37"/>
      <c r="GP980" s="37"/>
      <c r="GQ980" s="37"/>
      <c r="GR980" s="37"/>
      <c r="GS980" s="37"/>
      <c r="GT980" s="37"/>
      <c r="GU980" s="37"/>
      <c r="GV980" s="37"/>
      <c r="GW980" s="37"/>
      <c r="GX980" s="37"/>
      <c r="GY980" s="37"/>
      <c r="GZ980" s="37"/>
      <c r="HA980" s="37"/>
      <c r="HB980" s="37"/>
      <c r="HC980" s="37"/>
      <c r="HD980" s="37"/>
      <c r="HE980" s="37"/>
    </row>
    <row r="981" spans="1:213" s="39" customFormat="1" x14ac:dyDescent="0.25">
      <c r="A981" s="37"/>
      <c r="B981" s="40"/>
      <c r="C981" s="40"/>
      <c r="D981" s="41"/>
      <c r="F981" s="42"/>
      <c r="G981" s="43"/>
      <c r="H981" s="38"/>
      <c r="I981" s="36"/>
      <c r="J981" s="36"/>
      <c r="K981" s="36"/>
      <c r="L981" s="36"/>
      <c r="M981" s="36"/>
      <c r="N981" s="36"/>
      <c r="O981" s="36"/>
      <c r="P981" s="36"/>
      <c r="Q981" s="36"/>
      <c r="R981" s="36"/>
      <c r="S981" s="36"/>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c r="AR981" s="37"/>
      <c r="AS981" s="37"/>
      <c r="AT981" s="37"/>
      <c r="AU981" s="37"/>
      <c r="AV981" s="37"/>
      <c r="AW981" s="37"/>
      <c r="AX981" s="37"/>
      <c r="AY981" s="37"/>
      <c r="AZ981" s="37"/>
      <c r="BA981" s="37"/>
      <c r="BB981" s="37"/>
      <c r="BC981" s="37"/>
      <c r="BD981" s="37"/>
      <c r="BE981" s="37"/>
      <c r="BF981" s="37"/>
      <c r="BG981" s="37"/>
      <c r="BH981" s="37"/>
      <c r="BI981" s="37"/>
      <c r="BJ981" s="37"/>
      <c r="BK981" s="37"/>
      <c r="BL981" s="37"/>
      <c r="BM981" s="37"/>
      <c r="BN981" s="37"/>
      <c r="BO981" s="37"/>
      <c r="BP981" s="37"/>
      <c r="BQ981" s="37"/>
      <c r="BR981" s="37"/>
      <c r="BS981" s="37"/>
      <c r="BT981" s="37"/>
      <c r="BU981" s="37"/>
      <c r="BV981" s="37"/>
      <c r="BW981" s="37"/>
      <c r="BX981" s="37"/>
      <c r="BY981" s="37"/>
      <c r="BZ981" s="37"/>
      <c r="CA981" s="37"/>
      <c r="CB981" s="37"/>
      <c r="CC981" s="37"/>
      <c r="CD981" s="37"/>
      <c r="CE981" s="37"/>
      <c r="CF981" s="37"/>
      <c r="CG981" s="37"/>
      <c r="CH981" s="37"/>
      <c r="CI981" s="37"/>
      <c r="CJ981" s="37"/>
      <c r="CK981" s="37"/>
      <c r="CL981" s="37"/>
      <c r="CM981" s="37"/>
      <c r="CN981" s="37"/>
      <c r="CO981" s="37"/>
      <c r="CP981" s="37"/>
      <c r="CQ981" s="37"/>
      <c r="CR981" s="37"/>
      <c r="CS981" s="37"/>
      <c r="CT981" s="37"/>
      <c r="CU981" s="37"/>
      <c r="CV981" s="37"/>
      <c r="CW981" s="37"/>
      <c r="CX981" s="37"/>
      <c r="CY981" s="37"/>
      <c r="CZ981" s="37"/>
      <c r="DA981" s="37"/>
      <c r="DB981" s="37"/>
      <c r="DC981" s="37"/>
      <c r="DD981" s="37"/>
      <c r="DE981" s="37"/>
      <c r="DF981" s="37"/>
      <c r="DG981" s="37"/>
      <c r="DH981" s="37"/>
      <c r="DI981" s="37"/>
      <c r="DJ981" s="37"/>
      <c r="DK981" s="37"/>
      <c r="DL981" s="37"/>
      <c r="DM981" s="37"/>
      <c r="DN981" s="37"/>
      <c r="DO981" s="37"/>
      <c r="DP981" s="37"/>
      <c r="DQ981" s="37"/>
      <c r="DR981" s="37"/>
      <c r="DS981" s="37"/>
      <c r="DT981" s="37"/>
      <c r="DU981" s="37"/>
      <c r="DV981" s="37"/>
      <c r="DW981" s="37"/>
      <c r="DX981" s="37"/>
      <c r="DY981" s="37"/>
      <c r="DZ981" s="37"/>
      <c r="EA981" s="37"/>
      <c r="EB981" s="37"/>
      <c r="EC981" s="37"/>
      <c r="ED981" s="37"/>
      <c r="EE981" s="37"/>
      <c r="EF981" s="37"/>
      <c r="EG981" s="37"/>
      <c r="EH981" s="37"/>
      <c r="EI981" s="37"/>
      <c r="EJ981" s="37"/>
      <c r="EK981" s="37"/>
      <c r="EL981" s="37"/>
      <c r="EM981" s="37"/>
      <c r="EN981" s="37"/>
      <c r="EO981" s="37"/>
      <c r="EP981" s="37"/>
      <c r="EQ981" s="37"/>
      <c r="ER981" s="37"/>
      <c r="ES981" s="37"/>
      <c r="ET981" s="37"/>
      <c r="EU981" s="37"/>
      <c r="EV981" s="37"/>
      <c r="EW981" s="37"/>
      <c r="EX981" s="37"/>
      <c r="EY981" s="37"/>
      <c r="EZ981" s="37"/>
      <c r="FA981" s="37"/>
      <c r="FB981" s="37"/>
      <c r="FC981" s="37"/>
      <c r="FD981" s="37"/>
      <c r="FE981" s="37"/>
      <c r="FF981" s="37"/>
      <c r="FG981" s="37"/>
      <c r="FH981" s="37"/>
      <c r="FI981" s="37"/>
      <c r="FJ981" s="37"/>
      <c r="FK981" s="37"/>
      <c r="FL981" s="37"/>
      <c r="FM981" s="37"/>
      <c r="FN981" s="37"/>
      <c r="FO981" s="37"/>
      <c r="FP981" s="37"/>
      <c r="FQ981" s="37"/>
      <c r="FR981" s="37"/>
      <c r="FS981" s="37"/>
      <c r="FT981" s="37"/>
      <c r="FU981" s="37"/>
      <c r="FV981" s="37"/>
      <c r="FW981" s="37"/>
      <c r="FX981" s="37"/>
      <c r="FY981" s="37"/>
      <c r="FZ981" s="37"/>
      <c r="GA981" s="37"/>
      <c r="GB981" s="37"/>
      <c r="GC981" s="37"/>
      <c r="GD981" s="37"/>
      <c r="GE981" s="37"/>
      <c r="GF981" s="37"/>
      <c r="GG981" s="37"/>
      <c r="GH981" s="37"/>
      <c r="GI981" s="37"/>
      <c r="GJ981" s="37"/>
      <c r="GK981" s="37"/>
      <c r="GL981" s="37"/>
      <c r="GM981" s="37"/>
      <c r="GN981" s="37"/>
      <c r="GO981" s="37"/>
      <c r="GP981" s="37"/>
      <c r="GQ981" s="37"/>
      <c r="GR981" s="37"/>
      <c r="GS981" s="37"/>
      <c r="GT981" s="37"/>
      <c r="GU981" s="37"/>
      <c r="GV981" s="37"/>
      <c r="GW981" s="37"/>
      <c r="GX981" s="37"/>
      <c r="GY981" s="37"/>
      <c r="GZ981" s="37"/>
      <c r="HA981" s="37"/>
      <c r="HB981" s="37"/>
      <c r="HC981" s="37"/>
      <c r="HD981" s="37"/>
      <c r="HE981" s="37"/>
    </row>
    <row r="982" spans="1:213" s="39" customFormat="1" x14ac:dyDescent="0.25">
      <c r="A982" s="37"/>
      <c r="B982" s="40"/>
      <c r="C982" s="40"/>
      <c r="D982" s="41"/>
      <c r="F982" s="42"/>
      <c r="G982" s="43"/>
      <c r="H982" s="38"/>
      <c r="I982" s="36"/>
      <c r="J982" s="36"/>
      <c r="K982" s="36"/>
      <c r="L982" s="36"/>
      <c r="M982" s="36"/>
      <c r="N982" s="36"/>
      <c r="O982" s="36"/>
      <c r="P982" s="36"/>
      <c r="Q982" s="36"/>
      <c r="R982" s="36"/>
      <c r="S982" s="36"/>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c r="AR982" s="37"/>
      <c r="AS982" s="37"/>
      <c r="AT982" s="37"/>
      <c r="AU982" s="37"/>
      <c r="AV982" s="37"/>
      <c r="AW982" s="37"/>
      <c r="AX982" s="37"/>
      <c r="AY982" s="37"/>
      <c r="AZ982" s="37"/>
      <c r="BA982" s="37"/>
      <c r="BB982" s="37"/>
      <c r="BC982" s="37"/>
      <c r="BD982" s="37"/>
      <c r="BE982" s="37"/>
      <c r="BF982" s="37"/>
      <c r="BG982" s="37"/>
      <c r="BH982" s="37"/>
      <c r="BI982" s="37"/>
      <c r="BJ982" s="37"/>
      <c r="BK982" s="37"/>
      <c r="BL982" s="37"/>
      <c r="BM982" s="37"/>
      <c r="BN982" s="37"/>
      <c r="BO982" s="37"/>
      <c r="BP982" s="37"/>
      <c r="BQ982" s="37"/>
      <c r="BR982" s="37"/>
      <c r="BS982" s="37"/>
      <c r="BT982" s="37"/>
      <c r="BU982" s="37"/>
      <c r="BV982" s="37"/>
      <c r="BW982" s="37"/>
      <c r="BX982" s="37"/>
      <c r="BY982" s="37"/>
      <c r="BZ982" s="37"/>
      <c r="CA982" s="37"/>
      <c r="CB982" s="37"/>
      <c r="CC982" s="37"/>
      <c r="CD982" s="37"/>
      <c r="CE982" s="37"/>
      <c r="CF982" s="37"/>
      <c r="CG982" s="37"/>
      <c r="CH982" s="37"/>
      <c r="CI982" s="37"/>
      <c r="CJ982" s="37"/>
      <c r="CK982" s="37"/>
      <c r="CL982" s="37"/>
      <c r="CM982" s="37"/>
      <c r="CN982" s="37"/>
      <c r="CO982" s="37"/>
      <c r="CP982" s="37"/>
      <c r="CQ982" s="37"/>
      <c r="CR982" s="37"/>
      <c r="CS982" s="37"/>
      <c r="CT982" s="37"/>
      <c r="CU982" s="37"/>
      <c r="CV982" s="37"/>
      <c r="CW982" s="37"/>
      <c r="CX982" s="37"/>
      <c r="CY982" s="37"/>
      <c r="CZ982" s="37"/>
      <c r="DA982" s="37"/>
      <c r="DB982" s="37"/>
      <c r="DC982" s="37"/>
      <c r="DD982" s="37"/>
      <c r="DE982" s="37"/>
      <c r="DF982" s="37"/>
      <c r="DG982" s="37"/>
      <c r="DH982" s="37"/>
      <c r="DI982" s="37"/>
      <c r="DJ982" s="37"/>
      <c r="DK982" s="37"/>
      <c r="DL982" s="37"/>
      <c r="DM982" s="37"/>
      <c r="DN982" s="37"/>
      <c r="DO982" s="37"/>
      <c r="DP982" s="37"/>
      <c r="DQ982" s="37"/>
      <c r="DR982" s="37"/>
      <c r="DS982" s="37"/>
      <c r="DT982" s="37"/>
      <c r="DU982" s="37"/>
      <c r="DV982" s="37"/>
      <c r="DW982" s="37"/>
      <c r="DX982" s="37"/>
      <c r="DY982" s="37"/>
      <c r="DZ982" s="37"/>
      <c r="EA982" s="37"/>
      <c r="EB982" s="37"/>
      <c r="EC982" s="37"/>
      <c r="ED982" s="37"/>
      <c r="EE982" s="37"/>
      <c r="EF982" s="37"/>
      <c r="EG982" s="37"/>
      <c r="EH982" s="37"/>
      <c r="EI982" s="37"/>
      <c r="EJ982" s="37"/>
      <c r="EK982" s="37"/>
      <c r="EL982" s="37"/>
      <c r="EM982" s="37"/>
      <c r="EN982" s="37"/>
      <c r="EO982" s="37"/>
      <c r="EP982" s="37"/>
      <c r="EQ982" s="37"/>
      <c r="ER982" s="37"/>
      <c r="ES982" s="37"/>
      <c r="ET982" s="37"/>
      <c r="EU982" s="37"/>
      <c r="EV982" s="37"/>
      <c r="EW982" s="37"/>
      <c r="EX982" s="37"/>
      <c r="EY982" s="37"/>
      <c r="EZ982" s="37"/>
      <c r="FA982" s="37"/>
      <c r="FB982" s="37"/>
      <c r="FC982" s="37"/>
      <c r="FD982" s="37"/>
      <c r="FE982" s="37"/>
      <c r="FF982" s="37"/>
      <c r="FG982" s="37"/>
      <c r="FH982" s="37"/>
      <c r="FI982" s="37"/>
      <c r="FJ982" s="37"/>
      <c r="FK982" s="37"/>
      <c r="FL982" s="37"/>
      <c r="FM982" s="37"/>
      <c r="FN982" s="37"/>
      <c r="FO982" s="37"/>
      <c r="FP982" s="37"/>
      <c r="FQ982" s="37"/>
      <c r="FR982" s="37"/>
      <c r="FS982" s="37"/>
      <c r="FT982" s="37"/>
      <c r="FU982" s="37"/>
      <c r="FV982" s="37"/>
      <c r="FW982" s="37"/>
      <c r="FX982" s="37"/>
      <c r="FY982" s="37"/>
      <c r="FZ982" s="37"/>
      <c r="GA982" s="37"/>
      <c r="GB982" s="37"/>
      <c r="GC982" s="37"/>
      <c r="GD982" s="37"/>
      <c r="GE982" s="37"/>
      <c r="GF982" s="37"/>
      <c r="GG982" s="37"/>
      <c r="GH982" s="37"/>
      <c r="GI982" s="37"/>
      <c r="GJ982" s="37"/>
      <c r="GK982" s="37"/>
      <c r="GL982" s="37"/>
      <c r="GM982" s="37"/>
      <c r="GN982" s="37"/>
      <c r="GO982" s="37"/>
      <c r="GP982" s="37"/>
      <c r="GQ982" s="37"/>
      <c r="GR982" s="37"/>
      <c r="GS982" s="37"/>
      <c r="GT982" s="37"/>
      <c r="GU982" s="37"/>
      <c r="GV982" s="37"/>
      <c r="GW982" s="37"/>
      <c r="GX982" s="37"/>
      <c r="GY982" s="37"/>
      <c r="GZ982" s="37"/>
      <c r="HA982" s="37"/>
      <c r="HB982" s="37"/>
      <c r="HC982" s="37"/>
      <c r="HD982" s="37"/>
      <c r="HE982" s="37"/>
    </row>
    <row r="983" spans="1:213" s="39" customFormat="1" x14ac:dyDescent="0.25">
      <c r="A983" s="37"/>
      <c r="B983" s="40"/>
      <c r="C983" s="40"/>
      <c r="D983" s="41"/>
      <c r="F983" s="42"/>
      <c r="G983" s="43"/>
      <c r="H983" s="38"/>
      <c r="I983" s="36"/>
      <c r="J983" s="36"/>
      <c r="K983" s="36"/>
      <c r="L983" s="36"/>
      <c r="M983" s="36"/>
      <c r="N983" s="36"/>
      <c r="O983" s="36"/>
      <c r="P983" s="36"/>
      <c r="Q983" s="36"/>
      <c r="R983" s="36"/>
      <c r="S983" s="36"/>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c r="AR983" s="37"/>
      <c r="AS983" s="37"/>
      <c r="AT983" s="37"/>
      <c r="AU983" s="37"/>
      <c r="AV983" s="37"/>
      <c r="AW983" s="37"/>
      <c r="AX983" s="37"/>
      <c r="AY983" s="37"/>
      <c r="AZ983" s="37"/>
      <c r="BA983" s="37"/>
      <c r="BB983" s="37"/>
      <c r="BC983" s="37"/>
      <c r="BD983" s="37"/>
      <c r="BE983" s="37"/>
      <c r="BF983" s="37"/>
      <c r="BG983" s="37"/>
      <c r="BH983" s="37"/>
      <c r="BI983" s="37"/>
      <c r="BJ983" s="37"/>
      <c r="BK983" s="37"/>
      <c r="BL983" s="37"/>
      <c r="BM983" s="37"/>
      <c r="BN983" s="37"/>
      <c r="BO983" s="37"/>
      <c r="BP983" s="37"/>
      <c r="BQ983" s="37"/>
      <c r="BR983" s="37"/>
      <c r="BS983" s="37"/>
      <c r="BT983" s="37"/>
      <c r="BU983" s="37"/>
      <c r="BV983" s="37"/>
      <c r="BW983" s="37"/>
      <c r="BX983" s="37"/>
      <c r="BY983" s="37"/>
      <c r="BZ983" s="37"/>
      <c r="CA983" s="37"/>
      <c r="CB983" s="37"/>
      <c r="CC983" s="37"/>
      <c r="CD983" s="37"/>
      <c r="CE983" s="37"/>
      <c r="CF983" s="37"/>
      <c r="CG983" s="37"/>
      <c r="CH983" s="37"/>
      <c r="CI983" s="37"/>
      <c r="CJ983" s="37"/>
      <c r="CK983" s="37"/>
      <c r="CL983" s="37"/>
      <c r="CM983" s="37"/>
      <c r="CN983" s="37"/>
      <c r="CO983" s="37"/>
      <c r="CP983" s="37"/>
      <c r="CQ983" s="37"/>
      <c r="CR983" s="37"/>
      <c r="CS983" s="37"/>
      <c r="CT983" s="37"/>
      <c r="CU983" s="37"/>
      <c r="CV983" s="37"/>
      <c r="CW983" s="37"/>
      <c r="CX983" s="37"/>
      <c r="CY983" s="37"/>
      <c r="CZ983" s="37"/>
      <c r="DA983" s="37"/>
      <c r="DB983" s="37"/>
      <c r="DC983" s="37"/>
      <c r="DD983" s="37"/>
      <c r="DE983" s="37"/>
      <c r="DF983" s="37"/>
      <c r="DG983" s="37"/>
      <c r="DH983" s="37"/>
      <c r="DI983" s="37"/>
      <c r="DJ983" s="37"/>
      <c r="DK983" s="37"/>
      <c r="DL983" s="37"/>
      <c r="DM983" s="37"/>
      <c r="DN983" s="37"/>
      <c r="DO983" s="37"/>
      <c r="DP983" s="37"/>
      <c r="DQ983" s="37"/>
      <c r="DR983" s="37"/>
      <c r="DS983" s="37"/>
      <c r="DT983" s="37"/>
      <c r="DU983" s="37"/>
      <c r="DV983" s="37"/>
      <c r="DW983" s="37"/>
      <c r="DX983" s="37"/>
      <c r="DY983" s="37"/>
      <c r="DZ983" s="37"/>
      <c r="EA983" s="37"/>
      <c r="EB983" s="37"/>
      <c r="EC983" s="37"/>
      <c r="ED983" s="37"/>
      <c r="EE983" s="37"/>
      <c r="EF983" s="37"/>
      <c r="EG983" s="37"/>
      <c r="EH983" s="37"/>
      <c r="EI983" s="37"/>
      <c r="EJ983" s="37"/>
      <c r="EK983" s="37"/>
      <c r="EL983" s="37"/>
      <c r="EM983" s="37"/>
      <c r="EN983" s="37"/>
      <c r="EO983" s="37"/>
      <c r="EP983" s="37"/>
      <c r="EQ983" s="37"/>
      <c r="ER983" s="37"/>
      <c r="ES983" s="37"/>
      <c r="ET983" s="37"/>
      <c r="EU983" s="37"/>
      <c r="EV983" s="37"/>
      <c r="EW983" s="37"/>
      <c r="EX983" s="37"/>
      <c r="EY983" s="37"/>
      <c r="EZ983" s="37"/>
      <c r="FA983" s="37"/>
      <c r="FB983" s="37"/>
      <c r="FC983" s="37"/>
      <c r="FD983" s="37"/>
      <c r="FE983" s="37"/>
      <c r="FF983" s="37"/>
      <c r="FG983" s="37"/>
      <c r="FH983" s="37"/>
      <c r="FI983" s="37"/>
      <c r="FJ983" s="37"/>
      <c r="FK983" s="37"/>
      <c r="FL983" s="37"/>
      <c r="FM983" s="37"/>
      <c r="FN983" s="37"/>
      <c r="FO983" s="37"/>
      <c r="FP983" s="37"/>
      <c r="FQ983" s="37"/>
      <c r="FR983" s="37"/>
      <c r="FS983" s="37"/>
      <c r="FT983" s="37"/>
      <c r="FU983" s="37"/>
      <c r="FV983" s="37"/>
      <c r="FW983" s="37"/>
      <c r="FX983" s="37"/>
      <c r="FY983" s="37"/>
      <c r="FZ983" s="37"/>
      <c r="GA983" s="37"/>
      <c r="GB983" s="37"/>
      <c r="GC983" s="37"/>
      <c r="GD983" s="37"/>
      <c r="GE983" s="37"/>
      <c r="GF983" s="37"/>
      <c r="GG983" s="37"/>
      <c r="GH983" s="37"/>
      <c r="GI983" s="37"/>
      <c r="GJ983" s="37"/>
      <c r="GK983" s="37"/>
      <c r="GL983" s="37"/>
      <c r="GM983" s="37"/>
      <c r="GN983" s="37"/>
      <c r="GO983" s="37"/>
      <c r="GP983" s="37"/>
      <c r="GQ983" s="37"/>
      <c r="GR983" s="37"/>
      <c r="GS983" s="37"/>
      <c r="GT983" s="37"/>
      <c r="GU983" s="37"/>
      <c r="GV983" s="37"/>
      <c r="GW983" s="37"/>
      <c r="GX983" s="37"/>
      <c r="GY983" s="37"/>
      <c r="GZ983" s="37"/>
      <c r="HA983" s="37"/>
      <c r="HB983" s="37"/>
      <c r="HC983" s="37"/>
      <c r="HD983" s="37"/>
      <c r="HE983" s="37"/>
    </row>
    <row r="984" spans="1:213" s="39" customFormat="1" x14ac:dyDescent="0.25">
      <c r="A984" s="37"/>
      <c r="B984" s="40"/>
      <c r="C984" s="40"/>
      <c r="D984" s="41"/>
      <c r="F984" s="42"/>
      <c r="G984" s="43"/>
      <c r="H984" s="38"/>
      <c r="I984" s="36"/>
      <c r="J984" s="36"/>
      <c r="K984" s="36"/>
      <c r="L984" s="36"/>
      <c r="M984" s="36"/>
      <c r="N984" s="36"/>
      <c r="O984" s="36"/>
      <c r="P984" s="36"/>
      <c r="Q984" s="36"/>
      <c r="R984" s="36"/>
      <c r="S984" s="36"/>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c r="AR984" s="37"/>
      <c r="AS984" s="37"/>
      <c r="AT984" s="37"/>
      <c r="AU984" s="37"/>
      <c r="AV984" s="37"/>
      <c r="AW984" s="37"/>
      <c r="AX984" s="37"/>
      <c r="AY984" s="37"/>
      <c r="AZ984" s="37"/>
      <c r="BA984" s="37"/>
      <c r="BB984" s="37"/>
      <c r="BC984" s="37"/>
      <c r="BD984" s="37"/>
      <c r="BE984" s="37"/>
      <c r="BF984" s="37"/>
      <c r="BG984" s="37"/>
      <c r="BH984" s="37"/>
      <c r="BI984" s="37"/>
      <c r="BJ984" s="37"/>
      <c r="BK984" s="37"/>
      <c r="BL984" s="37"/>
      <c r="BM984" s="37"/>
      <c r="BN984" s="37"/>
      <c r="BO984" s="37"/>
      <c r="BP984" s="37"/>
      <c r="BQ984" s="37"/>
      <c r="BR984" s="37"/>
      <c r="BS984" s="37"/>
      <c r="BT984" s="37"/>
      <c r="BU984" s="37"/>
      <c r="BV984" s="37"/>
      <c r="BW984" s="37"/>
      <c r="BX984" s="37"/>
      <c r="BY984" s="37"/>
      <c r="BZ984" s="37"/>
      <c r="CA984" s="37"/>
      <c r="CB984" s="37"/>
      <c r="CC984" s="37"/>
      <c r="CD984" s="37"/>
      <c r="CE984" s="37"/>
      <c r="CF984" s="37"/>
      <c r="CG984" s="37"/>
      <c r="CH984" s="37"/>
      <c r="CI984" s="37"/>
      <c r="CJ984" s="37"/>
      <c r="CK984" s="37"/>
      <c r="CL984" s="37"/>
      <c r="CM984" s="37"/>
      <c r="CN984" s="37"/>
      <c r="CO984" s="37"/>
      <c r="CP984" s="37"/>
      <c r="CQ984" s="37"/>
      <c r="CR984" s="37"/>
      <c r="CS984" s="37"/>
      <c r="CT984" s="37"/>
      <c r="CU984" s="37"/>
      <c r="CV984" s="37"/>
      <c r="CW984" s="37"/>
      <c r="CX984" s="37"/>
      <c r="CY984" s="37"/>
      <c r="CZ984" s="37"/>
      <c r="DA984" s="37"/>
      <c r="DB984" s="37"/>
      <c r="DC984" s="37"/>
      <c r="DD984" s="37"/>
      <c r="DE984" s="37"/>
      <c r="DF984" s="37"/>
      <c r="DG984" s="37"/>
      <c r="DH984" s="37"/>
      <c r="DI984" s="37"/>
      <c r="DJ984" s="37"/>
      <c r="DK984" s="37"/>
      <c r="DL984" s="37"/>
      <c r="DM984" s="37"/>
      <c r="DN984" s="37"/>
      <c r="DO984" s="37"/>
      <c r="DP984" s="37"/>
      <c r="DQ984" s="37"/>
      <c r="DR984" s="37"/>
      <c r="DS984" s="37"/>
      <c r="DT984" s="37"/>
      <c r="DU984" s="37"/>
      <c r="DV984" s="37"/>
      <c r="DW984" s="37"/>
      <c r="DX984" s="37"/>
      <c r="DY984" s="37"/>
      <c r="DZ984" s="37"/>
      <c r="EA984" s="37"/>
      <c r="EB984" s="37"/>
      <c r="EC984" s="37"/>
      <c r="ED984" s="37"/>
      <c r="EE984" s="37"/>
      <c r="EF984" s="37"/>
      <c r="EG984" s="37"/>
      <c r="EH984" s="37"/>
      <c r="EI984" s="37"/>
      <c r="EJ984" s="37"/>
      <c r="EK984" s="37"/>
      <c r="EL984" s="37"/>
      <c r="EM984" s="37"/>
      <c r="EN984" s="37"/>
      <c r="EO984" s="37"/>
      <c r="EP984" s="37"/>
      <c r="EQ984" s="37"/>
      <c r="ER984" s="37"/>
      <c r="ES984" s="37"/>
      <c r="ET984" s="37"/>
      <c r="EU984" s="37"/>
      <c r="EV984" s="37"/>
      <c r="EW984" s="37"/>
      <c r="EX984" s="37"/>
      <c r="EY984" s="37"/>
      <c r="EZ984" s="37"/>
      <c r="FA984" s="37"/>
      <c r="FB984" s="37"/>
      <c r="FC984" s="37"/>
      <c r="FD984" s="37"/>
      <c r="FE984" s="37"/>
      <c r="FF984" s="37"/>
      <c r="FG984" s="37"/>
      <c r="FH984" s="37"/>
      <c r="FI984" s="37"/>
      <c r="FJ984" s="37"/>
      <c r="FK984" s="37"/>
      <c r="FL984" s="37"/>
      <c r="FM984" s="37"/>
      <c r="FN984" s="37"/>
      <c r="FO984" s="37"/>
      <c r="FP984" s="37"/>
      <c r="FQ984" s="37"/>
      <c r="FR984" s="37"/>
      <c r="FS984" s="37"/>
      <c r="FT984" s="37"/>
      <c r="FU984" s="37"/>
      <c r="FV984" s="37"/>
      <c r="FW984" s="37"/>
      <c r="FX984" s="37"/>
      <c r="FY984" s="37"/>
      <c r="FZ984" s="37"/>
      <c r="GA984" s="37"/>
      <c r="GB984" s="37"/>
      <c r="GC984" s="37"/>
      <c r="GD984" s="37"/>
      <c r="GE984" s="37"/>
      <c r="GF984" s="37"/>
      <c r="GG984" s="37"/>
      <c r="GH984" s="37"/>
      <c r="GI984" s="37"/>
      <c r="GJ984" s="37"/>
      <c r="GK984" s="37"/>
      <c r="GL984" s="37"/>
      <c r="GM984" s="37"/>
      <c r="GN984" s="37"/>
      <c r="GO984" s="37"/>
      <c r="GP984" s="37"/>
      <c r="GQ984" s="37"/>
      <c r="GR984" s="37"/>
      <c r="GS984" s="37"/>
      <c r="GT984" s="37"/>
      <c r="GU984" s="37"/>
      <c r="GV984" s="37"/>
      <c r="GW984" s="37"/>
      <c r="GX984" s="37"/>
      <c r="GY984" s="37"/>
      <c r="GZ984" s="37"/>
      <c r="HA984" s="37"/>
      <c r="HB984" s="37"/>
      <c r="HC984" s="37"/>
      <c r="HD984" s="37"/>
      <c r="HE984" s="37"/>
    </row>
    <row r="985" spans="1:213" s="39" customFormat="1" x14ac:dyDescent="0.25">
      <c r="A985" s="37"/>
      <c r="B985" s="40"/>
      <c r="C985" s="40"/>
      <c r="D985" s="41"/>
      <c r="F985" s="42"/>
      <c r="G985" s="43"/>
      <c r="H985" s="38"/>
      <c r="I985" s="36"/>
      <c r="J985" s="36"/>
      <c r="K985" s="36"/>
      <c r="L985" s="36"/>
      <c r="M985" s="36"/>
      <c r="N985" s="36"/>
      <c r="O985" s="36"/>
      <c r="P985" s="36"/>
      <c r="Q985" s="36"/>
      <c r="R985" s="36"/>
      <c r="S985" s="36"/>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c r="AR985" s="37"/>
      <c r="AS985" s="37"/>
      <c r="AT985" s="37"/>
      <c r="AU985" s="37"/>
      <c r="AV985" s="37"/>
      <c r="AW985" s="37"/>
      <c r="AX985" s="37"/>
      <c r="AY985" s="37"/>
      <c r="AZ985" s="37"/>
      <c r="BA985" s="37"/>
      <c r="BB985" s="37"/>
      <c r="BC985" s="37"/>
      <c r="BD985" s="37"/>
      <c r="BE985" s="37"/>
      <c r="BF985" s="37"/>
      <c r="BG985" s="37"/>
      <c r="BH985" s="37"/>
      <c r="BI985" s="37"/>
      <c r="BJ985" s="37"/>
      <c r="BK985" s="37"/>
      <c r="BL985" s="37"/>
      <c r="BM985" s="37"/>
      <c r="BN985" s="37"/>
      <c r="BO985" s="37"/>
      <c r="BP985" s="37"/>
      <c r="BQ985" s="37"/>
      <c r="BR985" s="37"/>
      <c r="BS985" s="37"/>
      <c r="BT985" s="37"/>
      <c r="BU985" s="37"/>
      <c r="BV985" s="37"/>
      <c r="BW985" s="37"/>
      <c r="BX985" s="37"/>
      <c r="BY985" s="37"/>
      <c r="BZ985" s="37"/>
      <c r="CA985" s="37"/>
      <c r="CB985" s="37"/>
      <c r="CC985" s="37"/>
      <c r="CD985" s="37"/>
      <c r="CE985" s="37"/>
      <c r="CF985" s="37"/>
      <c r="CG985" s="37"/>
      <c r="CH985" s="37"/>
      <c r="CI985" s="37"/>
      <c r="CJ985" s="37"/>
      <c r="CK985" s="37"/>
      <c r="CL985" s="37"/>
      <c r="CM985" s="37"/>
      <c r="CN985" s="37"/>
      <c r="CO985" s="37"/>
      <c r="CP985" s="37"/>
      <c r="CQ985" s="37"/>
      <c r="CR985" s="37"/>
      <c r="CS985" s="37"/>
      <c r="CT985" s="37"/>
      <c r="CU985" s="37"/>
      <c r="CV985" s="37"/>
      <c r="CW985" s="37"/>
      <c r="CX985" s="37"/>
      <c r="CY985" s="37"/>
      <c r="CZ985" s="37"/>
      <c r="DA985" s="37"/>
      <c r="DB985" s="37"/>
      <c r="DC985" s="37"/>
      <c r="DD985" s="37"/>
      <c r="DE985" s="37"/>
      <c r="DF985" s="37"/>
      <c r="DG985" s="37"/>
      <c r="DH985" s="37"/>
      <c r="DI985" s="37"/>
      <c r="DJ985" s="37"/>
      <c r="DK985" s="37"/>
      <c r="DL985" s="37"/>
      <c r="DM985" s="37"/>
      <c r="DN985" s="37"/>
      <c r="DO985" s="37"/>
      <c r="DP985" s="37"/>
      <c r="DQ985" s="37"/>
      <c r="DR985" s="37"/>
      <c r="DS985" s="37"/>
      <c r="DT985" s="37"/>
      <c r="DU985" s="37"/>
      <c r="DV985" s="37"/>
      <c r="DW985" s="37"/>
      <c r="DX985" s="37"/>
      <c r="DY985" s="37"/>
      <c r="DZ985" s="37"/>
      <c r="EA985" s="37"/>
      <c r="EB985" s="37"/>
      <c r="EC985" s="37"/>
      <c r="ED985" s="37"/>
      <c r="EE985" s="37"/>
      <c r="EF985" s="37"/>
      <c r="EG985" s="37"/>
      <c r="EH985" s="37"/>
      <c r="EI985" s="37"/>
      <c r="EJ985" s="37"/>
      <c r="EK985" s="37"/>
      <c r="EL985" s="37"/>
      <c r="EM985" s="37"/>
      <c r="EN985" s="37"/>
      <c r="EO985" s="37"/>
      <c r="EP985" s="37"/>
      <c r="EQ985" s="37"/>
      <c r="ER985" s="37"/>
      <c r="ES985" s="37"/>
      <c r="ET985" s="37"/>
      <c r="EU985" s="37"/>
      <c r="EV985" s="37"/>
      <c r="EW985" s="37"/>
      <c r="EX985" s="37"/>
      <c r="EY985" s="37"/>
      <c r="EZ985" s="37"/>
      <c r="FA985" s="37"/>
      <c r="FB985" s="37"/>
      <c r="FC985" s="37"/>
      <c r="FD985" s="37"/>
      <c r="FE985" s="37"/>
      <c r="FF985" s="37"/>
      <c r="FG985" s="37"/>
      <c r="FH985" s="37"/>
      <c r="FI985" s="37"/>
      <c r="FJ985" s="37"/>
      <c r="FK985" s="37"/>
      <c r="FL985" s="37"/>
      <c r="FM985" s="37"/>
      <c r="FN985" s="37"/>
      <c r="FO985" s="37"/>
      <c r="FP985" s="37"/>
      <c r="FQ985" s="37"/>
      <c r="FR985" s="37"/>
      <c r="FS985" s="37"/>
      <c r="FT985" s="37"/>
      <c r="FU985" s="37"/>
      <c r="FV985" s="37"/>
      <c r="FW985" s="37"/>
      <c r="FX985" s="37"/>
      <c r="FY985" s="37"/>
      <c r="FZ985" s="37"/>
      <c r="GA985" s="37"/>
      <c r="GB985" s="37"/>
      <c r="GC985" s="37"/>
      <c r="GD985" s="37"/>
      <c r="GE985" s="37"/>
      <c r="GF985" s="37"/>
      <c r="GG985" s="37"/>
      <c r="GH985" s="37"/>
      <c r="GI985" s="37"/>
      <c r="GJ985" s="37"/>
      <c r="GK985" s="37"/>
      <c r="GL985" s="37"/>
      <c r="GM985" s="37"/>
      <c r="GN985" s="37"/>
      <c r="GO985" s="37"/>
      <c r="GP985" s="37"/>
      <c r="GQ985" s="37"/>
      <c r="GR985" s="37"/>
      <c r="GS985" s="37"/>
      <c r="GT985" s="37"/>
      <c r="GU985" s="37"/>
      <c r="GV985" s="37"/>
      <c r="GW985" s="37"/>
      <c r="GX985" s="37"/>
      <c r="GY985" s="37"/>
      <c r="GZ985" s="37"/>
      <c r="HA985" s="37"/>
      <c r="HB985" s="37"/>
      <c r="HC985" s="37"/>
      <c r="HD985" s="37"/>
      <c r="HE985" s="37"/>
    </row>
    <row r="986" spans="1:213" s="39" customFormat="1" x14ac:dyDescent="0.25">
      <c r="A986" s="37"/>
      <c r="B986" s="40"/>
      <c r="C986" s="40"/>
      <c r="D986" s="41"/>
      <c r="F986" s="42"/>
      <c r="G986" s="43"/>
      <c r="H986" s="38"/>
      <c r="I986" s="36"/>
      <c r="J986" s="36"/>
      <c r="K986" s="36"/>
      <c r="L986" s="36"/>
      <c r="M986" s="36"/>
      <c r="N986" s="36"/>
      <c r="O986" s="36"/>
      <c r="P986" s="36"/>
      <c r="Q986" s="36"/>
      <c r="R986" s="36"/>
      <c r="S986" s="36"/>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c r="AV986" s="37"/>
      <c r="AW986" s="37"/>
      <c r="AX986" s="37"/>
      <c r="AY986" s="37"/>
      <c r="AZ986" s="37"/>
      <c r="BA986" s="37"/>
      <c r="BB986" s="37"/>
      <c r="BC986" s="37"/>
      <c r="BD986" s="37"/>
      <c r="BE986" s="37"/>
      <c r="BF986" s="37"/>
      <c r="BG986" s="37"/>
      <c r="BH986" s="37"/>
      <c r="BI986" s="37"/>
      <c r="BJ986" s="37"/>
      <c r="BK986" s="37"/>
      <c r="BL986" s="37"/>
      <c r="BM986" s="37"/>
      <c r="BN986" s="37"/>
      <c r="BO986" s="37"/>
      <c r="BP986" s="37"/>
      <c r="BQ986" s="37"/>
      <c r="BR986" s="37"/>
      <c r="BS986" s="37"/>
      <c r="BT986" s="37"/>
      <c r="BU986" s="37"/>
      <c r="BV986" s="37"/>
      <c r="BW986" s="37"/>
      <c r="BX986" s="37"/>
      <c r="BY986" s="37"/>
      <c r="BZ986" s="37"/>
      <c r="CA986" s="37"/>
      <c r="CB986" s="37"/>
      <c r="CC986" s="37"/>
      <c r="CD986" s="37"/>
      <c r="CE986" s="37"/>
      <c r="CF986" s="37"/>
      <c r="CG986" s="37"/>
      <c r="CH986" s="37"/>
      <c r="CI986" s="37"/>
      <c r="CJ986" s="37"/>
      <c r="CK986" s="37"/>
      <c r="CL986" s="37"/>
      <c r="CM986" s="37"/>
      <c r="CN986" s="37"/>
      <c r="CO986" s="37"/>
      <c r="CP986" s="37"/>
      <c r="CQ986" s="37"/>
      <c r="CR986" s="37"/>
      <c r="CS986" s="37"/>
      <c r="CT986" s="37"/>
      <c r="CU986" s="37"/>
      <c r="CV986" s="37"/>
      <c r="CW986" s="37"/>
      <c r="CX986" s="37"/>
      <c r="CY986" s="37"/>
      <c r="CZ986" s="37"/>
      <c r="DA986" s="37"/>
      <c r="DB986" s="37"/>
      <c r="DC986" s="37"/>
      <c r="DD986" s="37"/>
      <c r="DE986" s="37"/>
      <c r="DF986" s="37"/>
      <c r="DG986" s="37"/>
      <c r="DH986" s="37"/>
      <c r="DI986" s="37"/>
      <c r="DJ986" s="37"/>
      <c r="DK986" s="37"/>
      <c r="DL986" s="37"/>
      <c r="DM986" s="37"/>
      <c r="DN986" s="37"/>
      <c r="DO986" s="37"/>
      <c r="DP986" s="37"/>
      <c r="DQ986" s="37"/>
      <c r="DR986" s="37"/>
      <c r="DS986" s="37"/>
      <c r="DT986" s="37"/>
      <c r="DU986" s="37"/>
      <c r="DV986" s="37"/>
      <c r="DW986" s="37"/>
      <c r="DX986" s="37"/>
      <c r="DY986" s="37"/>
      <c r="DZ986" s="37"/>
      <c r="EA986" s="37"/>
      <c r="EB986" s="37"/>
      <c r="EC986" s="37"/>
      <c r="ED986" s="37"/>
      <c r="EE986" s="37"/>
      <c r="EF986" s="37"/>
      <c r="EG986" s="37"/>
      <c r="EH986" s="37"/>
      <c r="EI986" s="37"/>
      <c r="EJ986" s="37"/>
      <c r="EK986" s="37"/>
      <c r="EL986" s="37"/>
      <c r="EM986" s="37"/>
      <c r="EN986" s="37"/>
      <c r="EO986" s="37"/>
      <c r="EP986" s="37"/>
      <c r="EQ986" s="37"/>
      <c r="ER986" s="37"/>
      <c r="ES986" s="37"/>
      <c r="ET986" s="37"/>
      <c r="EU986" s="37"/>
      <c r="EV986" s="37"/>
      <c r="EW986" s="37"/>
      <c r="EX986" s="37"/>
      <c r="EY986" s="37"/>
      <c r="EZ986" s="37"/>
      <c r="FA986" s="37"/>
      <c r="FB986" s="37"/>
      <c r="FC986" s="37"/>
      <c r="FD986" s="37"/>
      <c r="FE986" s="37"/>
      <c r="FF986" s="37"/>
      <c r="FG986" s="37"/>
      <c r="FH986" s="37"/>
      <c r="FI986" s="37"/>
      <c r="FJ986" s="37"/>
      <c r="FK986" s="37"/>
      <c r="FL986" s="37"/>
      <c r="FM986" s="37"/>
      <c r="FN986" s="37"/>
      <c r="FO986" s="37"/>
      <c r="FP986" s="37"/>
      <c r="FQ986" s="37"/>
      <c r="FR986" s="37"/>
      <c r="FS986" s="37"/>
      <c r="FT986" s="37"/>
      <c r="FU986" s="37"/>
      <c r="FV986" s="37"/>
      <c r="FW986" s="37"/>
      <c r="FX986" s="37"/>
      <c r="FY986" s="37"/>
      <c r="FZ986" s="37"/>
      <c r="GA986" s="37"/>
      <c r="GB986" s="37"/>
      <c r="GC986" s="37"/>
      <c r="GD986" s="37"/>
      <c r="GE986" s="37"/>
      <c r="GF986" s="37"/>
      <c r="GG986" s="37"/>
      <c r="GH986" s="37"/>
      <c r="GI986" s="37"/>
      <c r="GJ986" s="37"/>
      <c r="GK986" s="37"/>
      <c r="GL986" s="37"/>
      <c r="GM986" s="37"/>
      <c r="GN986" s="37"/>
      <c r="GO986" s="37"/>
      <c r="GP986" s="37"/>
      <c r="GQ986" s="37"/>
      <c r="GR986" s="37"/>
      <c r="GS986" s="37"/>
      <c r="GT986" s="37"/>
      <c r="GU986" s="37"/>
      <c r="GV986" s="37"/>
      <c r="GW986" s="37"/>
      <c r="GX986" s="37"/>
      <c r="GY986" s="37"/>
      <c r="GZ986" s="37"/>
      <c r="HA986" s="37"/>
      <c r="HB986" s="37"/>
      <c r="HC986" s="37"/>
      <c r="HD986" s="37"/>
      <c r="HE986" s="37"/>
    </row>
    <row r="987" spans="1:213" s="39" customFormat="1" x14ac:dyDescent="0.25">
      <c r="A987" s="37"/>
      <c r="B987" s="40"/>
      <c r="C987" s="40"/>
      <c r="D987" s="41"/>
      <c r="F987" s="42"/>
      <c r="G987" s="43"/>
      <c r="H987" s="38"/>
      <c r="I987" s="36"/>
      <c r="J987" s="36"/>
      <c r="K987" s="36"/>
      <c r="L987" s="36"/>
      <c r="M987" s="36"/>
      <c r="N987" s="36"/>
      <c r="O987" s="36"/>
      <c r="P987" s="36"/>
      <c r="Q987" s="36"/>
      <c r="R987" s="36"/>
      <c r="S987" s="36"/>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c r="AR987" s="37"/>
      <c r="AS987" s="37"/>
      <c r="AT987" s="37"/>
      <c r="AU987" s="37"/>
      <c r="AV987" s="37"/>
      <c r="AW987" s="37"/>
      <c r="AX987" s="37"/>
      <c r="AY987" s="37"/>
      <c r="AZ987" s="37"/>
      <c r="BA987" s="37"/>
      <c r="BB987" s="37"/>
      <c r="BC987" s="37"/>
      <c r="BD987" s="37"/>
      <c r="BE987" s="37"/>
      <c r="BF987" s="37"/>
      <c r="BG987" s="37"/>
      <c r="BH987" s="37"/>
      <c r="BI987" s="37"/>
      <c r="BJ987" s="37"/>
      <c r="BK987" s="37"/>
      <c r="BL987" s="37"/>
      <c r="BM987" s="37"/>
      <c r="BN987" s="37"/>
      <c r="BO987" s="37"/>
      <c r="BP987" s="37"/>
      <c r="BQ987" s="37"/>
      <c r="BR987" s="37"/>
      <c r="BS987" s="37"/>
      <c r="BT987" s="37"/>
      <c r="BU987" s="37"/>
      <c r="BV987" s="37"/>
      <c r="BW987" s="37"/>
      <c r="BX987" s="37"/>
      <c r="BY987" s="37"/>
      <c r="BZ987" s="37"/>
      <c r="CA987" s="37"/>
      <c r="CB987" s="37"/>
      <c r="CC987" s="37"/>
      <c r="CD987" s="37"/>
      <c r="CE987" s="37"/>
      <c r="CF987" s="37"/>
      <c r="CG987" s="37"/>
      <c r="CH987" s="37"/>
      <c r="CI987" s="37"/>
      <c r="CJ987" s="37"/>
      <c r="CK987" s="37"/>
      <c r="CL987" s="37"/>
      <c r="CM987" s="37"/>
      <c r="CN987" s="37"/>
      <c r="CO987" s="37"/>
      <c r="CP987" s="37"/>
      <c r="CQ987" s="37"/>
      <c r="CR987" s="37"/>
      <c r="CS987" s="37"/>
      <c r="CT987" s="37"/>
      <c r="CU987" s="37"/>
      <c r="CV987" s="37"/>
      <c r="CW987" s="37"/>
      <c r="CX987" s="37"/>
      <c r="CY987" s="37"/>
      <c r="CZ987" s="37"/>
      <c r="DA987" s="37"/>
      <c r="DB987" s="37"/>
      <c r="DC987" s="37"/>
      <c r="DD987" s="37"/>
      <c r="DE987" s="37"/>
      <c r="DF987" s="37"/>
      <c r="DG987" s="37"/>
      <c r="DH987" s="37"/>
      <c r="DI987" s="37"/>
      <c r="DJ987" s="37"/>
      <c r="DK987" s="37"/>
      <c r="DL987" s="37"/>
      <c r="DM987" s="37"/>
      <c r="DN987" s="37"/>
      <c r="DO987" s="37"/>
      <c r="DP987" s="37"/>
      <c r="DQ987" s="37"/>
      <c r="DR987" s="37"/>
      <c r="DS987" s="37"/>
      <c r="DT987" s="37"/>
      <c r="DU987" s="37"/>
      <c r="DV987" s="37"/>
      <c r="DW987" s="37"/>
      <c r="DX987" s="37"/>
      <c r="DY987" s="37"/>
      <c r="DZ987" s="37"/>
      <c r="EA987" s="37"/>
      <c r="EB987" s="37"/>
      <c r="EC987" s="37"/>
      <c r="ED987" s="37"/>
      <c r="EE987" s="37"/>
      <c r="EF987" s="37"/>
      <c r="EG987" s="37"/>
      <c r="EH987" s="37"/>
      <c r="EI987" s="37"/>
      <c r="EJ987" s="37"/>
      <c r="EK987" s="37"/>
      <c r="EL987" s="37"/>
      <c r="EM987" s="37"/>
      <c r="EN987" s="37"/>
      <c r="EO987" s="37"/>
      <c r="EP987" s="37"/>
      <c r="EQ987" s="37"/>
      <c r="ER987" s="37"/>
      <c r="ES987" s="37"/>
      <c r="ET987" s="37"/>
      <c r="EU987" s="37"/>
      <c r="EV987" s="37"/>
      <c r="EW987" s="37"/>
      <c r="EX987" s="37"/>
      <c r="EY987" s="37"/>
      <c r="EZ987" s="37"/>
      <c r="FA987" s="37"/>
      <c r="FB987" s="37"/>
      <c r="FC987" s="37"/>
      <c r="FD987" s="37"/>
      <c r="FE987" s="37"/>
      <c r="FF987" s="37"/>
      <c r="FG987" s="37"/>
      <c r="FH987" s="37"/>
      <c r="FI987" s="37"/>
      <c r="FJ987" s="37"/>
      <c r="FK987" s="37"/>
      <c r="FL987" s="37"/>
      <c r="FM987" s="37"/>
      <c r="FN987" s="37"/>
      <c r="FO987" s="37"/>
      <c r="FP987" s="37"/>
      <c r="FQ987" s="37"/>
      <c r="FR987" s="37"/>
      <c r="FS987" s="37"/>
      <c r="FT987" s="37"/>
      <c r="FU987" s="37"/>
      <c r="FV987" s="37"/>
      <c r="FW987" s="37"/>
      <c r="FX987" s="37"/>
      <c r="FY987" s="37"/>
      <c r="FZ987" s="37"/>
      <c r="GA987" s="37"/>
      <c r="GB987" s="37"/>
      <c r="GC987" s="37"/>
      <c r="GD987" s="37"/>
      <c r="GE987" s="37"/>
      <c r="GF987" s="37"/>
      <c r="GG987" s="37"/>
      <c r="GH987" s="37"/>
      <c r="GI987" s="37"/>
      <c r="GJ987" s="37"/>
      <c r="GK987" s="37"/>
      <c r="GL987" s="37"/>
      <c r="GM987" s="37"/>
      <c r="GN987" s="37"/>
      <c r="GO987" s="37"/>
      <c r="GP987" s="37"/>
      <c r="GQ987" s="37"/>
      <c r="GR987" s="37"/>
      <c r="GS987" s="37"/>
      <c r="GT987" s="37"/>
      <c r="GU987" s="37"/>
      <c r="GV987" s="37"/>
      <c r="GW987" s="37"/>
      <c r="GX987" s="37"/>
      <c r="GY987" s="37"/>
      <c r="GZ987" s="37"/>
      <c r="HA987" s="37"/>
      <c r="HB987" s="37"/>
      <c r="HC987" s="37"/>
      <c r="HD987" s="37"/>
      <c r="HE987" s="37"/>
    </row>
    <row r="988" spans="1:213" s="39" customFormat="1" x14ac:dyDescent="0.25">
      <c r="A988" s="37"/>
      <c r="B988" s="40"/>
      <c r="C988" s="40"/>
      <c r="D988" s="41"/>
      <c r="F988" s="42"/>
      <c r="G988" s="43"/>
      <c r="H988" s="38"/>
      <c r="I988" s="36"/>
      <c r="J988" s="36"/>
      <c r="K988" s="36"/>
      <c r="L988" s="36"/>
      <c r="M988" s="36"/>
      <c r="N988" s="36"/>
      <c r="O988" s="36"/>
      <c r="P988" s="36"/>
      <c r="Q988" s="36"/>
      <c r="R988" s="36"/>
      <c r="S988" s="36"/>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c r="AR988" s="37"/>
      <c r="AS988" s="37"/>
      <c r="AT988" s="37"/>
      <c r="AU988" s="37"/>
      <c r="AV988" s="37"/>
      <c r="AW988" s="37"/>
      <c r="AX988" s="37"/>
      <c r="AY988" s="37"/>
      <c r="AZ988" s="37"/>
      <c r="BA988" s="37"/>
      <c r="BB988" s="37"/>
      <c r="BC988" s="37"/>
      <c r="BD988" s="37"/>
      <c r="BE988" s="37"/>
      <c r="BF988" s="37"/>
      <c r="BG988" s="37"/>
      <c r="BH988" s="37"/>
      <c r="BI988" s="37"/>
      <c r="BJ988" s="37"/>
      <c r="BK988" s="37"/>
      <c r="BL988" s="37"/>
      <c r="BM988" s="37"/>
      <c r="BN988" s="37"/>
      <c r="BO988" s="37"/>
      <c r="BP988" s="37"/>
      <c r="BQ988" s="37"/>
      <c r="BR988" s="37"/>
      <c r="BS988" s="37"/>
      <c r="BT988" s="37"/>
      <c r="BU988" s="37"/>
      <c r="BV988" s="37"/>
      <c r="BW988" s="37"/>
      <c r="BX988" s="37"/>
      <c r="BY988" s="37"/>
      <c r="BZ988" s="37"/>
      <c r="CA988" s="37"/>
      <c r="CB988" s="37"/>
      <c r="CC988" s="37"/>
      <c r="CD988" s="37"/>
      <c r="CE988" s="37"/>
      <c r="CF988" s="37"/>
      <c r="CG988" s="37"/>
      <c r="CH988" s="37"/>
      <c r="CI988" s="37"/>
      <c r="CJ988" s="37"/>
      <c r="CK988" s="37"/>
      <c r="CL988" s="37"/>
      <c r="CM988" s="37"/>
      <c r="CN988" s="37"/>
      <c r="CO988" s="37"/>
      <c r="CP988" s="37"/>
      <c r="CQ988" s="37"/>
      <c r="CR988" s="37"/>
      <c r="CS988" s="37"/>
      <c r="CT988" s="37"/>
      <c r="CU988" s="37"/>
      <c r="CV988" s="37"/>
      <c r="CW988" s="37"/>
      <c r="CX988" s="37"/>
      <c r="CY988" s="37"/>
      <c r="CZ988" s="37"/>
      <c r="DA988" s="37"/>
      <c r="DB988" s="37"/>
      <c r="DC988" s="37"/>
      <c r="DD988" s="37"/>
      <c r="DE988" s="37"/>
      <c r="DF988" s="37"/>
      <c r="DG988" s="37"/>
      <c r="DH988" s="37"/>
      <c r="DI988" s="37"/>
      <c r="DJ988" s="37"/>
      <c r="DK988" s="37"/>
      <c r="DL988" s="37"/>
      <c r="DM988" s="37"/>
      <c r="DN988" s="37"/>
      <c r="DO988" s="37"/>
      <c r="DP988" s="37"/>
      <c r="DQ988" s="37"/>
      <c r="DR988" s="37"/>
      <c r="DS988" s="37"/>
      <c r="DT988" s="37"/>
      <c r="DU988" s="37"/>
      <c r="DV988" s="37"/>
      <c r="DW988" s="37"/>
      <c r="DX988" s="37"/>
      <c r="DY988" s="37"/>
      <c r="DZ988" s="37"/>
      <c r="EA988" s="37"/>
      <c r="EB988" s="37"/>
      <c r="EC988" s="37"/>
      <c r="ED988" s="37"/>
      <c r="EE988" s="37"/>
      <c r="EF988" s="37"/>
      <c r="EG988" s="37"/>
      <c r="EH988" s="37"/>
      <c r="EI988" s="37"/>
      <c r="EJ988" s="37"/>
      <c r="EK988" s="37"/>
      <c r="EL988" s="37"/>
      <c r="EM988" s="37"/>
      <c r="EN988" s="37"/>
      <c r="EO988" s="37"/>
      <c r="EP988" s="37"/>
      <c r="EQ988" s="37"/>
      <c r="ER988" s="37"/>
      <c r="ES988" s="37"/>
      <c r="ET988" s="37"/>
      <c r="EU988" s="37"/>
      <c r="EV988" s="37"/>
      <c r="EW988" s="37"/>
      <c r="EX988" s="37"/>
      <c r="EY988" s="37"/>
      <c r="EZ988" s="37"/>
      <c r="FA988" s="37"/>
      <c r="FB988" s="37"/>
      <c r="FC988" s="37"/>
      <c r="FD988" s="37"/>
      <c r="FE988" s="37"/>
      <c r="FF988" s="37"/>
      <c r="FG988" s="37"/>
      <c r="FH988" s="37"/>
      <c r="FI988" s="37"/>
      <c r="FJ988" s="37"/>
      <c r="FK988" s="37"/>
      <c r="FL988" s="37"/>
      <c r="FM988" s="37"/>
      <c r="FN988" s="37"/>
      <c r="FO988" s="37"/>
      <c r="FP988" s="37"/>
      <c r="FQ988" s="37"/>
      <c r="FR988" s="37"/>
      <c r="FS988" s="37"/>
      <c r="FT988" s="37"/>
      <c r="FU988" s="37"/>
      <c r="FV988" s="37"/>
      <c r="FW988" s="37"/>
      <c r="FX988" s="37"/>
      <c r="FY988" s="37"/>
      <c r="FZ988" s="37"/>
      <c r="GA988" s="37"/>
      <c r="GB988" s="37"/>
      <c r="GC988" s="37"/>
      <c r="GD988" s="37"/>
      <c r="GE988" s="37"/>
      <c r="GF988" s="37"/>
      <c r="GG988" s="37"/>
      <c r="GH988" s="37"/>
      <c r="GI988" s="37"/>
      <c r="GJ988" s="37"/>
      <c r="GK988" s="37"/>
      <c r="GL988" s="37"/>
      <c r="GM988" s="37"/>
      <c r="GN988" s="37"/>
      <c r="GO988" s="37"/>
      <c r="GP988" s="37"/>
      <c r="GQ988" s="37"/>
      <c r="GR988" s="37"/>
      <c r="GS988" s="37"/>
      <c r="GT988" s="37"/>
      <c r="GU988" s="37"/>
      <c r="GV988" s="37"/>
      <c r="GW988" s="37"/>
      <c r="GX988" s="37"/>
      <c r="GY988" s="37"/>
      <c r="GZ988" s="37"/>
      <c r="HA988" s="37"/>
      <c r="HB988" s="37"/>
      <c r="HC988" s="37"/>
      <c r="HD988" s="37"/>
      <c r="HE988" s="37"/>
    </row>
    <row r="989" spans="1:213" s="39" customFormat="1" x14ac:dyDescent="0.25">
      <c r="A989" s="37"/>
      <c r="B989" s="40"/>
      <c r="C989" s="40"/>
      <c r="D989" s="41"/>
      <c r="F989" s="42"/>
      <c r="G989" s="43"/>
      <c r="H989" s="38"/>
      <c r="I989" s="36"/>
      <c r="J989" s="36"/>
      <c r="K989" s="36"/>
      <c r="L989" s="36"/>
      <c r="M989" s="36"/>
      <c r="N989" s="36"/>
      <c r="O989" s="36"/>
      <c r="P989" s="36"/>
      <c r="Q989" s="36"/>
      <c r="R989" s="36"/>
      <c r="S989" s="36"/>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c r="AR989" s="37"/>
      <c r="AS989" s="37"/>
      <c r="AT989" s="37"/>
      <c r="AU989" s="37"/>
      <c r="AV989" s="37"/>
      <c r="AW989" s="37"/>
      <c r="AX989" s="37"/>
      <c r="AY989" s="37"/>
      <c r="AZ989" s="37"/>
      <c r="BA989" s="37"/>
      <c r="BB989" s="37"/>
      <c r="BC989" s="37"/>
      <c r="BD989" s="37"/>
      <c r="BE989" s="37"/>
      <c r="BF989" s="37"/>
      <c r="BG989" s="37"/>
      <c r="BH989" s="37"/>
      <c r="BI989" s="37"/>
      <c r="BJ989" s="37"/>
      <c r="BK989" s="37"/>
      <c r="BL989" s="37"/>
      <c r="BM989" s="37"/>
      <c r="BN989" s="37"/>
      <c r="BO989" s="37"/>
      <c r="BP989" s="37"/>
      <c r="BQ989" s="37"/>
      <c r="BR989" s="37"/>
      <c r="BS989" s="37"/>
      <c r="BT989" s="37"/>
      <c r="BU989" s="37"/>
      <c r="BV989" s="37"/>
      <c r="BW989" s="37"/>
      <c r="BX989" s="37"/>
      <c r="BY989" s="37"/>
      <c r="BZ989" s="37"/>
      <c r="CA989" s="37"/>
      <c r="CB989" s="37"/>
      <c r="CC989" s="37"/>
      <c r="CD989" s="37"/>
      <c r="CE989" s="37"/>
      <c r="CF989" s="37"/>
      <c r="CG989" s="37"/>
      <c r="CH989" s="37"/>
      <c r="CI989" s="37"/>
      <c r="CJ989" s="37"/>
      <c r="CK989" s="37"/>
      <c r="CL989" s="37"/>
      <c r="CM989" s="37"/>
      <c r="CN989" s="37"/>
      <c r="CO989" s="37"/>
      <c r="CP989" s="37"/>
      <c r="CQ989" s="37"/>
      <c r="CR989" s="37"/>
      <c r="CS989" s="37"/>
      <c r="CT989" s="37"/>
      <c r="CU989" s="37"/>
      <c r="CV989" s="37"/>
      <c r="CW989" s="37"/>
      <c r="CX989" s="37"/>
      <c r="CY989" s="37"/>
      <c r="CZ989" s="37"/>
      <c r="DA989" s="37"/>
      <c r="DB989" s="37"/>
      <c r="DC989" s="37"/>
      <c r="DD989" s="37"/>
      <c r="DE989" s="37"/>
      <c r="DF989" s="37"/>
      <c r="DG989" s="37"/>
      <c r="DH989" s="37"/>
      <c r="DI989" s="37"/>
      <c r="DJ989" s="37"/>
      <c r="DK989" s="37"/>
      <c r="DL989" s="37"/>
      <c r="DM989" s="37"/>
      <c r="DN989" s="37"/>
      <c r="DO989" s="37"/>
      <c r="DP989" s="37"/>
      <c r="DQ989" s="37"/>
      <c r="DR989" s="37"/>
      <c r="DS989" s="37"/>
      <c r="DT989" s="37"/>
      <c r="DU989" s="37"/>
      <c r="DV989" s="37"/>
      <c r="DW989" s="37"/>
      <c r="DX989" s="37"/>
      <c r="DY989" s="37"/>
      <c r="DZ989" s="37"/>
      <c r="EA989" s="37"/>
      <c r="EB989" s="37"/>
      <c r="EC989" s="37"/>
      <c r="ED989" s="37"/>
      <c r="EE989" s="37"/>
      <c r="EF989" s="37"/>
      <c r="EG989" s="37"/>
      <c r="EH989" s="37"/>
      <c r="EI989" s="37"/>
      <c r="EJ989" s="37"/>
      <c r="EK989" s="37"/>
      <c r="EL989" s="37"/>
      <c r="EM989" s="37"/>
      <c r="EN989" s="37"/>
      <c r="EO989" s="37"/>
      <c r="EP989" s="37"/>
      <c r="EQ989" s="37"/>
      <c r="ER989" s="37"/>
      <c r="ES989" s="37"/>
      <c r="ET989" s="37"/>
      <c r="EU989" s="37"/>
      <c r="EV989" s="37"/>
      <c r="EW989" s="37"/>
      <c r="EX989" s="37"/>
      <c r="EY989" s="37"/>
      <c r="EZ989" s="37"/>
      <c r="FA989" s="37"/>
      <c r="FB989" s="37"/>
      <c r="FC989" s="37"/>
      <c r="FD989" s="37"/>
      <c r="FE989" s="37"/>
      <c r="FF989" s="37"/>
      <c r="FG989" s="37"/>
      <c r="FH989" s="37"/>
      <c r="FI989" s="37"/>
      <c r="FJ989" s="37"/>
      <c r="FK989" s="37"/>
      <c r="FL989" s="37"/>
      <c r="FM989" s="37"/>
      <c r="FN989" s="37"/>
      <c r="FO989" s="37"/>
      <c r="FP989" s="37"/>
      <c r="FQ989" s="37"/>
      <c r="FR989" s="37"/>
      <c r="FS989" s="37"/>
      <c r="FT989" s="37"/>
      <c r="FU989" s="37"/>
      <c r="FV989" s="37"/>
      <c r="FW989" s="37"/>
      <c r="FX989" s="37"/>
      <c r="FY989" s="37"/>
      <c r="FZ989" s="37"/>
      <c r="GA989" s="37"/>
      <c r="GB989" s="37"/>
      <c r="GC989" s="37"/>
      <c r="GD989" s="37"/>
      <c r="GE989" s="37"/>
      <c r="GF989" s="37"/>
      <c r="GG989" s="37"/>
      <c r="GH989" s="37"/>
      <c r="GI989" s="37"/>
      <c r="GJ989" s="37"/>
      <c r="GK989" s="37"/>
      <c r="GL989" s="37"/>
      <c r="GM989" s="37"/>
      <c r="GN989" s="37"/>
      <c r="GO989" s="37"/>
      <c r="GP989" s="37"/>
      <c r="GQ989" s="37"/>
      <c r="GR989" s="37"/>
      <c r="GS989" s="37"/>
      <c r="GT989" s="37"/>
      <c r="GU989" s="37"/>
      <c r="GV989" s="37"/>
      <c r="GW989" s="37"/>
      <c r="GX989" s="37"/>
      <c r="GY989" s="37"/>
      <c r="GZ989" s="37"/>
      <c r="HA989" s="37"/>
      <c r="HB989" s="37"/>
      <c r="HC989" s="37"/>
      <c r="HD989" s="37"/>
      <c r="HE989" s="37"/>
    </row>
    <row r="990" spans="1:213" x14ac:dyDescent="0.25">
      <c r="D990" s="41"/>
    </row>
    <row r="991" spans="1:213" x14ac:dyDescent="0.25">
      <c r="D991" s="41"/>
    </row>
    <row r="992" spans="1:213" x14ac:dyDescent="0.25">
      <c r="D992" s="41"/>
    </row>
    <row r="993" spans="4:4" x14ac:dyDescent="0.25">
      <c r="D993" s="41"/>
    </row>
    <row r="994" spans="4:4" x14ac:dyDescent="0.25">
      <c r="D994" s="41"/>
    </row>
    <row r="995" spans="4:4" x14ac:dyDescent="0.25">
      <c r="D995" s="41"/>
    </row>
    <row r="996" spans="4:4" x14ac:dyDescent="0.25">
      <c r="D996" s="41"/>
    </row>
    <row r="997" spans="4:4" x14ac:dyDescent="0.25">
      <c r="D997" s="41"/>
    </row>
    <row r="998" spans="4:4" x14ac:dyDescent="0.25">
      <c r="D998" s="41"/>
    </row>
    <row r="999" spans="4:4" x14ac:dyDescent="0.25">
      <c r="D999" s="41"/>
    </row>
    <row r="1000" spans="4:4" x14ac:dyDescent="0.25">
      <c r="D1000" s="41"/>
    </row>
    <row r="1001" spans="4:4" x14ac:dyDescent="0.25">
      <c r="D1001" s="41"/>
    </row>
    <row r="1002" spans="4:4" x14ac:dyDescent="0.25">
      <c r="D1002" s="41"/>
    </row>
    <row r="1003" spans="4:4" x14ac:dyDescent="0.25">
      <c r="D1003" s="41"/>
    </row>
    <row r="1004" spans="4:4" x14ac:dyDescent="0.25">
      <c r="D1004" s="41"/>
    </row>
    <row r="1005" spans="4:4" x14ac:dyDescent="0.25">
      <c r="D1005" s="41"/>
    </row>
    <row r="1006" spans="4:4" x14ac:dyDescent="0.25">
      <c r="D1006" s="41"/>
    </row>
    <row r="1007" spans="4:4" x14ac:dyDescent="0.25">
      <c r="D1007" s="41"/>
    </row>
    <row r="1008" spans="4:4" x14ac:dyDescent="0.25">
      <c r="D1008" s="41"/>
    </row>
    <row r="1009" spans="4:4" x14ac:dyDescent="0.25">
      <c r="D1009" s="41"/>
    </row>
    <row r="1010" spans="4:4" x14ac:dyDescent="0.25">
      <c r="D1010" s="41"/>
    </row>
    <row r="1011" spans="4:4" x14ac:dyDescent="0.25">
      <c r="D1011" s="41"/>
    </row>
    <row r="1012" spans="4:4" x14ac:dyDescent="0.25">
      <c r="D1012" s="41"/>
    </row>
    <row r="1013" spans="4:4" x14ac:dyDescent="0.25">
      <c r="D1013" s="41"/>
    </row>
    <row r="1014" spans="4:4" x14ac:dyDescent="0.25">
      <c r="D1014" s="41"/>
    </row>
    <row r="1015" spans="4:4" x14ac:dyDescent="0.25">
      <c r="D1015" s="41"/>
    </row>
    <row r="1016" spans="4:4" x14ac:dyDescent="0.25">
      <c r="D1016" s="41"/>
    </row>
    <row r="1017" spans="4:4" x14ac:dyDescent="0.25">
      <c r="D1017" s="41"/>
    </row>
    <row r="1018" spans="4:4" x14ac:dyDescent="0.25">
      <c r="D1018" s="41"/>
    </row>
    <row r="1019" spans="4:4" x14ac:dyDescent="0.25">
      <c r="D1019" s="41"/>
    </row>
    <row r="1020" spans="4:4" x14ac:dyDescent="0.25">
      <c r="D1020" s="41"/>
    </row>
    <row r="1021" spans="4:4" x14ac:dyDescent="0.25">
      <c r="D1021" s="41"/>
    </row>
    <row r="1022" spans="4:4" x14ac:dyDescent="0.25">
      <c r="D1022" s="41"/>
    </row>
    <row r="1023" spans="4:4" x14ac:dyDescent="0.25">
      <c r="D1023" s="41"/>
    </row>
    <row r="1024" spans="4:4" x14ac:dyDescent="0.25">
      <c r="D1024" s="41"/>
    </row>
    <row r="1025" spans="4:4" x14ac:dyDescent="0.25">
      <c r="D1025" s="41"/>
    </row>
  </sheetData>
  <mergeCells count="14">
    <mergeCell ref="B169:E169"/>
    <mergeCell ref="A178:G178"/>
    <mergeCell ref="B1:H1"/>
    <mergeCell ref="B2:H2"/>
    <mergeCell ref="B3:H3"/>
    <mergeCell ref="B4:H4"/>
    <mergeCell ref="D6:E6"/>
    <mergeCell ref="A179:G179"/>
    <mergeCell ref="A180:G180"/>
    <mergeCell ref="A181:G181"/>
    <mergeCell ref="B203:H203"/>
    <mergeCell ref="A200:H200"/>
    <mergeCell ref="A201:H201"/>
    <mergeCell ref="A202:H202"/>
  </mergeCells>
  <pageMargins left="0.70866141732283472" right="0.70866141732283472" top="0.74803149606299213" bottom="0.74803149606299213" header="0.31496062992125984" footer="0.31496062992125984"/>
  <pageSetup scale="50"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A1:S99"/>
  <sheetViews>
    <sheetView topLeftCell="D4" zoomScale="106" zoomScaleNormal="106" workbookViewId="0">
      <selection activeCell="A98" sqref="A1:P98"/>
    </sheetView>
  </sheetViews>
  <sheetFormatPr baseColWidth="10" defaultColWidth="11.42578125" defaultRowHeight="15" x14ac:dyDescent="0.25"/>
  <cols>
    <col min="1" max="1" width="46.85546875" style="209" customWidth="1"/>
    <col min="2" max="2" width="23" style="209" customWidth="1"/>
    <col min="3" max="3" width="24.28515625" style="209" customWidth="1"/>
    <col min="4" max="4" width="21.28515625" style="210" customWidth="1"/>
    <col min="5" max="8" width="16.140625" style="209" customWidth="1"/>
    <col min="9" max="9" width="16.5703125" style="209" customWidth="1"/>
    <col min="10" max="10" width="0.5703125" style="209" hidden="1" customWidth="1"/>
    <col min="11" max="11" width="8" style="209" hidden="1" customWidth="1"/>
    <col min="12" max="12" width="11.5703125" style="209" hidden="1" customWidth="1"/>
    <col min="13" max="13" width="9.85546875" style="211" hidden="1" customWidth="1"/>
    <col min="14" max="14" width="1" style="209" hidden="1" customWidth="1"/>
    <col min="15" max="15" width="10.28515625" style="210" hidden="1" customWidth="1"/>
    <col min="16" max="16" width="26.42578125" style="212" customWidth="1"/>
    <col min="17" max="18" width="11.42578125" style="209"/>
    <col min="19" max="19" width="16.7109375" style="209" bestFit="1" customWidth="1"/>
    <col min="20" max="16384" width="11.42578125" style="209"/>
  </cols>
  <sheetData>
    <row r="1" spans="1:16" ht="7.5" customHeight="1" x14ac:dyDescent="0.25">
      <c r="A1" s="344">
        <f t="array" aca="1" ref="A1" ca="1">A1:P15</f>
        <v>0</v>
      </c>
      <c r="B1" s="344"/>
      <c r="C1" s="344"/>
      <c r="D1" s="359"/>
      <c r="E1" s="344"/>
      <c r="F1" s="344"/>
      <c r="G1" s="344"/>
      <c r="H1" s="344"/>
      <c r="I1" s="344"/>
      <c r="J1" s="344"/>
      <c r="K1" s="344"/>
      <c r="L1" s="344"/>
      <c r="M1" s="369"/>
      <c r="N1" s="344"/>
      <c r="O1" s="359"/>
      <c r="P1" s="378"/>
    </row>
    <row r="2" spans="1:16" hidden="1" x14ac:dyDescent="0.25">
      <c r="A2" s="344"/>
      <c r="B2" s="344"/>
      <c r="C2" s="344"/>
      <c r="D2" s="359"/>
      <c r="E2" s="344"/>
      <c r="F2" s="344"/>
      <c r="G2" s="344"/>
      <c r="H2" s="344"/>
      <c r="I2" s="344"/>
      <c r="J2" s="344"/>
      <c r="K2" s="344"/>
      <c r="L2" s="344"/>
      <c r="M2" s="369"/>
      <c r="N2" s="344"/>
      <c r="O2" s="359"/>
      <c r="P2" s="378"/>
    </row>
    <row r="3" spans="1:16" ht="28.5" customHeight="1" x14ac:dyDescent="0.25">
      <c r="A3" s="532" t="s">
        <v>256</v>
      </c>
      <c r="B3" s="533"/>
      <c r="C3" s="533"/>
      <c r="D3" s="533"/>
      <c r="E3" s="533"/>
      <c r="F3" s="533"/>
      <c r="G3" s="533"/>
      <c r="H3" s="533"/>
      <c r="I3" s="533"/>
      <c r="J3" s="533"/>
      <c r="K3" s="533"/>
      <c r="L3" s="533"/>
      <c r="M3" s="533"/>
      <c r="N3" s="533"/>
      <c r="O3" s="533"/>
      <c r="P3" s="533"/>
    </row>
    <row r="4" spans="1:16" ht="21" customHeight="1" x14ac:dyDescent="0.25">
      <c r="A4" s="534" t="s">
        <v>276</v>
      </c>
      <c r="B4" s="535"/>
      <c r="C4" s="535"/>
      <c r="D4" s="535"/>
      <c r="E4" s="535"/>
      <c r="F4" s="535"/>
      <c r="G4" s="535"/>
      <c r="H4" s="535"/>
      <c r="I4" s="535"/>
      <c r="J4" s="535"/>
      <c r="K4" s="535"/>
      <c r="L4" s="535"/>
      <c r="M4" s="535"/>
      <c r="N4" s="535"/>
      <c r="O4" s="535"/>
      <c r="P4" s="535"/>
    </row>
    <row r="5" spans="1:16" x14ac:dyDescent="0.25">
      <c r="A5" s="536" t="s">
        <v>275</v>
      </c>
      <c r="B5" s="537"/>
      <c r="C5" s="537"/>
      <c r="D5" s="537"/>
      <c r="E5" s="537"/>
      <c r="F5" s="537"/>
      <c r="G5" s="537"/>
      <c r="H5" s="537"/>
      <c r="I5" s="537"/>
      <c r="J5" s="537"/>
      <c r="K5" s="537"/>
      <c r="L5" s="537"/>
      <c r="M5" s="537"/>
      <c r="N5" s="537"/>
      <c r="O5" s="537"/>
      <c r="P5" s="537"/>
    </row>
    <row r="6" spans="1:16" ht="15.75" customHeight="1" x14ac:dyDescent="0.25">
      <c r="A6" s="538" t="s">
        <v>257</v>
      </c>
      <c r="B6" s="539"/>
      <c r="C6" s="539"/>
      <c r="D6" s="539"/>
      <c r="E6" s="539"/>
      <c r="F6" s="539"/>
      <c r="G6" s="539"/>
      <c r="H6" s="539"/>
      <c r="I6" s="539"/>
      <c r="J6" s="539"/>
      <c r="K6" s="539"/>
      <c r="L6" s="539"/>
      <c r="M6" s="539"/>
      <c r="N6" s="539"/>
      <c r="O6" s="539"/>
      <c r="P6" s="539"/>
    </row>
    <row r="7" spans="1:16" ht="15.75" customHeight="1" thickBot="1" x14ac:dyDescent="0.3">
      <c r="A7" s="539" t="s">
        <v>258</v>
      </c>
      <c r="B7" s="539"/>
      <c r="C7" s="539"/>
      <c r="D7" s="539"/>
      <c r="E7" s="539"/>
      <c r="F7" s="539"/>
      <c r="G7" s="539"/>
      <c r="H7" s="539"/>
      <c r="I7" s="539"/>
      <c r="J7" s="539"/>
      <c r="K7" s="539"/>
      <c r="L7" s="539"/>
      <c r="M7" s="539"/>
      <c r="N7" s="539"/>
      <c r="O7" s="539"/>
      <c r="P7" s="539"/>
    </row>
    <row r="8" spans="1:16" ht="32.25" thickBot="1" x14ac:dyDescent="0.3">
      <c r="A8" s="345"/>
      <c r="B8" s="345"/>
      <c r="C8" s="346" t="s">
        <v>259</v>
      </c>
      <c r="D8" s="345"/>
      <c r="E8" s="345"/>
      <c r="F8" s="345"/>
      <c r="G8" s="345"/>
      <c r="H8" s="345"/>
      <c r="I8" s="345"/>
      <c r="J8" s="345"/>
      <c r="K8" s="345"/>
      <c r="L8" s="345"/>
      <c r="M8" s="379"/>
      <c r="N8" s="345"/>
      <c r="O8" s="345"/>
      <c r="P8" s="346" t="s">
        <v>260</v>
      </c>
    </row>
    <row r="9" spans="1:16" ht="15.75" customHeight="1" thickBot="1" x14ac:dyDescent="0.3">
      <c r="A9" s="345" t="s">
        <v>44</v>
      </c>
      <c r="B9" s="347" t="s">
        <v>261</v>
      </c>
      <c r="C9" s="348">
        <f t="shared" ref="C9:N9" si="0">+C10+C11</f>
        <v>134226674.61000001</v>
      </c>
      <c r="D9" s="380">
        <f t="shared" si="0"/>
        <v>8641735.9000000004</v>
      </c>
      <c r="E9" s="380">
        <f t="shared" si="0"/>
        <v>0</v>
      </c>
      <c r="F9" s="380">
        <f t="shared" si="0"/>
        <v>0</v>
      </c>
      <c r="G9" s="381">
        <f t="shared" si="0"/>
        <v>0</v>
      </c>
      <c r="H9" s="381">
        <f t="shared" si="0"/>
        <v>0</v>
      </c>
      <c r="I9" s="381">
        <f t="shared" si="0"/>
        <v>0</v>
      </c>
      <c r="J9" s="381">
        <f t="shared" si="0"/>
        <v>0</v>
      </c>
      <c r="K9" s="381">
        <f t="shared" si="0"/>
        <v>0</v>
      </c>
      <c r="L9" s="381">
        <f t="shared" si="0"/>
        <v>0</v>
      </c>
      <c r="M9" s="381">
        <f t="shared" si="0"/>
        <v>0</v>
      </c>
      <c r="N9" s="381">
        <f t="shared" si="0"/>
        <v>0</v>
      </c>
      <c r="O9" s="381">
        <f>+O10+O11</f>
        <v>0</v>
      </c>
      <c r="P9" s="382">
        <f>SUM(D9:O9)</f>
        <v>8641735.9000000004</v>
      </c>
    </row>
    <row r="10" spans="1:16" ht="15.75" customHeight="1" x14ac:dyDescent="0.25">
      <c r="A10" s="345"/>
      <c r="B10" s="349" t="s">
        <v>262</v>
      </c>
      <c r="C10" s="350">
        <v>15740445.800000001</v>
      </c>
      <c r="D10" s="383">
        <v>8641735.9000000004</v>
      </c>
      <c r="E10" s="383">
        <v>0</v>
      </c>
      <c r="F10" s="383">
        <v>0</v>
      </c>
      <c r="G10" s="383">
        <v>0</v>
      </c>
      <c r="H10" s="383">
        <v>0</v>
      </c>
      <c r="I10" s="383">
        <v>0</v>
      </c>
      <c r="J10" s="383">
        <v>0</v>
      </c>
      <c r="K10" s="383"/>
      <c r="L10" s="383"/>
      <c r="M10" s="383"/>
      <c r="N10" s="383"/>
      <c r="O10" s="383"/>
      <c r="P10" s="350">
        <f>SUM(D10:O10)</f>
        <v>8641735.9000000004</v>
      </c>
    </row>
    <row r="11" spans="1:16" ht="15.75" customHeight="1" x14ac:dyDescent="0.25">
      <c r="A11" s="345"/>
      <c r="B11" s="351" t="s">
        <v>263</v>
      </c>
      <c r="C11" s="352">
        <v>118486228.81</v>
      </c>
      <c r="D11" s="384">
        <v>0</v>
      </c>
      <c r="E11" s="384">
        <v>0</v>
      </c>
      <c r="F11" s="384">
        <v>0</v>
      </c>
      <c r="G11" s="384">
        <v>0</v>
      </c>
      <c r="H11" s="384">
        <v>0</v>
      </c>
      <c r="I11" s="384">
        <v>0</v>
      </c>
      <c r="J11" s="384">
        <v>0</v>
      </c>
      <c r="K11" s="384"/>
      <c r="L11" s="384"/>
      <c r="M11" s="384"/>
      <c r="N11" s="384"/>
      <c r="O11" s="384"/>
      <c r="P11" s="352">
        <f>SUM(D11:O11)</f>
        <v>0</v>
      </c>
    </row>
    <row r="12" spans="1:16" x14ac:dyDescent="0.25">
      <c r="A12" s="344"/>
      <c r="B12" s="344"/>
      <c r="C12" s="344"/>
      <c r="D12" s="359"/>
      <c r="E12" s="344"/>
      <c r="F12" s="344"/>
      <c r="G12" s="344"/>
      <c r="H12" s="344"/>
      <c r="I12" s="344"/>
      <c r="J12" s="344"/>
      <c r="K12" s="344"/>
      <c r="L12" s="344"/>
      <c r="M12" s="369"/>
      <c r="N12" s="344"/>
      <c r="O12" s="359"/>
      <c r="P12" s="378"/>
    </row>
    <row r="13" spans="1:16" x14ac:dyDescent="0.25">
      <c r="A13" s="526" t="s">
        <v>264</v>
      </c>
      <c r="B13" s="527" t="s">
        <v>265</v>
      </c>
      <c r="C13" s="527" t="s">
        <v>266</v>
      </c>
      <c r="D13" s="529" t="s">
        <v>267</v>
      </c>
      <c r="E13" s="530"/>
      <c r="F13" s="530"/>
      <c r="G13" s="530"/>
      <c r="H13" s="530"/>
      <c r="I13" s="530"/>
      <c r="J13" s="530"/>
      <c r="K13" s="530"/>
      <c r="L13" s="530"/>
      <c r="M13" s="530"/>
      <c r="N13" s="530"/>
      <c r="O13" s="530"/>
      <c r="P13" s="531"/>
    </row>
    <row r="14" spans="1:16" x14ac:dyDescent="0.25">
      <c r="A14" s="526"/>
      <c r="B14" s="528"/>
      <c r="C14" s="528"/>
      <c r="D14" s="385" t="s">
        <v>107</v>
      </c>
      <c r="E14" s="386" t="s">
        <v>268</v>
      </c>
      <c r="F14" s="386" t="s">
        <v>108</v>
      </c>
      <c r="G14" s="386" t="s">
        <v>109</v>
      </c>
      <c r="H14" s="387" t="s">
        <v>110</v>
      </c>
      <c r="I14" s="386" t="s">
        <v>111</v>
      </c>
      <c r="J14" s="387" t="s">
        <v>112</v>
      </c>
      <c r="K14" s="386" t="s">
        <v>269</v>
      </c>
      <c r="L14" s="386" t="s">
        <v>113</v>
      </c>
      <c r="M14" s="388" t="s">
        <v>270</v>
      </c>
      <c r="N14" s="386" t="s">
        <v>271</v>
      </c>
      <c r="O14" s="389" t="s">
        <v>114</v>
      </c>
      <c r="P14" s="386" t="s">
        <v>106</v>
      </c>
    </row>
    <row r="15" spans="1:16" ht="15.75" thickBot="1" x14ac:dyDescent="0.3">
      <c r="A15" s="353" t="s">
        <v>115</v>
      </c>
      <c r="B15" s="354"/>
      <c r="C15" s="354"/>
      <c r="D15" s="390"/>
      <c r="E15" s="391"/>
      <c r="F15" s="391"/>
      <c r="G15" s="391"/>
      <c r="H15" s="391"/>
      <c r="I15" s="391"/>
      <c r="J15" s="391"/>
      <c r="K15" s="391"/>
      <c r="L15" s="391"/>
      <c r="M15" s="392"/>
      <c r="N15" s="391"/>
      <c r="O15" s="390"/>
      <c r="P15" s="391"/>
    </row>
    <row r="16" spans="1:16" ht="15.75" thickBot="1" x14ac:dyDescent="0.3">
      <c r="A16" s="355" t="s">
        <v>116</v>
      </c>
      <c r="B16" s="356">
        <f>+B17+B18+B19+B20+B21</f>
        <v>16612042.199999999</v>
      </c>
      <c r="C16" s="356">
        <f>+C17+C18+C19+C20+C21</f>
        <v>0</v>
      </c>
      <c r="D16" s="393">
        <f>+D17+D18+D20+D19+D21</f>
        <v>1202023.81</v>
      </c>
      <c r="E16" s="394">
        <f>+E17+E18+E20+E19+E21</f>
        <v>998357</v>
      </c>
      <c r="F16" s="394">
        <f>+F17+F18+F20+F19+F21</f>
        <v>6162436.2599999998</v>
      </c>
      <c r="G16" s="394">
        <f>+G17+G18+G20+G19+G21</f>
        <v>0</v>
      </c>
      <c r="H16" s="394">
        <f>+H17+H18+H20+H19+H21</f>
        <v>0</v>
      </c>
      <c r="I16" s="394">
        <f t="shared" ref="I16:O16" si="1">+I17+I18+I20+I19+I21</f>
        <v>0</v>
      </c>
      <c r="J16" s="394">
        <f t="shared" si="1"/>
        <v>0</v>
      </c>
      <c r="K16" s="394">
        <f>+K17+K18+K20+K19+K21</f>
        <v>0</v>
      </c>
      <c r="L16" s="394">
        <f>+L17+L18+L20+L19+L21</f>
        <v>0</v>
      </c>
      <c r="M16" s="395">
        <f t="shared" si="1"/>
        <v>0</v>
      </c>
      <c r="N16" s="394">
        <f>+N17+N18+N20+N19+N21</f>
        <v>0</v>
      </c>
      <c r="O16" s="394">
        <f t="shared" si="1"/>
        <v>0</v>
      </c>
      <c r="P16" s="396">
        <f>+D16+E16+F16+G16+H16+I16+J16+K16+L16+M16+N16+O16</f>
        <v>8362817.0700000003</v>
      </c>
    </row>
    <row r="17" spans="1:16" x14ac:dyDescent="0.25">
      <c r="A17" s="357" t="s">
        <v>117</v>
      </c>
      <c r="B17" s="358">
        <v>9840000</v>
      </c>
      <c r="C17" s="359">
        <v>0</v>
      </c>
      <c r="D17" s="359">
        <v>821000</v>
      </c>
      <c r="E17" s="359">
        <v>809000</v>
      </c>
      <c r="F17" s="359">
        <v>809000</v>
      </c>
      <c r="G17" s="359"/>
      <c r="H17" s="359"/>
      <c r="I17" s="359"/>
      <c r="J17" s="213"/>
      <c r="K17" s="213"/>
      <c r="L17" s="213"/>
      <c r="M17" s="369"/>
      <c r="N17" s="397"/>
      <c r="O17" s="215"/>
      <c r="P17" s="390">
        <f>+D17+E17+F17+G17+H17+I17+J17+K17+L17+M17+N17+O17</f>
        <v>2439000</v>
      </c>
    </row>
    <row r="18" spans="1:16" x14ac:dyDescent="0.25">
      <c r="A18" s="357" t="s">
        <v>118</v>
      </c>
      <c r="B18" s="358">
        <v>4795561.79</v>
      </c>
      <c r="C18" s="359">
        <v>0</v>
      </c>
      <c r="D18" s="359">
        <v>0</v>
      </c>
      <c r="E18" s="359"/>
      <c r="F18" s="359"/>
      <c r="G18" s="359"/>
      <c r="H18" s="359"/>
      <c r="I18" s="359"/>
      <c r="J18" s="213"/>
      <c r="K18" s="213"/>
      <c r="L18" s="213"/>
      <c r="M18" s="369"/>
      <c r="N18" s="397"/>
      <c r="O18" s="215"/>
      <c r="P18" s="390">
        <f>+D18+E18+F18+G18+H18+I18+J18+K18+L18+M18+N18+O18</f>
        <v>0</v>
      </c>
    </row>
    <row r="19" spans="1:16" ht="25.5" x14ac:dyDescent="0.25">
      <c r="A19" s="357" t="s">
        <v>119</v>
      </c>
      <c r="B19" s="360">
        <v>0</v>
      </c>
      <c r="C19" s="359">
        <v>0</v>
      </c>
      <c r="D19" s="359">
        <v>0</v>
      </c>
      <c r="E19" s="359"/>
      <c r="F19" s="359"/>
      <c r="G19" s="359"/>
      <c r="H19" s="359"/>
      <c r="I19" s="359"/>
      <c r="J19" s="213"/>
      <c r="K19" s="213"/>
      <c r="L19" s="213"/>
      <c r="M19" s="369"/>
      <c r="N19" s="213"/>
      <c r="O19" s="215"/>
      <c r="P19" s="390">
        <f t="shared" ref="P19:P81" si="2">+D19+E19+F19+G19+H19+I19+J19+K19+L19+M19+N19+O19</f>
        <v>0</v>
      </c>
    </row>
    <row r="20" spans="1:16" x14ac:dyDescent="0.25">
      <c r="A20" s="357" t="s">
        <v>120</v>
      </c>
      <c r="B20" s="360">
        <v>0</v>
      </c>
      <c r="C20" s="359">
        <v>0</v>
      </c>
      <c r="D20" s="359">
        <v>0</v>
      </c>
      <c r="E20" s="359"/>
      <c r="F20" s="359">
        <v>5169617.26</v>
      </c>
      <c r="G20" s="359"/>
      <c r="H20" s="359"/>
      <c r="I20" s="359"/>
      <c r="J20" s="213"/>
      <c r="K20" s="213"/>
      <c r="L20" s="213"/>
      <c r="M20" s="369"/>
      <c r="N20" s="213"/>
      <c r="O20" s="215"/>
      <c r="P20" s="390">
        <f t="shared" si="2"/>
        <v>5169617.26</v>
      </c>
    </row>
    <row r="21" spans="1:16" ht="26.25" thickBot="1" x14ac:dyDescent="0.3">
      <c r="A21" s="357" t="s">
        <v>121</v>
      </c>
      <c r="B21" s="358">
        <v>1976480.41</v>
      </c>
      <c r="C21" s="359">
        <v>0</v>
      </c>
      <c r="D21" s="359">
        <v>381023.81</v>
      </c>
      <c r="E21" s="359">
        <v>189357</v>
      </c>
      <c r="F21" s="359">
        <v>183819</v>
      </c>
      <c r="G21" s="359"/>
      <c r="H21" s="359"/>
      <c r="I21" s="359"/>
      <c r="J21" s="213"/>
      <c r="K21" s="213"/>
      <c r="L21" s="213"/>
      <c r="M21" s="369"/>
      <c r="N21" s="397"/>
      <c r="O21" s="215"/>
      <c r="P21" s="390">
        <f t="shared" si="2"/>
        <v>754199.81</v>
      </c>
    </row>
    <row r="22" spans="1:16" ht="15.75" thickBot="1" x14ac:dyDescent="0.3">
      <c r="A22" s="355" t="s">
        <v>122</v>
      </c>
      <c r="B22" s="356">
        <f>+B23+B24+B25+B26+B27+B28+B29+B30+B31</f>
        <v>30917992.379999999</v>
      </c>
      <c r="C22" s="356">
        <f>+C23+C24+C25+C26+C27+C28+C29+C30+C31</f>
        <v>0</v>
      </c>
      <c r="D22" s="393">
        <f t="shared" ref="D22:O22" si="3">+D23+D24+D25+D26+D27+D28+D29+D30+D31</f>
        <v>2216903.1799999997</v>
      </c>
      <c r="E22" s="394">
        <f t="shared" si="3"/>
        <v>2390001.13</v>
      </c>
      <c r="F22" s="394">
        <f t="shared" si="3"/>
        <v>4967440.67</v>
      </c>
      <c r="G22" s="394">
        <f t="shared" si="3"/>
        <v>0</v>
      </c>
      <c r="H22" s="394">
        <f t="shared" si="3"/>
        <v>0</v>
      </c>
      <c r="I22" s="394">
        <f t="shared" si="3"/>
        <v>0</v>
      </c>
      <c r="J22" s="394">
        <f>+J23+J24+J25+J26+J27+J28+J29+J30+J31</f>
        <v>0</v>
      </c>
      <c r="K22" s="394">
        <f>+K23+K24+K25+K26+K27+K28+K29+K30+K31</f>
        <v>0</v>
      </c>
      <c r="L22" s="394">
        <f>+L23+L24+L25+L26+L27+L28+L29+L30+L31</f>
        <v>0</v>
      </c>
      <c r="M22" s="395">
        <f t="shared" si="3"/>
        <v>0</v>
      </c>
      <c r="N22" s="394">
        <f>+N23+N24+N25+N26+N27+N28+N29+N30+N31</f>
        <v>0</v>
      </c>
      <c r="O22" s="394">
        <f t="shared" si="3"/>
        <v>0</v>
      </c>
      <c r="P22" s="396">
        <f>+D22+E22+F22+G22+H22+I22+J22+K22+L22+M22+N22+O22</f>
        <v>9574344.9800000004</v>
      </c>
    </row>
    <row r="23" spans="1:16" x14ac:dyDescent="0.25">
      <c r="A23" s="357" t="s">
        <v>123</v>
      </c>
      <c r="B23" s="358">
        <v>1498062</v>
      </c>
      <c r="C23" s="359">
        <v>0</v>
      </c>
      <c r="D23" s="359">
        <v>480202.83</v>
      </c>
      <c r="E23" s="359">
        <v>943660.09</v>
      </c>
      <c r="F23" s="359">
        <v>580136.37</v>
      </c>
      <c r="G23" s="359"/>
      <c r="H23" s="359"/>
      <c r="I23" s="359"/>
      <c r="J23" s="213"/>
      <c r="K23" s="213"/>
      <c r="L23" s="213"/>
      <c r="M23" s="216"/>
      <c r="N23" s="397"/>
      <c r="O23" s="397"/>
      <c r="P23" s="390">
        <f t="shared" si="2"/>
        <v>2003999.29</v>
      </c>
    </row>
    <row r="24" spans="1:16" ht="25.5" x14ac:dyDescent="0.25">
      <c r="A24" s="357" t="s">
        <v>272</v>
      </c>
      <c r="B24" s="360">
        <v>177839.34</v>
      </c>
      <c r="C24" s="359">
        <v>0</v>
      </c>
      <c r="D24" s="359">
        <v>0</v>
      </c>
      <c r="E24" s="359"/>
      <c r="F24" s="359"/>
      <c r="G24" s="359"/>
      <c r="H24" s="359"/>
      <c r="I24" s="359"/>
      <c r="J24" s="213"/>
      <c r="K24" s="213"/>
      <c r="L24" s="213"/>
      <c r="M24" s="216"/>
      <c r="N24" s="397"/>
      <c r="O24" s="397"/>
      <c r="P24" s="390">
        <f t="shared" si="2"/>
        <v>0</v>
      </c>
    </row>
    <row r="25" spans="1:16" x14ac:dyDescent="0.25">
      <c r="A25" s="357" t="s">
        <v>124</v>
      </c>
      <c r="B25" s="360">
        <v>1870072.32</v>
      </c>
      <c r="C25" s="359">
        <v>0</v>
      </c>
      <c r="D25" s="359">
        <v>0</v>
      </c>
      <c r="E25" s="359"/>
      <c r="F25" s="359"/>
      <c r="G25" s="359"/>
      <c r="H25" s="359"/>
      <c r="I25" s="359"/>
      <c r="J25" s="213"/>
      <c r="K25" s="213"/>
      <c r="L25" s="213"/>
      <c r="M25" s="216"/>
      <c r="N25" s="397"/>
      <c r="O25" s="397"/>
      <c r="P25" s="390">
        <f t="shared" si="2"/>
        <v>0</v>
      </c>
    </row>
    <row r="26" spans="1:16" x14ac:dyDescent="0.25">
      <c r="A26" s="357" t="s">
        <v>125</v>
      </c>
      <c r="B26" s="360">
        <v>1041400</v>
      </c>
      <c r="C26" s="359">
        <v>0</v>
      </c>
      <c r="D26" s="359">
        <v>39000</v>
      </c>
      <c r="E26" s="359">
        <v>21000</v>
      </c>
      <c r="F26" s="359">
        <v>163335</v>
      </c>
      <c r="G26" s="359"/>
      <c r="H26" s="359"/>
      <c r="I26" s="359"/>
      <c r="J26" s="213"/>
      <c r="K26" s="213"/>
      <c r="L26" s="213"/>
      <c r="M26" s="216"/>
      <c r="N26" s="397"/>
      <c r="O26" s="397"/>
      <c r="P26" s="390">
        <f t="shared" si="2"/>
        <v>223335</v>
      </c>
    </row>
    <row r="27" spans="1:16" x14ac:dyDescent="0.25">
      <c r="A27" s="357" t="s">
        <v>126</v>
      </c>
      <c r="B27" s="360">
        <v>13018000</v>
      </c>
      <c r="C27" s="359">
        <v>0</v>
      </c>
      <c r="D27" s="359">
        <v>1462790.69</v>
      </c>
      <c r="E27" s="359">
        <v>861018.64</v>
      </c>
      <c r="F27" s="359">
        <v>1063224.54</v>
      </c>
      <c r="G27" s="359"/>
      <c r="H27" s="359"/>
      <c r="I27" s="359"/>
      <c r="J27" s="213"/>
      <c r="K27" s="213"/>
      <c r="L27" s="213"/>
      <c r="M27" s="216"/>
      <c r="N27" s="397"/>
      <c r="O27" s="397"/>
      <c r="P27" s="390">
        <f t="shared" si="2"/>
        <v>3387033.87</v>
      </c>
    </row>
    <row r="28" spans="1:16" x14ac:dyDescent="0.25">
      <c r="A28" s="357" t="s">
        <v>127</v>
      </c>
      <c r="B28" s="360">
        <v>119813.99</v>
      </c>
      <c r="C28" s="359">
        <v>0</v>
      </c>
      <c r="D28" s="359">
        <v>86618.65</v>
      </c>
      <c r="E28" s="359"/>
      <c r="F28" s="359"/>
      <c r="G28" s="359"/>
      <c r="H28" s="359"/>
      <c r="I28" s="359"/>
      <c r="J28" s="213"/>
      <c r="K28" s="213"/>
      <c r="L28" s="213"/>
      <c r="M28" s="216"/>
      <c r="N28" s="397"/>
      <c r="O28" s="397"/>
      <c r="P28" s="390">
        <f t="shared" si="2"/>
        <v>86618.65</v>
      </c>
    </row>
    <row r="29" spans="1:16" ht="38.25" x14ac:dyDescent="0.25">
      <c r="A29" s="357" t="s">
        <v>128</v>
      </c>
      <c r="B29" s="360">
        <v>12544406.49</v>
      </c>
      <c r="C29" s="359">
        <v>0</v>
      </c>
      <c r="D29" s="359">
        <v>148291.01</v>
      </c>
      <c r="E29" s="359">
        <v>564322.4</v>
      </c>
      <c r="F29" s="359">
        <v>3085544.76</v>
      </c>
      <c r="G29" s="359"/>
      <c r="H29" s="359"/>
      <c r="I29" s="359"/>
      <c r="J29" s="213"/>
      <c r="K29" s="213"/>
      <c r="L29" s="213"/>
      <c r="M29" s="216"/>
      <c r="N29" s="397"/>
      <c r="O29" s="397"/>
      <c r="P29" s="390">
        <f t="shared" si="2"/>
        <v>3798158.17</v>
      </c>
    </row>
    <row r="30" spans="1:16" ht="25.5" x14ac:dyDescent="0.25">
      <c r="A30" s="357" t="s">
        <v>129</v>
      </c>
      <c r="B30" s="360">
        <v>648398.24</v>
      </c>
      <c r="C30" s="359">
        <v>0</v>
      </c>
      <c r="D30" s="359">
        <v>0</v>
      </c>
      <c r="E30" s="359"/>
      <c r="F30" s="359"/>
      <c r="G30" s="359"/>
      <c r="H30" s="359"/>
      <c r="I30" s="213"/>
      <c r="J30" s="213"/>
      <c r="K30" s="213"/>
      <c r="L30" s="213"/>
      <c r="M30" s="216"/>
      <c r="N30" s="397"/>
      <c r="O30" s="397"/>
      <c r="P30" s="390">
        <f t="shared" si="2"/>
        <v>0</v>
      </c>
    </row>
    <row r="31" spans="1:16" ht="26.25" thickBot="1" x14ac:dyDescent="0.3">
      <c r="A31" s="361" t="s">
        <v>130</v>
      </c>
      <c r="B31" s="362">
        <v>0</v>
      </c>
      <c r="C31" s="359">
        <v>0</v>
      </c>
      <c r="D31" s="359">
        <v>0</v>
      </c>
      <c r="E31" s="359"/>
      <c r="F31" s="359">
        <v>75200</v>
      </c>
      <c r="G31" s="359"/>
      <c r="H31" s="359"/>
      <c r="I31" s="359"/>
      <c r="J31" s="213"/>
      <c r="K31" s="213"/>
      <c r="L31" s="213"/>
      <c r="M31" s="216"/>
      <c r="N31" s="397"/>
      <c r="O31" s="397"/>
      <c r="P31" s="390">
        <f t="shared" si="2"/>
        <v>75200</v>
      </c>
    </row>
    <row r="32" spans="1:16" ht="15.75" thickBot="1" x14ac:dyDescent="0.3">
      <c r="A32" s="355" t="s">
        <v>131</v>
      </c>
      <c r="B32" s="356">
        <f>+B33+B34+B35+B36+B37+B38+B39+B40+B41</f>
        <v>61149975.13000001</v>
      </c>
      <c r="C32" s="356">
        <f>+C33+C34+C35+C36+C37+C38+C39+C40+C41</f>
        <v>0</v>
      </c>
      <c r="D32" s="393">
        <f t="shared" ref="D32:O32" si="4">+D33+D34+D35+D36+D37+D38+D39+D40+D41</f>
        <v>4217991.95</v>
      </c>
      <c r="E32" s="394">
        <f t="shared" si="4"/>
        <v>49640.18</v>
      </c>
      <c r="F32" s="394">
        <f t="shared" si="4"/>
        <v>1495034.72</v>
      </c>
      <c r="G32" s="394">
        <f t="shared" si="4"/>
        <v>0</v>
      </c>
      <c r="H32" s="394">
        <f t="shared" si="4"/>
        <v>0</v>
      </c>
      <c r="I32" s="394">
        <f t="shared" si="4"/>
        <v>0</v>
      </c>
      <c r="J32" s="394">
        <f t="shared" si="4"/>
        <v>0</v>
      </c>
      <c r="K32" s="394">
        <f>+K33+K34+K35+K36+K37+K38+K39+K40+K41</f>
        <v>0</v>
      </c>
      <c r="L32" s="394">
        <f>+L33+L34+L35+L36+L37+L38+L39+L40+L41</f>
        <v>0</v>
      </c>
      <c r="M32" s="395">
        <f t="shared" si="4"/>
        <v>0</v>
      </c>
      <c r="N32" s="394">
        <f>+N33+N34+N35+N36+N37+N38+N39+N40+N41</f>
        <v>0</v>
      </c>
      <c r="O32" s="394">
        <f t="shared" si="4"/>
        <v>0</v>
      </c>
      <c r="P32" s="396">
        <f t="shared" si="2"/>
        <v>5762666.8499999996</v>
      </c>
    </row>
    <row r="33" spans="1:16" ht="25.5" x14ac:dyDescent="0.25">
      <c r="A33" s="357" t="s">
        <v>132</v>
      </c>
      <c r="B33" s="360">
        <v>4197770.17</v>
      </c>
      <c r="C33" s="359">
        <v>0</v>
      </c>
      <c r="D33" s="359">
        <v>535978.48</v>
      </c>
      <c r="E33" s="359">
        <v>5500</v>
      </c>
      <c r="F33" s="359">
        <v>210571</v>
      </c>
      <c r="G33" s="359"/>
      <c r="H33" s="359"/>
      <c r="I33" s="359"/>
      <c r="J33" s="213"/>
      <c r="K33" s="213"/>
      <c r="L33" s="213"/>
      <c r="M33" s="216"/>
      <c r="N33" s="397"/>
      <c r="O33" s="397"/>
      <c r="P33" s="390">
        <f t="shared" si="2"/>
        <v>752049.48</v>
      </c>
    </row>
    <row r="34" spans="1:16" x14ac:dyDescent="0.25">
      <c r="A34" s="357" t="s">
        <v>133</v>
      </c>
      <c r="B34" s="360">
        <v>174197.65</v>
      </c>
      <c r="C34" s="359">
        <v>0</v>
      </c>
      <c r="D34" s="359">
        <v>0</v>
      </c>
      <c r="E34" s="359"/>
      <c r="F34" s="359"/>
      <c r="G34" s="359"/>
      <c r="H34" s="359"/>
      <c r="I34" s="359"/>
      <c r="J34" s="213"/>
      <c r="K34" s="213"/>
      <c r="L34" s="213"/>
      <c r="M34" s="216"/>
      <c r="N34" s="397"/>
      <c r="O34" s="397"/>
      <c r="P34" s="390">
        <f t="shared" si="2"/>
        <v>0</v>
      </c>
    </row>
    <row r="35" spans="1:16" ht="25.5" x14ac:dyDescent="0.25">
      <c r="A35" s="357" t="s">
        <v>134</v>
      </c>
      <c r="B35" s="360">
        <v>7833398.3899999997</v>
      </c>
      <c r="C35" s="359">
        <v>0</v>
      </c>
      <c r="D35" s="359">
        <v>0</v>
      </c>
      <c r="E35" s="359"/>
      <c r="F35" s="359">
        <v>106200</v>
      </c>
      <c r="G35" s="359"/>
      <c r="H35" s="359"/>
      <c r="I35" s="359"/>
      <c r="J35" s="213"/>
      <c r="K35" s="213"/>
      <c r="L35" s="213"/>
      <c r="M35" s="216"/>
      <c r="N35" s="397"/>
      <c r="O35" s="397"/>
      <c r="P35" s="390">
        <f>+D35+E35+F35+G35+H35+I35+J35+K35+L35+M35+N35+O35</f>
        <v>106200</v>
      </c>
    </row>
    <row r="36" spans="1:16" x14ac:dyDescent="0.25">
      <c r="A36" s="357" t="s">
        <v>135</v>
      </c>
      <c r="B36" s="360">
        <v>22421810.68</v>
      </c>
      <c r="C36" s="359">
        <v>0</v>
      </c>
      <c r="D36" s="359">
        <v>620464.43000000005</v>
      </c>
      <c r="E36" s="359"/>
      <c r="F36" s="359"/>
      <c r="G36" s="359"/>
      <c r="H36" s="359"/>
      <c r="I36" s="359"/>
      <c r="J36" s="213"/>
      <c r="K36" s="213"/>
      <c r="L36" s="213"/>
      <c r="M36" s="216"/>
      <c r="N36" s="397"/>
      <c r="O36" s="397"/>
      <c r="P36" s="390">
        <f t="shared" si="2"/>
        <v>620464.43000000005</v>
      </c>
    </row>
    <row r="37" spans="1:16" ht="25.5" x14ac:dyDescent="0.25">
      <c r="A37" s="357" t="s">
        <v>136</v>
      </c>
      <c r="B37" s="360">
        <v>587960.44999999995</v>
      </c>
      <c r="C37" s="359">
        <v>0</v>
      </c>
      <c r="D37" s="359">
        <v>0</v>
      </c>
      <c r="E37" s="359"/>
      <c r="F37" s="359">
        <v>29000.15</v>
      </c>
      <c r="G37" s="359"/>
      <c r="H37" s="359"/>
      <c r="I37" s="359"/>
      <c r="J37" s="213"/>
      <c r="K37" s="213"/>
      <c r="L37" s="213"/>
      <c r="M37" s="216"/>
      <c r="N37" s="397"/>
      <c r="O37" s="397"/>
      <c r="P37" s="390">
        <f t="shared" si="2"/>
        <v>29000.15</v>
      </c>
    </row>
    <row r="38" spans="1:16" ht="25.5" x14ac:dyDescent="0.25">
      <c r="A38" s="357" t="s">
        <v>137</v>
      </c>
      <c r="B38" s="360"/>
      <c r="C38" s="359">
        <v>0</v>
      </c>
      <c r="D38" s="359">
        <v>0</v>
      </c>
      <c r="E38" s="359"/>
      <c r="F38" s="359"/>
      <c r="G38" s="359"/>
      <c r="H38" s="359"/>
      <c r="I38" s="359"/>
      <c r="J38" s="213"/>
      <c r="K38" s="213"/>
      <c r="L38" s="213"/>
      <c r="M38" s="216"/>
      <c r="N38" s="397"/>
      <c r="O38" s="397"/>
      <c r="P38" s="390">
        <f t="shared" si="2"/>
        <v>0</v>
      </c>
    </row>
    <row r="39" spans="1:16" ht="25.5" x14ac:dyDescent="0.25">
      <c r="A39" s="357" t="s">
        <v>138</v>
      </c>
      <c r="B39" s="360">
        <v>12181812.560000001</v>
      </c>
      <c r="C39" s="359">
        <v>0</v>
      </c>
      <c r="D39" s="359">
        <v>2938572.91</v>
      </c>
      <c r="E39" s="359">
        <v>18110.400000000001</v>
      </c>
      <c r="F39" s="359">
        <v>1108212.4099999999</v>
      </c>
      <c r="G39" s="359"/>
      <c r="H39" s="359"/>
      <c r="I39" s="359"/>
      <c r="J39" s="213"/>
      <c r="K39" s="213"/>
      <c r="L39" s="213"/>
      <c r="M39" s="216"/>
      <c r="N39" s="397"/>
      <c r="O39" s="397"/>
      <c r="P39" s="390">
        <f t="shared" si="2"/>
        <v>4064895.7199999997</v>
      </c>
    </row>
    <row r="40" spans="1:16" ht="38.25" x14ac:dyDescent="0.25">
      <c r="A40" s="357" t="s">
        <v>139</v>
      </c>
      <c r="B40" s="363">
        <v>0</v>
      </c>
      <c r="C40" s="359">
        <v>0</v>
      </c>
      <c r="D40" s="359">
        <v>0</v>
      </c>
      <c r="E40" s="359"/>
      <c r="F40" s="359"/>
      <c r="G40" s="359"/>
      <c r="H40" s="359"/>
      <c r="I40" s="359"/>
      <c r="J40" s="213"/>
      <c r="K40" s="213"/>
      <c r="L40" s="213"/>
      <c r="M40" s="216"/>
      <c r="N40" s="397"/>
      <c r="O40" s="397"/>
      <c r="P40" s="390">
        <f t="shared" si="2"/>
        <v>0</v>
      </c>
    </row>
    <row r="41" spans="1:16" ht="15.75" thickBot="1" x14ac:dyDescent="0.3">
      <c r="A41" s="357" t="s">
        <v>140</v>
      </c>
      <c r="B41" s="360">
        <v>13753025.23</v>
      </c>
      <c r="C41" s="359">
        <v>0</v>
      </c>
      <c r="D41" s="359">
        <v>122976.13</v>
      </c>
      <c r="E41" s="359">
        <v>26029.78</v>
      </c>
      <c r="F41" s="359">
        <v>41051.160000000003</v>
      </c>
      <c r="G41" s="359"/>
      <c r="H41" s="359"/>
      <c r="I41" s="359"/>
      <c r="J41" s="213"/>
      <c r="K41" s="213"/>
      <c r="L41" s="213"/>
      <c r="M41" s="216"/>
      <c r="N41" s="397"/>
      <c r="O41" s="397"/>
      <c r="P41" s="390">
        <f t="shared" si="2"/>
        <v>190057.07</v>
      </c>
    </row>
    <row r="42" spans="1:16" ht="15.75" thickBot="1" x14ac:dyDescent="0.3">
      <c r="A42" s="355" t="s">
        <v>141</v>
      </c>
      <c r="B42" s="356">
        <f t="shared" ref="B42" si="5">+B43+B44+B45+B46+B47+B48+B49+B49</f>
        <v>0</v>
      </c>
      <c r="C42" s="356">
        <f>+C43+C44+C45+C46+C47+C48+C49+C49</f>
        <v>0</v>
      </c>
      <c r="D42" s="393">
        <f t="shared" ref="D42:O42" si="6">+D43+D44+D45+D46+D47+D48+D49+D49</f>
        <v>0</v>
      </c>
      <c r="E42" s="394">
        <f t="shared" si="6"/>
        <v>0</v>
      </c>
      <c r="F42" s="394">
        <f t="shared" si="6"/>
        <v>0</v>
      </c>
      <c r="G42" s="394">
        <f t="shared" si="6"/>
        <v>0</v>
      </c>
      <c r="H42" s="394">
        <f t="shared" si="6"/>
        <v>0</v>
      </c>
      <c r="I42" s="394">
        <f t="shared" si="6"/>
        <v>0</v>
      </c>
      <c r="J42" s="394">
        <f t="shared" si="6"/>
        <v>0</v>
      </c>
      <c r="K42" s="394">
        <f t="shared" si="6"/>
        <v>0</v>
      </c>
      <c r="L42" s="394">
        <f>+L43+L44+L45+L46+L47+L48+L49+L49</f>
        <v>0</v>
      </c>
      <c r="M42" s="395">
        <f t="shared" si="6"/>
        <v>0</v>
      </c>
      <c r="N42" s="394">
        <f>+N43+N44+N45+N46+N47+N48+N49+N49</f>
        <v>0</v>
      </c>
      <c r="O42" s="394">
        <f t="shared" si="6"/>
        <v>0</v>
      </c>
      <c r="P42" s="396">
        <f>+D42+E42+F42+G42+H42+I42+J42+K42+L42+M42+N42+O42</f>
        <v>0</v>
      </c>
    </row>
    <row r="43" spans="1:16" ht="22.5" customHeight="1" x14ac:dyDescent="0.25">
      <c r="A43" s="357" t="s">
        <v>142</v>
      </c>
      <c r="B43" s="360">
        <v>0</v>
      </c>
      <c r="C43" s="359">
        <v>0</v>
      </c>
      <c r="D43" s="398">
        <v>0</v>
      </c>
      <c r="E43" s="398">
        <v>0</v>
      </c>
      <c r="F43" s="363">
        <v>0</v>
      </c>
      <c r="G43" s="363">
        <v>0</v>
      </c>
      <c r="H43" s="359">
        <v>0</v>
      </c>
      <c r="I43" s="359">
        <v>0</v>
      </c>
      <c r="J43" s="213">
        <v>0</v>
      </c>
      <c r="K43" s="213">
        <v>0</v>
      </c>
      <c r="L43" s="213">
        <v>0</v>
      </c>
      <c r="M43" s="217">
        <v>0</v>
      </c>
      <c r="N43" s="218">
        <v>0</v>
      </c>
      <c r="O43" s="397">
        <v>0</v>
      </c>
      <c r="P43" s="390">
        <f t="shared" si="2"/>
        <v>0</v>
      </c>
    </row>
    <row r="44" spans="1:16" ht="25.5" x14ac:dyDescent="0.25">
      <c r="A44" s="357" t="s">
        <v>143</v>
      </c>
      <c r="B44" s="363">
        <v>0</v>
      </c>
      <c r="C44" s="359">
        <v>0</v>
      </c>
      <c r="D44" s="398">
        <v>0</v>
      </c>
      <c r="E44" s="398">
        <v>0</v>
      </c>
      <c r="F44" s="363">
        <v>0</v>
      </c>
      <c r="G44" s="363">
        <v>0</v>
      </c>
      <c r="H44" s="359">
        <v>0</v>
      </c>
      <c r="I44" s="359">
        <v>0</v>
      </c>
      <c r="J44" s="213">
        <v>0</v>
      </c>
      <c r="K44" s="213">
        <v>0</v>
      </c>
      <c r="L44" s="213">
        <v>0</v>
      </c>
      <c r="M44" s="217">
        <v>0</v>
      </c>
      <c r="N44" s="218">
        <v>0</v>
      </c>
      <c r="O44" s="397">
        <v>0</v>
      </c>
      <c r="P44" s="390">
        <f t="shared" si="2"/>
        <v>0</v>
      </c>
    </row>
    <row r="45" spans="1:16" ht="25.5" x14ac:dyDescent="0.25">
      <c r="A45" s="357" t="s">
        <v>144</v>
      </c>
      <c r="B45" s="363">
        <v>0</v>
      </c>
      <c r="C45" s="359">
        <v>0</v>
      </c>
      <c r="D45" s="398">
        <v>0</v>
      </c>
      <c r="E45" s="398">
        <v>0</v>
      </c>
      <c r="F45" s="363">
        <v>0</v>
      </c>
      <c r="G45" s="363">
        <v>0</v>
      </c>
      <c r="H45" s="359">
        <v>0</v>
      </c>
      <c r="I45" s="359">
        <v>0</v>
      </c>
      <c r="J45" s="213">
        <v>0</v>
      </c>
      <c r="K45" s="213">
        <v>0</v>
      </c>
      <c r="L45" s="213">
        <v>0</v>
      </c>
      <c r="M45" s="217">
        <v>0</v>
      </c>
      <c r="N45" s="218">
        <v>0</v>
      </c>
      <c r="O45" s="397">
        <v>0</v>
      </c>
      <c r="P45" s="390">
        <f t="shared" si="2"/>
        <v>0</v>
      </c>
    </row>
    <row r="46" spans="1:16" ht="25.5" x14ac:dyDescent="0.25">
      <c r="A46" s="357" t="s">
        <v>145</v>
      </c>
      <c r="B46" s="363">
        <v>0</v>
      </c>
      <c r="C46" s="359">
        <v>0</v>
      </c>
      <c r="D46" s="398">
        <v>0</v>
      </c>
      <c r="E46" s="398">
        <v>0</v>
      </c>
      <c r="F46" s="363">
        <v>0</v>
      </c>
      <c r="G46" s="363">
        <v>0</v>
      </c>
      <c r="H46" s="359">
        <v>0</v>
      </c>
      <c r="I46" s="359">
        <v>0</v>
      </c>
      <c r="J46" s="213">
        <v>0</v>
      </c>
      <c r="K46" s="213">
        <v>0</v>
      </c>
      <c r="L46" s="213">
        <v>0</v>
      </c>
      <c r="M46" s="217">
        <v>0</v>
      </c>
      <c r="N46" s="218">
        <v>0</v>
      </c>
      <c r="O46" s="397">
        <v>0</v>
      </c>
      <c r="P46" s="390">
        <f t="shared" si="2"/>
        <v>0</v>
      </c>
    </row>
    <row r="47" spans="1:16" ht="25.5" x14ac:dyDescent="0.25">
      <c r="A47" s="357" t="s">
        <v>146</v>
      </c>
      <c r="B47" s="363">
        <v>0</v>
      </c>
      <c r="C47" s="359">
        <v>0</v>
      </c>
      <c r="D47" s="398">
        <v>0</v>
      </c>
      <c r="E47" s="398">
        <v>0</v>
      </c>
      <c r="F47" s="363">
        <v>0</v>
      </c>
      <c r="G47" s="363">
        <v>0</v>
      </c>
      <c r="H47" s="359">
        <v>0</v>
      </c>
      <c r="I47" s="359">
        <v>0</v>
      </c>
      <c r="J47" s="213">
        <v>0</v>
      </c>
      <c r="K47" s="213">
        <v>0</v>
      </c>
      <c r="L47" s="213">
        <v>0</v>
      </c>
      <c r="M47" s="217">
        <v>0</v>
      </c>
      <c r="N47" s="218">
        <v>0</v>
      </c>
      <c r="O47" s="397">
        <v>0</v>
      </c>
      <c r="P47" s="390">
        <f t="shared" si="2"/>
        <v>0</v>
      </c>
    </row>
    <row r="48" spans="1:16" ht="21.75" customHeight="1" x14ac:dyDescent="0.25">
      <c r="A48" s="357" t="s">
        <v>147</v>
      </c>
      <c r="B48" s="363">
        <v>0</v>
      </c>
      <c r="C48" s="359">
        <v>0</v>
      </c>
      <c r="D48" s="398">
        <v>0</v>
      </c>
      <c r="E48" s="398">
        <v>0</v>
      </c>
      <c r="F48" s="363">
        <v>0</v>
      </c>
      <c r="G48" s="363">
        <v>0</v>
      </c>
      <c r="H48" s="359">
        <v>0</v>
      </c>
      <c r="I48" s="359">
        <v>0</v>
      </c>
      <c r="J48" s="213">
        <v>0</v>
      </c>
      <c r="K48" s="213">
        <v>0</v>
      </c>
      <c r="L48" s="213">
        <v>0</v>
      </c>
      <c r="M48" s="217">
        <v>0</v>
      </c>
      <c r="N48" s="218">
        <v>0</v>
      </c>
      <c r="O48" s="397">
        <v>0</v>
      </c>
      <c r="P48" s="390">
        <f t="shared" si="2"/>
        <v>0</v>
      </c>
    </row>
    <row r="49" spans="1:16" ht="26.25" thickBot="1" x14ac:dyDescent="0.3">
      <c r="A49" s="357" t="s">
        <v>148</v>
      </c>
      <c r="B49" s="363">
        <v>0</v>
      </c>
      <c r="C49" s="359">
        <v>0</v>
      </c>
      <c r="D49" s="398">
        <v>0</v>
      </c>
      <c r="E49" s="398">
        <v>0</v>
      </c>
      <c r="F49" s="363">
        <v>0</v>
      </c>
      <c r="G49" s="363">
        <v>0</v>
      </c>
      <c r="H49" s="359">
        <v>0</v>
      </c>
      <c r="I49" s="359">
        <v>0</v>
      </c>
      <c r="J49" s="213">
        <v>0</v>
      </c>
      <c r="K49" s="213">
        <v>0</v>
      </c>
      <c r="L49" s="213">
        <v>0</v>
      </c>
      <c r="M49" s="217">
        <v>0</v>
      </c>
      <c r="N49" s="218">
        <v>0</v>
      </c>
      <c r="O49" s="397">
        <v>0</v>
      </c>
      <c r="P49" s="390">
        <f t="shared" si="2"/>
        <v>0</v>
      </c>
    </row>
    <row r="50" spans="1:16" ht="15.75" thickBot="1" x14ac:dyDescent="0.3">
      <c r="A50" s="355" t="s">
        <v>149</v>
      </c>
      <c r="B50" s="356">
        <v>0</v>
      </c>
      <c r="C50" s="356">
        <v>0</v>
      </c>
      <c r="D50" s="393">
        <v>0</v>
      </c>
      <c r="E50" s="394">
        <v>0</v>
      </c>
      <c r="F50" s="394">
        <v>0</v>
      </c>
      <c r="G50" s="394">
        <v>0</v>
      </c>
      <c r="H50" s="394">
        <v>0</v>
      </c>
      <c r="I50" s="394">
        <v>0</v>
      </c>
      <c r="J50" s="394">
        <v>0</v>
      </c>
      <c r="K50" s="394">
        <v>0</v>
      </c>
      <c r="L50" s="394">
        <v>0</v>
      </c>
      <c r="M50" s="395">
        <v>0</v>
      </c>
      <c r="N50" s="394">
        <f>+N51+N52+N53+N54+N55+N56+N57</f>
        <v>0</v>
      </c>
      <c r="O50" s="394">
        <v>0</v>
      </c>
      <c r="P50" s="396">
        <f>+D50+E50+F50+G50+H50+I50+J50+K50+L50+M50+N50+O50</f>
        <v>0</v>
      </c>
    </row>
    <row r="51" spans="1:16" ht="25.5" x14ac:dyDescent="0.25">
      <c r="A51" s="357" t="s">
        <v>150</v>
      </c>
      <c r="B51" s="363">
        <v>0</v>
      </c>
      <c r="C51" s="359">
        <v>0</v>
      </c>
      <c r="D51" s="398">
        <v>0</v>
      </c>
      <c r="E51" s="398">
        <v>0</v>
      </c>
      <c r="F51" s="363">
        <v>0</v>
      </c>
      <c r="G51" s="363">
        <v>0</v>
      </c>
      <c r="H51" s="359">
        <v>0</v>
      </c>
      <c r="I51" s="359">
        <v>0</v>
      </c>
      <c r="J51" s="213">
        <v>0</v>
      </c>
      <c r="K51" s="213">
        <v>0</v>
      </c>
      <c r="L51" s="213">
        <v>0</v>
      </c>
      <c r="M51" s="217">
        <v>0</v>
      </c>
      <c r="N51" s="360">
        <v>0</v>
      </c>
      <c r="O51" s="397">
        <v>0</v>
      </c>
      <c r="P51" s="390">
        <f>+D51+E51+F51+G51+H51+I51+J51+K51+L51+M51+N51+O51</f>
        <v>0</v>
      </c>
    </row>
    <row r="52" spans="1:16" ht="25.5" x14ac:dyDescent="0.25">
      <c r="A52" s="357" t="s">
        <v>151</v>
      </c>
      <c r="B52" s="363">
        <v>0</v>
      </c>
      <c r="C52" s="359">
        <v>0</v>
      </c>
      <c r="D52" s="398">
        <v>0</v>
      </c>
      <c r="E52" s="398">
        <v>0</v>
      </c>
      <c r="F52" s="363">
        <v>0</v>
      </c>
      <c r="G52" s="363">
        <v>0</v>
      </c>
      <c r="H52" s="359">
        <v>0</v>
      </c>
      <c r="I52" s="359">
        <v>0</v>
      </c>
      <c r="J52" s="213">
        <v>0</v>
      </c>
      <c r="K52" s="213">
        <v>0</v>
      </c>
      <c r="L52" s="213">
        <v>0</v>
      </c>
      <c r="M52" s="217">
        <v>0</v>
      </c>
      <c r="N52" s="360">
        <v>0</v>
      </c>
      <c r="O52" s="397">
        <v>0</v>
      </c>
      <c r="P52" s="390">
        <f t="shared" si="2"/>
        <v>0</v>
      </c>
    </row>
    <row r="53" spans="1:16" ht="25.5" x14ac:dyDescent="0.25">
      <c r="A53" s="357" t="s">
        <v>152</v>
      </c>
      <c r="B53" s="363">
        <v>0</v>
      </c>
      <c r="C53" s="359">
        <v>0</v>
      </c>
      <c r="D53" s="398">
        <v>0</v>
      </c>
      <c r="E53" s="398">
        <v>0</v>
      </c>
      <c r="F53" s="363">
        <v>0</v>
      </c>
      <c r="G53" s="363">
        <v>0</v>
      </c>
      <c r="H53" s="359">
        <v>0</v>
      </c>
      <c r="I53" s="359">
        <v>0</v>
      </c>
      <c r="J53" s="213">
        <v>0</v>
      </c>
      <c r="K53" s="213">
        <v>0</v>
      </c>
      <c r="L53" s="213">
        <v>0</v>
      </c>
      <c r="M53" s="217">
        <v>0</v>
      </c>
      <c r="N53" s="360">
        <v>0</v>
      </c>
      <c r="O53" s="397">
        <v>0</v>
      </c>
      <c r="P53" s="390">
        <f t="shared" si="2"/>
        <v>0</v>
      </c>
    </row>
    <row r="54" spans="1:16" ht="25.5" x14ac:dyDescent="0.25">
      <c r="A54" s="357" t="s">
        <v>153</v>
      </c>
      <c r="B54" s="363">
        <v>0</v>
      </c>
      <c r="C54" s="359">
        <v>0</v>
      </c>
      <c r="D54" s="398">
        <v>0</v>
      </c>
      <c r="E54" s="398">
        <v>0</v>
      </c>
      <c r="F54" s="363">
        <v>0</v>
      </c>
      <c r="G54" s="363">
        <v>0</v>
      </c>
      <c r="H54" s="359">
        <v>0</v>
      </c>
      <c r="I54" s="359">
        <v>0</v>
      </c>
      <c r="J54" s="213">
        <v>0</v>
      </c>
      <c r="K54" s="213">
        <v>0</v>
      </c>
      <c r="L54" s="213">
        <v>0</v>
      </c>
      <c r="M54" s="217">
        <v>0</v>
      </c>
      <c r="N54" s="360">
        <v>0</v>
      </c>
      <c r="O54" s="397">
        <v>0</v>
      </c>
      <c r="P54" s="390">
        <f t="shared" si="2"/>
        <v>0</v>
      </c>
    </row>
    <row r="55" spans="1:16" ht="25.5" x14ac:dyDescent="0.25">
      <c r="A55" s="357" t="s">
        <v>154</v>
      </c>
      <c r="B55" s="363">
        <v>0</v>
      </c>
      <c r="C55" s="359">
        <v>0</v>
      </c>
      <c r="D55" s="398">
        <v>0</v>
      </c>
      <c r="E55" s="398">
        <v>0</v>
      </c>
      <c r="F55" s="363">
        <v>0</v>
      </c>
      <c r="G55" s="363">
        <v>0</v>
      </c>
      <c r="H55" s="359">
        <v>0</v>
      </c>
      <c r="I55" s="359">
        <v>0</v>
      </c>
      <c r="J55" s="213">
        <v>0</v>
      </c>
      <c r="K55" s="213">
        <v>0</v>
      </c>
      <c r="L55" s="213">
        <v>0</v>
      </c>
      <c r="M55" s="217">
        <v>0</v>
      </c>
      <c r="N55" s="360">
        <v>0</v>
      </c>
      <c r="O55" s="397">
        <v>0</v>
      </c>
      <c r="P55" s="390">
        <f t="shared" si="2"/>
        <v>0</v>
      </c>
    </row>
    <row r="56" spans="1:16" ht="25.5" x14ac:dyDescent="0.25">
      <c r="A56" s="357" t="s">
        <v>155</v>
      </c>
      <c r="B56" s="363">
        <v>0</v>
      </c>
      <c r="C56" s="359">
        <v>0</v>
      </c>
      <c r="D56" s="398">
        <v>0</v>
      </c>
      <c r="E56" s="398">
        <v>0</v>
      </c>
      <c r="F56" s="363">
        <v>0</v>
      </c>
      <c r="G56" s="363">
        <v>0</v>
      </c>
      <c r="H56" s="359">
        <v>0</v>
      </c>
      <c r="I56" s="359">
        <v>0</v>
      </c>
      <c r="J56" s="213">
        <v>0</v>
      </c>
      <c r="K56" s="213">
        <v>0</v>
      </c>
      <c r="L56" s="213">
        <v>0</v>
      </c>
      <c r="M56" s="217">
        <v>0</v>
      </c>
      <c r="N56" s="360">
        <v>0</v>
      </c>
      <c r="O56" s="397">
        <v>0</v>
      </c>
      <c r="P56" s="390">
        <f t="shared" si="2"/>
        <v>0</v>
      </c>
    </row>
    <row r="57" spans="1:16" ht="26.25" thickBot="1" x14ac:dyDescent="0.3">
      <c r="A57" s="357" t="s">
        <v>156</v>
      </c>
      <c r="B57" s="363">
        <v>0</v>
      </c>
      <c r="C57" s="359">
        <v>0</v>
      </c>
      <c r="D57" s="398">
        <v>0</v>
      </c>
      <c r="E57" s="398">
        <v>0</v>
      </c>
      <c r="F57" s="363">
        <v>0</v>
      </c>
      <c r="G57" s="363">
        <v>0</v>
      </c>
      <c r="H57" s="359">
        <v>0</v>
      </c>
      <c r="I57" s="359">
        <v>0</v>
      </c>
      <c r="J57" s="213">
        <v>0</v>
      </c>
      <c r="K57" s="213">
        <v>0</v>
      </c>
      <c r="L57" s="213">
        <v>0</v>
      </c>
      <c r="M57" s="217">
        <v>0</v>
      </c>
      <c r="N57" s="360">
        <v>0</v>
      </c>
      <c r="O57" s="397">
        <v>0</v>
      </c>
      <c r="P57" s="390">
        <f t="shared" si="2"/>
        <v>0</v>
      </c>
    </row>
    <row r="58" spans="1:16" ht="26.25" thickBot="1" x14ac:dyDescent="0.3">
      <c r="A58" s="355" t="s">
        <v>157</v>
      </c>
      <c r="B58" s="356">
        <f>+B59+B60+B61+B62+B63+B64+B65+B66+B67</f>
        <v>25448822.710000001</v>
      </c>
      <c r="C58" s="356">
        <f>+C59+C60+C61+C62+C63+C64+C65+C66+C67</f>
        <v>0</v>
      </c>
      <c r="D58" s="393">
        <f t="shared" ref="D58:O58" si="7">+D59+D60+D61+D62+D63+D64+D65+D66+D67</f>
        <v>326550.02</v>
      </c>
      <c r="E58" s="394">
        <f t="shared" si="7"/>
        <v>0</v>
      </c>
      <c r="F58" s="394">
        <f t="shared" si="7"/>
        <v>0</v>
      </c>
      <c r="G58" s="394">
        <f t="shared" si="7"/>
        <v>0</v>
      </c>
      <c r="H58" s="394">
        <f t="shared" si="7"/>
        <v>0</v>
      </c>
      <c r="I58" s="394">
        <f t="shared" si="7"/>
        <v>0</v>
      </c>
      <c r="J58" s="394">
        <f t="shared" si="7"/>
        <v>0</v>
      </c>
      <c r="K58" s="394">
        <f>+K59+K60+K61+K62+K63+K64+K65+K66+K67</f>
        <v>0</v>
      </c>
      <c r="L58" s="394">
        <f t="shared" si="7"/>
        <v>0</v>
      </c>
      <c r="M58" s="395">
        <f t="shared" si="7"/>
        <v>0</v>
      </c>
      <c r="N58" s="394">
        <f t="shared" si="7"/>
        <v>0</v>
      </c>
      <c r="O58" s="394">
        <f t="shared" si="7"/>
        <v>0</v>
      </c>
      <c r="P58" s="396">
        <f t="shared" si="2"/>
        <v>326550.02</v>
      </c>
    </row>
    <row r="59" spans="1:16" x14ac:dyDescent="0.25">
      <c r="A59" s="357" t="s">
        <v>158</v>
      </c>
      <c r="B59" s="360">
        <v>15126508.460000001</v>
      </c>
      <c r="C59" s="359">
        <v>0</v>
      </c>
      <c r="D59" s="359">
        <v>326550.02</v>
      </c>
      <c r="E59" s="359"/>
      <c r="F59" s="359"/>
      <c r="G59" s="359"/>
      <c r="H59" s="359"/>
      <c r="I59" s="359"/>
      <c r="J59" s="213"/>
      <c r="K59" s="213"/>
      <c r="L59" s="213"/>
      <c r="M59" s="216"/>
      <c r="N59" s="397"/>
      <c r="O59" s="397">
        <v>0</v>
      </c>
      <c r="P59" s="390">
        <f t="shared" si="2"/>
        <v>326550.02</v>
      </c>
    </row>
    <row r="60" spans="1:16" ht="26.25" customHeight="1" x14ac:dyDescent="0.25">
      <c r="A60" s="357" t="s">
        <v>159</v>
      </c>
      <c r="B60" s="360"/>
      <c r="C60" s="359">
        <v>0</v>
      </c>
      <c r="D60" s="359"/>
      <c r="E60" s="359"/>
      <c r="F60" s="359"/>
      <c r="G60" s="359"/>
      <c r="H60" s="359"/>
      <c r="I60" s="359"/>
      <c r="J60" s="213"/>
      <c r="K60" s="213"/>
      <c r="L60" s="213"/>
      <c r="M60" s="216"/>
      <c r="N60" s="360"/>
      <c r="O60" s="397"/>
      <c r="P60" s="390">
        <f t="shared" si="2"/>
        <v>0</v>
      </c>
    </row>
    <row r="61" spans="1:16" ht="36" customHeight="1" x14ac:dyDescent="0.25">
      <c r="A61" s="357" t="s">
        <v>160</v>
      </c>
      <c r="B61" s="360">
        <v>10322314.25</v>
      </c>
      <c r="C61" s="359">
        <v>0</v>
      </c>
      <c r="D61" s="359"/>
      <c r="E61" s="359"/>
      <c r="F61" s="359"/>
      <c r="G61" s="359"/>
      <c r="H61" s="359"/>
      <c r="I61" s="359"/>
      <c r="J61" s="213"/>
      <c r="K61" s="213"/>
      <c r="L61" s="213"/>
      <c r="M61" s="216"/>
      <c r="N61" s="397"/>
      <c r="O61" s="397"/>
      <c r="P61" s="390">
        <f t="shared" si="2"/>
        <v>0</v>
      </c>
    </row>
    <row r="62" spans="1:16" ht="25.5" x14ac:dyDescent="0.25">
      <c r="A62" s="357" t="s">
        <v>161</v>
      </c>
      <c r="B62" s="360"/>
      <c r="C62" s="359">
        <v>0</v>
      </c>
      <c r="D62" s="359"/>
      <c r="E62" s="359"/>
      <c r="F62" s="359"/>
      <c r="G62" s="359"/>
      <c r="H62" s="359"/>
      <c r="I62" s="359"/>
      <c r="J62" s="213"/>
      <c r="K62" s="213"/>
      <c r="L62" s="213"/>
      <c r="M62" s="216"/>
      <c r="N62" s="360"/>
      <c r="O62" s="397"/>
      <c r="P62" s="390">
        <f t="shared" si="2"/>
        <v>0</v>
      </c>
    </row>
    <row r="63" spans="1:16" ht="21" customHeight="1" x14ac:dyDescent="0.25">
      <c r="A63" s="357" t="s">
        <v>162</v>
      </c>
      <c r="B63" s="360"/>
      <c r="C63" s="359">
        <v>0</v>
      </c>
      <c r="D63" s="359"/>
      <c r="E63" s="359"/>
      <c r="F63" s="359"/>
      <c r="G63" s="359"/>
      <c r="H63" s="359"/>
      <c r="I63" s="359"/>
      <c r="J63" s="213"/>
      <c r="K63" s="213"/>
      <c r="L63" s="213"/>
      <c r="M63" s="216"/>
      <c r="N63" s="360"/>
      <c r="O63" s="397"/>
      <c r="P63" s="390">
        <f t="shared" si="2"/>
        <v>0</v>
      </c>
    </row>
    <row r="64" spans="1:16" x14ac:dyDescent="0.25">
      <c r="A64" s="357" t="s">
        <v>163</v>
      </c>
      <c r="B64" s="360"/>
      <c r="C64" s="359">
        <v>0</v>
      </c>
      <c r="D64" s="359"/>
      <c r="E64" s="359"/>
      <c r="F64" s="359"/>
      <c r="G64" s="359"/>
      <c r="H64" s="359"/>
      <c r="I64" s="359"/>
      <c r="J64" s="213"/>
      <c r="K64" s="213"/>
      <c r="L64" s="213"/>
      <c r="M64" s="216"/>
      <c r="N64" s="360"/>
      <c r="O64" s="397"/>
      <c r="P64" s="390">
        <f t="shared" si="2"/>
        <v>0</v>
      </c>
    </row>
    <row r="65" spans="1:16" x14ac:dyDescent="0.25">
      <c r="A65" s="357" t="s">
        <v>164</v>
      </c>
      <c r="B65" s="360"/>
      <c r="C65" s="359">
        <v>0</v>
      </c>
      <c r="D65" s="359"/>
      <c r="E65" s="359"/>
      <c r="F65" s="359"/>
      <c r="G65" s="359"/>
      <c r="H65" s="359"/>
      <c r="I65" s="359"/>
      <c r="J65" s="213"/>
      <c r="K65" s="213"/>
      <c r="L65" s="213"/>
      <c r="M65" s="216"/>
      <c r="N65" s="360"/>
      <c r="O65" s="397">
        <v>0</v>
      </c>
      <c r="P65" s="390">
        <f t="shared" si="2"/>
        <v>0</v>
      </c>
    </row>
    <row r="66" spans="1:16" x14ac:dyDescent="0.25">
      <c r="A66" s="357" t="s">
        <v>165</v>
      </c>
      <c r="B66" s="360"/>
      <c r="C66" s="359">
        <v>0</v>
      </c>
      <c r="D66" s="359"/>
      <c r="E66" s="359"/>
      <c r="F66" s="359"/>
      <c r="G66" s="359"/>
      <c r="H66" s="359"/>
      <c r="I66" s="359"/>
      <c r="J66" s="213"/>
      <c r="K66" s="213"/>
      <c r="L66" s="213"/>
      <c r="M66" s="216"/>
      <c r="N66" s="397"/>
      <c r="O66" s="397">
        <v>0</v>
      </c>
      <c r="P66" s="390">
        <f t="shared" si="2"/>
        <v>0</v>
      </c>
    </row>
    <row r="67" spans="1:16" ht="26.25" customHeight="1" thickBot="1" x14ac:dyDescent="0.3">
      <c r="A67" s="357" t="s">
        <v>166</v>
      </c>
      <c r="B67" s="360"/>
      <c r="C67" s="359">
        <v>0</v>
      </c>
      <c r="D67" s="359"/>
      <c r="E67" s="359"/>
      <c r="F67" s="359"/>
      <c r="G67" s="359"/>
      <c r="H67" s="359"/>
      <c r="I67" s="359"/>
      <c r="J67" s="213"/>
      <c r="K67" s="213"/>
      <c r="L67" s="213"/>
      <c r="M67" s="216"/>
      <c r="N67" s="360"/>
      <c r="O67" s="398">
        <v>0</v>
      </c>
      <c r="P67" s="390">
        <f t="shared" si="2"/>
        <v>0</v>
      </c>
    </row>
    <row r="68" spans="1:16" ht="15.75" thickBot="1" x14ac:dyDescent="0.3">
      <c r="A68" s="355" t="s">
        <v>167</v>
      </c>
      <c r="B68" s="356"/>
      <c r="C68" s="356">
        <f>+C69+C70+C71+C72</f>
        <v>0</v>
      </c>
      <c r="D68" s="393">
        <f t="shared" ref="D68:O68" si="8">+D69+D70+D71+D72</f>
        <v>0</v>
      </c>
      <c r="E68" s="394">
        <f t="shared" si="8"/>
        <v>0</v>
      </c>
      <c r="F68" s="394">
        <f t="shared" si="8"/>
        <v>0</v>
      </c>
      <c r="G68" s="394">
        <f t="shared" si="8"/>
        <v>0</v>
      </c>
      <c r="H68" s="394">
        <f t="shared" si="8"/>
        <v>0</v>
      </c>
      <c r="I68" s="394">
        <f t="shared" si="8"/>
        <v>0</v>
      </c>
      <c r="J68" s="394">
        <f t="shared" si="8"/>
        <v>0</v>
      </c>
      <c r="K68" s="394">
        <f t="shared" si="8"/>
        <v>0</v>
      </c>
      <c r="L68" s="394">
        <f t="shared" si="8"/>
        <v>0</v>
      </c>
      <c r="M68" s="395">
        <f t="shared" si="8"/>
        <v>0</v>
      </c>
      <c r="N68" s="394">
        <f t="shared" si="8"/>
        <v>0</v>
      </c>
      <c r="O68" s="394">
        <f t="shared" si="8"/>
        <v>0</v>
      </c>
      <c r="P68" s="396">
        <f t="shared" si="2"/>
        <v>0</v>
      </c>
    </row>
    <row r="69" spans="1:16" x14ac:dyDescent="0.25">
      <c r="A69" s="357" t="s">
        <v>168</v>
      </c>
      <c r="B69" s="360">
        <v>0</v>
      </c>
      <c r="C69" s="359">
        <v>0</v>
      </c>
      <c r="D69" s="398">
        <v>0</v>
      </c>
      <c r="E69" s="398">
        <v>0</v>
      </c>
      <c r="F69" s="213">
        <v>0</v>
      </c>
      <c r="G69" s="397">
        <v>0</v>
      </c>
      <c r="H69" s="397">
        <v>0</v>
      </c>
      <c r="I69" s="213">
        <v>0</v>
      </c>
      <c r="J69" s="213">
        <v>0</v>
      </c>
      <c r="K69" s="213">
        <v>0</v>
      </c>
      <c r="L69" s="213">
        <v>0</v>
      </c>
      <c r="M69" s="217">
        <v>0</v>
      </c>
      <c r="N69" s="397">
        <v>0</v>
      </c>
      <c r="O69" s="398">
        <v>0</v>
      </c>
      <c r="P69" s="390">
        <f t="shared" si="2"/>
        <v>0</v>
      </c>
    </row>
    <row r="70" spans="1:16" x14ac:dyDescent="0.25">
      <c r="A70" s="357" t="s">
        <v>169</v>
      </c>
      <c r="B70" s="360">
        <v>0</v>
      </c>
      <c r="C70" s="359">
        <v>0</v>
      </c>
      <c r="D70" s="398">
        <v>0</v>
      </c>
      <c r="E70" s="398">
        <v>0</v>
      </c>
      <c r="F70" s="363">
        <v>0</v>
      </c>
      <c r="G70" s="363">
        <v>0</v>
      </c>
      <c r="H70" s="363">
        <v>0</v>
      </c>
      <c r="I70" s="363">
        <v>0</v>
      </c>
      <c r="J70" s="213">
        <v>0</v>
      </c>
      <c r="K70" s="213">
        <v>0</v>
      </c>
      <c r="L70" s="213">
        <v>0</v>
      </c>
      <c r="M70" s="217">
        <v>0</v>
      </c>
      <c r="N70" s="213">
        <v>0</v>
      </c>
      <c r="O70" s="398">
        <v>0</v>
      </c>
      <c r="P70" s="390">
        <f t="shared" si="2"/>
        <v>0</v>
      </c>
    </row>
    <row r="71" spans="1:16" ht="25.5" x14ac:dyDescent="0.25">
      <c r="A71" s="357" t="s">
        <v>170</v>
      </c>
      <c r="B71" s="360">
        <v>0</v>
      </c>
      <c r="C71" s="359">
        <v>0</v>
      </c>
      <c r="D71" s="398">
        <v>0</v>
      </c>
      <c r="E71" s="398">
        <v>0</v>
      </c>
      <c r="F71" s="399">
        <v>0</v>
      </c>
      <c r="G71" s="399">
        <v>0</v>
      </c>
      <c r="H71" s="399">
        <v>0</v>
      </c>
      <c r="I71" s="363">
        <v>0</v>
      </c>
      <c r="J71" s="213">
        <v>0</v>
      </c>
      <c r="K71" s="213">
        <v>0</v>
      </c>
      <c r="L71" s="213">
        <v>0</v>
      </c>
      <c r="M71" s="217">
        <v>0</v>
      </c>
      <c r="N71" s="213">
        <v>0</v>
      </c>
      <c r="O71" s="398">
        <v>0</v>
      </c>
      <c r="P71" s="390">
        <f t="shared" si="2"/>
        <v>0</v>
      </c>
    </row>
    <row r="72" spans="1:16" ht="39" thickBot="1" x14ac:dyDescent="0.3">
      <c r="A72" s="364" t="s">
        <v>171</v>
      </c>
      <c r="B72" s="360">
        <v>0</v>
      </c>
      <c r="C72" s="359">
        <v>0</v>
      </c>
      <c r="D72" s="398">
        <v>0</v>
      </c>
      <c r="E72" s="398">
        <v>0</v>
      </c>
      <c r="F72" s="399">
        <v>0</v>
      </c>
      <c r="G72" s="399">
        <v>0</v>
      </c>
      <c r="H72" s="399">
        <v>0</v>
      </c>
      <c r="I72" s="363">
        <v>0</v>
      </c>
      <c r="J72" s="213">
        <v>0</v>
      </c>
      <c r="K72" s="213">
        <v>0</v>
      </c>
      <c r="L72" s="213">
        <v>0</v>
      </c>
      <c r="M72" s="217">
        <v>0</v>
      </c>
      <c r="N72" s="213">
        <v>0</v>
      </c>
      <c r="O72" s="398">
        <v>0</v>
      </c>
      <c r="P72" s="390">
        <f t="shared" si="2"/>
        <v>0</v>
      </c>
    </row>
    <row r="73" spans="1:16" ht="26.25" thickBot="1" x14ac:dyDescent="0.3">
      <c r="A73" s="355" t="s">
        <v>172</v>
      </c>
      <c r="B73" s="356">
        <v>0</v>
      </c>
      <c r="C73" s="356">
        <v>0</v>
      </c>
      <c r="D73" s="393">
        <f>+D74+D75</f>
        <v>0</v>
      </c>
      <c r="E73" s="394">
        <v>0</v>
      </c>
      <c r="F73" s="394">
        <v>0</v>
      </c>
      <c r="G73" s="394">
        <v>0</v>
      </c>
      <c r="H73" s="394">
        <v>0</v>
      </c>
      <c r="I73" s="394">
        <v>0</v>
      </c>
      <c r="J73" s="394">
        <v>0</v>
      </c>
      <c r="K73" s="394">
        <v>0</v>
      </c>
      <c r="L73" s="394">
        <v>0</v>
      </c>
      <c r="M73" s="395">
        <v>0</v>
      </c>
      <c r="N73" s="394">
        <v>0</v>
      </c>
      <c r="O73" s="394">
        <v>0</v>
      </c>
      <c r="P73" s="396">
        <f t="shared" si="2"/>
        <v>0</v>
      </c>
    </row>
    <row r="74" spans="1:16" x14ac:dyDescent="0.25">
      <c r="A74" s="357" t="s">
        <v>173</v>
      </c>
      <c r="B74" s="363">
        <v>0</v>
      </c>
      <c r="C74" s="359">
        <v>0</v>
      </c>
      <c r="D74" s="398">
        <v>0</v>
      </c>
      <c r="E74" s="398">
        <v>0</v>
      </c>
      <c r="F74" s="399">
        <v>0</v>
      </c>
      <c r="G74" s="399">
        <v>0</v>
      </c>
      <c r="H74" s="399">
        <v>0</v>
      </c>
      <c r="I74" s="363">
        <v>0</v>
      </c>
      <c r="J74" s="213">
        <v>0</v>
      </c>
      <c r="K74" s="213">
        <v>0</v>
      </c>
      <c r="L74" s="213">
        <v>0</v>
      </c>
      <c r="M74" s="217">
        <v>0</v>
      </c>
      <c r="N74" s="213">
        <v>0</v>
      </c>
      <c r="O74" s="398">
        <v>0</v>
      </c>
      <c r="P74" s="390">
        <f t="shared" si="2"/>
        <v>0</v>
      </c>
    </row>
    <row r="75" spans="1:16" ht="25.5" customHeight="1" thickBot="1" x14ac:dyDescent="0.3">
      <c r="A75" s="357" t="s">
        <v>174</v>
      </c>
      <c r="B75" s="363">
        <v>0</v>
      </c>
      <c r="C75" s="359">
        <v>0</v>
      </c>
      <c r="D75" s="398">
        <v>0</v>
      </c>
      <c r="E75" s="398">
        <v>0</v>
      </c>
      <c r="F75" s="399">
        <v>0</v>
      </c>
      <c r="G75" s="399">
        <v>0</v>
      </c>
      <c r="H75" s="399">
        <v>0</v>
      </c>
      <c r="I75" s="363">
        <v>0</v>
      </c>
      <c r="J75" s="213">
        <v>0</v>
      </c>
      <c r="K75" s="213">
        <v>0</v>
      </c>
      <c r="L75" s="213">
        <v>0</v>
      </c>
      <c r="M75" s="217">
        <v>0</v>
      </c>
      <c r="N75" s="213">
        <v>0</v>
      </c>
      <c r="O75" s="398">
        <v>0</v>
      </c>
      <c r="P75" s="390">
        <f t="shared" si="2"/>
        <v>0</v>
      </c>
    </row>
    <row r="76" spans="1:16" ht="15.75" thickBot="1" x14ac:dyDescent="0.3">
      <c r="A76" s="355" t="s">
        <v>175</v>
      </c>
      <c r="B76" s="356">
        <v>0</v>
      </c>
      <c r="C76" s="356">
        <v>0</v>
      </c>
      <c r="D76" s="393">
        <v>0</v>
      </c>
      <c r="E76" s="394">
        <v>0</v>
      </c>
      <c r="F76" s="394">
        <v>0</v>
      </c>
      <c r="G76" s="394">
        <v>0</v>
      </c>
      <c r="H76" s="394">
        <v>0</v>
      </c>
      <c r="I76" s="394">
        <v>0</v>
      </c>
      <c r="J76" s="394"/>
      <c r="K76" s="394"/>
      <c r="L76" s="394"/>
      <c r="M76" s="395"/>
      <c r="N76" s="394"/>
      <c r="O76" s="394"/>
      <c r="P76" s="396">
        <f>+D76+E76+F76+G76+H76+I76+J76+K76+L76+M76+N76+O76</f>
        <v>0</v>
      </c>
    </row>
    <row r="77" spans="1:16" ht="25.5" x14ac:dyDescent="0.25">
      <c r="A77" s="357" t="s">
        <v>176</v>
      </c>
      <c r="B77" s="363">
        <v>0</v>
      </c>
      <c r="C77" s="359">
        <v>0</v>
      </c>
      <c r="D77" s="398">
        <v>0</v>
      </c>
      <c r="E77" s="398">
        <v>0</v>
      </c>
      <c r="F77" s="399">
        <v>0</v>
      </c>
      <c r="G77" s="399">
        <v>0</v>
      </c>
      <c r="H77" s="399">
        <v>0</v>
      </c>
      <c r="I77" s="363">
        <v>0</v>
      </c>
      <c r="J77" s="213">
        <v>0</v>
      </c>
      <c r="K77" s="213">
        <v>0</v>
      </c>
      <c r="L77" s="213">
        <v>0</v>
      </c>
      <c r="M77" s="217">
        <v>0</v>
      </c>
      <c r="N77" s="213">
        <v>0</v>
      </c>
      <c r="O77" s="398">
        <v>0</v>
      </c>
      <c r="P77" s="390">
        <f>+D77+E77+F77+G77+H77+I77+J77+K77+L77+M77+N77+O77</f>
        <v>0</v>
      </c>
    </row>
    <row r="78" spans="1:16" ht="25.5" x14ac:dyDescent="0.25">
      <c r="A78" s="357" t="s">
        <v>177</v>
      </c>
      <c r="B78" s="363">
        <v>0</v>
      </c>
      <c r="C78" s="359">
        <v>0</v>
      </c>
      <c r="D78" s="398">
        <v>0</v>
      </c>
      <c r="E78" s="398">
        <v>0</v>
      </c>
      <c r="F78" s="399">
        <v>0</v>
      </c>
      <c r="G78" s="399">
        <v>0</v>
      </c>
      <c r="H78" s="399">
        <v>0</v>
      </c>
      <c r="I78" s="363">
        <v>0</v>
      </c>
      <c r="J78" s="363">
        <v>0</v>
      </c>
      <c r="K78" s="363">
        <v>0</v>
      </c>
      <c r="L78" s="363">
        <v>0</v>
      </c>
      <c r="M78" s="217">
        <v>0</v>
      </c>
      <c r="N78" s="213">
        <v>0</v>
      </c>
      <c r="O78" s="398">
        <v>0</v>
      </c>
      <c r="P78" s="390">
        <f t="shared" si="2"/>
        <v>0</v>
      </c>
    </row>
    <row r="79" spans="1:16" ht="25.5" customHeight="1" thickBot="1" x14ac:dyDescent="0.3">
      <c r="A79" s="357" t="s">
        <v>178</v>
      </c>
      <c r="B79" s="363">
        <v>0</v>
      </c>
      <c r="C79" s="359">
        <v>0</v>
      </c>
      <c r="D79" s="398">
        <v>0</v>
      </c>
      <c r="E79" s="398">
        <v>0</v>
      </c>
      <c r="F79" s="399">
        <v>0</v>
      </c>
      <c r="G79" s="399">
        <v>0</v>
      </c>
      <c r="H79" s="399">
        <v>0</v>
      </c>
      <c r="I79" s="363">
        <v>0</v>
      </c>
      <c r="J79" s="363">
        <v>0</v>
      </c>
      <c r="K79" s="363">
        <v>0</v>
      </c>
      <c r="L79" s="363">
        <v>0</v>
      </c>
      <c r="M79" s="217">
        <v>0</v>
      </c>
      <c r="N79" s="213">
        <v>0</v>
      </c>
      <c r="O79" s="398">
        <v>0</v>
      </c>
      <c r="P79" s="390">
        <f t="shared" si="2"/>
        <v>0</v>
      </c>
    </row>
    <row r="80" spans="1:16" ht="15.75" thickBot="1" x14ac:dyDescent="0.3">
      <c r="A80" s="355" t="s">
        <v>179</v>
      </c>
      <c r="B80" s="356">
        <v>0</v>
      </c>
      <c r="C80" s="356">
        <v>0</v>
      </c>
      <c r="D80" s="393">
        <v>0</v>
      </c>
      <c r="E80" s="394">
        <v>0</v>
      </c>
      <c r="F80" s="394">
        <v>0</v>
      </c>
      <c r="G80" s="394">
        <v>0</v>
      </c>
      <c r="H80" s="394">
        <v>0</v>
      </c>
      <c r="I80" s="394">
        <v>0</v>
      </c>
      <c r="J80" s="394"/>
      <c r="K80" s="394"/>
      <c r="L80" s="394"/>
      <c r="M80" s="395"/>
      <c r="N80" s="394"/>
      <c r="O80" s="394"/>
      <c r="P80" s="396">
        <f t="shared" si="2"/>
        <v>0</v>
      </c>
    </row>
    <row r="81" spans="1:19" x14ac:dyDescent="0.25">
      <c r="A81" s="357" t="s">
        <v>180</v>
      </c>
      <c r="B81" s="363">
        <v>0</v>
      </c>
      <c r="C81" s="359">
        <v>0</v>
      </c>
      <c r="D81" s="398">
        <v>0</v>
      </c>
      <c r="E81" s="398">
        <v>0</v>
      </c>
      <c r="F81" s="399">
        <v>0</v>
      </c>
      <c r="G81" s="399">
        <v>0</v>
      </c>
      <c r="H81" s="399">
        <v>0</v>
      </c>
      <c r="I81" s="363">
        <v>0</v>
      </c>
      <c r="J81" s="363">
        <v>0</v>
      </c>
      <c r="K81" s="363">
        <v>0</v>
      </c>
      <c r="L81" s="363">
        <v>0</v>
      </c>
      <c r="M81" s="217">
        <v>0</v>
      </c>
      <c r="N81" s="363">
        <v>0</v>
      </c>
      <c r="O81" s="398">
        <v>0</v>
      </c>
      <c r="P81" s="390">
        <f t="shared" si="2"/>
        <v>0</v>
      </c>
    </row>
    <row r="82" spans="1:19" ht="30.75" customHeight="1" x14ac:dyDescent="0.25">
      <c r="A82" s="357" t="s">
        <v>181</v>
      </c>
      <c r="B82" s="363">
        <v>0</v>
      </c>
      <c r="C82" s="359">
        <v>0</v>
      </c>
      <c r="D82" s="398">
        <v>0</v>
      </c>
      <c r="E82" s="398">
        <v>0</v>
      </c>
      <c r="F82" s="399">
        <v>0</v>
      </c>
      <c r="G82" s="399">
        <v>0</v>
      </c>
      <c r="H82" s="399">
        <v>0</v>
      </c>
      <c r="I82" s="363">
        <v>0</v>
      </c>
      <c r="J82" s="363">
        <v>0</v>
      </c>
      <c r="K82" s="363">
        <v>0</v>
      </c>
      <c r="L82" s="363">
        <v>0</v>
      </c>
      <c r="M82" s="217">
        <v>0</v>
      </c>
      <c r="N82" s="363">
        <v>0</v>
      </c>
      <c r="O82" s="398">
        <v>0</v>
      </c>
      <c r="P82" s="390">
        <f t="shared" ref="P82:P88" si="9">+D82+E82+F82+G82+H82+I82+J82+K82+L82+M82+N82+O82</f>
        <v>0</v>
      </c>
    </row>
    <row r="83" spans="1:19" ht="24.75" customHeight="1" thickBot="1" x14ac:dyDescent="0.3">
      <c r="A83" s="357" t="s">
        <v>182</v>
      </c>
      <c r="B83" s="363">
        <v>0</v>
      </c>
      <c r="C83" s="359">
        <v>0</v>
      </c>
      <c r="D83" s="398">
        <v>0</v>
      </c>
      <c r="E83" s="398">
        <v>0</v>
      </c>
      <c r="F83" s="399">
        <v>0</v>
      </c>
      <c r="G83" s="399">
        <v>0</v>
      </c>
      <c r="H83" s="399">
        <v>0</v>
      </c>
      <c r="I83" s="363">
        <v>0</v>
      </c>
      <c r="J83" s="363">
        <v>0</v>
      </c>
      <c r="K83" s="363">
        <v>0</v>
      </c>
      <c r="L83" s="363">
        <v>0</v>
      </c>
      <c r="M83" s="217">
        <v>0</v>
      </c>
      <c r="N83" s="363">
        <v>0</v>
      </c>
      <c r="O83" s="398">
        <v>0</v>
      </c>
      <c r="P83" s="390">
        <f t="shared" si="9"/>
        <v>0</v>
      </c>
    </row>
    <row r="84" spans="1:19" ht="15.75" thickBot="1" x14ac:dyDescent="0.3">
      <c r="A84" s="355" t="s">
        <v>183</v>
      </c>
      <c r="B84" s="356">
        <v>0</v>
      </c>
      <c r="C84" s="356">
        <v>0</v>
      </c>
      <c r="D84" s="393">
        <v>0</v>
      </c>
      <c r="E84" s="394">
        <v>0</v>
      </c>
      <c r="F84" s="394">
        <v>0</v>
      </c>
      <c r="G84" s="394">
        <v>0</v>
      </c>
      <c r="H84" s="394">
        <v>0</v>
      </c>
      <c r="I84" s="394">
        <v>0</v>
      </c>
      <c r="J84" s="394"/>
      <c r="K84" s="394"/>
      <c r="L84" s="394"/>
      <c r="M84" s="395"/>
      <c r="N84" s="394"/>
      <c r="O84" s="394"/>
      <c r="P84" s="396">
        <f t="shared" si="9"/>
        <v>0</v>
      </c>
    </row>
    <row r="85" spans="1:19" ht="25.5" x14ac:dyDescent="0.25">
      <c r="A85" s="357" t="s">
        <v>184</v>
      </c>
      <c r="B85" s="363">
        <v>0</v>
      </c>
      <c r="C85" s="359">
        <v>0</v>
      </c>
      <c r="D85" s="398">
        <v>0</v>
      </c>
      <c r="E85" s="398">
        <v>0</v>
      </c>
      <c r="F85" s="399">
        <v>0</v>
      </c>
      <c r="G85" s="399">
        <v>0</v>
      </c>
      <c r="H85" s="399">
        <v>0</v>
      </c>
      <c r="I85" s="363">
        <v>0</v>
      </c>
      <c r="J85" s="363">
        <v>0</v>
      </c>
      <c r="K85" s="363">
        <v>0</v>
      </c>
      <c r="L85" s="363">
        <v>0</v>
      </c>
      <c r="M85" s="217">
        <v>0</v>
      </c>
      <c r="N85" s="363">
        <v>0</v>
      </c>
      <c r="O85" s="398">
        <v>0</v>
      </c>
      <c r="P85" s="390">
        <f t="shared" si="9"/>
        <v>0</v>
      </c>
    </row>
    <row r="86" spans="1:19" ht="26.25" thickBot="1" x14ac:dyDescent="0.3">
      <c r="A86" s="357" t="s">
        <v>185</v>
      </c>
      <c r="B86" s="363">
        <v>0</v>
      </c>
      <c r="C86" s="359">
        <v>0</v>
      </c>
      <c r="D86" s="398">
        <v>0</v>
      </c>
      <c r="E86" s="398">
        <v>0</v>
      </c>
      <c r="F86" s="399">
        <v>0</v>
      </c>
      <c r="G86" s="399">
        <v>0</v>
      </c>
      <c r="H86" s="399">
        <v>0</v>
      </c>
      <c r="I86" s="363">
        <v>0</v>
      </c>
      <c r="J86" s="363">
        <v>0</v>
      </c>
      <c r="K86" s="363">
        <v>0</v>
      </c>
      <c r="L86" s="363">
        <v>0</v>
      </c>
      <c r="M86" s="217">
        <v>0</v>
      </c>
      <c r="N86" s="363">
        <v>0</v>
      </c>
      <c r="O86" s="398">
        <v>0</v>
      </c>
      <c r="P86" s="390">
        <f t="shared" si="9"/>
        <v>0</v>
      </c>
    </row>
    <row r="87" spans="1:19" ht="15.75" thickBot="1" x14ac:dyDescent="0.3">
      <c r="A87" s="355" t="s">
        <v>186</v>
      </c>
      <c r="B87" s="356">
        <v>0</v>
      </c>
      <c r="C87" s="356">
        <v>0</v>
      </c>
      <c r="D87" s="393">
        <v>0</v>
      </c>
      <c r="E87" s="394">
        <v>0</v>
      </c>
      <c r="F87" s="394">
        <v>0</v>
      </c>
      <c r="G87" s="394">
        <v>0</v>
      </c>
      <c r="H87" s="394">
        <v>0</v>
      </c>
      <c r="I87" s="394">
        <v>0</v>
      </c>
      <c r="J87" s="394">
        <v>0</v>
      </c>
      <c r="K87" s="394">
        <v>0</v>
      </c>
      <c r="L87" s="394">
        <v>0</v>
      </c>
      <c r="M87" s="395">
        <v>0</v>
      </c>
      <c r="N87" s="394">
        <v>0</v>
      </c>
      <c r="O87" s="394">
        <v>0</v>
      </c>
      <c r="P87" s="396">
        <f t="shared" si="9"/>
        <v>0</v>
      </c>
    </row>
    <row r="88" spans="1:19" ht="25.5" x14ac:dyDescent="0.25">
      <c r="A88" s="357" t="s">
        <v>187</v>
      </c>
      <c r="B88" s="363"/>
      <c r="C88" s="360">
        <v>0</v>
      </c>
      <c r="D88" s="398">
        <v>0</v>
      </c>
      <c r="E88" s="399">
        <v>0</v>
      </c>
      <c r="F88" s="399">
        <v>0</v>
      </c>
      <c r="G88" s="399">
        <v>0</v>
      </c>
      <c r="H88" s="399">
        <v>0</v>
      </c>
      <c r="I88" s="363">
        <v>0</v>
      </c>
      <c r="J88" s="363">
        <v>0</v>
      </c>
      <c r="K88" s="363">
        <v>0</v>
      </c>
      <c r="L88" s="363">
        <v>0</v>
      </c>
      <c r="M88" s="217">
        <v>0</v>
      </c>
      <c r="N88" s="363">
        <v>0</v>
      </c>
      <c r="O88" s="398">
        <v>0</v>
      </c>
      <c r="P88" s="390">
        <f t="shared" si="9"/>
        <v>0</v>
      </c>
      <c r="S88" s="214"/>
    </row>
    <row r="89" spans="1:19" x14ac:dyDescent="0.25">
      <c r="A89" s="365" t="s">
        <v>273</v>
      </c>
      <c r="B89" s="366">
        <f>+B16+B22+B32+B42+B58+B68</f>
        <v>134128832.42000002</v>
      </c>
      <c r="C89" s="366">
        <f>+C16+C22+C32+C42+C58+C68</f>
        <v>0</v>
      </c>
      <c r="D89" s="400">
        <f t="shared" ref="D89:G89" si="10">+D16+D22+D32+D42+D58+D68</f>
        <v>7963468.959999999</v>
      </c>
      <c r="E89" s="401">
        <f t="shared" si="10"/>
        <v>3437998.31</v>
      </c>
      <c r="F89" s="401">
        <f t="shared" si="10"/>
        <v>12624911.65</v>
      </c>
      <c r="G89" s="401">
        <f t="shared" si="10"/>
        <v>0</v>
      </c>
      <c r="H89" s="401">
        <f>+H16+H22+H32+H42+H58+H68</f>
        <v>0</v>
      </c>
      <c r="I89" s="400">
        <f>+I16+I22+I32+I42+I58+I68</f>
        <v>0</v>
      </c>
      <c r="J89" s="401">
        <f>+J16+J22+J32+J42+J58+J68</f>
        <v>0</v>
      </c>
      <c r="K89" s="401">
        <f>+K16+K22+K32+K42+K58+K68</f>
        <v>0</v>
      </c>
      <c r="L89" s="401">
        <f>+L16+L22+L32+L42+L58+L68</f>
        <v>0</v>
      </c>
      <c r="M89" s="402">
        <f t="shared" ref="M89:O89" si="11">+M16+M22+M32+M42+M58+M68</f>
        <v>0</v>
      </c>
      <c r="N89" s="401">
        <f t="shared" si="11"/>
        <v>0</v>
      </c>
      <c r="O89" s="400">
        <f t="shared" si="11"/>
        <v>0</v>
      </c>
      <c r="P89" s="366">
        <f>+P16+P22+P32+P42+P58+P68</f>
        <v>24026378.919999998</v>
      </c>
      <c r="Q89" s="219"/>
      <c r="S89" s="220"/>
    </row>
    <row r="90" spans="1:19" ht="27" customHeight="1" x14ac:dyDescent="0.25">
      <c r="A90" s="367" t="s">
        <v>274</v>
      </c>
      <c r="B90" s="368"/>
      <c r="C90" s="368"/>
      <c r="D90" s="403"/>
      <c r="E90" s="368"/>
      <c r="F90" s="368"/>
      <c r="G90" s="368"/>
      <c r="H90" s="368"/>
      <c r="I90" s="368"/>
      <c r="J90" s="368"/>
      <c r="K90" s="368"/>
      <c r="L90" s="368"/>
      <c r="M90" s="404"/>
      <c r="N90" s="368"/>
      <c r="O90" s="403"/>
      <c r="P90" s="368"/>
      <c r="S90" s="220"/>
    </row>
    <row r="91" spans="1:19" ht="15.75" thickBot="1" x14ac:dyDescent="0.3">
      <c r="A91" s="344"/>
      <c r="B91" s="344"/>
      <c r="C91" s="369"/>
      <c r="D91" s="359"/>
      <c r="E91" s="344"/>
      <c r="F91" s="344"/>
      <c r="G91" s="369"/>
      <c r="H91" s="344"/>
      <c r="I91" s="344"/>
      <c r="J91" s="344"/>
      <c r="K91" s="344"/>
      <c r="L91" s="344"/>
      <c r="M91" s="369"/>
      <c r="N91" s="344"/>
      <c r="O91" s="359"/>
      <c r="P91" s="378"/>
    </row>
    <row r="92" spans="1:19" ht="24.75" thickBot="1" x14ac:dyDescent="0.3">
      <c r="A92" s="370" t="s">
        <v>294</v>
      </c>
      <c r="B92" s="371"/>
      <c r="C92" s="372"/>
      <c r="D92" s="359"/>
      <c r="E92" s="344"/>
      <c r="F92" s="397"/>
      <c r="G92" s="371"/>
      <c r="H92" s="344"/>
      <c r="I92" s="369"/>
      <c r="J92" s="344"/>
      <c r="K92" s="344"/>
      <c r="L92" s="344"/>
      <c r="M92" s="369"/>
      <c r="N92" s="344"/>
      <c r="O92" s="359"/>
      <c r="P92" s="405"/>
    </row>
    <row r="93" spans="1:19" ht="28.5" customHeight="1" thickBot="1" x14ac:dyDescent="0.3">
      <c r="A93" s="373" t="s">
        <v>295</v>
      </c>
      <c r="B93" s="344"/>
      <c r="C93" s="371"/>
      <c r="D93" s="359"/>
      <c r="E93" s="344"/>
      <c r="F93" s="397"/>
      <c r="G93" s="397"/>
      <c r="H93" s="344"/>
      <c r="I93" s="372"/>
      <c r="J93" s="371"/>
      <c r="K93" s="372"/>
      <c r="L93" s="371"/>
      <c r="M93" s="369"/>
      <c r="N93" s="344"/>
      <c r="O93" s="359"/>
      <c r="P93" s="405"/>
    </row>
    <row r="94" spans="1:19" ht="85.5" thickBot="1" x14ac:dyDescent="0.3">
      <c r="A94" s="374" t="s">
        <v>296</v>
      </c>
      <c r="B94" s="344"/>
      <c r="C94" s="344"/>
      <c r="D94" s="359"/>
      <c r="E94" s="344"/>
      <c r="F94" s="344"/>
      <c r="G94" s="344"/>
      <c r="H94" s="344"/>
      <c r="I94" s="344"/>
      <c r="J94" s="344"/>
      <c r="K94" s="344"/>
      <c r="L94" s="344"/>
      <c r="M94" s="369"/>
      <c r="N94" s="344"/>
      <c r="O94" s="359"/>
      <c r="P94" s="378"/>
    </row>
    <row r="95" spans="1:19" x14ac:dyDescent="0.25">
      <c r="A95" s="344"/>
      <c r="B95" s="344"/>
      <c r="C95" s="344"/>
      <c r="D95" s="359"/>
      <c r="E95" s="344"/>
      <c r="F95" s="344"/>
      <c r="G95" s="344"/>
      <c r="H95" s="344"/>
      <c r="I95" s="344"/>
      <c r="J95" s="344"/>
      <c r="K95" s="344"/>
      <c r="L95" s="344"/>
      <c r="M95" s="369"/>
      <c r="N95" s="344"/>
      <c r="O95" s="359"/>
      <c r="P95" s="378"/>
    </row>
    <row r="96" spans="1:19" x14ac:dyDescent="0.25">
      <c r="A96" s="344"/>
      <c r="B96" s="344"/>
      <c r="C96" s="344"/>
      <c r="D96" s="359"/>
      <c r="E96" s="344"/>
      <c r="F96" s="344"/>
      <c r="G96" s="344"/>
      <c r="H96" s="344"/>
      <c r="I96" s="344"/>
      <c r="J96" s="344"/>
      <c r="K96" s="344"/>
      <c r="L96" s="344"/>
      <c r="M96" s="369"/>
      <c r="N96" s="344"/>
      <c r="O96" s="359"/>
      <c r="P96" s="378"/>
    </row>
    <row r="97" spans="1:16" x14ac:dyDescent="0.25">
      <c r="A97" s="344"/>
      <c r="B97" s="344"/>
      <c r="C97" s="344"/>
      <c r="D97" s="359"/>
      <c r="E97" s="344"/>
      <c r="F97" s="344"/>
      <c r="G97" s="344"/>
      <c r="H97" s="344"/>
      <c r="I97" s="344"/>
      <c r="J97" s="344"/>
      <c r="K97" s="344"/>
      <c r="L97" s="344"/>
      <c r="M97" s="369"/>
      <c r="N97" s="344"/>
      <c r="O97" s="359"/>
      <c r="P97" s="378"/>
    </row>
    <row r="98" spans="1:16" s="221" customFormat="1" ht="33.75" customHeight="1" x14ac:dyDescent="0.3">
      <c r="A98" s="375" t="s">
        <v>297</v>
      </c>
      <c r="B98" s="376"/>
      <c r="C98" s="376"/>
      <c r="D98" s="406"/>
      <c r="E98" s="376"/>
      <c r="F98" s="376"/>
      <c r="G98" s="525" t="s">
        <v>298</v>
      </c>
      <c r="H98" s="525"/>
      <c r="I98" s="525"/>
      <c r="J98" s="376"/>
      <c r="K98" s="376"/>
      <c r="L98" s="376"/>
      <c r="M98" s="407"/>
      <c r="N98" s="376"/>
      <c r="O98" s="406"/>
      <c r="P98" s="408"/>
    </row>
    <row r="99" spans="1:16" ht="15.75" x14ac:dyDescent="0.25">
      <c r="A99" s="222" t="s">
        <v>103</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F97"/>
  <sheetViews>
    <sheetView zoomScale="106" zoomScaleNormal="106" workbookViewId="0">
      <selection activeCell="B97" sqref="A1:C97"/>
    </sheetView>
  </sheetViews>
  <sheetFormatPr baseColWidth="10" defaultColWidth="11.42578125" defaultRowHeight="15" x14ac:dyDescent="0.25"/>
  <cols>
    <col min="1" max="1" width="46.85546875" style="209" customWidth="1"/>
    <col min="2" max="2" width="23" style="209" customWidth="1"/>
    <col min="3" max="3" width="24.28515625" style="209" customWidth="1"/>
    <col min="4" max="5" width="11.42578125" style="209"/>
    <col min="6" max="6" width="16.7109375" style="209" bestFit="1" customWidth="1"/>
    <col min="7" max="16384" width="11.42578125" style="209"/>
  </cols>
  <sheetData>
    <row r="1" spans="1:3" ht="7.5" customHeight="1" x14ac:dyDescent="0.25">
      <c r="A1" s="344">
        <f t="array" aca="1" ref="A1" ca="1">A1:C14</f>
        <v>0</v>
      </c>
      <c r="B1" s="344"/>
      <c r="C1" s="344"/>
    </row>
    <row r="2" spans="1:3" hidden="1" x14ac:dyDescent="0.25">
      <c r="A2" s="344"/>
      <c r="B2" s="344"/>
      <c r="C2" s="344"/>
    </row>
    <row r="3" spans="1:3" ht="28.5" customHeight="1" x14ac:dyDescent="0.25">
      <c r="A3" s="542" t="s">
        <v>256</v>
      </c>
      <c r="B3" s="543"/>
      <c r="C3" s="543"/>
    </row>
    <row r="4" spans="1:3" ht="28.5" customHeight="1" x14ac:dyDescent="0.25">
      <c r="A4" s="544" t="s">
        <v>278</v>
      </c>
      <c r="B4" s="545"/>
      <c r="C4" s="545"/>
    </row>
    <row r="5" spans="1:3" ht="15.75" customHeight="1" x14ac:dyDescent="0.25">
      <c r="A5" s="538" t="s">
        <v>277</v>
      </c>
      <c r="B5" s="539"/>
      <c r="C5" s="539"/>
    </row>
    <row r="6" spans="1:3" ht="15.75" customHeight="1" thickBot="1" x14ac:dyDescent="0.3">
      <c r="A6" s="539" t="s">
        <v>258</v>
      </c>
      <c r="B6" s="539"/>
      <c r="C6" s="539"/>
    </row>
    <row r="7" spans="1:3" ht="32.25" thickBot="1" x14ac:dyDescent="0.3">
      <c r="A7" s="345"/>
      <c r="B7" s="345"/>
      <c r="C7" s="346" t="s">
        <v>259</v>
      </c>
    </row>
    <row r="8" spans="1:3" ht="15.75" customHeight="1" thickBot="1" x14ac:dyDescent="0.3">
      <c r="A8" s="345" t="s">
        <v>44</v>
      </c>
      <c r="B8" s="347" t="s">
        <v>261</v>
      </c>
      <c r="C8" s="348">
        <f t="shared" ref="C8" si="0">+C9+C10</f>
        <v>134226674.61000001</v>
      </c>
    </row>
    <row r="9" spans="1:3" ht="15.75" customHeight="1" x14ac:dyDescent="0.25">
      <c r="A9" s="345"/>
      <c r="B9" s="349" t="s">
        <v>262</v>
      </c>
      <c r="C9" s="350">
        <v>15740445.800000001</v>
      </c>
    </row>
    <row r="10" spans="1:3" ht="15.75" customHeight="1" x14ac:dyDescent="0.25">
      <c r="A10" s="345"/>
      <c r="B10" s="351" t="s">
        <v>263</v>
      </c>
      <c r="C10" s="352">
        <v>118486228.81</v>
      </c>
    </row>
    <row r="11" spans="1:3" x14ac:dyDescent="0.25">
      <c r="A11" s="344"/>
      <c r="B11" s="344"/>
      <c r="C11" s="344"/>
    </row>
    <row r="12" spans="1:3" x14ac:dyDescent="0.25">
      <c r="A12" s="526" t="s">
        <v>264</v>
      </c>
      <c r="B12" s="527" t="s">
        <v>265</v>
      </c>
      <c r="C12" s="527" t="s">
        <v>266</v>
      </c>
    </row>
    <row r="13" spans="1:3" x14ac:dyDescent="0.25">
      <c r="A13" s="526"/>
      <c r="B13" s="528"/>
      <c r="C13" s="528"/>
    </row>
    <row r="14" spans="1:3" x14ac:dyDescent="0.25">
      <c r="A14" s="353" t="s">
        <v>115</v>
      </c>
      <c r="B14" s="354"/>
      <c r="C14" s="354"/>
    </row>
    <row r="15" spans="1:3" x14ac:dyDescent="0.25">
      <c r="A15" s="355" t="s">
        <v>116</v>
      </c>
      <c r="B15" s="356">
        <f>+B16+B17+B18+B19+B20</f>
        <v>16612042.199999999</v>
      </c>
      <c r="C15" s="356">
        <f>+C16+C17+C18+C19+C20</f>
        <v>0</v>
      </c>
    </row>
    <row r="16" spans="1:3" x14ac:dyDescent="0.25">
      <c r="A16" s="357" t="s">
        <v>117</v>
      </c>
      <c r="B16" s="358">
        <v>9840000</v>
      </c>
      <c r="C16" s="359">
        <v>0</v>
      </c>
    </row>
    <row r="17" spans="1:3" x14ac:dyDescent="0.25">
      <c r="A17" s="357" t="s">
        <v>118</v>
      </c>
      <c r="B17" s="358">
        <v>4795561.79</v>
      </c>
      <c r="C17" s="359">
        <v>0</v>
      </c>
    </row>
    <row r="18" spans="1:3" ht="25.5" x14ac:dyDescent="0.25">
      <c r="A18" s="357" t="s">
        <v>119</v>
      </c>
      <c r="B18" s="360">
        <v>0</v>
      </c>
      <c r="C18" s="359">
        <v>0</v>
      </c>
    </row>
    <row r="19" spans="1:3" x14ac:dyDescent="0.25">
      <c r="A19" s="357" t="s">
        <v>120</v>
      </c>
      <c r="B19" s="360">
        <v>0</v>
      </c>
      <c r="C19" s="359">
        <v>0</v>
      </c>
    </row>
    <row r="20" spans="1:3" ht="25.5" x14ac:dyDescent="0.25">
      <c r="A20" s="357" t="s">
        <v>121</v>
      </c>
      <c r="B20" s="358">
        <v>1976480.41</v>
      </c>
      <c r="C20" s="359">
        <v>0</v>
      </c>
    </row>
    <row r="21" spans="1:3" x14ac:dyDescent="0.25">
      <c r="A21" s="355" t="s">
        <v>122</v>
      </c>
      <c r="B21" s="356">
        <f>+B22+B23+B24+B25+B26+B27+B28+B29+B30</f>
        <v>30917992.379999999</v>
      </c>
      <c r="C21" s="356">
        <f>+C22+C23+C24+C25+C26+C27+C28+C29+C30</f>
        <v>0</v>
      </c>
    </row>
    <row r="22" spans="1:3" x14ac:dyDescent="0.25">
      <c r="A22" s="357" t="s">
        <v>123</v>
      </c>
      <c r="B22" s="358">
        <v>1498062</v>
      </c>
      <c r="C22" s="359">
        <v>0</v>
      </c>
    </row>
    <row r="23" spans="1:3" ht="25.5" x14ac:dyDescent="0.25">
      <c r="A23" s="357" t="s">
        <v>272</v>
      </c>
      <c r="B23" s="360">
        <v>177839.34</v>
      </c>
      <c r="C23" s="359">
        <v>0</v>
      </c>
    </row>
    <row r="24" spans="1:3" x14ac:dyDescent="0.25">
      <c r="A24" s="357" t="s">
        <v>124</v>
      </c>
      <c r="B24" s="360">
        <v>1870072.32</v>
      </c>
      <c r="C24" s="359">
        <v>0</v>
      </c>
    </row>
    <row r="25" spans="1:3" x14ac:dyDescent="0.25">
      <c r="A25" s="357" t="s">
        <v>125</v>
      </c>
      <c r="B25" s="360">
        <v>1041400</v>
      </c>
      <c r="C25" s="359">
        <v>0</v>
      </c>
    </row>
    <row r="26" spans="1:3" x14ac:dyDescent="0.25">
      <c r="A26" s="357" t="s">
        <v>126</v>
      </c>
      <c r="B26" s="360">
        <v>13018000</v>
      </c>
      <c r="C26" s="359">
        <v>0</v>
      </c>
    </row>
    <row r="27" spans="1:3" x14ac:dyDescent="0.25">
      <c r="A27" s="357" t="s">
        <v>127</v>
      </c>
      <c r="B27" s="360">
        <v>119813.99</v>
      </c>
      <c r="C27" s="359">
        <v>0</v>
      </c>
    </row>
    <row r="28" spans="1:3" ht="38.25" x14ac:dyDescent="0.25">
      <c r="A28" s="357" t="s">
        <v>128</v>
      </c>
      <c r="B28" s="360">
        <v>12544406.49</v>
      </c>
      <c r="C28" s="359">
        <v>0</v>
      </c>
    </row>
    <row r="29" spans="1:3" ht="25.5" x14ac:dyDescent="0.25">
      <c r="A29" s="357" t="s">
        <v>129</v>
      </c>
      <c r="B29" s="360">
        <v>648398.24</v>
      </c>
      <c r="C29" s="359">
        <v>0</v>
      </c>
    </row>
    <row r="30" spans="1:3" ht="25.5" x14ac:dyDescent="0.25">
      <c r="A30" s="361" t="s">
        <v>130</v>
      </c>
      <c r="B30" s="362">
        <v>0</v>
      </c>
      <c r="C30" s="359">
        <v>0</v>
      </c>
    </row>
    <row r="31" spans="1:3" x14ac:dyDescent="0.25">
      <c r="A31" s="355" t="s">
        <v>131</v>
      </c>
      <c r="B31" s="356">
        <f>+B32+B33+B34+B35+B36+B37+B38+B39+B40</f>
        <v>61149975.13000001</v>
      </c>
      <c r="C31" s="356">
        <f>+C32+C33+C34+C35+C36+C37+C38+C39+C40</f>
        <v>0</v>
      </c>
    </row>
    <row r="32" spans="1:3" ht="25.5" x14ac:dyDescent="0.25">
      <c r="A32" s="357" t="s">
        <v>132</v>
      </c>
      <c r="B32" s="360">
        <v>4197770.17</v>
      </c>
      <c r="C32" s="359">
        <v>0</v>
      </c>
    </row>
    <row r="33" spans="1:3" x14ac:dyDescent="0.25">
      <c r="A33" s="357" t="s">
        <v>133</v>
      </c>
      <c r="B33" s="360">
        <v>174197.65</v>
      </c>
      <c r="C33" s="359">
        <v>0</v>
      </c>
    </row>
    <row r="34" spans="1:3" ht="25.5" x14ac:dyDescent="0.25">
      <c r="A34" s="357" t="s">
        <v>134</v>
      </c>
      <c r="B34" s="360">
        <v>7833398.3899999997</v>
      </c>
      <c r="C34" s="359">
        <v>0</v>
      </c>
    </row>
    <row r="35" spans="1:3" x14ac:dyDescent="0.25">
      <c r="A35" s="357" t="s">
        <v>135</v>
      </c>
      <c r="B35" s="360">
        <v>22421810.68</v>
      </c>
      <c r="C35" s="359">
        <v>0</v>
      </c>
    </row>
    <row r="36" spans="1:3" ht="25.5" x14ac:dyDescent="0.25">
      <c r="A36" s="357" t="s">
        <v>136</v>
      </c>
      <c r="B36" s="360">
        <v>587960.44999999995</v>
      </c>
      <c r="C36" s="359">
        <v>0</v>
      </c>
    </row>
    <row r="37" spans="1:3" ht="25.5" x14ac:dyDescent="0.25">
      <c r="A37" s="357" t="s">
        <v>137</v>
      </c>
      <c r="B37" s="360"/>
      <c r="C37" s="359">
        <v>0</v>
      </c>
    </row>
    <row r="38" spans="1:3" ht="25.5" x14ac:dyDescent="0.25">
      <c r="A38" s="357" t="s">
        <v>138</v>
      </c>
      <c r="B38" s="360">
        <v>12181812.560000001</v>
      </c>
      <c r="C38" s="359">
        <v>0</v>
      </c>
    </row>
    <row r="39" spans="1:3" ht="38.25" x14ac:dyDescent="0.25">
      <c r="A39" s="357" t="s">
        <v>139</v>
      </c>
      <c r="B39" s="363">
        <v>0</v>
      </c>
      <c r="C39" s="359">
        <v>0</v>
      </c>
    </row>
    <row r="40" spans="1:3" x14ac:dyDescent="0.25">
      <c r="A40" s="357" t="s">
        <v>140</v>
      </c>
      <c r="B40" s="360">
        <v>13753025.23</v>
      </c>
      <c r="C40" s="359">
        <v>0</v>
      </c>
    </row>
    <row r="41" spans="1:3" x14ac:dyDescent="0.25">
      <c r="A41" s="355" t="s">
        <v>141</v>
      </c>
      <c r="B41" s="356">
        <f t="shared" ref="B41" si="1">+B42+B43+B44+B45+B46+B47+B48+B48</f>
        <v>0</v>
      </c>
      <c r="C41" s="356">
        <f>+C42+C43+C44+C45+C46+C47+C48+C48</f>
        <v>0</v>
      </c>
    </row>
    <row r="42" spans="1:3" ht="22.5" customHeight="1" x14ac:dyDescent="0.25">
      <c r="A42" s="357" t="s">
        <v>142</v>
      </c>
      <c r="B42" s="360">
        <v>0</v>
      </c>
      <c r="C42" s="359">
        <v>0</v>
      </c>
    </row>
    <row r="43" spans="1:3" ht="25.5" x14ac:dyDescent="0.25">
      <c r="A43" s="357" t="s">
        <v>143</v>
      </c>
      <c r="B43" s="363">
        <v>0</v>
      </c>
      <c r="C43" s="359">
        <v>0</v>
      </c>
    </row>
    <row r="44" spans="1:3" ht="25.5" x14ac:dyDescent="0.25">
      <c r="A44" s="357" t="s">
        <v>144</v>
      </c>
      <c r="B44" s="363">
        <v>0</v>
      </c>
      <c r="C44" s="359">
        <v>0</v>
      </c>
    </row>
    <row r="45" spans="1:3" ht="25.5" x14ac:dyDescent="0.25">
      <c r="A45" s="357" t="s">
        <v>145</v>
      </c>
      <c r="B45" s="363">
        <v>0</v>
      </c>
      <c r="C45" s="359">
        <v>0</v>
      </c>
    </row>
    <row r="46" spans="1:3" ht="25.5" x14ac:dyDescent="0.25">
      <c r="A46" s="357" t="s">
        <v>146</v>
      </c>
      <c r="B46" s="363">
        <v>0</v>
      </c>
      <c r="C46" s="359">
        <v>0</v>
      </c>
    </row>
    <row r="47" spans="1:3" ht="21.75" customHeight="1" x14ac:dyDescent="0.25">
      <c r="A47" s="357" t="s">
        <v>147</v>
      </c>
      <c r="B47" s="363">
        <v>0</v>
      </c>
      <c r="C47" s="359">
        <v>0</v>
      </c>
    </row>
    <row r="48" spans="1:3" ht="25.5" x14ac:dyDescent="0.25">
      <c r="A48" s="357" t="s">
        <v>148</v>
      </c>
      <c r="B48" s="363">
        <v>0</v>
      </c>
      <c r="C48" s="359">
        <v>0</v>
      </c>
    </row>
    <row r="49" spans="1:3" x14ac:dyDescent="0.25">
      <c r="A49" s="355" t="s">
        <v>149</v>
      </c>
      <c r="B49" s="356">
        <v>0</v>
      </c>
      <c r="C49" s="356">
        <v>0</v>
      </c>
    </row>
    <row r="50" spans="1:3" ht="25.5" x14ac:dyDescent="0.25">
      <c r="A50" s="357" t="s">
        <v>150</v>
      </c>
      <c r="B50" s="363">
        <v>0</v>
      </c>
      <c r="C50" s="359">
        <v>0</v>
      </c>
    </row>
    <row r="51" spans="1:3" ht="25.5" x14ac:dyDescent="0.25">
      <c r="A51" s="357" t="s">
        <v>151</v>
      </c>
      <c r="B51" s="363">
        <v>0</v>
      </c>
      <c r="C51" s="359">
        <v>0</v>
      </c>
    </row>
    <row r="52" spans="1:3" ht="25.5" x14ac:dyDescent="0.25">
      <c r="A52" s="357" t="s">
        <v>152</v>
      </c>
      <c r="B52" s="363">
        <v>0</v>
      </c>
      <c r="C52" s="359">
        <v>0</v>
      </c>
    </row>
    <row r="53" spans="1:3" ht="25.5" x14ac:dyDescent="0.25">
      <c r="A53" s="357" t="s">
        <v>153</v>
      </c>
      <c r="B53" s="363">
        <v>0</v>
      </c>
      <c r="C53" s="359">
        <v>0</v>
      </c>
    </row>
    <row r="54" spans="1:3" ht="25.5" x14ac:dyDescent="0.25">
      <c r="A54" s="357" t="s">
        <v>154</v>
      </c>
      <c r="B54" s="363">
        <v>0</v>
      </c>
      <c r="C54" s="359">
        <v>0</v>
      </c>
    </row>
    <row r="55" spans="1:3" ht="25.5" x14ac:dyDescent="0.25">
      <c r="A55" s="357" t="s">
        <v>155</v>
      </c>
      <c r="B55" s="363">
        <v>0</v>
      </c>
      <c r="C55" s="359">
        <v>0</v>
      </c>
    </row>
    <row r="56" spans="1:3" ht="25.5" x14ac:dyDescent="0.25">
      <c r="A56" s="357" t="s">
        <v>156</v>
      </c>
      <c r="B56" s="363">
        <v>0</v>
      </c>
      <c r="C56" s="359">
        <v>0</v>
      </c>
    </row>
    <row r="57" spans="1:3" ht="25.5" x14ac:dyDescent="0.25">
      <c r="A57" s="355" t="s">
        <v>157</v>
      </c>
      <c r="B57" s="356">
        <f>+B58+B59+B60+B61+B62+B63+B64+B65+B66</f>
        <v>25448822.710000001</v>
      </c>
      <c r="C57" s="356">
        <f>+C58+C59+C60+C61+C62+C63+C64+C65+C66</f>
        <v>0</v>
      </c>
    </row>
    <row r="58" spans="1:3" x14ac:dyDescent="0.25">
      <c r="A58" s="357" t="s">
        <v>158</v>
      </c>
      <c r="B58" s="360">
        <v>15126508.460000001</v>
      </c>
      <c r="C58" s="359">
        <v>0</v>
      </c>
    </row>
    <row r="59" spans="1:3" ht="26.25" customHeight="1" x14ac:dyDescent="0.25">
      <c r="A59" s="357" t="s">
        <v>159</v>
      </c>
      <c r="B59" s="360"/>
      <c r="C59" s="359">
        <v>0</v>
      </c>
    </row>
    <row r="60" spans="1:3" ht="36" customHeight="1" x14ac:dyDescent="0.25">
      <c r="A60" s="357" t="s">
        <v>160</v>
      </c>
      <c r="B60" s="360">
        <v>10322314.25</v>
      </c>
      <c r="C60" s="359">
        <v>0</v>
      </c>
    </row>
    <row r="61" spans="1:3" ht="25.5" x14ac:dyDescent="0.25">
      <c r="A61" s="357" t="s">
        <v>161</v>
      </c>
      <c r="B61" s="360">
        <v>0</v>
      </c>
      <c r="C61" s="359">
        <v>0</v>
      </c>
    </row>
    <row r="62" spans="1:3" ht="21" customHeight="1" x14ac:dyDescent="0.25">
      <c r="A62" s="357" t="s">
        <v>162</v>
      </c>
      <c r="B62" s="360">
        <v>0</v>
      </c>
      <c r="C62" s="359">
        <v>0</v>
      </c>
    </row>
    <row r="63" spans="1:3" x14ac:dyDescent="0.25">
      <c r="A63" s="357" t="s">
        <v>163</v>
      </c>
      <c r="B63" s="360">
        <v>0</v>
      </c>
      <c r="C63" s="359">
        <v>0</v>
      </c>
    </row>
    <row r="64" spans="1:3" x14ac:dyDescent="0.25">
      <c r="A64" s="357" t="s">
        <v>164</v>
      </c>
      <c r="B64" s="360">
        <v>0</v>
      </c>
      <c r="C64" s="359">
        <v>0</v>
      </c>
    </row>
    <row r="65" spans="1:3" x14ac:dyDescent="0.25">
      <c r="A65" s="357" t="s">
        <v>165</v>
      </c>
      <c r="B65" s="360">
        <v>0</v>
      </c>
      <c r="C65" s="359">
        <v>0</v>
      </c>
    </row>
    <row r="66" spans="1:3" ht="26.25" customHeight="1" x14ac:dyDescent="0.25">
      <c r="A66" s="357" t="s">
        <v>166</v>
      </c>
      <c r="B66" s="360">
        <v>0</v>
      </c>
      <c r="C66" s="359">
        <v>0</v>
      </c>
    </row>
    <row r="67" spans="1:3" x14ac:dyDescent="0.25">
      <c r="A67" s="355" t="s">
        <v>167</v>
      </c>
      <c r="B67" s="356">
        <f t="shared" ref="B67" si="2">+B68+B69+B70+B71</f>
        <v>0</v>
      </c>
      <c r="C67" s="356">
        <f>+C68+C69+C70+C71</f>
        <v>0</v>
      </c>
    </row>
    <row r="68" spans="1:3" x14ac:dyDescent="0.25">
      <c r="A68" s="357" t="s">
        <v>168</v>
      </c>
      <c r="B68" s="360">
        <v>0</v>
      </c>
      <c r="C68" s="359">
        <v>0</v>
      </c>
    </row>
    <row r="69" spans="1:3" x14ac:dyDescent="0.25">
      <c r="A69" s="357" t="s">
        <v>169</v>
      </c>
      <c r="B69" s="360">
        <v>0</v>
      </c>
      <c r="C69" s="359">
        <v>0</v>
      </c>
    </row>
    <row r="70" spans="1:3" ht="25.5" x14ac:dyDescent="0.25">
      <c r="A70" s="357" t="s">
        <v>170</v>
      </c>
      <c r="B70" s="360">
        <v>0</v>
      </c>
      <c r="C70" s="359">
        <v>0</v>
      </c>
    </row>
    <row r="71" spans="1:3" ht="38.25" x14ac:dyDescent="0.25">
      <c r="A71" s="364" t="s">
        <v>171</v>
      </c>
      <c r="B71" s="360">
        <v>0</v>
      </c>
      <c r="C71" s="359">
        <v>0</v>
      </c>
    </row>
    <row r="72" spans="1:3" ht="25.5" x14ac:dyDescent="0.25">
      <c r="A72" s="355" t="s">
        <v>172</v>
      </c>
      <c r="B72" s="356">
        <v>0</v>
      </c>
      <c r="C72" s="356">
        <v>0</v>
      </c>
    </row>
    <row r="73" spans="1:3" x14ac:dyDescent="0.25">
      <c r="A73" s="357" t="s">
        <v>173</v>
      </c>
      <c r="B73" s="363">
        <v>0</v>
      </c>
      <c r="C73" s="359">
        <v>0</v>
      </c>
    </row>
    <row r="74" spans="1:3" ht="25.5" customHeight="1" x14ac:dyDescent="0.25">
      <c r="A74" s="357" t="s">
        <v>174</v>
      </c>
      <c r="B74" s="363">
        <v>0</v>
      </c>
      <c r="C74" s="359">
        <v>0</v>
      </c>
    </row>
    <row r="75" spans="1:3" x14ac:dyDescent="0.25">
      <c r="A75" s="355" t="s">
        <v>175</v>
      </c>
      <c r="B75" s="356">
        <v>0</v>
      </c>
      <c r="C75" s="356">
        <v>0</v>
      </c>
    </row>
    <row r="76" spans="1:3" ht="25.5" x14ac:dyDescent="0.25">
      <c r="A76" s="357" t="s">
        <v>176</v>
      </c>
      <c r="B76" s="363">
        <v>0</v>
      </c>
      <c r="C76" s="359">
        <v>0</v>
      </c>
    </row>
    <row r="77" spans="1:3" ht="25.5" x14ac:dyDescent="0.25">
      <c r="A77" s="357" t="s">
        <v>177</v>
      </c>
      <c r="B77" s="363">
        <v>0</v>
      </c>
      <c r="C77" s="359">
        <v>0</v>
      </c>
    </row>
    <row r="78" spans="1:3" ht="25.5" customHeight="1" x14ac:dyDescent="0.25">
      <c r="A78" s="357" t="s">
        <v>178</v>
      </c>
      <c r="B78" s="363">
        <v>0</v>
      </c>
      <c r="C78" s="359">
        <v>0</v>
      </c>
    </row>
    <row r="79" spans="1:3" x14ac:dyDescent="0.25">
      <c r="A79" s="355" t="s">
        <v>179</v>
      </c>
      <c r="B79" s="356">
        <v>0</v>
      </c>
      <c r="C79" s="356">
        <v>0</v>
      </c>
    </row>
    <row r="80" spans="1:3" x14ac:dyDescent="0.25">
      <c r="A80" s="357" t="s">
        <v>180</v>
      </c>
      <c r="B80" s="363">
        <v>0</v>
      </c>
      <c r="C80" s="359">
        <v>0</v>
      </c>
    </row>
    <row r="81" spans="1:6" ht="30.75" customHeight="1" x14ac:dyDescent="0.25">
      <c r="A81" s="357" t="s">
        <v>181</v>
      </c>
      <c r="B81" s="363">
        <v>0</v>
      </c>
      <c r="C81" s="359">
        <v>0</v>
      </c>
    </row>
    <row r="82" spans="1:6" ht="24.75" customHeight="1" x14ac:dyDescent="0.25">
      <c r="A82" s="357" t="s">
        <v>182</v>
      </c>
      <c r="B82" s="363">
        <v>0</v>
      </c>
      <c r="C82" s="359">
        <v>0</v>
      </c>
    </row>
    <row r="83" spans="1:6" x14ac:dyDescent="0.25">
      <c r="A83" s="355" t="s">
        <v>183</v>
      </c>
      <c r="B83" s="356">
        <v>0</v>
      </c>
      <c r="C83" s="356">
        <v>0</v>
      </c>
    </row>
    <row r="84" spans="1:6" ht="25.5" x14ac:dyDescent="0.25">
      <c r="A84" s="357" t="s">
        <v>184</v>
      </c>
      <c r="B84" s="363">
        <v>0</v>
      </c>
      <c r="C84" s="359">
        <v>0</v>
      </c>
    </row>
    <row r="85" spans="1:6" ht="25.5" x14ac:dyDescent="0.25">
      <c r="A85" s="357" t="s">
        <v>185</v>
      </c>
      <c r="B85" s="363">
        <v>0</v>
      </c>
      <c r="C85" s="359">
        <v>0</v>
      </c>
    </row>
    <row r="86" spans="1:6" x14ac:dyDescent="0.25">
      <c r="A86" s="355" t="s">
        <v>186</v>
      </c>
      <c r="B86" s="356">
        <v>0</v>
      </c>
      <c r="C86" s="356">
        <v>0</v>
      </c>
    </row>
    <row r="87" spans="1:6" ht="25.5" x14ac:dyDescent="0.25">
      <c r="A87" s="357" t="s">
        <v>187</v>
      </c>
      <c r="B87" s="363"/>
      <c r="C87" s="360">
        <v>0</v>
      </c>
      <c r="F87" s="214"/>
    </row>
    <row r="88" spans="1:6" x14ac:dyDescent="0.25">
      <c r="A88" s="365" t="s">
        <v>273</v>
      </c>
      <c r="B88" s="366">
        <f>+B15+B21+B31+B41+B57+B67</f>
        <v>134128832.42000002</v>
      </c>
      <c r="C88" s="366">
        <f>+C15+C21+C31+C41+C57+C67</f>
        <v>0</v>
      </c>
      <c r="D88" s="219"/>
      <c r="F88" s="220"/>
    </row>
    <row r="89" spans="1:6" ht="27" customHeight="1" x14ac:dyDescent="0.25">
      <c r="A89" s="367" t="s">
        <v>274</v>
      </c>
      <c r="B89" s="368"/>
      <c r="C89" s="368"/>
      <c r="F89" s="220"/>
    </row>
    <row r="90" spans="1:6" ht="15.75" thickBot="1" x14ac:dyDescent="0.3">
      <c r="A90" s="344"/>
      <c r="B90" s="344"/>
      <c r="C90" s="369"/>
    </row>
    <row r="91" spans="1:6" ht="24.75" thickBot="1" x14ac:dyDescent="0.3">
      <c r="A91" s="370" t="s">
        <v>294</v>
      </c>
      <c r="B91" s="371"/>
      <c r="C91" s="372"/>
    </row>
    <row r="92" spans="1:6" ht="28.5" customHeight="1" thickBot="1" x14ac:dyDescent="0.3">
      <c r="A92" s="373" t="s">
        <v>295</v>
      </c>
      <c r="B92" s="344"/>
      <c r="C92" s="371"/>
    </row>
    <row r="93" spans="1:6" ht="85.5" thickBot="1" x14ac:dyDescent="0.3">
      <c r="A93" s="374" t="s">
        <v>296</v>
      </c>
      <c r="B93" s="344"/>
      <c r="C93" s="344"/>
    </row>
    <row r="94" spans="1:6" x14ac:dyDescent="0.25">
      <c r="A94" s="344"/>
      <c r="B94" s="344"/>
      <c r="C94" s="344"/>
    </row>
    <row r="95" spans="1:6" x14ac:dyDescent="0.25">
      <c r="A95" s="344"/>
      <c r="B95" s="344"/>
      <c r="C95" s="344"/>
    </row>
    <row r="96" spans="1:6" s="221" customFormat="1" ht="18" customHeight="1" x14ac:dyDescent="0.3">
      <c r="A96" s="375" t="s">
        <v>280</v>
      </c>
      <c r="B96" s="540" t="s">
        <v>299</v>
      </c>
      <c r="C96" s="540"/>
    </row>
    <row r="97" spans="1:3" ht="18" x14ac:dyDescent="0.25">
      <c r="A97" s="377" t="s">
        <v>279</v>
      </c>
      <c r="B97" s="541" t="s">
        <v>300</v>
      </c>
      <c r="C97" s="541"/>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2026-04-13T19:49:13Z</cp:lastPrinted>
  <dcterms:created xsi:type="dcterms:W3CDTF">2021-02-04T18:18:52Z</dcterms:created>
  <dcterms:modified xsi:type="dcterms:W3CDTF">2026-04-14T13:22:58Z</dcterms:modified>
</cp:coreProperties>
</file>