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9.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D630EB4B-5265-44B7-B3C1-C857B2EB6C2D}" xr6:coauthVersionLast="47" xr6:coauthVersionMax="47" xr10:uidLastSave="{00000000-0000-0000-0000-000000000000}"/>
  <bookViews>
    <workbookView xWindow="-120" yWindow="-120" windowWidth="29040" windowHeight="15840" tabRatio="927" activeTab="2"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PEI SNS 2025-2028" sheetId="41" state="hidden" r:id="rId14"/>
    <sheet name="Obj" sheetId="34" state="hidden" r:id="rId15"/>
    <sheet name="Catalogo" sheetId="33" state="hidden" r:id="rId16"/>
  </sheet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cn.WorksheetConnection_PlantillaPOADCSNSySRS25112024.xlsxTabla6" hidden="1">Tabla6[]</definedName>
    <definedName name="_xlcn.WorksheetConnection_PlantillaPOADCSNSySRS25112024.xlsxTabla8" hidden="1">Tabla8[]</definedName>
    <definedName name="_xlnm.Print_Area" localSheetId="1">'Formulario PPGR1'!$A$1:$AP$60</definedName>
    <definedName name="Azua">Prov!$C$3:$C$12</definedName>
    <definedName name="Bahoruco">Prov!$C$13:$C$17</definedName>
    <definedName name="Barahona">Prov!$C$18:$C$28</definedName>
    <definedName name="CodigoActividad">'Formulario PPGR2'!$H$19:$H$286</definedName>
    <definedName name="Dajabon">Prov!$C$29:$C$33</definedName>
    <definedName name="Dajabón">Prov!$C$29:$C$33</definedName>
    <definedName name="Distrito_Nacional">Prov!$C$2</definedName>
    <definedName name="Duarte">Prov!$C$34:$C$40</definedName>
    <definedName name="EE.1">'PEI SNS 2025-2028'!$D$3:$D$15</definedName>
    <definedName name="EE.2">'PEI SNS 2025-2028'!$D$16:$D$17</definedName>
    <definedName name="EE.3">'PEI SNS 2025-2028'!$D$18:$D$27</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jes_estrategicos">tbl_ejes_estrategicos[Ejes Estratégicos]</definedName>
    <definedName name="Ls_Estructura">Catalogo!$B$24:$B$29</definedName>
    <definedName name="Ls_GerenciasSRS">Catalogo!$E$164:$E$166</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PPGR1'!$J$9:$J$56</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9" i="12" l="1"/>
  <c r="D10" i="12"/>
  <c r="D11" i="12"/>
  <c r="D12" i="12"/>
  <c r="E9" i="12"/>
  <c r="E10" i="12"/>
  <c r="E11" i="12"/>
  <c r="E12" i="12"/>
  <c r="F9" i="12"/>
  <c r="F10" i="12"/>
  <c r="F11" i="12"/>
  <c r="F12" i="12"/>
  <c r="V9" i="12"/>
  <c r="V10" i="12"/>
  <c r="V11" i="12"/>
  <c r="V12" i="12"/>
  <c r="D13" i="12"/>
  <c r="D14" i="12"/>
  <c r="D15" i="12"/>
  <c r="D16" i="12"/>
  <c r="E13" i="12"/>
  <c r="E14" i="12"/>
  <c r="E15" i="12"/>
  <c r="E16" i="12"/>
  <c r="F13" i="12"/>
  <c r="F14" i="12"/>
  <c r="F15" i="12"/>
  <c r="F16" i="12"/>
  <c r="V13" i="12"/>
  <c r="V14" i="12"/>
  <c r="V15" i="12"/>
  <c r="V16" i="12"/>
  <c r="D17" i="12"/>
  <c r="D18" i="12"/>
  <c r="E17" i="12"/>
  <c r="E18" i="12"/>
  <c r="F17" i="12"/>
  <c r="F18" i="12"/>
  <c r="V17" i="12"/>
  <c r="V18" i="12"/>
  <c r="D20" i="12"/>
  <c r="E20" i="12"/>
  <c r="F20" i="12"/>
  <c r="V20" i="12"/>
  <c r="D234" i="12"/>
  <c r="D235" i="12"/>
  <c r="D236" i="12"/>
  <c r="E234" i="12"/>
  <c r="E235" i="12"/>
  <c r="E236" i="12"/>
  <c r="F234" i="12"/>
  <c r="F235" i="12"/>
  <c r="F236" i="12"/>
  <c r="V234" i="12"/>
  <c r="V235" i="12"/>
  <c r="V236" i="12"/>
  <c r="D237" i="12"/>
  <c r="D238" i="12"/>
  <c r="D239" i="12"/>
  <c r="E237" i="12"/>
  <c r="E238" i="12"/>
  <c r="E239" i="12"/>
  <c r="F237" i="12"/>
  <c r="F238" i="12"/>
  <c r="F239" i="12"/>
  <c r="V237" i="12"/>
  <c r="V238" i="12"/>
  <c r="V239" i="12"/>
  <c r="D242" i="12"/>
  <c r="E242" i="12"/>
  <c r="F242" i="12"/>
  <c r="V242" i="12"/>
  <c r="D241" i="12"/>
  <c r="E241" i="12"/>
  <c r="F241" i="12"/>
  <c r="V241" i="12"/>
  <c r="D240" i="12"/>
  <c r="E240" i="12"/>
  <c r="F240" i="12"/>
  <c r="V240" i="12"/>
  <c r="D148" i="12"/>
  <c r="E148" i="12"/>
  <c r="F148" i="12"/>
  <c r="V148" i="12"/>
  <c r="D277" i="12"/>
  <c r="E277" i="12"/>
  <c r="F277" i="12"/>
  <c r="V277" i="12"/>
  <c r="D276" i="12"/>
  <c r="E276" i="12"/>
  <c r="F276" i="12"/>
  <c r="V276" i="12"/>
  <c r="D275" i="12"/>
  <c r="E275" i="12"/>
  <c r="F275" i="12"/>
  <c r="V275" i="12"/>
  <c r="C54" i="1"/>
  <c r="D54" i="1"/>
  <c r="E54" i="1"/>
  <c r="F54" i="1"/>
  <c r="G54" i="1"/>
  <c r="D211" i="12"/>
  <c r="D212" i="12"/>
  <c r="D213" i="12"/>
  <c r="D214" i="12"/>
  <c r="D215" i="12"/>
  <c r="D216" i="12"/>
  <c r="D217" i="12"/>
  <c r="D218" i="12"/>
  <c r="E211" i="12"/>
  <c r="E212" i="12"/>
  <c r="E213" i="12"/>
  <c r="E214" i="12"/>
  <c r="E215" i="12"/>
  <c r="E216" i="12"/>
  <c r="E217" i="12"/>
  <c r="E218" i="12"/>
  <c r="F211" i="12"/>
  <c r="F212" i="12"/>
  <c r="F213" i="12"/>
  <c r="F214" i="12"/>
  <c r="F215" i="12"/>
  <c r="F216" i="12"/>
  <c r="F217" i="12"/>
  <c r="F218" i="12"/>
  <c r="V211" i="12"/>
  <c r="V212" i="12"/>
  <c r="V213" i="12"/>
  <c r="V214" i="12"/>
  <c r="V215" i="12"/>
  <c r="V216" i="12"/>
  <c r="V217" i="12"/>
  <c r="V218" i="12"/>
  <c r="D219" i="12"/>
  <c r="D220" i="12"/>
  <c r="D221" i="12"/>
  <c r="D222" i="12"/>
  <c r="D223" i="12"/>
  <c r="D224" i="12"/>
  <c r="D225" i="12"/>
  <c r="D226" i="12"/>
  <c r="E219" i="12"/>
  <c r="E220" i="12"/>
  <c r="E221" i="12"/>
  <c r="E222" i="12"/>
  <c r="E223" i="12"/>
  <c r="E224" i="12"/>
  <c r="E225" i="12"/>
  <c r="E226" i="12"/>
  <c r="F219" i="12"/>
  <c r="F220" i="12"/>
  <c r="F221" i="12"/>
  <c r="F222" i="12"/>
  <c r="F223" i="12"/>
  <c r="F224" i="12"/>
  <c r="F225" i="12"/>
  <c r="F226" i="12"/>
  <c r="V219" i="12"/>
  <c r="V220" i="12"/>
  <c r="V221" i="12"/>
  <c r="V222" i="12"/>
  <c r="V223" i="12"/>
  <c r="V224" i="12"/>
  <c r="V225" i="12"/>
  <c r="V226" i="12"/>
  <c r="D227" i="12"/>
  <c r="D228" i="12"/>
  <c r="D229" i="12"/>
  <c r="D230" i="12"/>
  <c r="D231" i="12"/>
  <c r="D232" i="12"/>
  <c r="D233" i="12"/>
  <c r="D243" i="12"/>
  <c r="E227" i="12"/>
  <c r="E228" i="12"/>
  <c r="E229" i="12"/>
  <c r="E230" i="12"/>
  <c r="E231" i="12"/>
  <c r="E232" i="12"/>
  <c r="E233" i="12"/>
  <c r="E243" i="12"/>
  <c r="F227" i="12"/>
  <c r="F228" i="12"/>
  <c r="F229" i="12"/>
  <c r="F230" i="12"/>
  <c r="F231" i="12"/>
  <c r="F232" i="12"/>
  <c r="F233" i="12"/>
  <c r="F243" i="12"/>
  <c r="V227" i="12"/>
  <c r="V228" i="12"/>
  <c r="V229" i="12"/>
  <c r="V230" i="12"/>
  <c r="V231" i="12"/>
  <c r="V232" i="12"/>
  <c r="V233" i="12"/>
  <c r="V243" i="12"/>
  <c r="D244" i="12"/>
  <c r="D245" i="12"/>
  <c r="D246" i="12"/>
  <c r="E244" i="12"/>
  <c r="E245" i="12"/>
  <c r="E246" i="12"/>
  <c r="F244" i="12"/>
  <c r="F245" i="12"/>
  <c r="F246" i="12"/>
  <c r="V244" i="12"/>
  <c r="V245" i="12"/>
  <c r="V246" i="12"/>
  <c r="D83" i="12"/>
  <c r="D84" i="12"/>
  <c r="D85" i="12"/>
  <c r="D86" i="12"/>
  <c r="E83" i="12"/>
  <c r="E84" i="12"/>
  <c r="E85" i="12"/>
  <c r="E86" i="12"/>
  <c r="F83" i="12"/>
  <c r="F84" i="12"/>
  <c r="F85" i="12"/>
  <c r="F86" i="12"/>
  <c r="V83" i="12"/>
  <c r="V84" i="12"/>
  <c r="V85" i="12"/>
  <c r="V86" i="12"/>
  <c r="D87" i="12"/>
  <c r="D88" i="12"/>
  <c r="D89" i="12"/>
  <c r="D90" i="12"/>
  <c r="E87" i="12"/>
  <c r="E88" i="12"/>
  <c r="E89" i="12"/>
  <c r="E90" i="12"/>
  <c r="F87" i="12"/>
  <c r="F88" i="12"/>
  <c r="F89" i="12"/>
  <c r="F90" i="12"/>
  <c r="V87" i="12"/>
  <c r="V88" i="12"/>
  <c r="V89" i="12"/>
  <c r="V90" i="12"/>
  <c r="D91" i="12"/>
  <c r="D92" i="12"/>
  <c r="E91" i="12"/>
  <c r="E92" i="12"/>
  <c r="F91" i="12"/>
  <c r="F92" i="12"/>
  <c r="V91" i="12"/>
  <c r="V92" i="12"/>
  <c r="C44" i="1"/>
  <c r="D44" i="1"/>
  <c r="E44" i="1"/>
  <c r="F44" i="1"/>
  <c r="G44" i="1"/>
  <c r="D189" i="12"/>
  <c r="D190" i="12"/>
  <c r="D191" i="12"/>
  <c r="D192" i="12"/>
  <c r="D193" i="12"/>
  <c r="D194" i="12"/>
  <c r="D195" i="12"/>
  <c r="D196" i="12"/>
  <c r="D197" i="12"/>
  <c r="E189" i="12"/>
  <c r="E190" i="12"/>
  <c r="E191" i="12"/>
  <c r="E192" i="12"/>
  <c r="E193" i="12"/>
  <c r="E194" i="12"/>
  <c r="E195" i="12"/>
  <c r="E196" i="12"/>
  <c r="E197" i="12"/>
  <c r="F189" i="12"/>
  <c r="F190" i="12"/>
  <c r="F191" i="12"/>
  <c r="F192" i="12"/>
  <c r="F193" i="12"/>
  <c r="F194" i="12"/>
  <c r="F195" i="12"/>
  <c r="F196" i="12"/>
  <c r="F197" i="12"/>
  <c r="V189" i="12"/>
  <c r="V190" i="12"/>
  <c r="V191" i="12"/>
  <c r="V192" i="12"/>
  <c r="V193" i="12"/>
  <c r="V194" i="12"/>
  <c r="V195" i="12"/>
  <c r="V196" i="12"/>
  <c r="V197" i="12"/>
  <c r="D198" i="12"/>
  <c r="D199" i="12"/>
  <c r="D200" i="12"/>
  <c r="D201" i="12"/>
  <c r="D202" i="12"/>
  <c r="D203" i="12"/>
  <c r="D204" i="12"/>
  <c r="D205" i="12"/>
  <c r="E198" i="12"/>
  <c r="E199" i="12"/>
  <c r="E200" i="12"/>
  <c r="E201" i="12"/>
  <c r="E202" i="12"/>
  <c r="E203" i="12"/>
  <c r="E204" i="12"/>
  <c r="E205" i="12"/>
  <c r="F198" i="12"/>
  <c r="F199" i="12"/>
  <c r="F200" i="12"/>
  <c r="F201" i="12"/>
  <c r="F202" i="12"/>
  <c r="F203" i="12"/>
  <c r="F204" i="12"/>
  <c r="F205" i="12"/>
  <c r="V198" i="12"/>
  <c r="V199" i="12"/>
  <c r="V200" i="12"/>
  <c r="V201" i="12"/>
  <c r="V202" i="12"/>
  <c r="V203" i="12"/>
  <c r="V204" i="12"/>
  <c r="V205" i="12"/>
  <c r="D183" i="12"/>
  <c r="D184" i="12"/>
  <c r="D185" i="12"/>
  <c r="D186" i="12"/>
  <c r="D187" i="12"/>
  <c r="D188" i="12"/>
  <c r="E183" i="12"/>
  <c r="E184" i="12"/>
  <c r="E185" i="12"/>
  <c r="E186" i="12"/>
  <c r="E187" i="12"/>
  <c r="E188" i="12"/>
  <c r="F183" i="12"/>
  <c r="F184" i="12"/>
  <c r="F185" i="12"/>
  <c r="F186" i="12"/>
  <c r="F187" i="12"/>
  <c r="F188" i="12"/>
  <c r="V183" i="12"/>
  <c r="V184" i="12"/>
  <c r="V185" i="12"/>
  <c r="V186" i="12"/>
  <c r="V187" i="12"/>
  <c r="V188" i="12"/>
  <c r="C43" i="1"/>
  <c r="D43" i="1"/>
  <c r="E43" i="1"/>
  <c r="F43" i="1"/>
  <c r="G43" i="1"/>
  <c r="C42" i="1"/>
  <c r="D42" i="1"/>
  <c r="E42" i="1"/>
  <c r="F42" i="1"/>
  <c r="G42" i="1"/>
  <c r="D264" i="12"/>
  <c r="D265" i="12"/>
  <c r="D266" i="12"/>
  <c r="E264" i="12"/>
  <c r="E265" i="12"/>
  <c r="E266" i="12"/>
  <c r="F264" i="12"/>
  <c r="F265" i="12"/>
  <c r="F266" i="12"/>
  <c r="V264" i="12"/>
  <c r="V265" i="12"/>
  <c r="V266" i="12"/>
  <c r="D269" i="12"/>
  <c r="E269" i="12"/>
  <c r="F269" i="12"/>
  <c r="V269" i="12"/>
  <c r="D268" i="12"/>
  <c r="E268" i="12"/>
  <c r="F268" i="12"/>
  <c r="V268" i="12"/>
  <c r="D267" i="12"/>
  <c r="E267" i="12"/>
  <c r="F267" i="12"/>
  <c r="V267" i="12"/>
  <c r="D113" i="12"/>
  <c r="D114" i="12"/>
  <c r="D115" i="12"/>
  <c r="D116" i="12"/>
  <c r="D117" i="12"/>
  <c r="D118" i="12"/>
  <c r="D119" i="12"/>
  <c r="D120" i="12"/>
  <c r="D121" i="12"/>
  <c r="D122" i="12"/>
  <c r="D123" i="12"/>
  <c r="D124" i="12"/>
  <c r="D125" i="12"/>
  <c r="D126" i="12"/>
  <c r="D127" i="12"/>
  <c r="D128" i="12"/>
  <c r="E113" i="12"/>
  <c r="E114" i="12"/>
  <c r="E115" i="12"/>
  <c r="E116" i="12"/>
  <c r="E117" i="12"/>
  <c r="E118" i="12"/>
  <c r="E119" i="12"/>
  <c r="E120" i="12"/>
  <c r="E121" i="12"/>
  <c r="E122" i="12"/>
  <c r="E123" i="12"/>
  <c r="E124" i="12"/>
  <c r="E125" i="12"/>
  <c r="E126" i="12"/>
  <c r="E127" i="12"/>
  <c r="E128" i="12"/>
  <c r="F113" i="12"/>
  <c r="F114" i="12"/>
  <c r="F115" i="12"/>
  <c r="F116" i="12"/>
  <c r="F117" i="12"/>
  <c r="F118" i="12"/>
  <c r="F119" i="12"/>
  <c r="F120" i="12"/>
  <c r="F121" i="12"/>
  <c r="F122" i="12"/>
  <c r="F123" i="12"/>
  <c r="F124" i="12"/>
  <c r="F125" i="12"/>
  <c r="F126" i="12"/>
  <c r="F127" i="12"/>
  <c r="F128" i="12"/>
  <c r="V113" i="12"/>
  <c r="V114" i="12"/>
  <c r="V115" i="12"/>
  <c r="V116" i="12"/>
  <c r="V117" i="12"/>
  <c r="V118" i="12"/>
  <c r="V119" i="12"/>
  <c r="V120" i="12"/>
  <c r="V121" i="12"/>
  <c r="V122" i="12"/>
  <c r="V123" i="12"/>
  <c r="V124" i="12"/>
  <c r="V125" i="12"/>
  <c r="V126" i="12"/>
  <c r="V127" i="12"/>
  <c r="V128" i="12"/>
  <c r="D129" i="12"/>
  <c r="D130" i="12"/>
  <c r="D131" i="12"/>
  <c r="D132" i="12"/>
  <c r="D133" i="12"/>
  <c r="D134" i="12"/>
  <c r="D135" i="12"/>
  <c r="D136" i="12"/>
  <c r="D137" i="12"/>
  <c r="D138" i="12"/>
  <c r="E129" i="12"/>
  <c r="E130" i="12"/>
  <c r="E131" i="12"/>
  <c r="E132" i="12"/>
  <c r="E133" i="12"/>
  <c r="E134" i="12"/>
  <c r="E135" i="12"/>
  <c r="E136" i="12"/>
  <c r="E137" i="12"/>
  <c r="E138" i="12"/>
  <c r="F129" i="12"/>
  <c r="F130" i="12"/>
  <c r="F131" i="12"/>
  <c r="F132" i="12"/>
  <c r="F133" i="12"/>
  <c r="F134" i="12"/>
  <c r="F135" i="12"/>
  <c r="F136" i="12"/>
  <c r="F137" i="12"/>
  <c r="F138" i="12"/>
  <c r="V129" i="12"/>
  <c r="V130" i="12"/>
  <c r="V131" i="12"/>
  <c r="V132" i="12"/>
  <c r="V133" i="12"/>
  <c r="V134" i="12"/>
  <c r="V135" i="12"/>
  <c r="V136" i="12"/>
  <c r="V137" i="12"/>
  <c r="V138" i="12"/>
  <c r="D105" i="12"/>
  <c r="D106" i="12"/>
  <c r="D107" i="12"/>
  <c r="D108" i="12"/>
  <c r="D109" i="12"/>
  <c r="D110" i="12"/>
  <c r="D111" i="12"/>
  <c r="D112" i="12"/>
  <c r="E105" i="12"/>
  <c r="E106" i="12"/>
  <c r="E107" i="12"/>
  <c r="E108" i="12"/>
  <c r="E109" i="12"/>
  <c r="E110" i="12"/>
  <c r="E111" i="12"/>
  <c r="E112" i="12"/>
  <c r="F105" i="12"/>
  <c r="F106" i="12"/>
  <c r="F107" i="12"/>
  <c r="F108" i="12"/>
  <c r="F109" i="12"/>
  <c r="F110" i="12"/>
  <c r="F111" i="12"/>
  <c r="F112" i="12"/>
  <c r="V105" i="12"/>
  <c r="V106" i="12"/>
  <c r="V107" i="12"/>
  <c r="V108" i="12"/>
  <c r="V109" i="12"/>
  <c r="V110" i="12"/>
  <c r="V111" i="12"/>
  <c r="V112" i="12"/>
  <c r="D98" i="12"/>
  <c r="D99" i="12"/>
  <c r="D100" i="12"/>
  <c r="D101" i="12"/>
  <c r="D102" i="12"/>
  <c r="D103" i="12"/>
  <c r="D104" i="12"/>
  <c r="E98" i="12"/>
  <c r="E99" i="12"/>
  <c r="E100" i="12"/>
  <c r="E101" i="12"/>
  <c r="E102" i="12"/>
  <c r="E103" i="12"/>
  <c r="E104" i="12"/>
  <c r="F98" i="12"/>
  <c r="F99" i="12"/>
  <c r="F100" i="12"/>
  <c r="F101" i="12"/>
  <c r="F102" i="12"/>
  <c r="F103" i="12"/>
  <c r="F104" i="12"/>
  <c r="V98" i="12"/>
  <c r="V99" i="12"/>
  <c r="V100" i="12"/>
  <c r="V101" i="12"/>
  <c r="V102" i="12"/>
  <c r="V103" i="12"/>
  <c r="V104" i="12"/>
  <c r="D71" i="12"/>
  <c r="D72" i="12"/>
  <c r="D73" i="12"/>
  <c r="D74" i="12"/>
  <c r="D75" i="12"/>
  <c r="D76" i="12"/>
  <c r="D77" i="12"/>
  <c r="E71" i="12"/>
  <c r="E72" i="12"/>
  <c r="E73" i="12"/>
  <c r="E74" i="12"/>
  <c r="E75" i="12"/>
  <c r="E76" i="12"/>
  <c r="E77" i="12"/>
  <c r="F71" i="12"/>
  <c r="F72" i="12"/>
  <c r="F73" i="12"/>
  <c r="F74" i="12"/>
  <c r="F75" i="12"/>
  <c r="F76" i="12"/>
  <c r="F77" i="12"/>
  <c r="V71" i="12"/>
  <c r="V72" i="12"/>
  <c r="V73" i="12"/>
  <c r="V74" i="12"/>
  <c r="V75" i="12"/>
  <c r="V76" i="12"/>
  <c r="V77" i="12"/>
  <c r="D43" i="12"/>
  <c r="E43" i="12"/>
  <c r="F43" i="12"/>
  <c r="V43" i="12"/>
  <c r="D42" i="12"/>
  <c r="E42" i="12"/>
  <c r="F42" i="12"/>
  <c r="V42" i="12"/>
  <c r="D60" i="12"/>
  <c r="D61" i="12"/>
  <c r="D62" i="12"/>
  <c r="D63" i="12"/>
  <c r="D64" i="12"/>
  <c r="D65" i="12"/>
  <c r="E60" i="12"/>
  <c r="E61" i="12"/>
  <c r="E62" i="12"/>
  <c r="E63" i="12"/>
  <c r="E64" i="12"/>
  <c r="E65" i="12"/>
  <c r="F60" i="12"/>
  <c r="F61" i="12"/>
  <c r="F62" i="12"/>
  <c r="F63" i="12"/>
  <c r="F64" i="12"/>
  <c r="F65" i="12"/>
  <c r="V60" i="12"/>
  <c r="V61" i="12"/>
  <c r="V62" i="12"/>
  <c r="V63" i="12"/>
  <c r="V64" i="12"/>
  <c r="V65" i="12"/>
  <c r="D66" i="12"/>
  <c r="D67" i="12"/>
  <c r="D68" i="12"/>
  <c r="D69" i="12"/>
  <c r="D70" i="12"/>
  <c r="D78" i="12"/>
  <c r="E66" i="12"/>
  <c r="E67" i="12"/>
  <c r="E68" i="12"/>
  <c r="E69" i="12"/>
  <c r="E70" i="12"/>
  <c r="E78" i="12"/>
  <c r="F66" i="12"/>
  <c r="F67" i="12"/>
  <c r="F68" i="12"/>
  <c r="F69" i="12"/>
  <c r="F70" i="12"/>
  <c r="F78" i="12"/>
  <c r="V66" i="12"/>
  <c r="V67" i="12"/>
  <c r="V68" i="12"/>
  <c r="V69" i="12"/>
  <c r="V70" i="12"/>
  <c r="V78" i="12"/>
  <c r="D44" i="12"/>
  <c r="D45" i="12"/>
  <c r="D46" i="12"/>
  <c r="E44" i="12"/>
  <c r="E45" i="12"/>
  <c r="E46" i="12"/>
  <c r="F44" i="12"/>
  <c r="F45" i="12"/>
  <c r="F46" i="12"/>
  <c r="V44" i="12"/>
  <c r="V45" i="12"/>
  <c r="V46" i="12"/>
  <c r="D47" i="12"/>
  <c r="D48" i="12"/>
  <c r="E47" i="12"/>
  <c r="E48" i="12"/>
  <c r="F47" i="12"/>
  <c r="F48" i="12"/>
  <c r="V47" i="12"/>
  <c r="V48" i="12"/>
  <c r="C15" i="1"/>
  <c r="D15" i="1"/>
  <c r="E15" i="1"/>
  <c r="F15" i="1"/>
  <c r="G15" i="1"/>
  <c r="C14" i="1"/>
  <c r="D14" i="1"/>
  <c r="E14" i="1"/>
  <c r="F14" i="1"/>
  <c r="G14" i="1"/>
  <c r="C13" i="1"/>
  <c r="D13" i="1"/>
  <c r="E13" i="1"/>
  <c r="F13" i="1"/>
  <c r="G13" i="1"/>
  <c r="D41" i="12"/>
  <c r="E41" i="12"/>
  <c r="F41" i="12"/>
  <c r="V41" i="12"/>
  <c r="D40" i="12"/>
  <c r="E40" i="12"/>
  <c r="F40" i="12"/>
  <c r="V40" i="12"/>
  <c r="D39" i="12"/>
  <c r="E39" i="12"/>
  <c r="F39" i="12"/>
  <c r="V39" i="12"/>
  <c r="D208" i="12"/>
  <c r="D209" i="12"/>
  <c r="E208" i="12"/>
  <c r="E209" i="12"/>
  <c r="F208" i="12"/>
  <c r="F209" i="12"/>
  <c r="V208" i="12"/>
  <c r="V209" i="12"/>
  <c r="D210" i="12"/>
  <c r="E210" i="12"/>
  <c r="F210" i="12"/>
  <c r="V210" i="12"/>
  <c r="D54" i="12"/>
  <c r="D55" i="12"/>
  <c r="D56" i="12"/>
  <c r="D57" i="12"/>
  <c r="D58" i="12"/>
  <c r="D59" i="12"/>
  <c r="E54" i="12"/>
  <c r="E55" i="12"/>
  <c r="E56" i="12"/>
  <c r="E57" i="12"/>
  <c r="E58" i="12"/>
  <c r="E59" i="12"/>
  <c r="F54" i="12"/>
  <c r="F55" i="12"/>
  <c r="F56" i="12"/>
  <c r="F57" i="12"/>
  <c r="F58" i="12"/>
  <c r="F59" i="12"/>
  <c r="V54" i="12"/>
  <c r="V55" i="12"/>
  <c r="V56" i="12"/>
  <c r="V57" i="12"/>
  <c r="V58" i="12"/>
  <c r="V59" i="12"/>
  <c r="D274" i="12"/>
  <c r="E274" i="12"/>
  <c r="F274" i="12"/>
  <c r="V274" i="12"/>
  <c r="D272" i="12"/>
  <c r="E272" i="12"/>
  <c r="F272" i="12"/>
  <c r="V272" i="12"/>
  <c r="D271" i="12"/>
  <c r="E271" i="12"/>
  <c r="F271" i="12"/>
  <c r="V271" i="12"/>
  <c r="C53" i="1"/>
  <c r="D53" i="1"/>
  <c r="E53" i="1"/>
  <c r="F53" i="1"/>
  <c r="G53" i="1"/>
  <c r="D146" i="12"/>
  <c r="D147" i="12"/>
  <c r="D149" i="12"/>
  <c r="D150" i="12"/>
  <c r="D151" i="12"/>
  <c r="D152" i="12"/>
  <c r="D153" i="12"/>
  <c r="D154" i="12"/>
  <c r="D155" i="12"/>
  <c r="D156" i="12"/>
  <c r="D157" i="12"/>
  <c r="E146" i="12"/>
  <c r="E147" i="12"/>
  <c r="E149" i="12"/>
  <c r="E150" i="12"/>
  <c r="E151" i="12"/>
  <c r="E152" i="12"/>
  <c r="E153" i="12"/>
  <c r="E154" i="12"/>
  <c r="E155" i="12"/>
  <c r="E156" i="12"/>
  <c r="E157" i="12"/>
  <c r="F146" i="12"/>
  <c r="F147" i="12"/>
  <c r="F149" i="12"/>
  <c r="F150" i="12"/>
  <c r="F151" i="12"/>
  <c r="F152" i="12"/>
  <c r="F153" i="12"/>
  <c r="F154" i="12"/>
  <c r="F155" i="12"/>
  <c r="F156" i="12"/>
  <c r="F157" i="12"/>
  <c r="V146" i="12"/>
  <c r="V147" i="12"/>
  <c r="V149" i="12"/>
  <c r="V150" i="12"/>
  <c r="V151" i="12"/>
  <c r="V152" i="12"/>
  <c r="V153" i="12"/>
  <c r="V154" i="12"/>
  <c r="V155" i="12"/>
  <c r="V156" i="12"/>
  <c r="V157" i="12"/>
  <c r="D158" i="12"/>
  <c r="D159" i="12"/>
  <c r="D160" i="12"/>
  <c r="D161" i="12"/>
  <c r="D162" i="12"/>
  <c r="D163" i="12"/>
  <c r="D164" i="12"/>
  <c r="D165" i="12"/>
  <c r="D166" i="12"/>
  <c r="D167" i="12"/>
  <c r="D168" i="12"/>
  <c r="D169" i="12"/>
  <c r="D170" i="12"/>
  <c r="D171" i="12"/>
  <c r="D172" i="12"/>
  <c r="E158" i="12"/>
  <c r="E159" i="12"/>
  <c r="E160" i="12"/>
  <c r="E161" i="12"/>
  <c r="E162" i="12"/>
  <c r="E163" i="12"/>
  <c r="E164" i="12"/>
  <c r="E165" i="12"/>
  <c r="E166" i="12"/>
  <c r="E167" i="12"/>
  <c r="E168" i="12"/>
  <c r="E169" i="12"/>
  <c r="E170" i="12"/>
  <c r="E171" i="12"/>
  <c r="E172" i="12"/>
  <c r="F158" i="12"/>
  <c r="F159" i="12"/>
  <c r="F160" i="12"/>
  <c r="F161" i="12"/>
  <c r="F162" i="12"/>
  <c r="F163" i="12"/>
  <c r="F164" i="12"/>
  <c r="F165" i="12"/>
  <c r="F166" i="12"/>
  <c r="F167" i="12"/>
  <c r="F168" i="12"/>
  <c r="F169" i="12"/>
  <c r="F170" i="12"/>
  <c r="F171" i="12"/>
  <c r="F172" i="12"/>
  <c r="V158" i="12"/>
  <c r="V159" i="12"/>
  <c r="V160" i="12"/>
  <c r="V161" i="12"/>
  <c r="V162" i="12"/>
  <c r="V163" i="12"/>
  <c r="V164" i="12"/>
  <c r="V165" i="12"/>
  <c r="V166" i="12"/>
  <c r="V167" i="12"/>
  <c r="V168" i="12"/>
  <c r="V169" i="12"/>
  <c r="V170" i="12"/>
  <c r="V171" i="12"/>
  <c r="V172" i="12"/>
  <c r="C32" i="1"/>
  <c r="C33" i="1"/>
  <c r="D32" i="1"/>
  <c r="D33" i="1"/>
  <c r="E32" i="1"/>
  <c r="E33" i="1"/>
  <c r="F32" i="1"/>
  <c r="F33" i="1"/>
  <c r="G32" i="1"/>
  <c r="G33" i="1"/>
  <c r="C19" i="1"/>
  <c r="C20" i="1"/>
  <c r="C21" i="1"/>
  <c r="D19" i="1"/>
  <c r="D20" i="1"/>
  <c r="D21" i="1"/>
  <c r="E19" i="1"/>
  <c r="E20" i="1"/>
  <c r="E21" i="1"/>
  <c r="F19" i="1"/>
  <c r="F20" i="1"/>
  <c r="F21" i="1"/>
  <c r="G19" i="1"/>
  <c r="G20" i="1"/>
  <c r="G21" i="1"/>
  <c r="C30" i="1"/>
  <c r="C31" i="1"/>
  <c r="D30" i="1"/>
  <c r="D31" i="1"/>
  <c r="E30" i="1"/>
  <c r="E31" i="1"/>
  <c r="F30" i="1"/>
  <c r="F31" i="1"/>
  <c r="G30" i="1"/>
  <c r="G31" i="1"/>
  <c r="D143" i="12"/>
  <c r="D144" i="12"/>
  <c r="D145" i="12"/>
  <c r="E143" i="12"/>
  <c r="E144" i="12"/>
  <c r="E145" i="12"/>
  <c r="F143" i="12"/>
  <c r="F144" i="12"/>
  <c r="F145" i="12"/>
  <c r="V143" i="12"/>
  <c r="V144" i="12"/>
  <c r="V145" i="12"/>
  <c r="D141" i="12"/>
  <c r="D142" i="12"/>
  <c r="E141" i="12"/>
  <c r="E142" i="12"/>
  <c r="F141" i="12"/>
  <c r="F142" i="12"/>
  <c r="V141" i="12"/>
  <c r="V142" i="12"/>
  <c r="D139" i="12"/>
  <c r="E139" i="12"/>
  <c r="F139" i="12"/>
  <c r="V139" i="12"/>
  <c r="D50" i="12"/>
  <c r="D51" i="12"/>
  <c r="D52" i="12"/>
  <c r="D53" i="12"/>
  <c r="D79" i="12"/>
  <c r="D80" i="12"/>
  <c r="D81" i="12"/>
  <c r="D82" i="12"/>
  <c r="D93" i="12"/>
  <c r="E50" i="12"/>
  <c r="E51" i="12"/>
  <c r="E52" i="12"/>
  <c r="E53" i="12"/>
  <c r="E79" i="12"/>
  <c r="E80" i="12"/>
  <c r="E81" i="12"/>
  <c r="E82" i="12"/>
  <c r="E93" i="12"/>
  <c r="F50" i="12"/>
  <c r="F51" i="12"/>
  <c r="F52" i="12"/>
  <c r="F53" i="12"/>
  <c r="F79" i="12"/>
  <c r="F80" i="12"/>
  <c r="F81" i="12"/>
  <c r="F82" i="12"/>
  <c r="F93" i="12"/>
  <c r="V50" i="12"/>
  <c r="V51" i="12"/>
  <c r="V52" i="12"/>
  <c r="V53" i="12"/>
  <c r="V79" i="12"/>
  <c r="V80" i="12"/>
  <c r="V81" i="12"/>
  <c r="V82" i="12"/>
  <c r="V93" i="12"/>
  <c r="D25" i="12"/>
  <c r="D26" i="12"/>
  <c r="D27" i="12"/>
  <c r="D28" i="12"/>
  <c r="D29" i="12"/>
  <c r="D30" i="12"/>
  <c r="D31" i="12"/>
  <c r="D32" i="12"/>
  <c r="D33" i="12"/>
  <c r="D34" i="12"/>
  <c r="D35" i="12"/>
  <c r="D36" i="12"/>
  <c r="D37" i="12"/>
  <c r="D38" i="12"/>
  <c r="E25" i="12"/>
  <c r="E26" i="12"/>
  <c r="E27" i="12"/>
  <c r="E28" i="12"/>
  <c r="E29" i="12"/>
  <c r="E30" i="12"/>
  <c r="E31" i="12"/>
  <c r="E32" i="12"/>
  <c r="E33" i="12"/>
  <c r="E34" i="12"/>
  <c r="E35" i="12"/>
  <c r="E36" i="12"/>
  <c r="E37" i="12"/>
  <c r="E38" i="12"/>
  <c r="F25" i="12"/>
  <c r="F26" i="12"/>
  <c r="F27" i="12"/>
  <c r="F28" i="12"/>
  <c r="F29" i="12"/>
  <c r="F30" i="12"/>
  <c r="F31" i="12"/>
  <c r="F32" i="12"/>
  <c r="F33" i="12"/>
  <c r="F34" i="12"/>
  <c r="F35" i="12"/>
  <c r="F36" i="12"/>
  <c r="F37" i="12"/>
  <c r="F38" i="12"/>
  <c r="V25" i="12"/>
  <c r="V26" i="12"/>
  <c r="V27" i="12"/>
  <c r="V28" i="12"/>
  <c r="V29" i="12"/>
  <c r="V30" i="12"/>
  <c r="V31" i="12"/>
  <c r="V32" i="12"/>
  <c r="V33" i="12"/>
  <c r="V34" i="12"/>
  <c r="V35" i="12"/>
  <c r="V36" i="12"/>
  <c r="V37" i="12"/>
  <c r="V38" i="12"/>
  <c r="G9" i="1"/>
  <c r="G10" i="1"/>
  <c r="G11" i="1"/>
  <c r="G12" i="1"/>
  <c r="G16" i="1"/>
  <c r="G17" i="1"/>
  <c r="G18" i="1"/>
  <c r="G22" i="1"/>
  <c r="G23" i="1"/>
  <c r="G24" i="1"/>
  <c r="G25" i="1"/>
  <c r="G26" i="1"/>
  <c r="G27" i="1"/>
  <c r="G28" i="1"/>
  <c r="G29" i="1"/>
  <c r="G34" i="1"/>
  <c r="G35" i="1"/>
  <c r="G36" i="1"/>
  <c r="G37" i="1"/>
  <c r="G38" i="1"/>
  <c r="G39" i="1"/>
  <c r="G40" i="1"/>
  <c r="G41" i="1"/>
  <c r="G45" i="1"/>
  <c r="G46" i="1"/>
  <c r="G47" i="1"/>
  <c r="G48" i="1"/>
  <c r="G49" i="1"/>
  <c r="G50" i="1"/>
  <c r="G51" i="1"/>
  <c r="G52" i="1"/>
  <c r="G55" i="1"/>
  <c r="G56" i="1"/>
  <c r="D3" i="41"/>
  <c r="D4" i="41"/>
  <c r="D5" i="41"/>
  <c r="D6" i="41"/>
  <c r="D7" i="41"/>
  <c r="D8" i="41"/>
  <c r="D9" i="41"/>
  <c r="D10" i="41"/>
  <c r="D11" i="41"/>
  <c r="D12" i="41"/>
  <c r="D13" i="41"/>
  <c r="D14" i="41"/>
  <c r="D15" i="41"/>
  <c r="D16" i="41"/>
  <c r="D17" i="41"/>
  <c r="D18" i="41"/>
  <c r="D19" i="41"/>
  <c r="D20" i="41"/>
  <c r="D21" i="41"/>
  <c r="D22" i="41"/>
  <c r="D23" i="41"/>
  <c r="D24" i="41"/>
  <c r="D25" i="41"/>
  <c r="D26" i="41"/>
  <c r="D27" i="41"/>
  <c r="F9" i="1"/>
  <c r="F10" i="1"/>
  <c r="F11" i="1"/>
  <c r="F12" i="1"/>
  <c r="F16" i="1"/>
  <c r="F17" i="1"/>
  <c r="F18" i="1"/>
  <c r="F22" i="1"/>
  <c r="F23" i="1"/>
  <c r="F24" i="1"/>
  <c r="F25" i="1"/>
  <c r="F26" i="1"/>
  <c r="F27" i="1"/>
  <c r="F28" i="1"/>
  <c r="F29" i="1"/>
  <c r="F34" i="1"/>
  <c r="F35" i="1"/>
  <c r="F36" i="1"/>
  <c r="F37" i="1"/>
  <c r="F38" i="1"/>
  <c r="F39" i="1"/>
  <c r="F40" i="1"/>
  <c r="F41" i="1"/>
  <c r="F45" i="1"/>
  <c r="F46" i="1"/>
  <c r="F47" i="1"/>
  <c r="F48" i="1"/>
  <c r="F49" i="1"/>
  <c r="F50" i="1"/>
  <c r="F51" i="1"/>
  <c r="F52" i="1"/>
  <c r="F55" i="1"/>
  <c r="F56" i="1"/>
  <c r="A27" i="41"/>
  <c r="A26" i="41"/>
  <c r="A25" i="41"/>
  <c r="A24" i="41"/>
  <c r="A23" i="41"/>
  <c r="A22" i="41"/>
  <c r="A21" i="41"/>
  <c r="A20" i="41"/>
  <c r="A19" i="41"/>
  <c r="A18" i="41"/>
  <c r="A17" i="41"/>
  <c r="A16" i="41"/>
  <c r="A15" i="41"/>
  <c r="A14" i="41"/>
  <c r="A13" i="41"/>
  <c r="A12" i="41"/>
  <c r="A11" i="41"/>
  <c r="A10" i="41"/>
  <c r="A9" i="41"/>
  <c r="A8" i="41"/>
  <c r="A7" i="41"/>
  <c r="A6" i="41"/>
  <c r="A5" i="41"/>
  <c r="A4" i="41"/>
  <c r="A3" i="41"/>
  <c r="R9" i="10"/>
  <c r="R10" i="10"/>
  <c r="R11" i="10"/>
  <c r="B34" i="12" l="1"/>
  <c r="B33" i="12"/>
  <c r="B32" i="12"/>
  <c r="B31" i="12"/>
  <c r="B30" i="12"/>
  <c r="B29" i="12"/>
  <c r="B28" i="12"/>
  <c r="B20" i="12"/>
  <c r="B18" i="12"/>
  <c r="B17" i="12"/>
  <c r="B16" i="12"/>
  <c r="B15" i="12"/>
  <c r="B14" i="12"/>
  <c r="B13" i="12"/>
  <c r="B12" i="12"/>
  <c r="B11" i="12"/>
  <c r="B10" i="12"/>
  <c r="B9" i="12"/>
  <c r="B27" i="12"/>
  <c r="B26" i="12"/>
  <c r="B25" i="12"/>
  <c r="B240" i="12"/>
  <c r="B241" i="12"/>
  <c r="B242" i="12"/>
  <c r="B239" i="12"/>
  <c r="B238" i="12"/>
  <c r="B237" i="12"/>
  <c r="B236" i="12"/>
  <c r="B235" i="12"/>
  <c r="B234" i="12"/>
  <c r="B148" i="12"/>
  <c r="B275" i="12"/>
  <c r="B276" i="12"/>
  <c r="B277" i="12"/>
  <c r="B54" i="1"/>
  <c r="B246" i="12"/>
  <c r="B245" i="12"/>
  <c r="B244" i="12"/>
  <c r="B243" i="12"/>
  <c r="B233" i="12"/>
  <c r="B232" i="12"/>
  <c r="B231" i="12"/>
  <c r="B230" i="12"/>
  <c r="B229" i="12"/>
  <c r="B228" i="12"/>
  <c r="B227" i="12"/>
  <c r="B226" i="12"/>
  <c r="B225" i="12"/>
  <c r="B224" i="12"/>
  <c r="B223" i="12"/>
  <c r="B222" i="12"/>
  <c r="B221" i="12"/>
  <c r="B220" i="12"/>
  <c r="B219" i="12"/>
  <c r="B218" i="12"/>
  <c r="B217" i="12"/>
  <c r="B216" i="12"/>
  <c r="B215" i="12"/>
  <c r="B214" i="12"/>
  <c r="B213" i="12"/>
  <c r="B212" i="12"/>
  <c r="B211" i="12"/>
  <c r="B210" i="12"/>
  <c r="B172" i="12"/>
  <c r="B171" i="12"/>
  <c r="B170" i="12"/>
  <c r="B169" i="12"/>
  <c r="B168" i="12"/>
  <c r="B167" i="12"/>
  <c r="B166" i="12"/>
  <c r="B165" i="12"/>
  <c r="B164" i="12"/>
  <c r="B163" i="12"/>
  <c r="B162" i="12"/>
  <c r="B161" i="12"/>
  <c r="B160" i="12"/>
  <c r="B159" i="12"/>
  <c r="B158" i="12"/>
  <c r="B157" i="12"/>
  <c r="B156" i="12"/>
  <c r="B155" i="12"/>
  <c r="B92" i="12"/>
  <c r="B91" i="12"/>
  <c r="B90" i="12"/>
  <c r="B89" i="12"/>
  <c r="B88" i="12"/>
  <c r="B87" i="12"/>
  <c r="B86" i="12"/>
  <c r="B85" i="12"/>
  <c r="B84" i="12"/>
  <c r="B83" i="12"/>
  <c r="B205" i="12"/>
  <c r="B204" i="12"/>
  <c r="B44" i="1"/>
  <c r="B203" i="12"/>
  <c r="B202" i="12"/>
  <c r="B201" i="12"/>
  <c r="B200" i="12"/>
  <c r="B43" i="1"/>
  <c r="B199" i="12"/>
  <c r="B198" i="12"/>
  <c r="B197" i="12"/>
  <c r="B196" i="12"/>
  <c r="B195" i="12"/>
  <c r="B194" i="12"/>
  <c r="B193" i="12"/>
  <c r="B192" i="12"/>
  <c r="B191" i="12"/>
  <c r="B190" i="12"/>
  <c r="B189" i="12"/>
  <c r="B188" i="12"/>
  <c r="B187" i="12"/>
  <c r="B186" i="12"/>
  <c r="B185" i="12"/>
  <c r="B184" i="12"/>
  <c r="B183" i="12"/>
  <c r="B42" i="1"/>
  <c r="B267" i="12"/>
  <c r="B268" i="12"/>
  <c r="B269" i="12"/>
  <c r="B266" i="12"/>
  <c r="B265" i="12"/>
  <c r="B264" i="12"/>
  <c r="B138" i="12"/>
  <c r="B137" i="12"/>
  <c r="B136" i="12"/>
  <c r="B135" i="12"/>
  <c r="B134" i="12"/>
  <c r="B133" i="12"/>
  <c r="B132" i="12"/>
  <c r="B131" i="12"/>
  <c r="B130" i="12"/>
  <c r="B129" i="12"/>
  <c r="B128" i="12"/>
  <c r="B127" i="12"/>
  <c r="B126" i="12"/>
  <c r="B125" i="12"/>
  <c r="B124" i="12"/>
  <c r="B123" i="12"/>
  <c r="B122" i="12"/>
  <c r="B121" i="12"/>
  <c r="B120" i="12"/>
  <c r="B119" i="12"/>
  <c r="B118" i="12"/>
  <c r="B117" i="12"/>
  <c r="B116" i="12"/>
  <c r="B115" i="12"/>
  <c r="B114" i="12"/>
  <c r="B113" i="12"/>
  <c r="B112" i="12"/>
  <c r="B111" i="12"/>
  <c r="B110" i="12"/>
  <c r="B109" i="12"/>
  <c r="B108" i="12"/>
  <c r="B107" i="12"/>
  <c r="B106" i="12"/>
  <c r="B105" i="12"/>
  <c r="B104" i="12"/>
  <c r="B103" i="12"/>
  <c r="B102" i="12"/>
  <c r="B101" i="12"/>
  <c r="B100" i="12"/>
  <c r="B99" i="12"/>
  <c r="B98" i="12"/>
  <c r="B77" i="12"/>
  <c r="B76" i="12"/>
  <c r="B75" i="12"/>
  <c r="B74" i="12"/>
  <c r="B73" i="12"/>
  <c r="B72" i="12"/>
  <c r="B71" i="12"/>
  <c r="B154" i="12"/>
  <c r="B153" i="12"/>
  <c r="B152" i="12"/>
  <c r="B151" i="12"/>
  <c r="B150" i="12"/>
  <c r="B149" i="12"/>
  <c r="B48" i="12"/>
  <c r="B47" i="12"/>
  <c r="B42" i="12"/>
  <c r="B43" i="12"/>
  <c r="B82" i="12"/>
  <c r="B81" i="12"/>
  <c r="B80" i="12"/>
  <c r="B79" i="12"/>
  <c r="B78" i="12"/>
  <c r="B70" i="12"/>
  <c r="B69" i="12"/>
  <c r="B68" i="12"/>
  <c r="B67" i="12"/>
  <c r="B66" i="12"/>
  <c r="B65" i="12"/>
  <c r="B64" i="12"/>
  <c r="B63" i="12"/>
  <c r="B62" i="12"/>
  <c r="B61" i="12"/>
  <c r="B60" i="12"/>
  <c r="B59" i="12"/>
  <c r="B46" i="12"/>
  <c r="B45" i="12"/>
  <c r="B44" i="12"/>
  <c r="B15" i="1"/>
  <c r="B14" i="1"/>
  <c r="B13" i="1"/>
  <c r="B39" i="12"/>
  <c r="B40" i="12"/>
  <c r="B41" i="12"/>
  <c r="B147" i="12"/>
  <c r="B33" i="1"/>
  <c r="B209" i="12"/>
  <c r="B208" i="12"/>
  <c r="B21" i="1"/>
  <c r="B58" i="12"/>
  <c r="B57" i="12"/>
  <c r="B56" i="12"/>
  <c r="B55" i="12"/>
  <c r="B54" i="12"/>
  <c r="B53" i="12"/>
  <c r="B20" i="1"/>
  <c r="B274" i="12"/>
  <c r="B271" i="12"/>
  <c r="B272" i="12"/>
  <c r="B53" i="1"/>
  <c r="B143" i="12"/>
  <c r="B146" i="12"/>
  <c r="B32" i="1"/>
  <c r="B52" i="12"/>
  <c r="B19" i="1"/>
  <c r="B145" i="12"/>
  <c r="B144" i="12"/>
  <c r="B31" i="1"/>
  <c r="B30" i="1"/>
  <c r="B142" i="12"/>
  <c r="B141" i="12"/>
  <c r="B139" i="12"/>
  <c r="B51" i="12"/>
  <c r="B50" i="12"/>
  <c r="B93" i="12"/>
  <c r="B38" i="12"/>
  <c r="B37" i="12"/>
  <c r="B36" i="12"/>
  <c r="B35" i="12"/>
  <c r="O12" i="10"/>
  <c r="O13" i="10"/>
  <c r="O14" i="10"/>
  <c r="O15" i="10"/>
  <c r="O16" i="10"/>
  <c r="O17" i="10"/>
  <c r="O18" i="10"/>
  <c r="O19" i="10"/>
  <c r="O20" i="10"/>
  <c r="O21" i="10"/>
  <c r="O22" i="10"/>
  <c r="O23" i="10"/>
  <c r="O24" i="10"/>
  <c r="O25" i="10"/>
  <c r="O26" i="10"/>
  <c r="O27" i="10"/>
  <c r="O28" i="10"/>
  <c r="O29" i="10"/>
  <c r="O30" i="10"/>
  <c r="O31" i="10"/>
  <c r="O32" i="10"/>
  <c r="O33" i="10"/>
  <c r="O34" i="10"/>
  <c r="O35" i="10"/>
  <c r="O36" i="10"/>
  <c r="O37" i="10"/>
  <c r="O38" i="10"/>
  <c r="O39" i="10"/>
  <c r="O40" i="10"/>
  <c r="O41" i="10"/>
  <c r="O42" i="10"/>
  <c r="O43" i="10"/>
  <c r="O44" i="10"/>
  <c r="O45" i="10"/>
  <c r="O46" i="10"/>
  <c r="O47" i="10"/>
  <c r="O48" i="10"/>
  <c r="O49" i="10"/>
  <c r="O50" i="10"/>
  <c r="O51" i="10"/>
  <c r="O52" i="10"/>
  <c r="O53" i="10"/>
  <c r="O54" i="10"/>
  <c r="O55" i="10"/>
  <c r="O56" i="10"/>
  <c r="O57" i="10"/>
  <c r="O58" i="10"/>
  <c r="O59" i="10"/>
  <c r="O60" i="10"/>
  <c r="O61" i="10"/>
  <c r="O62" i="10"/>
  <c r="O63" i="10"/>
  <c r="O64" i="10"/>
  <c r="O65" i="10"/>
  <c r="O66" i="10"/>
  <c r="O67" i="10"/>
  <c r="O68" i="10"/>
  <c r="O69" i="10"/>
  <c r="O70" i="10"/>
  <c r="O71" i="10"/>
  <c r="O72" i="10"/>
  <c r="O73" i="10"/>
  <c r="O74" i="10"/>
  <c r="O75" i="10"/>
  <c r="O76" i="10"/>
  <c r="O77" i="10"/>
  <c r="O78" i="10"/>
  <c r="O79" i="10"/>
  <c r="O80" i="10"/>
  <c r="O81" i="10"/>
  <c r="O82" i="10"/>
  <c r="O83" i="10"/>
  <c r="O84" i="10"/>
  <c r="O85" i="10"/>
  <c r="O86" i="10"/>
  <c r="O87" i="10"/>
  <c r="O88" i="10"/>
  <c r="O89" i="10"/>
  <c r="O90" i="10"/>
  <c r="O91" i="10"/>
  <c r="O92" i="10"/>
  <c r="O93" i="10"/>
  <c r="O94" i="10"/>
  <c r="O95" i="10"/>
  <c r="O96" i="10"/>
  <c r="O97" i="10"/>
  <c r="O98" i="10"/>
  <c r="O99" i="10"/>
  <c r="O100" i="10"/>
  <c r="O101" i="10"/>
  <c r="O102" i="10"/>
  <c r="O103" i="10"/>
  <c r="O104" i="10"/>
  <c r="O105" i="10"/>
  <c r="O106" i="10"/>
  <c r="O107" i="10"/>
  <c r="O108" i="10"/>
  <c r="O109" i="10"/>
  <c r="O110" i="10"/>
  <c r="O111" i="10"/>
  <c r="O112" i="10"/>
  <c r="O113" i="10"/>
  <c r="O114" i="10"/>
  <c r="O115" i="10"/>
  <c r="O116" i="10"/>
  <c r="O117" i="10"/>
  <c r="O118" i="10"/>
  <c r="O119" i="10"/>
  <c r="O120" i="10"/>
  <c r="O121" i="10"/>
  <c r="O122" i="10"/>
  <c r="O123" i="10"/>
  <c r="O124" i="10"/>
  <c r="O125" i="10"/>
  <c r="O126" i="10"/>
  <c r="O127" i="10"/>
  <c r="O128" i="10"/>
  <c r="O129" i="10"/>
  <c r="O130" i="10"/>
  <c r="O131" i="10"/>
  <c r="O132" i="10"/>
  <c r="O133" i="10"/>
  <c r="O134" i="10"/>
  <c r="O135" i="10"/>
  <c r="O136" i="10"/>
  <c r="O137" i="10"/>
  <c r="O138" i="10"/>
  <c r="O139" i="10"/>
  <c r="O140" i="10"/>
  <c r="O141" i="10"/>
  <c r="O142" i="10"/>
  <c r="O143" i="10"/>
  <c r="O144" i="10"/>
  <c r="O145" i="10"/>
  <c r="O146" i="10"/>
  <c r="O147" i="10"/>
  <c r="O148" i="10"/>
  <c r="O149" i="10"/>
  <c r="O150" i="10"/>
  <c r="O151" i="10"/>
  <c r="O152" i="10"/>
  <c r="O153" i="10"/>
  <c r="O154" i="10"/>
  <c r="O155" i="10"/>
  <c r="O156" i="10"/>
  <c r="O157" i="10"/>
  <c r="O158" i="10"/>
  <c r="O159" i="10"/>
  <c r="O160" i="10"/>
  <c r="O161" i="10"/>
  <c r="O162" i="10"/>
  <c r="O163" i="10"/>
  <c r="O164" i="10"/>
  <c r="O165" i="10"/>
  <c r="O166" i="10"/>
  <c r="O167" i="10"/>
  <c r="O168" i="10"/>
  <c r="O169" i="10"/>
  <c r="O170" i="10"/>
  <c r="O171" i="10"/>
  <c r="O172" i="10"/>
  <c r="O173" i="10"/>
  <c r="O174" i="10"/>
  <c r="O175" i="10"/>
  <c r="O176" i="10"/>
  <c r="O177" i="10"/>
  <c r="O178" i="10"/>
  <c r="O179" i="10"/>
  <c r="O180" i="10"/>
  <c r="O181" i="10"/>
  <c r="O182" i="10"/>
  <c r="O183" i="10"/>
  <c r="O184" i="10"/>
  <c r="O185" i="10"/>
  <c r="O186" i="10"/>
  <c r="O187" i="10"/>
  <c r="O188" i="10"/>
  <c r="O189" i="10"/>
  <c r="O190" i="10"/>
  <c r="O191" i="10"/>
  <c r="O192" i="10"/>
  <c r="O193" i="10"/>
  <c r="O194" i="10"/>
  <c r="O195" i="10"/>
  <c r="O196" i="10"/>
  <c r="O197" i="10"/>
  <c r="O198" i="10"/>
  <c r="O199" i="10"/>
  <c r="O200" i="10"/>
  <c r="O201" i="10"/>
  <c r="O202" i="10"/>
  <c r="O203" i="10"/>
  <c r="O204" i="10"/>
  <c r="O205" i="10"/>
  <c r="O206" i="10"/>
  <c r="O207" i="10"/>
  <c r="O208" i="10"/>
  <c r="O209" i="10"/>
  <c r="O210" i="10"/>
  <c r="O211" i="10"/>
  <c r="O212" i="10"/>
  <c r="O213" i="10"/>
  <c r="O214" i="10"/>
  <c r="O215" i="10"/>
  <c r="O216" i="10"/>
  <c r="O217" i="10"/>
  <c r="O218" i="10"/>
  <c r="O219" i="10"/>
  <c r="O220" i="10"/>
  <c r="O221" i="10"/>
  <c r="O222" i="10"/>
  <c r="O223" i="10"/>
  <c r="O224" i="10"/>
  <c r="O225" i="10"/>
  <c r="O226" i="10"/>
  <c r="O227" i="10"/>
  <c r="O228" i="10"/>
  <c r="O229" i="10"/>
  <c r="O230" i="10"/>
  <c r="O231" i="10"/>
  <c r="O232" i="10"/>
  <c r="O233" i="10"/>
  <c r="O234" i="10"/>
  <c r="O235" i="10"/>
  <c r="O236" i="10"/>
  <c r="O237" i="10"/>
  <c r="O238" i="10"/>
  <c r="O239" i="10"/>
  <c r="O240" i="10"/>
  <c r="O241" i="10"/>
  <c r="O242" i="10"/>
  <c r="O243" i="10"/>
  <c r="O244" i="10"/>
  <c r="O245" i="10"/>
  <c r="O246" i="10"/>
  <c r="O247" i="10"/>
  <c r="O248" i="10"/>
  <c r="O249" i="10"/>
  <c r="O250" i="10"/>
  <c r="O251" i="10"/>
  <c r="O252" i="10"/>
  <c r="O253" i="10"/>
  <c r="O254" i="10"/>
  <c r="O255" i="10"/>
  <c r="O256" i="10"/>
  <c r="O257" i="10"/>
  <c r="O258" i="10"/>
  <c r="O259" i="10"/>
  <c r="O260" i="10"/>
  <c r="O261" i="10"/>
  <c r="O262" i="10"/>
  <c r="O263" i="10"/>
  <c r="O264" i="10"/>
  <c r="O265" i="10"/>
  <c r="O266" i="10"/>
  <c r="O267" i="10"/>
  <c r="O268" i="10"/>
  <c r="O269" i="10"/>
  <c r="O270" i="10"/>
  <c r="O271" i="10"/>
  <c r="O272" i="10"/>
  <c r="O273" i="10"/>
  <c r="O274" i="10"/>
  <c r="O275" i="10"/>
  <c r="O276" i="10"/>
  <c r="O277" i="10"/>
  <c r="O278" i="10"/>
  <c r="O279" i="10"/>
  <c r="O280" i="10"/>
  <c r="O281" i="10"/>
  <c r="O282" i="10"/>
  <c r="O283" i="10"/>
  <c r="O284" i="10"/>
  <c r="O285" i="10"/>
  <c r="O286" i="10"/>
  <c r="O287" i="10"/>
  <c r="O288" i="10"/>
  <c r="O289" i="10"/>
  <c r="O290" i="10"/>
  <c r="O291" i="10"/>
  <c r="O292" i="10"/>
  <c r="O293" i="10"/>
  <c r="O294" i="10"/>
  <c r="O295" i="10"/>
  <c r="O296" i="10"/>
  <c r="O297" i="10"/>
  <c r="O298" i="10"/>
  <c r="O299" i="10"/>
  <c r="O300" i="10"/>
  <c r="O301" i="10"/>
  <c r="O302" i="10"/>
  <c r="O303" i="10"/>
  <c r="O304" i="10"/>
  <c r="O305" i="10"/>
  <c r="O306" i="10"/>
  <c r="O307" i="10"/>
  <c r="O308" i="10"/>
  <c r="O309" i="10"/>
  <c r="O310" i="10"/>
  <c r="O311" i="10"/>
  <c r="O312" i="10"/>
  <c r="O313" i="10"/>
  <c r="O314" i="10"/>
  <c r="O315" i="10"/>
  <c r="O316" i="10"/>
  <c r="O317" i="10"/>
  <c r="O318" i="10"/>
  <c r="O319" i="10"/>
  <c r="O320" i="10"/>
  <c r="O321" i="10"/>
  <c r="O322" i="10"/>
  <c r="O323" i="10"/>
  <c r="O324" i="10"/>
  <c r="O325" i="10"/>
  <c r="O326" i="10"/>
  <c r="O327" i="10"/>
  <c r="O328" i="10"/>
  <c r="O329" i="10"/>
  <c r="O330" i="10"/>
  <c r="O331" i="10"/>
  <c r="O332" i="10"/>
  <c r="O333" i="10"/>
  <c r="O334" i="10"/>
  <c r="O335" i="10"/>
  <c r="O336" i="10"/>
  <c r="O337" i="10"/>
  <c r="O338" i="10"/>
  <c r="O339" i="10"/>
  <c r="O340" i="10"/>
  <c r="O341" i="10"/>
  <c r="O342" i="10"/>
  <c r="O343" i="10"/>
  <c r="O344" i="10"/>
  <c r="O345" i="10"/>
  <c r="O346" i="10"/>
  <c r="O347" i="10"/>
  <c r="O348" i="10"/>
  <c r="O349" i="10"/>
  <c r="O350" i="10"/>
  <c r="O351" i="10"/>
  <c r="O352" i="10"/>
  <c r="O353" i="10"/>
  <c r="O354" i="10"/>
  <c r="O355" i="10"/>
  <c r="O356" i="10"/>
  <c r="O357" i="10"/>
  <c r="O358" i="10"/>
  <c r="O359" i="10"/>
  <c r="O360" i="10"/>
  <c r="O361" i="10"/>
  <c r="O362" i="10"/>
  <c r="O363" i="10"/>
  <c r="O364" i="10"/>
  <c r="O365" i="10"/>
  <c r="O366" i="10"/>
  <c r="O367" i="10"/>
  <c r="O368" i="10"/>
  <c r="O369" i="10"/>
  <c r="O370" i="10"/>
  <c r="O371" i="10"/>
  <c r="O372" i="10"/>
  <c r="O373" i="10"/>
  <c r="O374" i="10"/>
  <c r="O375" i="10"/>
  <c r="O376" i="10"/>
  <c r="O377" i="10"/>
  <c r="O378" i="10"/>
  <c r="O379" i="10"/>
  <c r="O380" i="10"/>
  <c r="O381" i="10"/>
  <c r="O382" i="10"/>
  <c r="O383" i="10"/>
  <c r="O384" i="10"/>
  <c r="O385" i="10"/>
  <c r="O386" i="10"/>
  <c r="O387" i="10"/>
  <c r="O388" i="10"/>
  <c r="O389" i="10"/>
  <c r="O390" i="10"/>
  <c r="O391" i="10"/>
  <c r="O392" i="10"/>
  <c r="O393" i="10"/>
  <c r="O394" i="10"/>
  <c r="O395" i="10"/>
  <c r="O396" i="10"/>
  <c r="O397" i="10"/>
  <c r="O398" i="10"/>
  <c r="O399" i="10"/>
  <c r="O400" i="10"/>
  <c r="O401" i="10"/>
  <c r="O402" i="10"/>
  <c r="O403" i="10"/>
  <c r="O404" i="10"/>
  <c r="O405" i="10"/>
  <c r="O406" i="10"/>
  <c r="O407" i="10"/>
  <c r="O408" i="10"/>
  <c r="O409" i="10"/>
  <c r="O410" i="10"/>
  <c r="O411" i="10"/>
  <c r="O412" i="10"/>
  <c r="O413" i="10"/>
  <c r="O414" i="10"/>
  <c r="O415" i="10"/>
  <c r="O416" i="10"/>
  <c r="O417" i="10"/>
  <c r="O418" i="10"/>
  <c r="O419" i="10"/>
  <c r="O420" i="10"/>
  <c r="O421" i="10"/>
  <c r="O422" i="10"/>
  <c r="O423" i="10"/>
  <c r="O424" i="10"/>
  <c r="O425" i="10"/>
  <c r="O426" i="10"/>
  <c r="O427" i="10"/>
  <c r="O428" i="10"/>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O1623" i="10"/>
  <c r="O1624" i="10"/>
  <c r="O1625" i="10"/>
  <c r="O1626" i="10"/>
  <c r="O1627" i="10"/>
  <c r="O1628" i="10"/>
  <c r="O1629" i="10"/>
  <c r="O1630" i="10"/>
  <c r="O1631" i="10"/>
  <c r="O1632" i="10"/>
  <c r="O1633" i="10"/>
  <c r="O1634" i="10"/>
  <c r="O1635" i="10"/>
  <c r="O1636" i="10"/>
  <c r="O1637" i="10"/>
  <c r="O1638" i="10"/>
  <c r="O1639" i="10"/>
  <c r="O1640" i="10"/>
  <c r="O1641" i="10"/>
  <c r="O1642" i="10"/>
  <c r="O1643" i="10"/>
  <c r="O1644" i="10"/>
  <c r="O1645" i="10"/>
  <c r="O1646" i="10"/>
  <c r="O1647" i="10"/>
  <c r="O1648" i="10"/>
  <c r="O1649" i="10"/>
  <c r="O1650" i="10"/>
  <c r="O1651" i="10"/>
  <c r="O1652" i="10"/>
  <c r="O1653" i="10"/>
  <c r="O1654" i="10"/>
  <c r="O1655" i="10"/>
  <c r="O1656" i="10"/>
  <c r="O1657" i="10"/>
  <c r="O1658" i="10"/>
  <c r="O1659" i="10"/>
  <c r="O1660" i="10"/>
  <c r="O1661" i="10"/>
  <c r="O1662" i="10"/>
  <c r="O1663" i="10"/>
  <c r="O1664" i="10"/>
  <c r="O1665" i="10"/>
  <c r="O1666" i="10"/>
  <c r="O1667" i="10"/>
  <c r="O1668" i="10"/>
  <c r="O1669" i="10"/>
  <c r="O1670" i="10"/>
  <c r="O1671" i="10"/>
  <c r="O1672" i="10"/>
  <c r="O1673" i="10"/>
  <c r="O1674" i="10"/>
  <c r="O1675" i="10"/>
  <c r="O1676" i="10"/>
  <c r="O1677" i="10"/>
  <c r="O1678" i="10"/>
  <c r="O1679" i="10"/>
  <c r="O1680" i="10"/>
  <c r="O1681" i="10"/>
  <c r="O1682" i="10"/>
  <c r="O1683" i="10"/>
  <c r="O1684" i="10"/>
  <c r="L9" i="10"/>
  <c r="L10" i="10"/>
  <c r="L11" i="10"/>
  <c r="L12" i="10"/>
  <c r="L13" i="10"/>
  <c r="L14" i="10"/>
  <c r="L15" i="10"/>
  <c r="I10" i="10"/>
  <c r="I11" i="10"/>
  <c r="I12" i="10"/>
  <c r="I13" i="10"/>
  <c r="I14" i="10"/>
  <c r="I15" i="10"/>
  <c r="I16" i="10"/>
  <c r="I17" i="10"/>
  <c r="I18" i="10"/>
  <c r="I19" i="10"/>
  <c r="I20" i="10"/>
  <c r="I21" i="10"/>
  <c r="I22" i="10"/>
  <c r="I23" i="10"/>
  <c r="I24" i="10"/>
  <c r="I25" i="10"/>
  <c r="I26" i="10"/>
  <c r="I27" i="10"/>
  <c r="I28" i="10"/>
  <c r="I29" i="10"/>
  <c r="I30" i="10"/>
  <c r="I31" i="10"/>
  <c r="I32" i="10"/>
  <c r="I33" i="10"/>
  <c r="I34" i="10"/>
  <c r="I35" i="10"/>
  <c r="I36" i="10"/>
  <c r="I37" i="10"/>
  <c r="I38" i="10"/>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68" i="10"/>
  <c r="I69" i="10"/>
  <c r="I70" i="10"/>
  <c r="I71" i="10"/>
  <c r="I72" i="10"/>
  <c r="I73" i="10"/>
  <c r="I74" i="10"/>
  <c r="I75" i="10"/>
  <c r="I76" i="10"/>
  <c r="I77" i="10"/>
  <c r="I78" i="10"/>
  <c r="I79" i="10"/>
  <c r="I80" i="10"/>
  <c r="I81" i="10"/>
  <c r="I82" i="10"/>
  <c r="I83" i="10"/>
  <c r="I84" i="10"/>
  <c r="I85" i="10"/>
  <c r="I86" i="10"/>
  <c r="I87" i="10"/>
  <c r="I88" i="10"/>
  <c r="I89" i="10"/>
  <c r="I90" i="10"/>
  <c r="I91" i="10"/>
  <c r="I92" i="10"/>
  <c r="I93" i="10"/>
  <c r="I94" i="10"/>
  <c r="I95" i="10"/>
  <c r="I96" i="10"/>
  <c r="I97" i="10"/>
  <c r="I98" i="10"/>
  <c r="I99" i="10"/>
  <c r="I100" i="10"/>
  <c r="I101" i="10"/>
  <c r="I102" i="10"/>
  <c r="I103" i="10"/>
  <c r="I104" i="10"/>
  <c r="I105" i="10"/>
  <c r="I106" i="10"/>
  <c r="I107" i="10"/>
  <c r="I108" i="10"/>
  <c r="I109" i="10"/>
  <c r="I110" i="10"/>
  <c r="I111" i="10"/>
  <c r="I112" i="10"/>
  <c r="I113" i="10"/>
  <c r="I114" i="10"/>
  <c r="I115" i="10"/>
  <c r="I116" i="10"/>
  <c r="I117" i="10"/>
  <c r="I118" i="10"/>
  <c r="I119" i="10"/>
  <c r="I120" i="10"/>
  <c r="I121" i="10"/>
  <c r="I122" i="10"/>
  <c r="I123" i="10"/>
  <c r="I124" i="10"/>
  <c r="I125" i="10"/>
  <c r="I126" i="10"/>
  <c r="I127" i="10"/>
  <c r="I128" i="10"/>
  <c r="I129" i="10"/>
  <c r="I130" i="10"/>
  <c r="I131" i="10"/>
  <c r="I132" i="10"/>
  <c r="I133" i="10"/>
  <c r="I134" i="10"/>
  <c r="I135" i="10"/>
  <c r="I136" i="10"/>
  <c r="I137" i="10"/>
  <c r="I138" i="10"/>
  <c r="I139" i="10"/>
  <c r="I140" i="10"/>
  <c r="I141" i="10"/>
  <c r="I142" i="10"/>
  <c r="I143" i="10"/>
  <c r="I144" i="10"/>
  <c r="I145" i="10"/>
  <c r="I146" i="10"/>
  <c r="I147" i="10"/>
  <c r="I148" i="10"/>
  <c r="I149" i="10"/>
  <c r="I150" i="10"/>
  <c r="I151" i="10"/>
  <c r="I152" i="10"/>
  <c r="I153" i="10"/>
  <c r="I154" i="10"/>
  <c r="I155" i="10"/>
  <c r="I156" i="10"/>
  <c r="I157" i="10"/>
  <c r="I158" i="10"/>
  <c r="I159" i="10"/>
  <c r="I160" i="10"/>
  <c r="I161" i="10"/>
  <c r="I162" i="10"/>
  <c r="I163" i="10"/>
  <c r="I164" i="10"/>
  <c r="I165" i="10"/>
  <c r="I166" i="10"/>
  <c r="I167" i="10"/>
  <c r="I168" i="10"/>
  <c r="I169" i="10"/>
  <c r="I170" i="10"/>
  <c r="I171" i="10"/>
  <c r="I172" i="10"/>
  <c r="I173" i="10"/>
  <c r="I174" i="10"/>
  <c r="I175" i="10"/>
  <c r="I176" i="10"/>
  <c r="I177" i="10"/>
  <c r="I178" i="10"/>
  <c r="I179" i="10"/>
  <c r="I180" i="10"/>
  <c r="I181" i="10"/>
  <c r="I182" i="10"/>
  <c r="I183" i="10"/>
  <c r="I184" i="10"/>
  <c r="I185" i="10"/>
  <c r="I186" i="10"/>
  <c r="I187" i="10"/>
  <c r="I188" i="10"/>
  <c r="I189" i="10"/>
  <c r="I190" i="10"/>
  <c r="I191" i="10"/>
  <c r="I192" i="10"/>
  <c r="I193" i="10"/>
  <c r="I194" i="10"/>
  <c r="I195" i="10"/>
  <c r="I196" i="10"/>
  <c r="I197" i="10"/>
  <c r="I198" i="10"/>
  <c r="I199" i="10"/>
  <c r="I200" i="10"/>
  <c r="I201" i="10"/>
  <c r="I202" i="10"/>
  <c r="I203" i="10"/>
  <c r="I204" i="10"/>
  <c r="I205" i="10"/>
  <c r="I206" i="10"/>
  <c r="I207" i="10"/>
  <c r="I208" i="10"/>
  <c r="I209" i="10"/>
  <c r="I210" i="10"/>
  <c r="I211" i="10"/>
  <c r="I212" i="10"/>
  <c r="I213" i="10"/>
  <c r="I214" i="10"/>
  <c r="I215" i="10"/>
  <c r="I216" i="10"/>
  <c r="I217" i="10"/>
  <c r="I218" i="10"/>
  <c r="I219" i="10"/>
  <c r="I220" i="10"/>
  <c r="I221" i="10"/>
  <c r="I222" i="10"/>
  <c r="I223" i="10"/>
  <c r="I224" i="10"/>
  <c r="I225" i="10"/>
  <c r="I226" i="10"/>
  <c r="I227" i="10"/>
  <c r="I228" i="10"/>
  <c r="I229" i="10"/>
  <c r="I230" i="10"/>
  <c r="I231" i="10"/>
  <c r="I232" i="10"/>
  <c r="I233" i="10"/>
  <c r="I234" i="10"/>
  <c r="I235" i="10"/>
  <c r="I236" i="10"/>
  <c r="I237" i="10"/>
  <c r="I238" i="10"/>
  <c r="I239" i="10"/>
  <c r="I240" i="10"/>
  <c r="I241" i="10"/>
  <c r="I242" i="10"/>
  <c r="I243" i="10"/>
  <c r="I244" i="10"/>
  <c r="I245" i="10"/>
  <c r="I246" i="10"/>
  <c r="I247" i="10"/>
  <c r="I248" i="10"/>
  <c r="I249" i="10"/>
  <c r="I250" i="10"/>
  <c r="I251" i="10"/>
  <c r="I252" i="10"/>
  <c r="I253" i="10"/>
  <c r="I254" i="10"/>
  <c r="I255" i="10"/>
  <c r="I256" i="10"/>
  <c r="I257" i="10"/>
  <c r="I258" i="10"/>
  <c r="I259" i="10"/>
  <c r="I260" i="10"/>
  <c r="I261" i="10"/>
  <c r="I262" i="10"/>
  <c r="I263" i="10"/>
  <c r="I264" i="10"/>
  <c r="I265" i="10"/>
  <c r="I266"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3"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0" i="10"/>
  <c r="I341"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H10" i="10" a="1"/>
  <c r="H10" i="10" s="1"/>
  <c r="H11" i="10" a="1"/>
  <c r="H11" i="10" s="1"/>
  <c r="H12" i="10" a="1"/>
  <c r="H12" i="10" s="1"/>
  <c r="H13" i="10" a="1"/>
  <c r="H13" i="10" s="1"/>
  <c r="H14" i="10" a="1"/>
  <c r="H14" i="10" s="1"/>
  <c r="H15" i="10" a="1"/>
  <c r="H15" i="10" s="1"/>
  <c r="H16" i="10" a="1"/>
  <c r="H16" i="10" s="1"/>
  <c r="H17" i="10" a="1"/>
  <c r="H17" i="10" s="1"/>
  <c r="H18" i="10" a="1"/>
  <c r="H18" i="10" s="1"/>
  <c r="H19" i="10" a="1"/>
  <c r="H19" i="10" s="1"/>
  <c r="H20" i="10" a="1"/>
  <c r="H20" i="10" s="1"/>
  <c r="H21" i="10" a="1"/>
  <c r="H21" i="10" s="1"/>
  <c r="H22" i="10" a="1"/>
  <c r="H22" i="10" s="1"/>
  <c r="H23" i="10" a="1"/>
  <c r="H23" i="10" s="1"/>
  <c r="H24" i="10" a="1"/>
  <c r="H24" i="10" s="1"/>
  <c r="H25" i="10" a="1"/>
  <c r="H25" i="10" s="1"/>
  <c r="H26" i="10" a="1"/>
  <c r="H26" i="10" s="1"/>
  <c r="H27" i="10" a="1"/>
  <c r="H27" i="10" s="1"/>
  <c r="H28" i="10" a="1"/>
  <c r="H28" i="10" s="1"/>
  <c r="H29" i="10" a="1"/>
  <c r="H29" i="10" s="1"/>
  <c r="H30" i="10" a="1"/>
  <c r="H30" i="10" s="1"/>
  <c r="H31" i="10" a="1"/>
  <c r="H31" i="10" s="1"/>
  <c r="H32" i="10" a="1"/>
  <c r="H32" i="10" s="1"/>
  <c r="H33" i="10" a="1"/>
  <c r="H33" i="10" s="1"/>
  <c r="H34" i="10" a="1"/>
  <c r="H34" i="10" s="1"/>
  <c r="H35" i="10" a="1"/>
  <c r="H35" i="10" s="1"/>
  <c r="H36" i="10" a="1"/>
  <c r="H36" i="10" s="1"/>
  <c r="H37" i="10" a="1"/>
  <c r="H37" i="10" s="1"/>
  <c r="H38" i="10" a="1"/>
  <c r="H38" i="10" s="1"/>
  <c r="H39" i="10" a="1"/>
  <c r="H39" i="10" s="1"/>
  <c r="H40" i="10" a="1"/>
  <c r="H40" i="10" s="1"/>
  <c r="H41" i="10" a="1"/>
  <c r="H41" i="10" s="1"/>
  <c r="H42" i="10" a="1"/>
  <c r="H42" i="10" s="1"/>
  <c r="H43" i="10" a="1"/>
  <c r="H43" i="10" s="1"/>
  <c r="H44" i="10" a="1"/>
  <c r="H44" i="10" s="1"/>
  <c r="H45" i="10" a="1"/>
  <c r="H45" i="10" s="1"/>
  <c r="H46" i="10" a="1"/>
  <c r="H46" i="10" s="1"/>
  <c r="H47" i="10" a="1"/>
  <c r="H47" i="10" s="1"/>
  <c r="H48" i="10" a="1"/>
  <c r="H48" i="10" s="1"/>
  <c r="H49" i="10" a="1"/>
  <c r="H49" i="10" s="1"/>
  <c r="H50" i="10" a="1"/>
  <c r="H50" i="10" s="1"/>
  <c r="H51" i="10" a="1"/>
  <c r="H51" i="10" s="1"/>
  <c r="H52" i="10" a="1"/>
  <c r="H52" i="10" s="1"/>
  <c r="H53" i="10" a="1"/>
  <c r="H53" i="10" s="1"/>
  <c r="H54" i="10" a="1"/>
  <c r="H54" i="10" s="1"/>
  <c r="H55" i="10" a="1"/>
  <c r="H55" i="10" s="1"/>
  <c r="H56" i="10" a="1"/>
  <c r="H56" i="10" s="1"/>
  <c r="H57" i="10" a="1"/>
  <c r="H57" i="10" s="1"/>
  <c r="H58" i="10" a="1"/>
  <c r="H58" i="10" s="1"/>
  <c r="H59" i="10" a="1"/>
  <c r="H59" i="10" s="1"/>
  <c r="H60" i="10" a="1"/>
  <c r="H60" i="10" s="1"/>
  <c r="H61" i="10" a="1"/>
  <c r="H61" i="10" s="1"/>
  <c r="H62" i="10" a="1"/>
  <c r="H62" i="10" s="1"/>
  <c r="H63" i="10" a="1"/>
  <c r="H63" i="10" s="1"/>
  <c r="H64" i="10" a="1"/>
  <c r="H64" i="10" s="1"/>
  <c r="H65" i="10" a="1"/>
  <c r="H65" i="10" s="1"/>
  <c r="H66" i="10" a="1"/>
  <c r="H66" i="10" s="1"/>
  <c r="H67" i="10" a="1"/>
  <c r="H67" i="10" s="1"/>
  <c r="H68" i="10" a="1"/>
  <c r="H68" i="10" s="1"/>
  <c r="H69" i="10" a="1"/>
  <c r="H69" i="10" s="1"/>
  <c r="H70" i="10" a="1"/>
  <c r="H70" i="10" s="1"/>
  <c r="H71" i="10" a="1"/>
  <c r="H71" i="10" s="1"/>
  <c r="H72" i="10" a="1"/>
  <c r="H72" i="10" s="1"/>
  <c r="H73" i="10" a="1"/>
  <c r="H73" i="10" s="1"/>
  <c r="H74" i="10" a="1"/>
  <c r="H74" i="10" s="1"/>
  <c r="H75" i="10" a="1"/>
  <c r="H75" i="10" s="1"/>
  <c r="H76" i="10" a="1"/>
  <c r="H76" i="10" s="1"/>
  <c r="H77" i="10" a="1"/>
  <c r="H77" i="10" s="1"/>
  <c r="H78" i="10" a="1"/>
  <c r="H78" i="10" s="1"/>
  <c r="H79" i="10" a="1"/>
  <c r="H79" i="10" s="1"/>
  <c r="H80" i="10" a="1"/>
  <c r="H80" i="10" s="1"/>
  <c r="H81" i="10" a="1"/>
  <c r="H81" i="10" s="1"/>
  <c r="H82" i="10" a="1"/>
  <c r="H82" i="10" s="1"/>
  <c r="H83" i="10" a="1"/>
  <c r="H83" i="10" s="1"/>
  <c r="H84" i="10" a="1"/>
  <c r="H84" i="10" s="1"/>
  <c r="H85" i="10" a="1"/>
  <c r="H85" i="10" s="1"/>
  <c r="H86" i="10" a="1"/>
  <c r="H86" i="10" s="1"/>
  <c r="H87" i="10" a="1"/>
  <c r="H87" i="10" s="1"/>
  <c r="H88" i="10" a="1"/>
  <c r="H88" i="10" s="1"/>
  <c r="H89" i="10" a="1"/>
  <c r="H89" i="10" s="1"/>
  <c r="H90" i="10" a="1"/>
  <c r="H90" i="10" s="1"/>
  <c r="H91" i="10" a="1"/>
  <c r="H91" i="10" s="1"/>
  <c r="H92" i="10" a="1"/>
  <c r="H92" i="10" s="1"/>
  <c r="H93" i="10" a="1"/>
  <c r="H93" i="10" s="1"/>
  <c r="H94" i="10" a="1"/>
  <c r="H94" i="10" s="1"/>
  <c r="H95" i="10" a="1"/>
  <c r="H95" i="10" s="1"/>
  <c r="H96" i="10" a="1"/>
  <c r="H96" i="10" s="1"/>
  <c r="H97" i="10" a="1"/>
  <c r="H97" i="10" s="1"/>
  <c r="H98" i="10" a="1"/>
  <c r="H98" i="10" s="1"/>
  <c r="H99" i="10" a="1"/>
  <c r="H99" i="10" s="1"/>
  <c r="H100" i="10" a="1"/>
  <c r="H100" i="10" s="1"/>
  <c r="H101" i="10" a="1"/>
  <c r="H101" i="10" s="1"/>
  <c r="H102" i="10" a="1"/>
  <c r="H102" i="10" s="1"/>
  <c r="H103" i="10" a="1"/>
  <c r="H103" i="10" s="1"/>
  <c r="H104" i="10" a="1"/>
  <c r="H104" i="10" s="1"/>
  <c r="H105" i="10" a="1"/>
  <c r="H105" i="10" s="1"/>
  <c r="H106" i="10" a="1"/>
  <c r="H106" i="10" s="1"/>
  <c r="H107" i="10" a="1"/>
  <c r="H107" i="10" s="1"/>
  <c r="H108" i="10" a="1"/>
  <c r="H108" i="10" s="1"/>
  <c r="H109" i="10" a="1"/>
  <c r="H109" i="10" s="1"/>
  <c r="H110" i="10" a="1"/>
  <c r="H110" i="10" s="1"/>
  <c r="H111" i="10" a="1"/>
  <c r="H111" i="10" s="1"/>
  <c r="H112" i="10" a="1"/>
  <c r="H112" i="10" s="1"/>
  <c r="H113" i="10" a="1"/>
  <c r="H113" i="10" s="1"/>
  <c r="H114" i="10" a="1"/>
  <c r="H114" i="10" s="1"/>
  <c r="H115" i="10" a="1"/>
  <c r="H115" i="10" s="1"/>
  <c r="H116" i="10" a="1"/>
  <c r="H116" i="10" s="1"/>
  <c r="H117" i="10" a="1"/>
  <c r="H117" i="10" s="1"/>
  <c r="H118" i="10" a="1"/>
  <c r="H118" i="10" s="1"/>
  <c r="H119" i="10" a="1"/>
  <c r="H119" i="10" s="1"/>
  <c r="H120" i="10" a="1"/>
  <c r="H120" i="10" s="1"/>
  <c r="H121" i="10" a="1"/>
  <c r="H121" i="10" s="1"/>
  <c r="H122" i="10" a="1"/>
  <c r="H122" i="10" s="1"/>
  <c r="H123" i="10" a="1"/>
  <c r="H123" i="10" s="1"/>
  <c r="H124" i="10" a="1"/>
  <c r="H124" i="10" s="1"/>
  <c r="H125" i="10" a="1"/>
  <c r="H125" i="10" s="1"/>
  <c r="H126" i="10" a="1"/>
  <c r="H126" i="10" s="1"/>
  <c r="H127" i="10" a="1"/>
  <c r="H127" i="10" s="1"/>
  <c r="H128" i="10" a="1"/>
  <c r="H128" i="10" s="1"/>
  <c r="H129" i="10" a="1"/>
  <c r="H129" i="10" s="1"/>
  <c r="H130" i="10" a="1"/>
  <c r="H130" i="10" s="1"/>
  <c r="H131" i="10" a="1"/>
  <c r="H131" i="10" s="1"/>
  <c r="H132" i="10" a="1"/>
  <c r="H132" i="10" s="1"/>
  <c r="H133" i="10" a="1"/>
  <c r="H133" i="10" s="1"/>
  <c r="H134" i="10" a="1"/>
  <c r="H134" i="10" s="1"/>
  <c r="H135" i="10" a="1"/>
  <c r="H135" i="10" s="1"/>
  <c r="H136" i="10" a="1"/>
  <c r="H136" i="10" s="1"/>
  <c r="H137" i="10" a="1"/>
  <c r="H137" i="10" s="1"/>
  <c r="H138" i="10" a="1"/>
  <c r="H138" i="10" s="1"/>
  <c r="H139" i="10" a="1"/>
  <c r="H139" i="10" s="1"/>
  <c r="H140" i="10" a="1"/>
  <c r="H140" i="10" s="1"/>
  <c r="H141" i="10" a="1"/>
  <c r="H141" i="10" s="1"/>
  <c r="H142" i="10" a="1"/>
  <c r="H142" i="10" s="1"/>
  <c r="H143" i="10" a="1"/>
  <c r="H143" i="10" s="1"/>
  <c r="H144" i="10" a="1"/>
  <c r="H144" i="10" s="1"/>
  <c r="H145" i="10" a="1"/>
  <c r="H145" i="10" s="1"/>
  <c r="H146" i="10" a="1"/>
  <c r="H146" i="10" s="1"/>
  <c r="H147" i="10" a="1"/>
  <c r="H147" i="10" s="1"/>
  <c r="H148" i="10" a="1"/>
  <c r="H148" i="10" s="1"/>
  <c r="H149" i="10" a="1"/>
  <c r="H149" i="10" s="1"/>
  <c r="H150" i="10" a="1"/>
  <c r="H150" i="10" s="1"/>
  <c r="H151" i="10" a="1"/>
  <c r="H151" i="10" s="1"/>
  <c r="H152" i="10" a="1"/>
  <c r="H152" i="10" s="1"/>
  <c r="H153" i="10" a="1"/>
  <c r="H153" i="10" s="1"/>
  <c r="H154" i="10" a="1"/>
  <c r="H154" i="10" s="1"/>
  <c r="H155" i="10" a="1"/>
  <c r="H155" i="10" s="1"/>
  <c r="H156" i="10" a="1"/>
  <c r="H156" i="10" s="1"/>
  <c r="H157" i="10" a="1"/>
  <c r="H157" i="10" s="1"/>
  <c r="H158" i="10" a="1"/>
  <c r="H158" i="10" s="1"/>
  <c r="H159" i="10" a="1"/>
  <c r="H159" i="10" s="1"/>
  <c r="H160" i="10" a="1"/>
  <c r="H160" i="10" s="1"/>
  <c r="H161" i="10" a="1"/>
  <c r="H161" i="10" s="1"/>
  <c r="H162" i="10" a="1"/>
  <c r="H162" i="10" s="1"/>
  <c r="H163" i="10" a="1"/>
  <c r="H163" i="10" s="1"/>
  <c r="H164" i="10" a="1"/>
  <c r="H164" i="10" s="1"/>
  <c r="H165" i="10" a="1"/>
  <c r="H165" i="10" s="1"/>
  <c r="H166" i="10" a="1"/>
  <c r="H166" i="10" s="1"/>
  <c r="H167" i="10" a="1"/>
  <c r="H167" i="10" s="1"/>
  <c r="H168" i="10" a="1"/>
  <c r="H168" i="10" s="1"/>
  <c r="H169" i="10" a="1"/>
  <c r="H169" i="10" s="1"/>
  <c r="H170" i="10" a="1"/>
  <c r="H170" i="10" s="1"/>
  <c r="H171" i="10" a="1"/>
  <c r="H171" i="10" s="1"/>
  <c r="H172" i="10" a="1"/>
  <c r="H172" i="10" s="1"/>
  <c r="H173" i="10" a="1"/>
  <c r="H173" i="10" s="1"/>
  <c r="H174" i="10" a="1"/>
  <c r="H174" i="10" s="1"/>
  <c r="H175" i="10" a="1"/>
  <c r="H175" i="10" s="1"/>
  <c r="H176" i="10" a="1"/>
  <c r="H176" i="10" s="1"/>
  <c r="H177" i="10" a="1"/>
  <c r="H177" i="10" s="1"/>
  <c r="H178" i="10" a="1"/>
  <c r="H178" i="10" s="1"/>
  <c r="H179" i="10" a="1"/>
  <c r="H179" i="10" s="1"/>
  <c r="H180" i="10" a="1"/>
  <c r="H180" i="10" s="1"/>
  <c r="H181" i="10" a="1"/>
  <c r="H181" i="10" s="1"/>
  <c r="H182" i="10" a="1"/>
  <c r="H182" i="10" s="1"/>
  <c r="H183" i="10" a="1"/>
  <c r="H183" i="10" s="1"/>
  <c r="H184" i="10" a="1"/>
  <c r="H184" i="10" s="1"/>
  <c r="H185" i="10" a="1"/>
  <c r="H185" i="10" s="1"/>
  <c r="H186" i="10" a="1"/>
  <c r="H186" i="10" s="1"/>
  <c r="H187" i="10" a="1"/>
  <c r="H187" i="10" s="1"/>
  <c r="H188" i="10" a="1"/>
  <c r="H188" i="10" s="1"/>
  <c r="H189" i="10" a="1"/>
  <c r="H189" i="10" s="1"/>
  <c r="H190" i="10" a="1"/>
  <c r="H190" i="10" s="1"/>
  <c r="H191" i="10" a="1"/>
  <c r="H191" i="10" s="1"/>
  <c r="H192" i="10" a="1"/>
  <c r="H192" i="10" s="1"/>
  <c r="H193" i="10" a="1"/>
  <c r="H193" i="10" s="1"/>
  <c r="H194" i="10" a="1"/>
  <c r="H194" i="10" s="1"/>
  <c r="H195" i="10" a="1"/>
  <c r="H195" i="10" s="1"/>
  <c r="H196" i="10" a="1"/>
  <c r="H196" i="10" s="1"/>
  <c r="H197" i="10" a="1"/>
  <c r="H197" i="10" s="1"/>
  <c r="H198" i="10" a="1"/>
  <c r="H198" i="10" s="1"/>
  <c r="H199" i="10" a="1"/>
  <c r="H199" i="10" s="1"/>
  <c r="H200" i="10" a="1"/>
  <c r="H200" i="10" s="1"/>
  <c r="H201" i="10" a="1"/>
  <c r="H201" i="10" s="1"/>
  <c r="H202" i="10" a="1"/>
  <c r="H202" i="10" s="1"/>
  <c r="H203" i="10" a="1"/>
  <c r="H203" i="10" s="1"/>
  <c r="H204" i="10" a="1"/>
  <c r="H204" i="10" s="1"/>
  <c r="H205" i="10" a="1"/>
  <c r="H205" i="10" s="1"/>
  <c r="H206" i="10" a="1"/>
  <c r="H206" i="10" s="1"/>
  <c r="H207" i="10" a="1"/>
  <c r="H207" i="10" s="1"/>
  <c r="H208" i="10" a="1"/>
  <c r="H208" i="10" s="1"/>
  <c r="H209" i="10" a="1"/>
  <c r="H209" i="10" s="1"/>
  <c r="H210" i="10" a="1"/>
  <c r="H210" i="10" s="1"/>
  <c r="H211" i="10" a="1"/>
  <c r="H211" i="10" s="1"/>
  <c r="H212" i="10" a="1"/>
  <c r="H212" i="10" s="1"/>
  <c r="H213" i="10" a="1"/>
  <c r="H213" i="10" s="1"/>
  <c r="H214" i="10" a="1"/>
  <c r="H214" i="10" s="1"/>
  <c r="H215" i="10" a="1"/>
  <c r="H215" i="10" s="1"/>
  <c r="H216" i="10" a="1"/>
  <c r="H216" i="10" s="1"/>
  <c r="H217" i="10" a="1"/>
  <c r="H217" i="10" s="1"/>
  <c r="H218" i="10" a="1"/>
  <c r="H218" i="10" s="1"/>
  <c r="H219" i="10" a="1"/>
  <c r="H219" i="10" s="1"/>
  <c r="H220" i="10" a="1"/>
  <c r="H220" i="10" s="1"/>
  <c r="H221" i="10" a="1"/>
  <c r="H221" i="10" s="1"/>
  <c r="H222" i="10" a="1"/>
  <c r="H222" i="10" s="1"/>
  <c r="H223" i="10" a="1"/>
  <c r="H223" i="10" s="1"/>
  <c r="H224" i="10" a="1"/>
  <c r="H224" i="10" s="1"/>
  <c r="H225" i="10" a="1"/>
  <c r="H225" i="10" s="1"/>
  <c r="H226" i="10" a="1"/>
  <c r="H226" i="10" s="1"/>
  <c r="H227" i="10" a="1"/>
  <c r="H227" i="10" s="1"/>
  <c r="H228" i="10" a="1"/>
  <c r="H228" i="10" s="1"/>
  <c r="H229" i="10" a="1"/>
  <c r="H229" i="10" s="1"/>
  <c r="H230" i="10" a="1"/>
  <c r="H230" i="10" s="1"/>
  <c r="H231" i="10" a="1"/>
  <c r="H231" i="10" s="1"/>
  <c r="H232" i="10" a="1"/>
  <c r="H232" i="10" s="1"/>
  <c r="H233" i="10" a="1"/>
  <c r="H233" i="10" s="1"/>
  <c r="H234" i="10" a="1"/>
  <c r="H234" i="10" s="1"/>
  <c r="H235" i="10" a="1"/>
  <c r="H235" i="10" s="1"/>
  <c r="H236" i="10" a="1"/>
  <c r="H236" i="10" s="1"/>
  <c r="H237" i="10" a="1"/>
  <c r="H237" i="10" s="1"/>
  <c r="H238" i="10" a="1"/>
  <c r="H238" i="10" s="1"/>
  <c r="H239" i="10" a="1"/>
  <c r="H239" i="10" s="1"/>
  <c r="H240" i="10" a="1"/>
  <c r="H240" i="10" s="1"/>
  <c r="H241" i="10" a="1"/>
  <c r="H241" i="10" s="1"/>
  <c r="H242" i="10" a="1"/>
  <c r="H242" i="10" s="1"/>
  <c r="H243" i="10" a="1"/>
  <c r="H243" i="10" s="1"/>
  <c r="H244" i="10" a="1"/>
  <c r="H244" i="10" s="1"/>
  <c r="H245" i="10" a="1"/>
  <c r="H245" i="10" s="1"/>
  <c r="H246" i="10" a="1"/>
  <c r="H246" i="10" s="1"/>
  <c r="H247" i="10" a="1"/>
  <c r="H247" i="10" s="1"/>
  <c r="H248" i="10" a="1"/>
  <c r="H248" i="10" s="1"/>
  <c r="H249" i="10" a="1"/>
  <c r="H249" i="10" s="1"/>
  <c r="H250" i="10" a="1"/>
  <c r="H250" i="10" s="1"/>
  <c r="H251" i="10" a="1"/>
  <c r="H251" i="10" s="1"/>
  <c r="H252" i="10" a="1"/>
  <c r="H252" i="10" s="1"/>
  <c r="H253" i="10" a="1"/>
  <c r="H253" i="10" s="1"/>
  <c r="H254" i="10" a="1"/>
  <c r="H254" i="10" s="1"/>
  <c r="H255" i="10" a="1"/>
  <c r="H255" i="10" s="1"/>
  <c r="H256" i="10" a="1"/>
  <c r="H256" i="10" s="1"/>
  <c r="H257" i="10" a="1"/>
  <c r="H257" i="10" s="1"/>
  <c r="H258" i="10" a="1"/>
  <c r="H258" i="10" s="1"/>
  <c r="H259" i="10" a="1"/>
  <c r="H259" i="10" s="1"/>
  <c r="H260" i="10" a="1"/>
  <c r="H260" i="10" s="1"/>
  <c r="H261" i="10" a="1"/>
  <c r="H261" i="10" s="1"/>
  <c r="H262" i="10" a="1"/>
  <c r="H262" i="10" s="1"/>
  <c r="H263" i="10" a="1"/>
  <c r="H263" i="10" s="1"/>
  <c r="H264" i="10" a="1"/>
  <c r="H264" i="10" s="1"/>
  <c r="H265" i="10" a="1"/>
  <c r="H265" i="10" s="1"/>
  <c r="H266" i="10" a="1"/>
  <c r="H266" i="10" s="1"/>
  <c r="H267" i="10" a="1"/>
  <c r="H267" i="10" s="1"/>
  <c r="H268" i="10" a="1"/>
  <c r="H268" i="10" s="1"/>
  <c r="H269" i="10" a="1"/>
  <c r="H269" i="10" s="1"/>
  <c r="H270" i="10" a="1"/>
  <c r="H270" i="10" s="1"/>
  <c r="H271" i="10" a="1"/>
  <c r="H271" i="10" s="1"/>
  <c r="H272" i="10" a="1"/>
  <c r="H272" i="10" s="1"/>
  <c r="H273" i="10" a="1"/>
  <c r="H273" i="10" s="1"/>
  <c r="H274" i="10" a="1"/>
  <c r="H274" i="10" s="1"/>
  <c r="H275" i="10" a="1"/>
  <c r="H275" i="10" s="1"/>
  <c r="H276" i="10" a="1"/>
  <c r="H276" i="10" s="1"/>
  <c r="H277" i="10" a="1"/>
  <c r="H277" i="10" s="1"/>
  <c r="H278" i="10" a="1"/>
  <c r="H278" i="10" s="1"/>
  <c r="H279" i="10" a="1"/>
  <c r="H279" i="10" s="1"/>
  <c r="H280" i="10" a="1"/>
  <c r="H280" i="10" s="1"/>
  <c r="H281" i="10" a="1"/>
  <c r="H281" i="10" s="1"/>
  <c r="H282" i="10" a="1"/>
  <c r="H282" i="10" s="1"/>
  <c r="H283" i="10" a="1"/>
  <c r="H283" i="10" s="1"/>
  <c r="H284" i="10" a="1"/>
  <c r="H284" i="10" s="1"/>
  <c r="H285" i="10" a="1"/>
  <c r="H285" i="10" s="1"/>
  <c r="H286" i="10" a="1"/>
  <c r="H286" i="10" s="1"/>
  <c r="H287" i="10" a="1"/>
  <c r="H287" i="10" s="1"/>
  <c r="H288" i="10" a="1"/>
  <c r="H288" i="10" s="1"/>
  <c r="H289" i="10" a="1"/>
  <c r="H289" i="10" s="1"/>
  <c r="H290" i="10" a="1"/>
  <c r="H290" i="10" s="1"/>
  <c r="H291" i="10" a="1"/>
  <c r="H291" i="10" s="1"/>
  <c r="H292" i="10" a="1"/>
  <c r="H292" i="10" s="1"/>
  <c r="H293" i="10" a="1"/>
  <c r="H293" i="10" s="1"/>
  <c r="H294" i="10" a="1"/>
  <c r="H294" i="10" s="1"/>
  <c r="H295" i="10" a="1"/>
  <c r="H295" i="10" s="1"/>
  <c r="H296" i="10" a="1"/>
  <c r="H296" i="10" s="1"/>
  <c r="H297" i="10" a="1"/>
  <c r="H297" i="10" s="1"/>
  <c r="H298" i="10" a="1"/>
  <c r="H298" i="10" s="1"/>
  <c r="H299" i="10" a="1"/>
  <c r="H299" i="10" s="1"/>
  <c r="H300" i="10" a="1"/>
  <c r="H300" i="10" s="1"/>
  <c r="H301" i="10" a="1"/>
  <c r="H301" i="10" s="1"/>
  <c r="H302" i="10" a="1"/>
  <c r="H302" i="10" s="1"/>
  <c r="H303" i="10" a="1"/>
  <c r="H303" i="10" s="1"/>
  <c r="H304" i="10" a="1"/>
  <c r="H304" i="10" s="1"/>
  <c r="H305" i="10" a="1"/>
  <c r="H305" i="10" s="1"/>
  <c r="H306" i="10" a="1"/>
  <c r="H306" i="10" s="1"/>
  <c r="H307" i="10" a="1"/>
  <c r="H307" i="10" s="1"/>
  <c r="H308" i="10" a="1"/>
  <c r="H308" i="10" s="1"/>
  <c r="H309" i="10" a="1"/>
  <c r="H309" i="10" s="1"/>
  <c r="H310" i="10" a="1"/>
  <c r="H310" i="10" s="1"/>
  <c r="H311" i="10" a="1"/>
  <c r="H311" i="10" s="1"/>
  <c r="H312" i="10" a="1"/>
  <c r="H312" i="10" s="1"/>
  <c r="H313" i="10" a="1"/>
  <c r="H313" i="10" s="1"/>
  <c r="H314" i="10" a="1"/>
  <c r="H314" i="10" s="1"/>
  <c r="H315" i="10" a="1"/>
  <c r="H315" i="10" s="1"/>
  <c r="H316" i="10" a="1"/>
  <c r="H316" i="10" s="1"/>
  <c r="H317" i="10" a="1"/>
  <c r="H317" i="10" s="1"/>
  <c r="H318" i="10" a="1"/>
  <c r="H318" i="10" s="1"/>
  <c r="H319" i="10" a="1"/>
  <c r="H319" i="10" s="1"/>
  <c r="H320" i="10" a="1"/>
  <c r="H320" i="10" s="1"/>
  <c r="H321" i="10" a="1"/>
  <c r="H321" i="10" s="1"/>
  <c r="H322" i="10" a="1"/>
  <c r="H322" i="10" s="1"/>
  <c r="H323" i="10" a="1"/>
  <c r="H323" i="10" s="1"/>
  <c r="H324" i="10" a="1"/>
  <c r="H324" i="10" s="1"/>
  <c r="H325" i="10" a="1"/>
  <c r="H325" i="10" s="1"/>
  <c r="H326" i="10" a="1"/>
  <c r="H326" i="10" s="1"/>
  <c r="H327" i="10" a="1"/>
  <c r="H327" i="10" s="1"/>
  <c r="H328" i="10" a="1"/>
  <c r="H328" i="10" s="1"/>
  <c r="H329" i="10" a="1"/>
  <c r="H329" i="10" s="1"/>
  <c r="H330" i="10" a="1"/>
  <c r="H330" i="10" s="1"/>
  <c r="H331" i="10" a="1"/>
  <c r="H331" i="10" s="1"/>
  <c r="H332" i="10" a="1"/>
  <c r="H332" i="10" s="1"/>
  <c r="H333" i="10" a="1"/>
  <c r="H333" i="10" s="1"/>
  <c r="H334" i="10" a="1"/>
  <c r="H334" i="10" s="1"/>
  <c r="H335" i="10" a="1"/>
  <c r="H335" i="10" s="1"/>
  <c r="H336" i="10" a="1"/>
  <c r="H336" i="10" s="1"/>
  <c r="H337" i="10" a="1"/>
  <c r="H337" i="10" s="1"/>
  <c r="H338" i="10" a="1"/>
  <c r="H338" i="10" s="1"/>
  <c r="H339" i="10" a="1"/>
  <c r="H339" i="10" s="1"/>
  <c r="H340" i="10" a="1"/>
  <c r="H340" i="10" s="1"/>
  <c r="H341" i="10" a="1"/>
  <c r="H341" i="10" s="1"/>
  <c r="H342" i="10" a="1"/>
  <c r="H342" i="10" s="1"/>
  <c r="H343" i="10" a="1"/>
  <c r="H343" i="10" s="1"/>
  <c r="H344" i="10" a="1"/>
  <c r="H344" i="10" s="1"/>
  <c r="H345" i="10" a="1"/>
  <c r="H345" i="10" s="1"/>
  <c r="H346" i="10" a="1"/>
  <c r="H346" i="10" s="1"/>
  <c r="H347" i="10" a="1"/>
  <c r="H347" i="10" s="1"/>
  <c r="H348" i="10" a="1"/>
  <c r="H348" i="10" s="1"/>
  <c r="H349" i="10" a="1"/>
  <c r="H349" i="10" s="1"/>
  <c r="H350" i="10" a="1"/>
  <c r="H350" i="10" s="1"/>
  <c r="H351" i="10" a="1"/>
  <c r="H351" i="10" s="1"/>
  <c r="H352" i="10" a="1"/>
  <c r="H352" i="10" s="1"/>
  <c r="H353" i="10" a="1"/>
  <c r="H353" i="10" s="1"/>
  <c r="H354" i="10" a="1"/>
  <c r="H354" i="10" s="1"/>
  <c r="H355" i="10" a="1"/>
  <c r="H355" i="10" s="1"/>
  <c r="H356" i="10" a="1"/>
  <c r="H356" i="10" s="1"/>
  <c r="H357" i="10" a="1"/>
  <c r="H357" i="10" s="1"/>
  <c r="H358" i="10" a="1"/>
  <c r="H358" i="10" s="1"/>
  <c r="H359" i="10" a="1"/>
  <c r="H359" i="10" s="1"/>
  <c r="H360" i="10" a="1"/>
  <c r="H360" i="10" s="1"/>
  <c r="H361" i="10" a="1"/>
  <c r="H361" i="10" s="1"/>
  <c r="H362" i="10" a="1"/>
  <c r="H362" i="10" s="1"/>
  <c r="H363" i="10" a="1"/>
  <c r="H363" i="10" s="1"/>
  <c r="H364" i="10" a="1"/>
  <c r="H364" i="10" s="1"/>
  <c r="H365" i="10" a="1"/>
  <c r="H365" i="10" s="1"/>
  <c r="H366" i="10" a="1"/>
  <c r="H366" i="10" s="1"/>
  <c r="H367" i="10" a="1"/>
  <c r="H367" i="10" s="1"/>
  <c r="H368" i="10" a="1"/>
  <c r="H368" i="10" s="1"/>
  <c r="H369" i="10" a="1"/>
  <c r="H369" i="10" s="1"/>
  <c r="H370" i="10" a="1"/>
  <c r="H370" i="10" s="1"/>
  <c r="H371" i="10" a="1"/>
  <c r="H371" i="10" s="1"/>
  <c r="H372" i="10" a="1"/>
  <c r="H372" i="10" s="1"/>
  <c r="H373" i="10" a="1"/>
  <c r="H373" i="10" s="1"/>
  <c r="H374" i="10" a="1"/>
  <c r="H374" i="10" s="1"/>
  <c r="H375" i="10" a="1"/>
  <c r="H375" i="10" s="1"/>
  <c r="H376" i="10" a="1"/>
  <c r="H376" i="10" s="1"/>
  <c r="H377" i="10" a="1"/>
  <c r="H377" i="10" s="1"/>
  <c r="H378" i="10" a="1"/>
  <c r="H378" i="10" s="1"/>
  <c r="H379" i="10" a="1"/>
  <c r="H379" i="10" s="1"/>
  <c r="H380" i="10" a="1"/>
  <c r="H380" i="10" s="1"/>
  <c r="H381" i="10" a="1"/>
  <c r="H381" i="10" s="1"/>
  <c r="H382" i="10" a="1"/>
  <c r="H382" i="10" s="1"/>
  <c r="H383" i="10" a="1"/>
  <c r="H383" i="10" s="1"/>
  <c r="H384" i="10" a="1"/>
  <c r="H384" i="10" s="1"/>
  <c r="H385" i="10" a="1"/>
  <c r="H385" i="10" s="1"/>
  <c r="H386" i="10" a="1"/>
  <c r="H386" i="10" s="1"/>
  <c r="H387" i="10" a="1"/>
  <c r="H387" i="10" s="1"/>
  <c r="H388" i="10" a="1"/>
  <c r="H388" i="10" s="1"/>
  <c r="H389" i="10" a="1"/>
  <c r="H389" i="10" s="1"/>
  <c r="H390" i="10" a="1"/>
  <c r="H390" i="10" s="1"/>
  <c r="H391" i="10" a="1"/>
  <c r="H391" i="10" s="1"/>
  <c r="H392" i="10" a="1"/>
  <c r="H392" i="10" s="1"/>
  <c r="H393" i="10" a="1"/>
  <c r="H393" i="10" s="1"/>
  <c r="H394" i="10" a="1"/>
  <c r="H394" i="10" s="1"/>
  <c r="H395" i="10" a="1"/>
  <c r="H395" i="10" s="1"/>
  <c r="H396" i="10" a="1"/>
  <c r="H396" i="10" s="1"/>
  <c r="H397" i="10" a="1"/>
  <c r="H397" i="10" s="1"/>
  <c r="H398" i="10" a="1"/>
  <c r="H398" i="10" s="1"/>
  <c r="H399" i="10" a="1"/>
  <c r="H399" i="10" s="1"/>
  <c r="H400" i="10" a="1"/>
  <c r="H400" i="10" s="1"/>
  <c r="H401" i="10" a="1"/>
  <c r="H401" i="10" s="1"/>
  <c r="H402" i="10" a="1"/>
  <c r="H402" i="10" s="1"/>
  <c r="H403" i="10" a="1"/>
  <c r="H403" i="10" s="1"/>
  <c r="H404" i="10" a="1"/>
  <c r="H404" i="10" s="1"/>
  <c r="H405" i="10" a="1"/>
  <c r="H405" i="10" s="1"/>
  <c r="H406" i="10" a="1"/>
  <c r="H406" i="10" s="1"/>
  <c r="H407" i="10" a="1"/>
  <c r="H407" i="10" s="1"/>
  <c r="H408" i="10" a="1"/>
  <c r="H408" i="10" s="1"/>
  <c r="H409" i="10" a="1"/>
  <c r="H409" i="10" s="1"/>
  <c r="H410" i="10" a="1"/>
  <c r="H410" i="10" s="1"/>
  <c r="H411" i="10" a="1"/>
  <c r="H411" i="10" s="1"/>
  <c r="H412" i="10" a="1"/>
  <c r="H412" i="10" s="1"/>
  <c r="H413" i="10" a="1"/>
  <c r="H413" i="10" s="1"/>
  <c r="H414" i="10" a="1"/>
  <c r="H414" i="10" s="1"/>
  <c r="H415" i="10" a="1"/>
  <c r="H415" i="10" s="1"/>
  <c r="H416" i="10" a="1"/>
  <c r="H416" i="10" s="1"/>
  <c r="H417" i="10" a="1"/>
  <c r="H417" i="10" s="1"/>
  <c r="H418" i="10" a="1"/>
  <c r="H418" i="10" s="1"/>
  <c r="H419" i="10" a="1"/>
  <c r="H419" i="10" s="1"/>
  <c r="H420" i="10" a="1"/>
  <c r="H420" i="10" s="1"/>
  <c r="H421" i="10" a="1"/>
  <c r="H421" i="10" s="1"/>
  <c r="H422" i="10" a="1"/>
  <c r="H422" i="10" s="1"/>
  <c r="H423" i="10" a="1"/>
  <c r="H423" i="10" s="1"/>
  <c r="H424" i="10" a="1"/>
  <c r="H424" i="10" s="1"/>
  <c r="H425" i="10" a="1"/>
  <c r="H425" i="10" s="1"/>
  <c r="H426" i="10" a="1"/>
  <c r="H426" i="10" s="1"/>
  <c r="H427" i="10" a="1"/>
  <c r="H427" i="10" s="1"/>
  <c r="H428" i="10" a="1"/>
  <c r="H428" i="10" s="1"/>
  <c r="H429" i="10" a="1"/>
  <c r="H429" i="10" s="1"/>
  <c r="H430" i="10" a="1"/>
  <c r="H430" i="10" s="1"/>
  <c r="H431" i="10" a="1"/>
  <c r="H431" i="10" s="1"/>
  <c r="H432" i="10" a="1"/>
  <c r="H432" i="10" s="1"/>
  <c r="H433" i="10" a="1"/>
  <c r="H433" i="10" s="1"/>
  <c r="H434" i="10" a="1"/>
  <c r="H434" i="10" s="1"/>
  <c r="H435" i="10" a="1"/>
  <c r="H435" i="10" s="1"/>
  <c r="H436" i="10" a="1"/>
  <c r="H436" i="10" s="1"/>
  <c r="H437" i="10" a="1"/>
  <c r="H437" i="10" s="1"/>
  <c r="H438" i="10" a="1"/>
  <c r="H438" i="10" s="1"/>
  <c r="H439" i="10" a="1"/>
  <c r="H439" i="10" s="1"/>
  <c r="H440" i="10" a="1"/>
  <c r="H440" i="10" s="1"/>
  <c r="H441" i="10" a="1"/>
  <c r="H441" i="10" s="1"/>
  <c r="H442" i="10" a="1"/>
  <c r="H442" i="10" s="1"/>
  <c r="H443" i="10" a="1"/>
  <c r="H443" i="10" s="1"/>
  <c r="H444" i="10" a="1"/>
  <c r="H444" i="10" s="1"/>
  <c r="H445" i="10" a="1"/>
  <c r="H445" i="10" s="1"/>
  <c r="H446" i="10" a="1"/>
  <c r="H446" i="10" s="1"/>
  <c r="H447" i="10" a="1"/>
  <c r="H447" i="10" s="1"/>
  <c r="H448" i="10" a="1"/>
  <c r="H448" i="10" s="1"/>
  <c r="H449" i="10" a="1"/>
  <c r="H449" i="10" s="1"/>
  <c r="H450" i="10" a="1"/>
  <c r="H450" i="10" s="1"/>
  <c r="H451" i="10" a="1"/>
  <c r="H451" i="10" s="1"/>
  <c r="H452" i="10" a="1"/>
  <c r="H452" i="10" s="1"/>
  <c r="H453" i="10" a="1"/>
  <c r="H453" i="10" s="1"/>
  <c r="H454" i="10" a="1"/>
  <c r="H454" i="10" s="1"/>
  <c r="H455" i="10" a="1"/>
  <c r="H455" i="10" s="1"/>
  <c r="H456" i="10" a="1"/>
  <c r="H456" i="10" s="1"/>
  <c r="H457" i="10" a="1"/>
  <c r="H457" i="10" s="1"/>
  <c r="H458" i="10" a="1"/>
  <c r="H458" i="10" s="1"/>
  <c r="H459" i="10" a="1"/>
  <c r="H459" i="10" s="1"/>
  <c r="H460" i="10" a="1"/>
  <c r="H460" i="10" s="1"/>
  <c r="H461" i="10" a="1"/>
  <c r="H461" i="10" s="1"/>
  <c r="H462" i="10" a="1"/>
  <c r="H462" i="10" s="1"/>
  <c r="H463" i="10" a="1"/>
  <c r="H463" i="10" s="1"/>
  <c r="H464" i="10" a="1"/>
  <c r="H464" i="10" s="1"/>
  <c r="H465" i="10" a="1"/>
  <c r="H465" i="10" s="1"/>
  <c r="H466" i="10" a="1"/>
  <c r="H466" i="10" s="1"/>
  <c r="H467" i="10" a="1"/>
  <c r="H467" i="10" s="1"/>
  <c r="H468" i="10" a="1"/>
  <c r="H468" i="10" s="1"/>
  <c r="H469" i="10" a="1"/>
  <c r="H469" i="10" s="1"/>
  <c r="H470" i="10" a="1"/>
  <c r="H470" i="10" s="1"/>
  <c r="H471" i="10" a="1"/>
  <c r="H471" i="10" s="1"/>
  <c r="H472" i="10" a="1"/>
  <c r="H472" i="10" s="1"/>
  <c r="H473" i="10" a="1"/>
  <c r="H473" i="10" s="1"/>
  <c r="H474" i="10" a="1"/>
  <c r="H474" i="10" s="1"/>
  <c r="H475" i="10" a="1"/>
  <c r="H475" i="10" s="1"/>
  <c r="H476" i="10" a="1"/>
  <c r="H476" i="10" s="1"/>
  <c r="H477" i="10" a="1"/>
  <c r="H477" i="10" s="1"/>
  <c r="H478" i="10" a="1"/>
  <c r="H478" i="10" s="1"/>
  <c r="H479" i="10" a="1"/>
  <c r="H479" i="10" s="1"/>
  <c r="H480" i="10" a="1"/>
  <c r="H480" i="10" s="1"/>
  <c r="H481" i="10" a="1"/>
  <c r="H481" i="10" s="1"/>
  <c r="H482" i="10" a="1"/>
  <c r="H482" i="10" s="1"/>
  <c r="H483" i="10" a="1"/>
  <c r="H483" i="10" s="1"/>
  <c r="H484" i="10" a="1"/>
  <c r="H484" i="10" s="1"/>
  <c r="H485" i="10" a="1"/>
  <c r="H485" i="10" s="1"/>
  <c r="H486" i="10" a="1"/>
  <c r="H486" i="10" s="1"/>
  <c r="H487" i="10" a="1"/>
  <c r="H487" i="10" s="1"/>
  <c r="H488" i="10" a="1"/>
  <c r="H488" i="10" s="1"/>
  <c r="H489" i="10" a="1"/>
  <c r="H489" i="10" s="1"/>
  <c r="H490" i="10" a="1"/>
  <c r="H490" i="10" s="1"/>
  <c r="H491" i="10" a="1"/>
  <c r="H491" i="10" s="1"/>
  <c r="H492" i="10" a="1"/>
  <c r="H492" i="10" s="1"/>
  <c r="H493" i="10" a="1"/>
  <c r="H493" i="10" s="1"/>
  <c r="H494" i="10" a="1"/>
  <c r="H494" i="10" s="1"/>
  <c r="H495" i="10" a="1"/>
  <c r="H495" i="10" s="1"/>
  <c r="H496" i="10" a="1"/>
  <c r="H496" i="10" s="1"/>
  <c r="H497" i="10" a="1"/>
  <c r="H497" i="10" s="1"/>
  <c r="H498" i="10" a="1"/>
  <c r="H498" i="10" s="1"/>
  <c r="H499" i="10" a="1"/>
  <c r="H499" i="10" s="1"/>
  <c r="H500" i="10" a="1"/>
  <c r="H500" i="10" s="1"/>
  <c r="H501" i="10" a="1"/>
  <c r="H501" i="10" s="1"/>
  <c r="H502" i="10" a="1"/>
  <c r="H502" i="10" s="1"/>
  <c r="H503" i="10" a="1"/>
  <c r="H503" i="10" s="1"/>
  <c r="H504" i="10" a="1"/>
  <c r="H504" i="10" s="1"/>
  <c r="H505" i="10" a="1"/>
  <c r="H505" i="10" s="1"/>
  <c r="H506" i="10" a="1"/>
  <c r="H506" i="10" s="1"/>
  <c r="H507" i="10" a="1"/>
  <c r="H507" i="10" s="1"/>
  <c r="H508" i="10" a="1"/>
  <c r="H508" i="10" s="1"/>
  <c r="H509" i="10" a="1"/>
  <c r="H509" i="10" s="1"/>
  <c r="H510" i="10" a="1"/>
  <c r="H510" i="10" s="1"/>
  <c r="H511" i="10" a="1"/>
  <c r="H511" i="10" s="1"/>
  <c r="H512" i="10" a="1"/>
  <c r="H512" i="10" s="1"/>
  <c r="H513" i="10" a="1"/>
  <c r="H513" i="10" s="1"/>
  <c r="H514" i="10" a="1"/>
  <c r="H514" i="10" s="1"/>
  <c r="H515" i="10" a="1"/>
  <c r="H515" i="10" s="1"/>
  <c r="H516" i="10" a="1"/>
  <c r="H516" i="10" s="1"/>
  <c r="H517" i="10" a="1"/>
  <c r="H517" i="10" s="1"/>
  <c r="H518" i="10" a="1"/>
  <c r="H518" i="10" s="1"/>
  <c r="H519" i="10" a="1"/>
  <c r="H519" i="10" s="1"/>
  <c r="H520" i="10" a="1"/>
  <c r="H520" i="10" s="1"/>
  <c r="H521" i="10" a="1"/>
  <c r="H521" i="10" s="1"/>
  <c r="H522" i="10" a="1"/>
  <c r="H522" i="10" s="1"/>
  <c r="H523" i="10" a="1"/>
  <c r="H523" i="10" s="1"/>
  <c r="H524" i="10" a="1"/>
  <c r="H524" i="10" s="1"/>
  <c r="H525" i="10" a="1"/>
  <c r="H525" i="10" s="1"/>
  <c r="H526" i="10" a="1"/>
  <c r="H526" i="10" s="1"/>
  <c r="H527" i="10" a="1"/>
  <c r="H527" i="10" s="1"/>
  <c r="H528" i="10" a="1"/>
  <c r="H528" i="10" s="1"/>
  <c r="H529" i="10" a="1"/>
  <c r="H529" i="10" s="1"/>
  <c r="H530" i="10" a="1"/>
  <c r="H530" i="10" s="1"/>
  <c r="H531" i="10" a="1"/>
  <c r="H531" i="10" s="1"/>
  <c r="H532" i="10" a="1"/>
  <c r="H532" i="10" s="1"/>
  <c r="H533" i="10" a="1"/>
  <c r="H533" i="10" s="1"/>
  <c r="H534" i="10" a="1"/>
  <c r="H534" i="10" s="1"/>
  <c r="H535" i="10" a="1"/>
  <c r="H535" i="10" s="1"/>
  <c r="H536" i="10" a="1"/>
  <c r="H536" i="10" s="1"/>
  <c r="H537" i="10" a="1"/>
  <c r="H537" i="10" s="1"/>
  <c r="H538" i="10" a="1"/>
  <c r="H538" i="10" s="1"/>
  <c r="H539" i="10" a="1"/>
  <c r="H539" i="10" s="1"/>
  <c r="H540" i="10" a="1"/>
  <c r="H540" i="10" s="1"/>
  <c r="H541" i="10" a="1"/>
  <c r="H541" i="10" s="1"/>
  <c r="H542" i="10" a="1"/>
  <c r="H542" i="10" s="1"/>
  <c r="H543" i="10" a="1"/>
  <c r="H543" i="10" s="1"/>
  <c r="H544" i="10" a="1"/>
  <c r="H544" i="10" s="1"/>
  <c r="H545" i="10" a="1"/>
  <c r="H545" i="10" s="1"/>
  <c r="H546" i="10" a="1"/>
  <c r="H546" i="10" s="1"/>
  <c r="H547" i="10" a="1"/>
  <c r="H547" i="10" s="1"/>
  <c r="H548" i="10" a="1"/>
  <c r="H548" i="10" s="1"/>
  <c r="H549" i="10" a="1"/>
  <c r="H549" i="10" s="1"/>
  <c r="H550" i="10" a="1"/>
  <c r="H550" i="10" s="1"/>
  <c r="H551" i="10" a="1"/>
  <c r="H551" i="10" s="1"/>
  <c r="H552" i="10" a="1"/>
  <c r="H552" i="10" s="1"/>
  <c r="H553" i="10" a="1"/>
  <c r="H553" i="10" s="1"/>
  <c r="H554" i="10" a="1"/>
  <c r="H554" i="10" s="1"/>
  <c r="H555" i="10" a="1"/>
  <c r="H555" i="10" s="1"/>
  <c r="H556" i="10" a="1"/>
  <c r="H556" i="10" s="1"/>
  <c r="H557" i="10" a="1"/>
  <c r="H557" i="10" s="1"/>
  <c r="H558" i="10" a="1"/>
  <c r="H558" i="10" s="1"/>
  <c r="H559" i="10" a="1"/>
  <c r="H559" i="10" s="1"/>
  <c r="H560" i="10" a="1"/>
  <c r="H560" i="10" s="1"/>
  <c r="H561" i="10" a="1"/>
  <c r="H561" i="10" s="1"/>
  <c r="H562" i="10" a="1"/>
  <c r="H562" i="10" s="1"/>
  <c r="H563" i="10" a="1"/>
  <c r="H563" i="10" s="1"/>
  <c r="H564" i="10" a="1"/>
  <c r="H564" i="10" s="1"/>
  <c r="H565" i="10" a="1"/>
  <c r="H565" i="10" s="1"/>
  <c r="H566" i="10" a="1"/>
  <c r="H566" i="10" s="1"/>
  <c r="H567" i="10" a="1"/>
  <c r="H567" i="10" s="1"/>
  <c r="H568" i="10" a="1"/>
  <c r="H568" i="10" s="1"/>
  <c r="H569" i="10" a="1"/>
  <c r="H569" i="10" s="1"/>
  <c r="H570" i="10" a="1"/>
  <c r="H570" i="10" s="1"/>
  <c r="H571" i="10" a="1"/>
  <c r="H571" i="10" s="1"/>
  <c r="H572" i="10" a="1"/>
  <c r="H572" i="10" s="1"/>
  <c r="H573" i="10" a="1"/>
  <c r="H573" i="10" s="1"/>
  <c r="H574" i="10" a="1"/>
  <c r="H574" i="10" s="1"/>
  <c r="H575" i="10" a="1"/>
  <c r="H575" i="10" s="1"/>
  <c r="H576" i="10" a="1"/>
  <c r="H576" i="10" s="1"/>
  <c r="H577" i="10" a="1"/>
  <c r="H577" i="10" s="1"/>
  <c r="H578" i="10" a="1"/>
  <c r="H578" i="10" s="1"/>
  <c r="H579" i="10" a="1"/>
  <c r="H579" i="10" s="1"/>
  <c r="H580" i="10" a="1"/>
  <c r="H580" i="10" s="1"/>
  <c r="H581" i="10" a="1"/>
  <c r="H581" i="10" s="1"/>
  <c r="H582" i="10" a="1"/>
  <c r="H582" i="10" s="1"/>
  <c r="H583" i="10" a="1"/>
  <c r="H583" i="10" s="1"/>
  <c r="H584" i="10" a="1"/>
  <c r="H584" i="10" s="1"/>
  <c r="H585" i="10" a="1"/>
  <c r="H585" i="10" s="1"/>
  <c r="H586" i="10" a="1"/>
  <c r="H586" i="10" s="1"/>
  <c r="H587" i="10" a="1"/>
  <c r="H587" i="10" s="1"/>
  <c r="H588" i="10" a="1"/>
  <c r="H588" i="10" s="1"/>
  <c r="H589" i="10" a="1"/>
  <c r="H589" i="10" s="1"/>
  <c r="H590" i="10" a="1"/>
  <c r="H590" i="10" s="1"/>
  <c r="H591" i="10" a="1"/>
  <c r="H591" i="10" s="1"/>
  <c r="H592" i="10" a="1"/>
  <c r="H592" i="10" s="1"/>
  <c r="H593" i="10" a="1"/>
  <c r="H593" i="10" s="1"/>
  <c r="H594" i="10" a="1"/>
  <c r="H594" i="10" s="1"/>
  <c r="H595" i="10" a="1"/>
  <c r="H595" i="10" s="1"/>
  <c r="H596" i="10" a="1"/>
  <c r="H596" i="10" s="1"/>
  <c r="H597" i="10" a="1"/>
  <c r="H597" i="10" s="1"/>
  <c r="H598" i="10" a="1"/>
  <c r="H598" i="10" s="1"/>
  <c r="H599" i="10" a="1"/>
  <c r="H599" i="10" s="1"/>
  <c r="H600" i="10" a="1"/>
  <c r="H600" i="10" s="1"/>
  <c r="H601" i="10" a="1"/>
  <c r="H601" i="10" s="1"/>
  <c r="H602" i="10" a="1"/>
  <c r="H602" i="10" s="1"/>
  <c r="H603" i="10" a="1"/>
  <c r="H603" i="10" s="1"/>
  <c r="H604" i="10" a="1"/>
  <c r="H604" i="10" s="1"/>
  <c r="H605" i="10" a="1"/>
  <c r="H605" i="10" s="1"/>
  <c r="H606" i="10" a="1"/>
  <c r="H606" i="10" s="1"/>
  <c r="H607" i="10" a="1"/>
  <c r="H607" i="10" s="1"/>
  <c r="H608" i="10" a="1"/>
  <c r="H608" i="10" s="1"/>
  <c r="H609" i="10" a="1"/>
  <c r="H609" i="10" s="1"/>
  <c r="H610" i="10" a="1"/>
  <c r="H610" i="10" s="1"/>
  <c r="H611" i="10" a="1"/>
  <c r="H611" i="10" s="1"/>
  <c r="H612" i="10" a="1"/>
  <c r="H612" i="10" s="1"/>
  <c r="H613" i="10" a="1"/>
  <c r="H613" i="10" s="1"/>
  <c r="H614" i="10" a="1"/>
  <c r="H614" i="10" s="1"/>
  <c r="H615" i="10" a="1"/>
  <c r="H615" i="10" s="1"/>
  <c r="H616" i="10" a="1"/>
  <c r="H616" i="10" s="1"/>
  <c r="H617" i="10" a="1"/>
  <c r="H617" i="10" s="1"/>
  <c r="H618" i="10" a="1"/>
  <c r="H618" i="10" s="1"/>
  <c r="H619" i="10" a="1"/>
  <c r="H619" i="10" s="1"/>
  <c r="H620" i="10" a="1"/>
  <c r="H620" i="10" s="1"/>
  <c r="H621" i="10" a="1"/>
  <c r="H621" i="10" s="1"/>
  <c r="H622" i="10" a="1"/>
  <c r="H622" i="10" s="1"/>
  <c r="H623" i="10" a="1"/>
  <c r="H623" i="10" s="1"/>
  <c r="H624" i="10" a="1"/>
  <c r="H624" i="10" s="1"/>
  <c r="H625" i="10" a="1"/>
  <c r="H625" i="10" s="1"/>
  <c r="H626" i="10" a="1"/>
  <c r="H626" i="10" s="1"/>
  <c r="H627" i="10" a="1"/>
  <c r="H627" i="10" s="1"/>
  <c r="H628" i="10" a="1"/>
  <c r="H628" i="10" s="1"/>
  <c r="H629" i="10" a="1"/>
  <c r="H629" i="10" s="1"/>
  <c r="H630" i="10" a="1"/>
  <c r="H630" i="10" s="1"/>
  <c r="H631" i="10" a="1"/>
  <c r="H631" i="10" s="1"/>
  <c r="H632" i="10" a="1"/>
  <c r="H632" i="10" s="1"/>
  <c r="H633" i="10" a="1"/>
  <c r="H633" i="10" s="1"/>
  <c r="H634" i="10" a="1"/>
  <c r="H634" i="10" s="1"/>
  <c r="H635" i="10" a="1"/>
  <c r="H635" i="10" s="1"/>
  <c r="H636" i="10" a="1"/>
  <c r="H636" i="10" s="1"/>
  <c r="H637" i="10" a="1"/>
  <c r="H637" i="10" s="1"/>
  <c r="H638" i="10" a="1"/>
  <c r="H638" i="10" s="1"/>
  <c r="H639" i="10" a="1"/>
  <c r="H639" i="10" s="1"/>
  <c r="H640" i="10" a="1"/>
  <c r="H640" i="10" s="1"/>
  <c r="H641" i="10" a="1"/>
  <c r="H641" i="10" s="1"/>
  <c r="H642" i="10" a="1"/>
  <c r="H642" i="10" s="1"/>
  <c r="H643" i="10" a="1"/>
  <c r="H643" i="10" s="1"/>
  <c r="H644" i="10" a="1"/>
  <c r="H644" i="10" s="1"/>
  <c r="H645" i="10" a="1"/>
  <c r="H645" i="10" s="1"/>
  <c r="H646" i="10" a="1"/>
  <c r="H646" i="10" s="1"/>
  <c r="H647" i="10" a="1"/>
  <c r="H647" i="10" s="1"/>
  <c r="H648" i="10" a="1"/>
  <c r="H648" i="10" s="1"/>
  <c r="H649" i="10" a="1"/>
  <c r="H649" i="10" s="1"/>
  <c r="H650" i="10" a="1"/>
  <c r="H650" i="10" s="1"/>
  <c r="H651" i="10" a="1"/>
  <c r="H651" i="10" s="1"/>
  <c r="H652" i="10" a="1"/>
  <c r="H652" i="10" s="1"/>
  <c r="H653" i="10" a="1"/>
  <c r="H653" i="10" s="1"/>
  <c r="H654" i="10" a="1"/>
  <c r="H654" i="10" s="1"/>
  <c r="H655" i="10" a="1"/>
  <c r="H655" i="10" s="1"/>
  <c r="H656" i="10" a="1"/>
  <c r="H656" i="10" s="1"/>
  <c r="H657" i="10" a="1"/>
  <c r="H657" i="10" s="1"/>
  <c r="H658" i="10" a="1"/>
  <c r="H658" i="10" s="1"/>
  <c r="H659" i="10" a="1"/>
  <c r="H659" i="10" s="1"/>
  <c r="H660" i="10" a="1"/>
  <c r="H660" i="10" s="1"/>
  <c r="H661" i="10" a="1"/>
  <c r="H661" i="10" s="1"/>
  <c r="H662" i="10" a="1"/>
  <c r="H662" i="10" s="1"/>
  <c r="H663" i="10" a="1"/>
  <c r="H663" i="10" s="1"/>
  <c r="H664" i="10" a="1"/>
  <c r="H664" i="10" s="1"/>
  <c r="H665" i="10" a="1"/>
  <c r="H665" i="10" s="1"/>
  <c r="H666" i="10" a="1"/>
  <c r="H666" i="10" s="1"/>
  <c r="H667" i="10" a="1"/>
  <c r="H667" i="10" s="1"/>
  <c r="H668" i="10" a="1"/>
  <c r="H668" i="10" s="1"/>
  <c r="H669" i="10" a="1"/>
  <c r="H669" i="10" s="1"/>
  <c r="H670" i="10" a="1"/>
  <c r="H670" i="10" s="1"/>
  <c r="H671" i="10" a="1"/>
  <c r="H671" i="10" s="1"/>
  <c r="H672" i="10" a="1"/>
  <c r="H672" i="10" s="1"/>
  <c r="H673" i="10" a="1"/>
  <c r="H673" i="10" s="1"/>
  <c r="H674" i="10" a="1"/>
  <c r="H674" i="10" s="1"/>
  <c r="H675" i="10" a="1"/>
  <c r="H675" i="10" s="1"/>
  <c r="H676" i="10" a="1"/>
  <c r="H676" i="10" s="1"/>
  <c r="H677" i="10" a="1"/>
  <c r="H677" i="10" s="1"/>
  <c r="H678" i="10" a="1"/>
  <c r="H678" i="10" s="1"/>
  <c r="H679" i="10" a="1"/>
  <c r="H679" i="10" s="1"/>
  <c r="H680" i="10" a="1"/>
  <c r="H680" i="10" s="1"/>
  <c r="H681" i="10" a="1"/>
  <c r="H681" i="10" s="1"/>
  <c r="H682" i="10" a="1"/>
  <c r="H682" i="10" s="1"/>
  <c r="H683" i="10" a="1"/>
  <c r="H683" i="10" s="1"/>
  <c r="H684" i="10" a="1"/>
  <c r="H684" i="10" s="1"/>
  <c r="H685" i="10" a="1"/>
  <c r="H685" i="10" s="1"/>
  <c r="H686" i="10" a="1"/>
  <c r="H686" i="10" s="1"/>
  <c r="H687" i="10" a="1"/>
  <c r="H687" i="10" s="1"/>
  <c r="H688" i="10" a="1"/>
  <c r="H688" i="10" s="1"/>
  <c r="H689" i="10" a="1"/>
  <c r="H689" i="10" s="1"/>
  <c r="H690" i="10" a="1"/>
  <c r="H690" i="10" s="1"/>
  <c r="H691" i="10" a="1"/>
  <c r="H691" i="10" s="1"/>
  <c r="H692" i="10" a="1"/>
  <c r="H692" i="10" s="1"/>
  <c r="H693" i="10" a="1"/>
  <c r="H693" i="10" s="1"/>
  <c r="H694" i="10" a="1"/>
  <c r="H694" i="10" s="1"/>
  <c r="H695" i="10" a="1"/>
  <c r="H695" i="10" s="1"/>
  <c r="H696" i="10" a="1"/>
  <c r="H696" i="10" s="1"/>
  <c r="H697" i="10" a="1"/>
  <c r="H697" i="10" s="1"/>
  <c r="H698" i="10" a="1"/>
  <c r="H698" i="10" s="1"/>
  <c r="H699" i="10" a="1"/>
  <c r="H699" i="10" s="1"/>
  <c r="H700" i="10" a="1"/>
  <c r="H700" i="10" s="1"/>
  <c r="H701" i="10" a="1"/>
  <c r="H701" i="10" s="1"/>
  <c r="H702" i="10" a="1"/>
  <c r="H702" i="10" s="1"/>
  <c r="H703" i="10" a="1"/>
  <c r="H703" i="10" s="1"/>
  <c r="H704" i="10" a="1"/>
  <c r="H704" i="10" s="1"/>
  <c r="H705" i="10" a="1"/>
  <c r="H705" i="10" s="1"/>
  <c r="H706" i="10" a="1"/>
  <c r="H706" i="10" s="1"/>
  <c r="H707" i="10" a="1"/>
  <c r="H707" i="10" s="1"/>
  <c r="H708" i="10" a="1"/>
  <c r="H708" i="10" s="1"/>
  <c r="H709" i="10" a="1"/>
  <c r="H709" i="10" s="1"/>
  <c r="H710" i="10" a="1"/>
  <c r="H710" i="10" s="1"/>
  <c r="H711" i="10" a="1"/>
  <c r="H711" i="10" s="1"/>
  <c r="H712" i="10" a="1"/>
  <c r="H712" i="10" s="1"/>
  <c r="H713" i="10" a="1"/>
  <c r="H713" i="10" s="1"/>
  <c r="H714" i="10" a="1"/>
  <c r="H714" i="10" s="1"/>
  <c r="H715" i="10" a="1"/>
  <c r="H715" i="10" s="1"/>
  <c r="H716" i="10" a="1"/>
  <c r="H716" i="10" s="1"/>
  <c r="H717" i="10" a="1"/>
  <c r="H717" i="10" s="1"/>
  <c r="H718" i="10" a="1"/>
  <c r="H718" i="10" s="1"/>
  <c r="H719" i="10" a="1"/>
  <c r="H719" i="10" s="1"/>
  <c r="H720" i="10" a="1"/>
  <c r="H720" i="10" s="1"/>
  <c r="H721" i="10" a="1"/>
  <c r="H721" i="10" s="1"/>
  <c r="H722" i="10" a="1"/>
  <c r="H722" i="10" s="1"/>
  <c r="H723" i="10" a="1"/>
  <c r="H723" i="10" s="1"/>
  <c r="H724" i="10" a="1"/>
  <c r="H724" i="10" s="1"/>
  <c r="H725" i="10" a="1"/>
  <c r="H725" i="10" s="1"/>
  <c r="H726" i="10" a="1"/>
  <c r="H726" i="10" s="1"/>
  <c r="H727" i="10" a="1"/>
  <c r="H727" i="10" s="1"/>
  <c r="H728" i="10" a="1"/>
  <c r="H728" i="10" s="1"/>
  <c r="H729" i="10" a="1"/>
  <c r="H729" i="10" s="1"/>
  <c r="H730" i="10" a="1"/>
  <c r="H730" i="10" s="1"/>
  <c r="H731" i="10" a="1"/>
  <c r="H731" i="10" s="1"/>
  <c r="H732" i="10" a="1"/>
  <c r="H732" i="10" s="1"/>
  <c r="H733" i="10" a="1"/>
  <c r="H733" i="10" s="1"/>
  <c r="H734" i="10" a="1"/>
  <c r="H734" i="10" s="1"/>
  <c r="H735" i="10" a="1"/>
  <c r="H735" i="10" s="1"/>
  <c r="H736" i="10" a="1"/>
  <c r="H736" i="10" s="1"/>
  <c r="H737" i="10" a="1"/>
  <c r="H737" i="10" s="1"/>
  <c r="H738" i="10" a="1"/>
  <c r="H738" i="10" s="1"/>
  <c r="H739" i="10" a="1"/>
  <c r="H739" i="10" s="1"/>
  <c r="H740" i="10" a="1"/>
  <c r="H740" i="10" s="1"/>
  <c r="H741" i="10" a="1"/>
  <c r="H741" i="10" s="1"/>
  <c r="H742" i="10" a="1"/>
  <c r="H742" i="10" s="1"/>
  <c r="H743" i="10" a="1"/>
  <c r="H743" i="10" s="1"/>
  <c r="H744" i="10" a="1"/>
  <c r="H744" i="10" s="1"/>
  <c r="H745" i="10" a="1"/>
  <c r="H745" i="10" s="1"/>
  <c r="H746" i="10" a="1"/>
  <c r="H746" i="10" s="1"/>
  <c r="H747" i="10" a="1"/>
  <c r="H747" i="10" s="1"/>
  <c r="H748" i="10" a="1"/>
  <c r="H748" i="10" s="1"/>
  <c r="H749" i="10" a="1"/>
  <c r="H749" i="10" s="1"/>
  <c r="H750" i="10" a="1"/>
  <c r="H750" i="10" s="1"/>
  <c r="H751" i="10" a="1"/>
  <c r="H751" i="10" s="1"/>
  <c r="H752" i="10" a="1"/>
  <c r="H752" i="10" s="1"/>
  <c r="H753" i="10" a="1"/>
  <c r="H753" i="10" s="1"/>
  <c r="H754" i="10" a="1"/>
  <c r="H754" i="10" s="1"/>
  <c r="H755" i="10" a="1"/>
  <c r="H755" i="10" s="1"/>
  <c r="H756" i="10" a="1"/>
  <c r="H756" i="10" s="1"/>
  <c r="H757" i="10" a="1"/>
  <c r="H757" i="10" s="1"/>
  <c r="H758" i="10" a="1"/>
  <c r="H758" i="10" s="1"/>
  <c r="H759" i="10" a="1"/>
  <c r="H759" i="10" s="1"/>
  <c r="H760" i="10" a="1"/>
  <c r="H760" i="10" s="1"/>
  <c r="H761" i="10" a="1"/>
  <c r="H761" i="10" s="1"/>
  <c r="H762" i="10" a="1"/>
  <c r="H762" i="10" s="1"/>
  <c r="H763" i="10" a="1"/>
  <c r="H763" i="10" s="1"/>
  <c r="H764" i="10" a="1"/>
  <c r="H764" i="10" s="1"/>
  <c r="H765" i="10" a="1"/>
  <c r="H765" i="10" s="1"/>
  <c r="H766" i="10" a="1"/>
  <c r="H766" i="10" s="1"/>
  <c r="H767" i="10" a="1"/>
  <c r="H767" i="10" s="1"/>
  <c r="H768" i="10" a="1"/>
  <c r="H768" i="10" s="1"/>
  <c r="H769" i="10" a="1"/>
  <c r="H769" i="10" s="1"/>
  <c r="H770" i="10" a="1"/>
  <c r="H770" i="10" s="1"/>
  <c r="H771" i="10" a="1"/>
  <c r="H771" i="10" s="1"/>
  <c r="H772" i="10" a="1"/>
  <c r="H772" i="10" s="1"/>
  <c r="H773" i="10" a="1"/>
  <c r="H773" i="10" s="1"/>
  <c r="H774" i="10" a="1"/>
  <c r="H774" i="10" s="1"/>
  <c r="H775" i="10" a="1"/>
  <c r="H775" i="10" s="1"/>
  <c r="H776" i="10" a="1"/>
  <c r="H776" i="10" s="1"/>
  <c r="H777" i="10" a="1"/>
  <c r="H777" i="10" s="1"/>
  <c r="H778" i="10" a="1"/>
  <c r="H778" i="10" s="1"/>
  <c r="H779" i="10" a="1"/>
  <c r="H779" i="10" s="1"/>
  <c r="H780" i="10" a="1"/>
  <c r="H780" i="10" s="1"/>
  <c r="H781" i="10" a="1"/>
  <c r="H781" i="10" s="1"/>
  <c r="H782" i="10" a="1"/>
  <c r="H782" i="10" s="1"/>
  <c r="H783" i="10" a="1"/>
  <c r="H783" i="10" s="1"/>
  <c r="H784" i="10" a="1"/>
  <c r="H784" i="10" s="1"/>
  <c r="H785" i="10" a="1"/>
  <c r="H785" i="10" s="1"/>
  <c r="H786" i="10" a="1"/>
  <c r="H786" i="10" s="1"/>
  <c r="H787" i="10" a="1"/>
  <c r="H787" i="10" s="1"/>
  <c r="H788" i="10" a="1"/>
  <c r="H788" i="10" s="1"/>
  <c r="H789" i="10" a="1"/>
  <c r="H789" i="10" s="1"/>
  <c r="H790" i="10" a="1"/>
  <c r="H790" i="10" s="1"/>
  <c r="H791" i="10" a="1"/>
  <c r="H791" i="10" s="1"/>
  <c r="H792" i="10" a="1"/>
  <c r="H792" i="10" s="1"/>
  <c r="H793" i="10" a="1"/>
  <c r="H793" i="10" s="1"/>
  <c r="H794" i="10" a="1"/>
  <c r="H794" i="10" s="1"/>
  <c r="H795" i="10" a="1"/>
  <c r="H795" i="10" s="1"/>
  <c r="H796" i="10" a="1"/>
  <c r="H796" i="10" s="1"/>
  <c r="H797" i="10" a="1"/>
  <c r="H797" i="10" s="1"/>
  <c r="H798" i="10" a="1"/>
  <c r="H798" i="10" s="1"/>
  <c r="H799" i="10" a="1"/>
  <c r="H799" i="10" s="1"/>
  <c r="H800" i="10" a="1"/>
  <c r="H800" i="10" s="1"/>
  <c r="H801" i="10" a="1"/>
  <c r="H801" i="10" s="1"/>
  <c r="H802" i="10" a="1"/>
  <c r="H802" i="10" s="1"/>
  <c r="H803" i="10" a="1"/>
  <c r="H803" i="10" s="1"/>
  <c r="H804" i="10" a="1"/>
  <c r="H804" i="10" s="1"/>
  <c r="H805" i="10" a="1"/>
  <c r="H805" i="10" s="1"/>
  <c r="H806" i="10" a="1"/>
  <c r="H806" i="10" s="1"/>
  <c r="H807" i="10" a="1"/>
  <c r="H807" i="10" s="1"/>
  <c r="H808" i="10" a="1"/>
  <c r="H808" i="10" s="1"/>
  <c r="H809" i="10" a="1"/>
  <c r="H809" i="10" s="1"/>
  <c r="H810" i="10" a="1"/>
  <c r="H810" i="10" s="1"/>
  <c r="H811" i="10" a="1"/>
  <c r="H811" i="10" s="1"/>
  <c r="H812" i="10" a="1"/>
  <c r="H812" i="10" s="1"/>
  <c r="H813" i="10" a="1"/>
  <c r="H813" i="10" s="1"/>
  <c r="H814" i="10" a="1"/>
  <c r="H814" i="10" s="1"/>
  <c r="H815" i="10" a="1"/>
  <c r="H815" i="10" s="1"/>
  <c r="H816" i="10" a="1"/>
  <c r="H816" i="10" s="1"/>
  <c r="H817" i="10" a="1"/>
  <c r="H817" i="10" s="1"/>
  <c r="H818" i="10" a="1"/>
  <c r="H818" i="10" s="1"/>
  <c r="H819" i="10" a="1"/>
  <c r="H819" i="10" s="1"/>
  <c r="H820" i="10" a="1"/>
  <c r="H820" i="10" s="1"/>
  <c r="H821" i="10" a="1"/>
  <c r="H821" i="10" s="1"/>
  <c r="H822" i="10" a="1"/>
  <c r="H822" i="10" s="1"/>
  <c r="H823" i="10" a="1"/>
  <c r="H823" i="10" s="1"/>
  <c r="H824" i="10" a="1"/>
  <c r="H824" i="10" s="1"/>
  <c r="H825" i="10" a="1"/>
  <c r="H825" i="10" s="1"/>
  <c r="H826" i="10" a="1"/>
  <c r="H826" i="10" s="1"/>
  <c r="H827" i="10" a="1"/>
  <c r="H827" i="10" s="1"/>
  <c r="H828" i="10" a="1"/>
  <c r="H828" i="10" s="1"/>
  <c r="H829" i="10" a="1"/>
  <c r="H829" i="10" s="1"/>
  <c r="H830" i="10" a="1"/>
  <c r="H830" i="10" s="1"/>
  <c r="H831" i="10" a="1"/>
  <c r="H831" i="10" s="1"/>
  <c r="H832" i="10" a="1"/>
  <c r="H832" i="10" s="1"/>
  <c r="H833" i="10" a="1"/>
  <c r="H833" i="10" s="1"/>
  <c r="H834" i="10" a="1"/>
  <c r="H834" i="10" s="1"/>
  <c r="H835" i="10" a="1"/>
  <c r="H835" i="10" s="1"/>
  <c r="H836" i="10" a="1"/>
  <c r="H836" i="10" s="1"/>
  <c r="H837" i="10" a="1"/>
  <c r="H837" i="10" s="1"/>
  <c r="H838" i="10" a="1"/>
  <c r="H838" i="10" s="1"/>
  <c r="H839" i="10" a="1"/>
  <c r="H839" i="10" s="1"/>
  <c r="H840" i="10" a="1"/>
  <c r="H840" i="10" s="1"/>
  <c r="H841" i="10" a="1"/>
  <c r="H841" i="10" s="1"/>
  <c r="H842" i="10" a="1"/>
  <c r="H842" i="10" s="1"/>
  <c r="H843" i="10" a="1"/>
  <c r="H843" i="10" s="1"/>
  <c r="H844" i="10" a="1"/>
  <c r="H844" i="10" s="1"/>
  <c r="H845" i="10" a="1"/>
  <c r="H845" i="10" s="1"/>
  <c r="H846" i="10" a="1"/>
  <c r="H846" i="10" s="1"/>
  <c r="H847" i="10" a="1"/>
  <c r="H847" i="10" s="1"/>
  <c r="H848" i="10" a="1"/>
  <c r="H848" i="10" s="1"/>
  <c r="H849" i="10" a="1"/>
  <c r="H849" i="10" s="1"/>
  <c r="H850" i="10" a="1"/>
  <c r="H850" i="10" s="1"/>
  <c r="H851" i="10" a="1"/>
  <c r="H851" i="10" s="1"/>
  <c r="H852" i="10" a="1"/>
  <c r="H852" i="10" s="1"/>
  <c r="H853" i="10" a="1"/>
  <c r="H853" i="10" s="1"/>
  <c r="H854" i="10" a="1"/>
  <c r="H854" i="10" s="1"/>
  <c r="H855" i="10" a="1"/>
  <c r="H855" i="10" s="1"/>
  <c r="H856" i="10" a="1"/>
  <c r="H856" i="10" s="1"/>
  <c r="H857" i="10" a="1"/>
  <c r="H857" i="10" s="1"/>
  <c r="H858" i="10" a="1"/>
  <c r="H858" i="10" s="1"/>
  <c r="H859" i="10" a="1"/>
  <c r="H859" i="10" s="1"/>
  <c r="H860" i="10" a="1"/>
  <c r="H860" i="10" s="1"/>
  <c r="H861" i="10" a="1"/>
  <c r="H861" i="10" s="1"/>
  <c r="H862" i="10" a="1"/>
  <c r="H862" i="10" s="1"/>
  <c r="H863" i="10" a="1"/>
  <c r="H863" i="10" s="1"/>
  <c r="H864" i="10" a="1"/>
  <c r="H864" i="10" s="1"/>
  <c r="H865" i="10" a="1"/>
  <c r="H865" i="10" s="1"/>
  <c r="H866" i="10" a="1"/>
  <c r="H866" i="10" s="1"/>
  <c r="H867" i="10" a="1"/>
  <c r="H867" i="10" s="1"/>
  <c r="H868" i="10" a="1"/>
  <c r="H868" i="10" s="1"/>
  <c r="H869" i="10" a="1"/>
  <c r="H869" i="10" s="1"/>
  <c r="H870" i="10" a="1"/>
  <c r="H870" i="10" s="1"/>
  <c r="H871" i="10" a="1"/>
  <c r="H871" i="10" s="1"/>
  <c r="H872" i="10" a="1"/>
  <c r="H872" i="10" s="1"/>
  <c r="H873" i="10" a="1"/>
  <c r="H873" i="10" s="1"/>
  <c r="H874" i="10" a="1"/>
  <c r="H874" i="10" s="1"/>
  <c r="H875" i="10" a="1"/>
  <c r="H875" i="10" s="1"/>
  <c r="H876" i="10" a="1"/>
  <c r="H876" i="10" s="1"/>
  <c r="H877" i="10" a="1"/>
  <c r="H877" i="10" s="1"/>
  <c r="H878" i="10" a="1"/>
  <c r="H878" i="10" s="1"/>
  <c r="H879" i="10" a="1"/>
  <c r="H879" i="10" s="1"/>
  <c r="H880" i="10" a="1"/>
  <c r="H880" i="10" s="1"/>
  <c r="H881" i="10" a="1"/>
  <c r="H881" i="10" s="1"/>
  <c r="H882" i="10" a="1"/>
  <c r="H882" i="10" s="1"/>
  <c r="H883" i="10" a="1"/>
  <c r="H883" i="10" s="1"/>
  <c r="H884" i="10" a="1"/>
  <c r="H884" i="10" s="1"/>
  <c r="H885" i="10" a="1"/>
  <c r="H885" i="10" s="1"/>
  <c r="H886" i="10" a="1"/>
  <c r="H886" i="10" s="1"/>
  <c r="H887" i="10" a="1"/>
  <c r="H887" i="10" s="1"/>
  <c r="H888" i="10" a="1"/>
  <c r="H888" i="10" s="1"/>
  <c r="H889" i="10" a="1"/>
  <c r="H889" i="10" s="1"/>
  <c r="H890" i="10" a="1"/>
  <c r="H890" i="10" s="1"/>
  <c r="H891" i="10" a="1"/>
  <c r="H891" i="10" s="1"/>
  <c r="H892" i="10" a="1"/>
  <c r="H892" i="10" s="1"/>
  <c r="H893" i="10" a="1"/>
  <c r="H893" i="10" s="1"/>
  <c r="H894" i="10" a="1"/>
  <c r="H894" i="10" s="1"/>
  <c r="H895" i="10" a="1"/>
  <c r="H895" i="10" s="1"/>
  <c r="H896" i="10" a="1"/>
  <c r="H896" i="10" s="1"/>
  <c r="H897" i="10" a="1"/>
  <c r="H897" i="10" s="1"/>
  <c r="H898" i="10" a="1"/>
  <c r="H898" i="10" s="1"/>
  <c r="H899" i="10" a="1"/>
  <c r="H899" i="10" s="1"/>
  <c r="H900" i="10" a="1"/>
  <c r="H900" i="10" s="1"/>
  <c r="H901" i="10" a="1"/>
  <c r="H901" i="10" s="1"/>
  <c r="H902" i="10" a="1"/>
  <c r="H902" i="10" s="1"/>
  <c r="H903" i="10" a="1"/>
  <c r="H903" i="10" s="1"/>
  <c r="H904" i="10" a="1"/>
  <c r="H904" i="10" s="1"/>
  <c r="H905" i="10" a="1"/>
  <c r="H905" i="10" s="1"/>
  <c r="H906" i="10" a="1"/>
  <c r="H906" i="10" s="1"/>
  <c r="H907" i="10" a="1"/>
  <c r="H907" i="10" s="1"/>
  <c r="H908" i="10" a="1"/>
  <c r="H908" i="10" s="1"/>
  <c r="H909" i="10" a="1"/>
  <c r="H909" i="10" s="1"/>
  <c r="H910" i="10" a="1"/>
  <c r="H910" i="10" s="1"/>
  <c r="H911" i="10" a="1"/>
  <c r="H911" i="10" s="1"/>
  <c r="H912" i="10" a="1"/>
  <c r="H912" i="10" s="1"/>
  <c r="H913" i="10" a="1"/>
  <c r="H913" i="10" s="1"/>
  <c r="H914" i="10" a="1"/>
  <c r="H914" i="10" s="1"/>
  <c r="H915" i="10" a="1"/>
  <c r="H915" i="10" s="1"/>
  <c r="H916" i="10" a="1"/>
  <c r="H916" i="10" s="1"/>
  <c r="H917" i="10" a="1"/>
  <c r="H917" i="10" s="1"/>
  <c r="H918" i="10" a="1"/>
  <c r="H918" i="10" s="1"/>
  <c r="H919" i="10" a="1"/>
  <c r="H919" i="10" s="1"/>
  <c r="H920" i="10" a="1"/>
  <c r="H920" i="10" s="1"/>
  <c r="H921" i="10" a="1"/>
  <c r="H921" i="10" s="1"/>
  <c r="H922" i="10" a="1"/>
  <c r="H922" i="10" s="1"/>
  <c r="H923" i="10" a="1"/>
  <c r="H923" i="10" s="1"/>
  <c r="H924" i="10" a="1"/>
  <c r="H924" i="10" s="1"/>
  <c r="H925" i="10" a="1"/>
  <c r="H925" i="10" s="1"/>
  <c r="H926" i="10" a="1"/>
  <c r="H926" i="10" s="1"/>
  <c r="H927" i="10" a="1"/>
  <c r="H927" i="10" s="1"/>
  <c r="H928" i="10" a="1"/>
  <c r="H928" i="10" s="1"/>
  <c r="H929" i="10" a="1"/>
  <c r="H929" i="10" s="1"/>
  <c r="H930" i="10" a="1"/>
  <c r="H930" i="10" s="1"/>
  <c r="H931" i="10" a="1"/>
  <c r="H931" i="10" s="1"/>
  <c r="H932" i="10" a="1"/>
  <c r="H932" i="10" s="1"/>
  <c r="H933" i="10" a="1"/>
  <c r="H933" i="10" s="1"/>
  <c r="H934" i="10" a="1"/>
  <c r="H934" i="10" s="1"/>
  <c r="H935" i="10" a="1"/>
  <c r="H935" i="10" s="1"/>
  <c r="H936" i="10" a="1"/>
  <c r="H936" i="10" s="1"/>
  <c r="H937" i="10" a="1"/>
  <c r="H937" i="10" s="1"/>
  <c r="H938" i="10" a="1"/>
  <c r="H938" i="10" s="1"/>
  <c r="H939" i="10" a="1"/>
  <c r="H939" i="10" s="1"/>
  <c r="H940" i="10" a="1"/>
  <c r="H940" i="10" s="1"/>
  <c r="H941" i="10" a="1"/>
  <c r="H941" i="10" s="1"/>
  <c r="H942" i="10" a="1"/>
  <c r="H942" i="10" s="1"/>
  <c r="H943" i="10" a="1"/>
  <c r="H943" i="10" s="1"/>
  <c r="H944" i="10" a="1"/>
  <c r="H944" i="10" s="1"/>
  <c r="H945" i="10" a="1"/>
  <c r="H945" i="10" s="1"/>
  <c r="H946" i="10" a="1"/>
  <c r="H946" i="10" s="1"/>
  <c r="H947" i="10" a="1"/>
  <c r="H947" i="10" s="1"/>
  <c r="H948" i="10" a="1"/>
  <c r="H948" i="10" s="1"/>
  <c r="H949" i="10" a="1"/>
  <c r="H949" i="10" s="1"/>
  <c r="H950" i="10" a="1"/>
  <c r="H950" i="10" s="1"/>
  <c r="H951" i="10" a="1"/>
  <c r="H951" i="10" s="1"/>
  <c r="H952" i="10" a="1"/>
  <c r="H952" i="10" s="1"/>
  <c r="H953" i="10" a="1"/>
  <c r="H953" i="10" s="1"/>
  <c r="H954" i="10" a="1"/>
  <c r="H954" i="10" s="1"/>
  <c r="H955" i="10" a="1"/>
  <c r="H955" i="10" s="1"/>
  <c r="H956" i="10" a="1"/>
  <c r="H956" i="10" s="1"/>
  <c r="H957" i="10" a="1"/>
  <c r="H957" i="10" s="1"/>
  <c r="H958" i="10" a="1"/>
  <c r="H958" i="10" s="1"/>
  <c r="H959" i="10" a="1"/>
  <c r="H959" i="10" s="1"/>
  <c r="H960" i="10" a="1"/>
  <c r="H960" i="10" s="1"/>
  <c r="H961" i="10" a="1"/>
  <c r="H961" i="10" s="1"/>
  <c r="H962" i="10" a="1"/>
  <c r="H962" i="10" s="1"/>
  <c r="H963" i="10" a="1"/>
  <c r="H963" i="10" s="1"/>
  <c r="H964" i="10" a="1"/>
  <c r="H964" i="10" s="1"/>
  <c r="H965" i="10" a="1"/>
  <c r="H965" i="10" s="1"/>
  <c r="H966" i="10" a="1"/>
  <c r="H966" i="10" s="1"/>
  <c r="H967" i="10" a="1"/>
  <c r="H967" i="10" s="1"/>
  <c r="H968" i="10" a="1"/>
  <c r="H968" i="10" s="1"/>
  <c r="H969" i="10" a="1"/>
  <c r="H969" i="10" s="1"/>
  <c r="H970" i="10" a="1"/>
  <c r="H970" i="10" s="1"/>
  <c r="H971" i="10" a="1"/>
  <c r="H971" i="10" s="1"/>
  <c r="H972" i="10" a="1"/>
  <c r="H972" i="10" s="1"/>
  <c r="H973" i="10" a="1"/>
  <c r="H973" i="10" s="1"/>
  <c r="H974" i="10" a="1"/>
  <c r="H974" i="10" s="1"/>
  <c r="H975" i="10" a="1"/>
  <c r="H975" i="10" s="1"/>
  <c r="H976" i="10" a="1"/>
  <c r="H976" i="10" s="1"/>
  <c r="H977" i="10" a="1"/>
  <c r="H977" i="10" s="1"/>
  <c r="H978" i="10" a="1"/>
  <c r="H978" i="10" s="1"/>
  <c r="H979" i="10" a="1"/>
  <c r="H979" i="10" s="1"/>
  <c r="H980" i="10" a="1"/>
  <c r="H980" i="10" s="1"/>
  <c r="H981" i="10" a="1"/>
  <c r="H981" i="10" s="1"/>
  <c r="H982" i="10" a="1"/>
  <c r="H982" i="10" s="1"/>
  <c r="H983" i="10" a="1"/>
  <c r="H983" i="10" s="1"/>
  <c r="H984" i="10" a="1"/>
  <c r="H984" i="10" s="1"/>
  <c r="H985" i="10" a="1"/>
  <c r="H985" i="10" s="1"/>
  <c r="H986" i="10" a="1"/>
  <c r="H986" i="10" s="1"/>
  <c r="H987" i="10" a="1"/>
  <c r="H987" i="10" s="1"/>
  <c r="H988" i="10" a="1"/>
  <c r="H988" i="10" s="1"/>
  <c r="H989" i="10" a="1"/>
  <c r="H989" i="10" s="1"/>
  <c r="H990" i="10" a="1"/>
  <c r="H990" i="10" s="1"/>
  <c r="H991" i="10" a="1"/>
  <c r="H991" i="10" s="1"/>
  <c r="H992" i="10" a="1"/>
  <c r="H992" i="10" s="1"/>
  <c r="H993" i="10" a="1"/>
  <c r="H993" i="10" s="1"/>
  <c r="H994" i="10" a="1"/>
  <c r="H994" i="10" s="1"/>
  <c r="H995" i="10" a="1"/>
  <c r="H995" i="10" s="1"/>
  <c r="H996" i="10" a="1"/>
  <c r="H996" i="10" s="1"/>
  <c r="H997" i="10" a="1"/>
  <c r="H997" i="10" s="1"/>
  <c r="H998" i="10" a="1"/>
  <c r="H998" i="10" s="1"/>
  <c r="H999" i="10" a="1"/>
  <c r="H999" i="10" s="1"/>
  <c r="H1000" i="10" a="1"/>
  <c r="H1000" i="10" s="1"/>
  <c r="H1001" i="10" a="1"/>
  <c r="H1001" i="10" s="1"/>
  <c r="H1002" i="10" a="1"/>
  <c r="H1002" i="10" s="1"/>
  <c r="H1003" i="10" a="1"/>
  <c r="H1003" i="10" s="1"/>
  <c r="H1004" i="10" a="1"/>
  <c r="H1004" i="10" s="1"/>
  <c r="H1005" i="10" a="1"/>
  <c r="H1005" i="10" s="1"/>
  <c r="H1006" i="10" a="1"/>
  <c r="H1006" i="10" s="1"/>
  <c r="H1007" i="10" a="1"/>
  <c r="H1007" i="10" s="1"/>
  <c r="H1008" i="10" a="1"/>
  <c r="H1008" i="10" s="1"/>
  <c r="H1009" i="10" a="1"/>
  <c r="H1009" i="10" s="1"/>
  <c r="H1010" i="10" a="1"/>
  <c r="H1010" i="10" s="1"/>
  <c r="H1011" i="10" a="1"/>
  <c r="H1011" i="10" s="1"/>
  <c r="H1012" i="10" a="1"/>
  <c r="H1012" i="10" s="1"/>
  <c r="H1013" i="10" a="1"/>
  <c r="H1013" i="10" s="1"/>
  <c r="H1014" i="10" a="1"/>
  <c r="H1014" i="10" s="1"/>
  <c r="H1015" i="10" a="1"/>
  <c r="H1015" i="10" s="1"/>
  <c r="H1016" i="10" a="1"/>
  <c r="H1016" i="10" s="1"/>
  <c r="H1017" i="10" a="1"/>
  <c r="H1017" i="10" s="1"/>
  <c r="H1018" i="10" a="1"/>
  <c r="H1018" i="10" s="1"/>
  <c r="H1019" i="10" a="1"/>
  <c r="H1019" i="10" s="1"/>
  <c r="H1020" i="10" a="1"/>
  <c r="H1020" i="10" s="1"/>
  <c r="H1021" i="10" a="1"/>
  <c r="H1021" i="10" s="1"/>
  <c r="H1022" i="10" a="1"/>
  <c r="H1022" i="10" s="1"/>
  <c r="H1023" i="10" a="1"/>
  <c r="H1023" i="10" s="1"/>
  <c r="H1024" i="10" a="1"/>
  <c r="H1024" i="10" s="1"/>
  <c r="H1025" i="10" a="1"/>
  <c r="H1025" i="10" s="1"/>
  <c r="H1026" i="10" a="1"/>
  <c r="H1026" i="10" s="1"/>
  <c r="H1027" i="10" a="1"/>
  <c r="H1027" i="10" s="1"/>
  <c r="H1028" i="10" a="1"/>
  <c r="H1028" i="10" s="1"/>
  <c r="H1029" i="10" a="1"/>
  <c r="H1029" i="10" s="1"/>
  <c r="H1030" i="10" a="1"/>
  <c r="H1030" i="10" s="1"/>
  <c r="H1031" i="10" a="1"/>
  <c r="H1031" i="10" s="1"/>
  <c r="H1032" i="10" a="1"/>
  <c r="H1032" i="10" s="1"/>
  <c r="H1033" i="10" a="1"/>
  <c r="H1033" i="10" s="1"/>
  <c r="H1034" i="10" a="1"/>
  <c r="H1034" i="10" s="1"/>
  <c r="H1035" i="10" a="1"/>
  <c r="H1035" i="10" s="1"/>
  <c r="H1036" i="10" a="1"/>
  <c r="H1036" i="10" s="1"/>
  <c r="H1037" i="10" a="1"/>
  <c r="H1037" i="10" s="1"/>
  <c r="H1038" i="10" a="1"/>
  <c r="H1038" i="10" s="1"/>
  <c r="H1039" i="10" a="1"/>
  <c r="H1039" i="10" s="1"/>
  <c r="H1040" i="10" a="1"/>
  <c r="H1040" i="10" s="1"/>
  <c r="H1041" i="10" a="1"/>
  <c r="H1041" i="10" s="1"/>
  <c r="H1042" i="10" a="1"/>
  <c r="H1042" i="10" s="1"/>
  <c r="H1043" i="10" a="1"/>
  <c r="H1043" i="10" s="1"/>
  <c r="H1044" i="10" a="1"/>
  <c r="H1044" i="10" s="1"/>
  <c r="H1045" i="10" a="1"/>
  <c r="H1045" i="10" s="1"/>
  <c r="H1046" i="10" a="1"/>
  <c r="H1046" i="10" s="1"/>
  <c r="H1047" i="10" a="1"/>
  <c r="H1047" i="10" s="1"/>
  <c r="H1048" i="10" a="1"/>
  <c r="H1048" i="10" s="1"/>
  <c r="H1049" i="10" a="1"/>
  <c r="H1049" i="10" s="1"/>
  <c r="H1050" i="10" a="1"/>
  <c r="H1050" i="10" s="1"/>
  <c r="H1051" i="10" a="1"/>
  <c r="H1051" i="10" s="1"/>
  <c r="H1052" i="10" a="1"/>
  <c r="H1052" i="10" s="1"/>
  <c r="H1053" i="10" a="1"/>
  <c r="H1053" i="10" s="1"/>
  <c r="H1054" i="10" a="1"/>
  <c r="H1054" i="10" s="1"/>
  <c r="H1055" i="10" a="1"/>
  <c r="H1055" i="10" s="1"/>
  <c r="H1056" i="10" a="1"/>
  <c r="H1056" i="10" s="1"/>
  <c r="H1057" i="10" a="1"/>
  <c r="H1057" i="10" s="1"/>
  <c r="H1058" i="10" a="1"/>
  <c r="H1058" i="10" s="1"/>
  <c r="H1059" i="10" a="1"/>
  <c r="H1059" i="10" s="1"/>
  <c r="H1060" i="10" a="1"/>
  <c r="H1060" i="10" s="1"/>
  <c r="H1061" i="10" a="1"/>
  <c r="H1061" i="10" s="1"/>
  <c r="H1062" i="10" a="1"/>
  <c r="H1062" i="10" s="1"/>
  <c r="H1063" i="10" a="1"/>
  <c r="H1063" i="10" s="1"/>
  <c r="H1064" i="10" a="1"/>
  <c r="H1064" i="10" s="1"/>
  <c r="H1065" i="10" a="1"/>
  <c r="H1065" i="10" s="1"/>
  <c r="H1066" i="10" a="1"/>
  <c r="H1066" i="10" s="1"/>
  <c r="H1067" i="10" a="1"/>
  <c r="H1067" i="10" s="1"/>
  <c r="H1068" i="10" a="1"/>
  <c r="H1068" i="10" s="1"/>
  <c r="H1069" i="10" a="1"/>
  <c r="H1069" i="10" s="1"/>
  <c r="H1070" i="10" a="1"/>
  <c r="H1070" i="10" s="1"/>
  <c r="H1071" i="10" a="1"/>
  <c r="H1071" i="10" s="1"/>
  <c r="H1072" i="10" a="1"/>
  <c r="H1072" i="10" s="1"/>
  <c r="H1073" i="10" a="1"/>
  <c r="H1073" i="10" s="1"/>
  <c r="H1074" i="10" a="1"/>
  <c r="H1074" i="10" s="1"/>
  <c r="H1075" i="10" a="1"/>
  <c r="H1075" i="10" s="1"/>
  <c r="H1076" i="10" a="1"/>
  <c r="H1076" i="10" s="1"/>
  <c r="H1077" i="10" a="1"/>
  <c r="H1077" i="10" s="1"/>
  <c r="H1078" i="10" a="1"/>
  <c r="H1078" i="10" s="1"/>
  <c r="H1079" i="10" a="1"/>
  <c r="H1079" i="10" s="1"/>
  <c r="H1080" i="10" a="1"/>
  <c r="H1080" i="10" s="1"/>
  <c r="H1081" i="10" a="1"/>
  <c r="H1081" i="10" s="1"/>
  <c r="H1082" i="10" a="1"/>
  <c r="H1082" i="10" s="1"/>
  <c r="H1083" i="10" a="1"/>
  <c r="H1083" i="10" s="1"/>
  <c r="H1084" i="10" a="1"/>
  <c r="H1084" i="10" s="1"/>
  <c r="H1085" i="10" a="1"/>
  <c r="H1085" i="10" s="1"/>
  <c r="H1086" i="10" a="1"/>
  <c r="H1086" i="10" s="1"/>
  <c r="H1087" i="10" a="1"/>
  <c r="H1087" i="10" s="1"/>
  <c r="H1088" i="10" a="1"/>
  <c r="H1088" i="10" s="1"/>
  <c r="H1089" i="10" a="1"/>
  <c r="H1089" i="10" s="1"/>
  <c r="H1090" i="10" a="1"/>
  <c r="H1090" i="10" s="1"/>
  <c r="H1091" i="10" a="1"/>
  <c r="H1091" i="10" s="1"/>
  <c r="H1092" i="10" a="1"/>
  <c r="H1092" i="10" s="1"/>
  <c r="H1093" i="10" a="1"/>
  <c r="H1093" i="10" s="1"/>
  <c r="H1094" i="10" a="1"/>
  <c r="H1094" i="10" s="1"/>
  <c r="H1095" i="10" a="1"/>
  <c r="H1095" i="10" s="1"/>
  <c r="H1096" i="10" a="1"/>
  <c r="H1096" i="10" s="1"/>
  <c r="H1097" i="10" a="1"/>
  <c r="H1097" i="10" s="1"/>
  <c r="H1098" i="10" a="1"/>
  <c r="H1098" i="10" s="1"/>
  <c r="H1099" i="10" a="1"/>
  <c r="H1099" i="10" s="1"/>
  <c r="H1100" i="10" a="1"/>
  <c r="H1100" i="10" s="1"/>
  <c r="H1101" i="10" a="1"/>
  <c r="H1101" i="10" s="1"/>
  <c r="H1102" i="10" a="1"/>
  <c r="H1102" i="10" s="1"/>
  <c r="H1103" i="10" a="1"/>
  <c r="H1103" i="10" s="1"/>
  <c r="H1104" i="10" a="1"/>
  <c r="H1104" i="10" s="1"/>
  <c r="H1105" i="10" a="1"/>
  <c r="H1105" i="10" s="1"/>
  <c r="H1106" i="10" a="1"/>
  <c r="H1106" i="10" s="1"/>
  <c r="H1107" i="10" a="1"/>
  <c r="H1107" i="10" s="1"/>
  <c r="H1108" i="10" a="1"/>
  <c r="H1108" i="10" s="1"/>
  <c r="H1109" i="10" a="1"/>
  <c r="H1109" i="10" s="1"/>
  <c r="H1110" i="10" a="1"/>
  <c r="H1110" i="10" s="1"/>
  <c r="H1111" i="10" a="1"/>
  <c r="H1111" i="10" s="1"/>
  <c r="H1112" i="10" a="1"/>
  <c r="H1112" i="10" s="1"/>
  <c r="H1113" i="10" a="1"/>
  <c r="H1113" i="10" s="1"/>
  <c r="H1114" i="10" a="1"/>
  <c r="H1114" i="10" s="1"/>
  <c r="H1115" i="10" a="1"/>
  <c r="H1115" i="10" s="1"/>
  <c r="H1116" i="10" a="1"/>
  <c r="H1116" i="10" s="1"/>
  <c r="H1117" i="10" a="1"/>
  <c r="H1117" i="10" s="1"/>
  <c r="H1118" i="10" a="1"/>
  <c r="H1118" i="10" s="1"/>
  <c r="H1119" i="10" a="1"/>
  <c r="H1119" i="10" s="1"/>
  <c r="H1120" i="10" a="1"/>
  <c r="H1120" i="10" s="1"/>
  <c r="H1121" i="10" a="1"/>
  <c r="H1121" i="10" s="1"/>
  <c r="H1122" i="10" a="1"/>
  <c r="H1122" i="10" s="1"/>
  <c r="H1123" i="10" a="1"/>
  <c r="H1123" i="10" s="1"/>
  <c r="H1124" i="10" a="1"/>
  <c r="H1124" i="10" s="1"/>
  <c r="H1125" i="10" a="1"/>
  <c r="H1125" i="10" s="1"/>
  <c r="H1126" i="10" a="1"/>
  <c r="H1126" i="10" s="1"/>
  <c r="H1127" i="10" a="1"/>
  <c r="H1127" i="10" s="1"/>
  <c r="H1128" i="10" a="1"/>
  <c r="H1128" i="10" s="1"/>
  <c r="H1129" i="10" a="1"/>
  <c r="H1129" i="10" s="1"/>
  <c r="H1130" i="10" a="1"/>
  <c r="H1130" i="10" s="1"/>
  <c r="H1131" i="10" a="1"/>
  <c r="H1131" i="10" s="1"/>
  <c r="H1132" i="10" a="1"/>
  <c r="H1132" i="10" s="1"/>
  <c r="H1133" i="10" a="1"/>
  <c r="H1133" i="10" s="1"/>
  <c r="H1134" i="10" a="1"/>
  <c r="H1134" i="10" s="1"/>
  <c r="H1135" i="10" a="1"/>
  <c r="H1135" i="10" s="1"/>
  <c r="H1136" i="10" a="1"/>
  <c r="H1136" i="10" s="1"/>
  <c r="H1137" i="10" a="1"/>
  <c r="H1137" i="10" s="1"/>
  <c r="H1138" i="10" a="1"/>
  <c r="H1138" i="10" s="1"/>
  <c r="H1139" i="10" a="1"/>
  <c r="H1139" i="10" s="1"/>
  <c r="H1140" i="10" a="1"/>
  <c r="H1140" i="10" s="1"/>
  <c r="H1141" i="10" a="1"/>
  <c r="H1141" i="10" s="1"/>
  <c r="H1142" i="10" a="1"/>
  <c r="H1142" i="10" s="1"/>
  <c r="H1143" i="10" a="1"/>
  <c r="H1143" i="10" s="1"/>
  <c r="H1144" i="10" a="1"/>
  <c r="H1144" i="10" s="1"/>
  <c r="H1145" i="10" a="1"/>
  <c r="H1145" i="10" s="1"/>
  <c r="H1146" i="10" a="1"/>
  <c r="H1146" i="10" s="1"/>
  <c r="H1147" i="10" a="1"/>
  <c r="H1147" i="10" s="1"/>
  <c r="H1148" i="10" a="1"/>
  <c r="H1148" i="10" s="1"/>
  <c r="H1149" i="10" a="1"/>
  <c r="H1149" i="10" s="1"/>
  <c r="H1150" i="10" a="1"/>
  <c r="H1150" i="10" s="1"/>
  <c r="H1151" i="10" a="1"/>
  <c r="H1151" i="10" s="1"/>
  <c r="H1152" i="10" a="1"/>
  <c r="H1152" i="10" s="1"/>
  <c r="H1153" i="10" a="1"/>
  <c r="H1153" i="10" s="1"/>
  <c r="H1154" i="10" a="1"/>
  <c r="H1154" i="10" s="1"/>
  <c r="H1155" i="10" a="1"/>
  <c r="H1155" i="10" s="1"/>
  <c r="H1156" i="10" a="1"/>
  <c r="H1156" i="10" s="1"/>
  <c r="H1157" i="10" a="1"/>
  <c r="H1157" i="10" s="1"/>
  <c r="H1158" i="10" a="1"/>
  <c r="H1158" i="10" s="1"/>
  <c r="H1159" i="10" a="1"/>
  <c r="H1159" i="10" s="1"/>
  <c r="H1160" i="10" a="1"/>
  <c r="H1160" i="10" s="1"/>
  <c r="H1161" i="10" a="1"/>
  <c r="H1161" i="10" s="1"/>
  <c r="H1162" i="10" a="1"/>
  <c r="H1162" i="10" s="1"/>
  <c r="H1163" i="10" a="1"/>
  <c r="H1163" i="10" s="1"/>
  <c r="H1164" i="10" a="1"/>
  <c r="H1164" i="10" s="1"/>
  <c r="H1165" i="10" a="1"/>
  <c r="H1165" i="10" s="1"/>
  <c r="H1166" i="10" a="1"/>
  <c r="H1166" i="10" s="1"/>
  <c r="H1167" i="10" a="1"/>
  <c r="H1167" i="10" s="1"/>
  <c r="H1168" i="10" a="1"/>
  <c r="H1168" i="10" s="1"/>
  <c r="H1169" i="10" a="1"/>
  <c r="H1169" i="10" s="1"/>
  <c r="H1170" i="10" a="1"/>
  <c r="H1170" i="10" s="1"/>
  <c r="H1171" i="10" a="1"/>
  <c r="H1171" i="10" s="1"/>
  <c r="H1172" i="10" a="1"/>
  <c r="H1172" i="10" s="1"/>
  <c r="H1173" i="10" a="1"/>
  <c r="H1173" i="10" s="1"/>
  <c r="H1174" i="10" a="1"/>
  <c r="H1174" i="10" s="1"/>
  <c r="H1175" i="10" a="1"/>
  <c r="H1175" i="10" s="1"/>
  <c r="H1176" i="10" a="1"/>
  <c r="H1176" i="10" s="1"/>
  <c r="H1177" i="10" a="1"/>
  <c r="H1177" i="10" s="1"/>
  <c r="H1178" i="10" a="1"/>
  <c r="H1178" i="10" s="1"/>
  <c r="H1179" i="10" a="1"/>
  <c r="H1179" i="10" s="1"/>
  <c r="H1180" i="10" a="1"/>
  <c r="H1180" i="10" s="1"/>
  <c r="H1181" i="10" a="1"/>
  <c r="H1181" i="10" s="1"/>
  <c r="H1182" i="10" a="1"/>
  <c r="H1182" i="10" s="1"/>
  <c r="H1183" i="10" a="1"/>
  <c r="H1183" i="10" s="1"/>
  <c r="H1184" i="10" a="1"/>
  <c r="H1184" i="10" s="1"/>
  <c r="H1185" i="10" a="1"/>
  <c r="H1185" i="10" s="1"/>
  <c r="H1186" i="10" a="1"/>
  <c r="H1186" i="10" s="1"/>
  <c r="H1187" i="10" a="1"/>
  <c r="H1187" i="10" s="1"/>
  <c r="H1188" i="10" a="1"/>
  <c r="H1188" i="10" s="1"/>
  <c r="H1189" i="10" a="1"/>
  <c r="H1189" i="10" s="1"/>
  <c r="H1190" i="10" a="1"/>
  <c r="H1190" i="10" s="1"/>
  <c r="H1191" i="10" a="1"/>
  <c r="H1191" i="10" s="1"/>
  <c r="H1192" i="10" a="1"/>
  <c r="H1192" i="10" s="1"/>
  <c r="H1193" i="10" a="1"/>
  <c r="H1193" i="10" s="1"/>
  <c r="H1194" i="10" a="1"/>
  <c r="H1194" i="10" s="1"/>
  <c r="H1195" i="10" a="1"/>
  <c r="H1195" i="10" s="1"/>
  <c r="H1196" i="10" a="1"/>
  <c r="H1196" i="10" s="1"/>
  <c r="H1197" i="10" a="1"/>
  <c r="H1197" i="10" s="1"/>
  <c r="H1198" i="10" a="1"/>
  <c r="H1198" i="10" s="1"/>
  <c r="H1199" i="10" a="1"/>
  <c r="H1199" i="10" s="1"/>
  <c r="H1200" i="10" a="1"/>
  <c r="H1200" i="10" s="1"/>
  <c r="H1201" i="10" a="1"/>
  <c r="H1201" i="10" s="1"/>
  <c r="H1202" i="10" a="1"/>
  <c r="H1202" i="10" s="1"/>
  <c r="H1203" i="10" a="1"/>
  <c r="H1203" i="10" s="1"/>
  <c r="H1204" i="10" a="1"/>
  <c r="H1204" i="10" s="1"/>
  <c r="H1205" i="10" a="1"/>
  <c r="H1205" i="10" s="1"/>
  <c r="H1206" i="10" a="1"/>
  <c r="H1206" i="10" s="1"/>
  <c r="H1207" i="10" a="1"/>
  <c r="H1207" i="10" s="1"/>
  <c r="H1208" i="10" a="1"/>
  <c r="H1208" i="10" s="1"/>
  <c r="H1209" i="10" a="1"/>
  <c r="H1209" i="10" s="1"/>
  <c r="H1210" i="10" a="1"/>
  <c r="H1210" i="10" s="1"/>
  <c r="H1211" i="10" a="1"/>
  <c r="H1211" i="10" s="1"/>
  <c r="H1212" i="10" a="1"/>
  <c r="H1212" i="10" s="1"/>
  <c r="H1213" i="10" a="1"/>
  <c r="H1213" i="10" s="1"/>
  <c r="H1214" i="10" a="1"/>
  <c r="H1214" i="10" s="1"/>
  <c r="H1215" i="10" a="1"/>
  <c r="H1215" i="10" s="1"/>
  <c r="H1216" i="10" a="1"/>
  <c r="H1216" i="10" s="1"/>
  <c r="H1217" i="10" a="1"/>
  <c r="H1217" i="10" s="1"/>
  <c r="H1218" i="10" a="1"/>
  <c r="H1218" i="10" s="1"/>
  <c r="H1219" i="10" a="1"/>
  <c r="H1219" i="10" s="1"/>
  <c r="H1220" i="10" a="1"/>
  <c r="H1220" i="10" s="1"/>
  <c r="H1221" i="10" a="1"/>
  <c r="H1221" i="10" s="1"/>
  <c r="H1222" i="10" a="1"/>
  <c r="H1222" i="10" s="1"/>
  <c r="H1223" i="10" a="1"/>
  <c r="H1223" i="10" s="1"/>
  <c r="H1224" i="10" a="1"/>
  <c r="H1224" i="10" s="1"/>
  <c r="H1225" i="10" a="1"/>
  <c r="H1225" i="10" s="1"/>
  <c r="H1226" i="10" a="1"/>
  <c r="H1226" i="10" s="1"/>
  <c r="H1227" i="10" a="1"/>
  <c r="H1227" i="10" s="1"/>
  <c r="H1228" i="10" a="1"/>
  <c r="H1228" i="10" s="1"/>
  <c r="H1229" i="10" a="1"/>
  <c r="H1229" i="10" s="1"/>
  <c r="H1230" i="10" a="1"/>
  <c r="H1230" i="10" s="1"/>
  <c r="H1231" i="10" a="1"/>
  <c r="H1231" i="10" s="1"/>
  <c r="H1232" i="10" a="1"/>
  <c r="H1232" i="10" s="1"/>
  <c r="H1233" i="10" a="1"/>
  <c r="H1233" i="10" s="1"/>
  <c r="H1234" i="10" a="1"/>
  <c r="H1234" i="10" s="1"/>
  <c r="H1235" i="10" a="1"/>
  <c r="H1235" i="10" s="1"/>
  <c r="H1236" i="10" a="1"/>
  <c r="H1236" i="10" s="1"/>
  <c r="H1237" i="10" a="1"/>
  <c r="H1237" i="10" s="1"/>
  <c r="H1238" i="10" a="1"/>
  <c r="H1238" i="10" s="1"/>
  <c r="H1239" i="10" a="1"/>
  <c r="H1239" i="10" s="1"/>
  <c r="H1240" i="10" a="1"/>
  <c r="H1240" i="10" s="1"/>
  <c r="H1241" i="10" a="1"/>
  <c r="H1241" i="10" s="1"/>
  <c r="H1242" i="10" a="1"/>
  <c r="H1242" i="10" s="1"/>
  <c r="H1243" i="10" a="1"/>
  <c r="H1243" i="10" s="1"/>
  <c r="H1244" i="10" a="1"/>
  <c r="H1244" i="10" s="1"/>
  <c r="H1245" i="10" a="1"/>
  <c r="H1245" i="10" s="1"/>
  <c r="H1246" i="10" a="1"/>
  <c r="H1246" i="10" s="1"/>
  <c r="H1247" i="10" a="1"/>
  <c r="H1247" i="10" s="1"/>
  <c r="H1248" i="10" a="1"/>
  <c r="H1248" i="10" s="1"/>
  <c r="H1249" i="10" a="1"/>
  <c r="H1249" i="10" s="1"/>
  <c r="H1250" i="10" a="1"/>
  <c r="H1250" i="10" s="1"/>
  <c r="H1251" i="10" a="1"/>
  <c r="H1251" i="10" s="1"/>
  <c r="H1252" i="10" a="1"/>
  <c r="H1252" i="10" s="1"/>
  <c r="H1253" i="10" a="1"/>
  <c r="H1253" i="10" s="1"/>
  <c r="H1254" i="10" a="1"/>
  <c r="H1254" i="10" s="1"/>
  <c r="H1255" i="10" a="1"/>
  <c r="H1255" i="10" s="1"/>
  <c r="H1256" i="10" a="1"/>
  <c r="H1256" i="10" s="1"/>
  <c r="H1257" i="10" a="1"/>
  <c r="H1257" i="10" s="1"/>
  <c r="H1258" i="10" a="1"/>
  <c r="H1258" i="10" s="1"/>
  <c r="H1259" i="10" a="1"/>
  <c r="H1259" i="10" s="1"/>
  <c r="H1260" i="10" a="1"/>
  <c r="H1260" i="10" s="1"/>
  <c r="H1261" i="10" a="1"/>
  <c r="H1261" i="10" s="1"/>
  <c r="H1262" i="10" a="1"/>
  <c r="H1262" i="10" s="1"/>
  <c r="H1263" i="10" a="1"/>
  <c r="H1263" i="10" s="1"/>
  <c r="H1264" i="10" a="1"/>
  <c r="H1264" i="10" s="1"/>
  <c r="H1265" i="10" a="1"/>
  <c r="H1265" i="10" s="1"/>
  <c r="H1266" i="10" a="1"/>
  <c r="H1266" i="10" s="1"/>
  <c r="H1267" i="10" a="1"/>
  <c r="H1267" i="10" s="1"/>
  <c r="H1268" i="10" a="1"/>
  <c r="H1268" i="10" s="1"/>
  <c r="H1269" i="10" a="1"/>
  <c r="H1269" i="10" s="1"/>
  <c r="H1270" i="10" a="1"/>
  <c r="H1270" i="10" s="1"/>
  <c r="H1271" i="10" a="1"/>
  <c r="H1271" i="10" s="1"/>
  <c r="H1272" i="10" a="1"/>
  <c r="H1272" i="10" s="1"/>
  <c r="H1273" i="10" a="1"/>
  <c r="H1273" i="10" s="1"/>
  <c r="H1274" i="10" a="1"/>
  <c r="H1274" i="10" s="1"/>
  <c r="H1275" i="10" a="1"/>
  <c r="H1275" i="10" s="1"/>
  <c r="H1276" i="10" a="1"/>
  <c r="H1276" i="10" s="1"/>
  <c r="H1277" i="10" a="1"/>
  <c r="H1277" i="10" s="1"/>
  <c r="H1278" i="10" a="1"/>
  <c r="H1278" i="10" s="1"/>
  <c r="H1279" i="10" a="1"/>
  <c r="H1279" i="10" s="1"/>
  <c r="H1280" i="10" a="1"/>
  <c r="H1280" i="10" s="1"/>
  <c r="H1281" i="10" a="1"/>
  <c r="H1281" i="10" s="1"/>
  <c r="H1282" i="10" a="1"/>
  <c r="H1282" i="10" s="1"/>
  <c r="H1283" i="10" a="1"/>
  <c r="H1283" i="10" s="1"/>
  <c r="H1284" i="10" a="1"/>
  <c r="H1284" i="10" s="1"/>
  <c r="H1285" i="10" a="1"/>
  <c r="H1285" i="10" s="1"/>
  <c r="H1286" i="10" a="1"/>
  <c r="H1286" i="10" s="1"/>
  <c r="H1287" i="10" a="1"/>
  <c r="H1287" i="10" s="1"/>
  <c r="H1288" i="10" a="1"/>
  <c r="H1288" i="10" s="1"/>
  <c r="H1289" i="10" a="1"/>
  <c r="H1289" i="10" s="1"/>
  <c r="H1290" i="10" a="1"/>
  <c r="H1290" i="10" s="1"/>
  <c r="H1291" i="10" a="1"/>
  <c r="H1291" i="10" s="1"/>
  <c r="H1292" i="10" a="1"/>
  <c r="H1292" i="10" s="1"/>
  <c r="H1293" i="10" a="1"/>
  <c r="H1293" i="10" s="1"/>
  <c r="H1294" i="10" a="1"/>
  <c r="H1294" i="10" s="1"/>
  <c r="H1295" i="10" a="1"/>
  <c r="H1295" i="10" s="1"/>
  <c r="H1296" i="10" a="1"/>
  <c r="H1296" i="10" s="1"/>
  <c r="H1297" i="10" a="1"/>
  <c r="H1297" i="10" s="1"/>
  <c r="H1298" i="10" a="1"/>
  <c r="H1298" i="10" s="1"/>
  <c r="H1299" i="10" a="1"/>
  <c r="H1299" i="10" s="1"/>
  <c r="H1300" i="10" a="1"/>
  <c r="H1300" i="10" s="1"/>
  <c r="H1301" i="10" a="1"/>
  <c r="H1301" i="10" s="1"/>
  <c r="H1302" i="10" a="1"/>
  <c r="H1302" i="10" s="1"/>
  <c r="H1303" i="10" a="1"/>
  <c r="H1303" i="10" s="1"/>
  <c r="H1304" i="10" a="1"/>
  <c r="H1304" i="10" s="1"/>
  <c r="H1305" i="10" a="1"/>
  <c r="H1305" i="10" s="1"/>
  <c r="H1306" i="10" a="1"/>
  <c r="H1306" i="10" s="1"/>
  <c r="H1307" i="10" a="1"/>
  <c r="H1307" i="10" s="1"/>
  <c r="H1308" i="10" a="1"/>
  <c r="H1308" i="10" s="1"/>
  <c r="H1309" i="10" a="1"/>
  <c r="H1309" i="10" s="1"/>
  <c r="H1310" i="10" a="1"/>
  <c r="H1310" i="10" s="1"/>
  <c r="H1311" i="10" a="1"/>
  <c r="H1311" i="10" s="1"/>
  <c r="H1312" i="10" a="1"/>
  <c r="H1312" i="10" s="1"/>
  <c r="H1313" i="10" a="1"/>
  <c r="H1313" i="10" s="1"/>
  <c r="H1314" i="10" a="1"/>
  <c r="H1314" i="10" s="1"/>
  <c r="H1315" i="10" a="1"/>
  <c r="H1315" i="10" s="1"/>
  <c r="H1316" i="10" a="1"/>
  <c r="H1316" i="10" s="1"/>
  <c r="H1317" i="10" a="1"/>
  <c r="H1317" i="10" s="1"/>
  <c r="H1318" i="10" a="1"/>
  <c r="H1318" i="10" s="1"/>
  <c r="H1319" i="10" a="1"/>
  <c r="H1319" i="10" s="1"/>
  <c r="H1320" i="10" a="1"/>
  <c r="H1320" i="10" s="1"/>
  <c r="H1321" i="10" a="1"/>
  <c r="H1321" i="10" s="1"/>
  <c r="H1322" i="10" a="1"/>
  <c r="H1322" i="10" s="1"/>
  <c r="H1323" i="10" a="1"/>
  <c r="H1323" i="10" s="1"/>
  <c r="H1324" i="10" a="1"/>
  <c r="H1324" i="10" s="1"/>
  <c r="H1325" i="10" a="1"/>
  <c r="H1325" i="10" s="1"/>
  <c r="H1326" i="10" a="1"/>
  <c r="H1326" i="10" s="1"/>
  <c r="H1327" i="10" a="1"/>
  <c r="H1327" i="10" s="1"/>
  <c r="H1328" i="10" a="1"/>
  <c r="H1328" i="10" s="1"/>
  <c r="H1329" i="10" a="1"/>
  <c r="H1329" i="10" s="1"/>
  <c r="H1330" i="10" a="1"/>
  <c r="H1330" i="10" s="1"/>
  <c r="H1331" i="10" a="1"/>
  <c r="H1331" i="10" s="1"/>
  <c r="H1332" i="10" a="1"/>
  <c r="H1332" i="10" s="1"/>
  <c r="H1333" i="10" a="1"/>
  <c r="H1333" i="10" s="1"/>
  <c r="H1334" i="10" a="1"/>
  <c r="H1334" i="10" s="1"/>
  <c r="H1335" i="10" a="1"/>
  <c r="H1335" i="10" s="1"/>
  <c r="H1336" i="10" a="1"/>
  <c r="H1336" i="10" s="1"/>
  <c r="H1337" i="10" a="1"/>
  <c r="H1337" i="10" s="1"/>
  <c r="H1338" i="10" a="1"/>
  <c r="H1338" i="10" s="1"/>
  <c r="H1339" i="10" a="1"/>
  <c r="H1339" i="10" s="1"/>
  <c r="H1340" i="10" a="1"/>
  <c r="H1340" i="10" s="1"/>
  <c r="H1341" i="10" a="1"/>
  <c r="H1341" i="10" s="1"/>
  <c r="H1342" i="10" a="1"/>
  <c r="H1342" i="10" s="1"/>
  <c r="H1343" i="10" a="1"/>
  <c r="H1343" i="10" s="1"/>
  <c r="H1344" i="10" a="1"/>
  <c r="H1344" i="10" s="1"/>
  <c r="H1345" i="10" a="1"/>
  <c r="H1345" i="10" s="1"/>
  <c r="H1346" i="10" a="1"/>
  <c r="H1346" i="10" s="1"/>
  <c r="H1347" i="10" a="1"/>
  <c r="H1347" i="10" s="1"/>
  <c r="H1348" i="10" a="1"/>
  <c r="H1348" i="10" s="1"/>
  <c r="H1349" i="10" a="1"/>
  <c r="H1349" i="10" s="1"/>
  <c r="H1350" i="10" a="1"/>
  <c r="H1350" i="10" s="1"/>
  <c r="H1351" i="10" a="1"/>
  <c r="H1351" i="10" s="1"/>
  <c r="H1352" i="10" a="1"/>
  <c r="H1352" i="10" s="1"/>
  <c r="H1353" i="10" a="1"/>
  <c r="H1353" i="10" s="1"/>
  <c r="H1354" i="10" a="1"/>
  <c r="H1354" i="10" s="1"/>
  <c r="H1355" i="10" a="1"/>
  <c r="H1355" i="10" s="1"/>
  <c r="H1356" i="10" a="1"/>
  <c r="H1356" i="10" s="1"/>
  <c r="H1357" i="10" a="1"/>
  <c r="H1357" i="10" s="1"/>
  <c r="H1358" i="10" a="1"/>
  <c r="H1358" i="10" s="1"/>
  <c r="H1359" i="10" a="1"/>
  <c r="H1359" i="10" s="1"/>
  <c r="H1360" i="10" a="1"/>
  <c r="H1360" i="10" s="1"/>
  <c r="H1361" i="10" a="1"/>
  <c r="H1361" i="10" s="1"/>
  <c r="H1362" i="10" a="1"/>
  <c r="H1362" i="10" s="1"/>
  <c r="H1363" i="10" a="1"/>
  <c r="H1363" i="10" s="1"/>
  <c r="H1364" i="10" a="1"/>
  <c r="H1364" i="10" s="1"/>
  <c r="H1365" i="10" a="1"/>
  <c r="H1365" i="10" s="1"/>
  <c r="H1366" i="10" a="1"/>
  <c r="H1366" i="10" s="1"/>
  <c r="H1367" i="10" a="1"/>
  <c r="H1367" i="10" s="1"/>
  <c r="H1368" i="10" a="1"/>
  <c r="H1368" i="10" s="1"/>
  <c r="H1369" i="10" a="1"/>
  <c r="H1369" i="10" s="1"/>
  <c r="H1370" i="10" a="1"/>
  <c r="H1370" i="10" s="1"/>
  <c r="H1371" i="10" a="1"/>
  <c r="H1371" i="10" s="1"/>
  <c r="H1372" i="10" a="1"/>
  <c r="H1372" i="10" s="1"/>
  <c r="H1373" i="10" a="1"/>
  <c r="H1373" i="10" s="1"/>
  <c r="H1374" i="10" a="1"/>
  <c r="H1374" i="10" s="1"/>
  <c r="H1375" i="10" a="1"/>
  <c r="H1375" i="10" s="1"/>
  <c r="H1376" i="10" a="1"/>
  <c r="H1376" i="10" s="1"/>
  <c r="H1377" i="10" a="1"/>
  <c r="H1377" i="10" s="1"/>
  <c r="H1378" i="10" a="1"/>
  <c r="H1378" i="10" s="1"/>
  <c r="H1379" i="10" a="1"/>
  <c r="H1379" i="10" s="1"/>
  <c r="H1380" i="10" a="1"/>
  <c r="H1380" i="10" s="1"/>
  <c r="H1381" i="10" a="1"/>
  <c r="H1381" i="10" s="1"/>
  <c r="H1382" i="10" a="1"/>
  <c r="H1382" i="10" s="1"/>
  <c r="H1383" i="10" a="1"/>
  <c r="H1383" i="10" s="1"/>
  <c r="H1384" i="10" a="1"/>
  <c r="H1384" i="10" s="1"/>
  <c r="H1385" i="10" a="1"/>
  <c r="H1385" i="10" s="1"/>
  <c r="H1386" i="10" a="1"/>
  <c r="H1386" i="10" s="1"/>
  <c r="H1387" i="10" a="1"/>
  <c r="H1387" i="10" s="1"/>
  <c r="H1388" i="10" a="1"/>
  <c r="H1388" i="10" s="1"/>
  <c r="H1389" i="10" a="1"/>
  <c r="H1389" i="10" s="1"/>
  <c r="H1390" i="10" a="1"/>
  <c r="H1390" i="10" s="1"/>
  <c r="H1391" i="10" a="1"/>
  <c r="H1391" i="10" s="1"/>
  <c r="H1392" i="10" a="1"/>
  <c r="H1392" i="10" s="1"/>
  <c r="H1393" i="10" a="1"/>
  <c r="H1393" i="10" s="1"/>
  <c r="H1394" i="10" a="1"/>
  <c r="H1394" i="10" s="1"/>
  <c r="H1395" i="10" a="1"/>
  <c r="H1395" i="10" s="1"/>
  <c r="H1396" i="10" a="1"/>
  <c r="H1396" i="10" s="1"/>
  <c r="H1397" i="10" a="1"/>
  <c r="H1397" i="10" s="1"/>
  <c r="H1398" i="10" a="1"/>
  <c r="H1398" i="10" s="1"/>
  <c r="H1399" i="10" a="1"/>
  <c r="H1399" i="10" s="1"/>
  <c r="H1400" i="10" a="1"/>
  <c r="H1400" i="10" s="1"/>
  <c r="H1401" i="10" a="1"/>
  <c r="H1401" i="10" s="1"/>
  <c r="H1402" i="10" a="1"/>
  <c r="H1402" i="10" s="1"/>
  <c r="H1403" i="10" a="1"/>
  <c r="H1403" i="10" s="1"/>
  <c r="H1404" i="10" a="1"/>
  <c r="H1404" i="10" s="1"/>
  <c r="H1405" i="10" a="1"/>
  <c r="H1405" i="10" s="1"/>
  <c r="H1406" i="10" a="1"/>
  <c r="H1406" i="10" s="1"/>
  <c r="H1407" i="10" a="1"/>
  <c r="H1407" i="10" s="1"/>
  <c r="H1408" i="10" a="1"/>
  <c r="H1408" i="10" s="1"/>
  <c r="H1409" i="10" a="1"/>
  <c r="H1409" i="10" s="1"/>
  <c r="H1410" i="10" a="1"/>
  <c r="H1410" i="10" s="1"/>
  <c r="H1411" i="10" a="1"/>
  <c r="H1411" i="10" s="1"/>
  <c r="H1412" i="10" a="1"/>
  <c r="H1412" i="10" s="1"/>
  <c r="H1413" i="10" a="1"/>
  <c r="H1413" i="10" s="1"/>
  <c r="H1414" i="10" a="1"/>
  <c r="H1414" i="10" s="1"/>
  <c r="H1415" i="10" a="1"/>
  <c r="H1415" i="10" s="1"/>
  <c r="H1416" i="10" a="1"/>
  <c r="H1416" i="10" s="1"/>
  <c r="H1417" i="10" a="1"/>
  <c r="H1417" i="10" s="1"/>
  <c r="H1418" i="10" a="1"/>
  <c r="H1418" i="10" s="1"/>
  <c r="H1419" i="10" a="1"/>
  <c r="H1419" i="10" s="1"/>
  <c r="H1420" i="10" a="1"/>
  <c r="H1420" i="10" s="1"/>
  <c r="H1421" i="10" a="1"/>
  <c r="H1421" i="10" s="1"/>
  <c r="H1422" i="10" a="1"/>
  <c r="H1422" i="10" s="1"/>
  <c r="H1423" i="10" a="1"/>
  <c r="H1423" i="10" s="1"/>
  <c r="H1424" i="10" a="1"/>
  <c r="H1424" i="10" s="1"/>
  <c r="H1425" i="10" a="1"/>
  <c r="H1425" i="10" s="1"/>
  <c r="H1426" i="10" a="1"/>
  <c r="H1426" i="10" s="1"/>
  <c r="H1427" i="10" a="1"/>
  <c r="H1427" i="10" s="1"/>
  <c r="H1428" i="10" a="1"/>
  <c r="H1428" i="10" s="1"/>
  <c r="H1429" i="10" a="1"/>
  <c r="H1429" i="10" s="1"/>
  <c r="H1430" i="10" a="1"/>
  <c r="H1430" i="10" s="1"/>
  <c r="H1431" i="10" a="1"/>
  <c r="H1431" i="10" s="1"/>
  <c r="H1432" i="10" a="1"/>
  <c r="H1432" i="10" s="1"/>
  <c r="H1433" i="10" a="1"/>
  <c r="H1433" i="10" s="1"/>
  <c r="H1434" i="10" a="1"/>
  <c r="H1434" i="10" s="1"/>
  <c r="H1435" i="10" a="1"/>
  <c r="H1435" i="10" s="1"/>
  <c r="H1436" i="10" a="1"/>
  <c r="H1436" i="10" s="1"/>
  <c r="H1437" i="10" a="1"/>
  <c r="H1437" i="10" s="1"/>
  <c r="H1438" i="10" a="1"/>
  <c r="H1438" i="10" s="1"/>
  <c r="H1439" i="10" a="1"/>
  <c r="H1439" i="10" s="1"/>
  <c r="H1440" i="10" a="1"/>
  <c r="H1440" i="10" s="1"/>
  <c r="H1441" i="10" a="1"/>
  <c r="H1441" i="10" s="1"/>
  <c r="H1442" i="10" a="1"/>
  <c r="H1442" i="10" s="1"/>
  <c r="H1443" i="10" a="1"/>
  <c r="H1443" i="10" s="1"/>
  <c r="H1444" i="10" a="1"/>
  <c r="H1444" i="10" s="1"/>
  <c r="H1445" i="10" a="1"/>
  <c r="H1445" i="10" s="1"/>
  <c r="H1446" i="10" a="1"/>
  <c r="H1446" i="10" s="1"/>
  <c r="H1447" i="10" a="1"/>
  <c r="H1447" i="10" s="1"/>
  <c r="H1448" i="10" a="1"/>
  <c r="H1448" i="10" s="1"/>
  <c r="H1449" i="10" a="1"/>
  <c r="H1449" i="10" s="1"/>
  <c r="H1450" i="10" a="1"/>
  <c r="H1450" i="10" s="1"/>
  <c r="H1451" i="10" a="1"/>
  <c r="H1451" i="10" s="1"/>
  <c r="H1452" i="10" a="1"/>
  <c r="H1452" i="10" s="1"/>
  <c r="H1453" i="10" a="1"/>
  <c r="H1453" i="10" s="1"/>
  <c r="H1454" i="10" a="1"/>
  <c r="H1454" i="10" s="1"/>
  <c r="H1455" i="10" a="1"/>
  <c r="H1455" i="10" s="1"/>
  <c r="H1456" i="10" a="1"/>
  <c r="H1456" i="10" s="1"/>
  <c r="H1457" i="10" a="1"/>
  <c r="H1457" i="10" s="1"/>
  <c r="H1458" i="10" a="1"/>
  <c r="H1458" i="10" s="1"/>
  <c r="H1459" i="10" a="1"/>
  <c r="H1459" i="10" s="1"/>
  <c r="H1460" i="10" a="1"/>
  <c r="H1460" i="10" s="1"/>
  <c r="H1461" i="10" a="1"/>
  <c r="H1461" i="10" s="1"/>
  <c r="H1462" i="10" a="1"/>
  <c r="H1462" i="10" s="1"/>
  <c r="H1463" i="10" a="1"/>
  <c r="H1463" i="10" s="1"/>
  <c r="H1464" i="10" a="1"/>
  <c r="H1464" i="10" s="1"/>
  <c r="H1465" i="10" a="1"/>
  <c r="H1465" i="10" s="1"/>
  <c r="H1466" i="10" a="1"/>
  <c r="H1466" i="10" s="1"/>
  <c r="H1467" i="10" a="1"/>
  <c r="H1467" i="10" s="1"/>
  <c r="H1468" i="10" a="1"/>
  <c r="H1468" i="10" s="1"/>
  <c r="H1469" i="10" a="1"/>
  <c r="H1469" i="10" s="1"/>
  <c r="H1470" i="10" a="1"/>
  <c r="H1470" i="10" s="1"/>
  <c r="H1471" i="10" a="1"/>
  <c r="H1471" i="10" s="1"/>
  <c r="H1472" i="10" a="1"/>
  <c r="H1472" i="10" s="1"/>
  <c r="H1473" i="10" a="1"/>
  <c r="H1473" i="10" s="1"/>
  <c r="H1474" i="10" a="1"/>
  <c r="H1474" i="10" s="1"/>
  <c r="H1475" i="10" a="1"/>
  <c r="H1475" i="10" s="1"/>
  <c r="H1476" i="10" a="1"/>
  <c r="H1476" i="10" s="1"/>
  <c r="H1477" i="10" a="1"/>
  <c r="H1477" i="10" s="1"/>
  <c r="H1478" i="10" a="1"/>
  <c r="H1478" i="10" s="1"/>
  <c r="H1479" i="10" a="1"/>
  <c r="H1479" i="10" s="1"/>
  <c r="H1480" i="10" a="1"/>
  <c r="H1480" i="10" s="1"/>
  <c r="H1481" i="10" a="1"/>
  <c r="H1481" i="10" s="1"/>
  <c r="H1482" i="10" a="1"/>
  <c r="H1482" i="10" s="1"/>
  <c r="H1483" i="10" a="1"/>
  <c r="H1483" i="10" s="1"/>
  <c r="H1484" i="10" a="1"/>
  <c r="H1484" i="10" s="1"/>
  <c r="H1485" i="10" a="1"/>
  <c r="H1485" i="10" s="1"/>
  <c r="H1486" i="10" a="1"/>
  <c r="H1486" i="10" s="1"/>
  <c r="H1487" i="10" a="1"/>
  <c r="H1487" i="10" s="1"/>
  <c r="H1488" i="10" a="1"/>
  <c r="H1488" i="10" s="1"/>
  <c r="H1489" i="10" a="1"/>
  <c r="H1489" i="10" s="1"/>
  <c r="H1490" i="10" a="1"/>
  <c r="H1490" i="10" s="1"/>
  <c r="H1491" i="10" a="1"/>
  <c r="H1491" i="10" s="1"/>
  <c r="H1492" i="10" a="1"/>
  <c r="H1492" i="10" s="1"/>
  <c r="H1493" i="10" a="1"/>
  <c r="H1493" i="10" s="1"/>
  <c r="H1494" i="10" a="1"/>
  <c r="H1494" i="10" s="1"/>
  <c r="H1495" i="10" a="1"/>
  <c r="H1495" i="10" s="1"/>
  <c r="H1496" i="10" a="1"/>
  <c r="H1496" i="10" s="1"/>
  <c r="H1497" i="10" a="1"/>
  <c r="H1497" i="10" s="1"/>
  <c r="H1498" i="10" a="1"/>
  <c r="H1498" i="10" s="1"/>
  <c r="H1499" i="10" a="1"/>
  <c r="H1499" i="10" s="1"/>
  <c r="H1500" i="10" a="1"/>
  <c r="H1500" i="10" s="1"/>
  <c r="H1501" i="10" a="1"/>
  <c r="H1501" i="10" s="1"/>
  <c r="H1502" i="10" a="1"/>
  <c r="H1502" i="10" s="1"/>
  <c r="H1503" i="10" a="1"/>
  <c r="H1503" i="10" s="1"/>
  <c r="H1504" i="10" a="1"/>
  <c r="H1504" i="10" s="1"/>
  <c r="H1505" i="10" a="1"/>
  <c r="H1505" i="10" s="1"/>
  <c r="H1506" i="10" a="1"/>
  <c r="H1506" i="10" s="1"/>
  <c r="H1507" i="10" a="1"/>
  <c r="H1507" i="10" s="1"/>
  <c r="H1508" i="10" a="1"/>
  <c r="H1508" i="10" s="1"/>
  <c r="H1509" i="10" a="1"/>
  <c r="H1509" i="10" s="1"/>
  <c r="H1510" i="10" a="1"/>
  <c r="H1510" i="10" s="1"/>
  <c r="H1511" i="10" a="1"/>
  <c r="H1511" i="10" s="1"/>
  <c r="H1512" i="10" a="1"/>
  <c r="H1512" i="10" s="1"/>
  <c r="H1513" i="10" a="1"/>
  <c r="H1513" i="10" s="1"/>
  <c r="H1514" i="10" a="1"/>
  <c r="H1514" i="10" s="1"/>
  <c r="H1515" i="10" a="1"/>
  <c r="H1515" i="10" s="1"/>
  <c r="H1516" i="10" a="1"/>
  <c r="H1516" i="10" s="1"/>
  <c r="H1517" i="10" a="1"/>
  <c r="H1517" i="10" s="1"/>
  <c r="H1518" i="10" a="1"/>
  <c r="H1518" i="10" s="1"/>
  <c r="H1519" i="10" a="1"/>
  <c r="H1519" i="10" s="1"/>
  <c r="H1520" i="10" a="1"/>
  <c r="H1520" i="10" s="1"/>
  <c r="H1521" i="10" a="1"/>
  <c r="H1521" i="10" s="1"/>
  <c r="H1522" i="10" a="1"/>
  <c r="H1522" i="10" s="1"/>
  <c r="H1523" i="10" a="1"/>
  <c r="H1523" i="10" s="1"/>
  <c r="H1524" i="10" a="1"/>
  <c r="H1524" i="10" s="1"/>
  <c r="H1525" i="10" a="1"/>
  <c r="H1525" i="10" s="1"/>
  <c r="H1526" i="10" a="1"/>
  <c r="H1526" i="10" s="1"/>
  <c r="H1527" i="10" a="1"/>
  <c r="H1527" i="10" s="1"/>
  <c r="H1528" i="10" a="1"/>
  <c r="H1528" i="10" s="1"/>
  <c r="H1529" i="10" a="1"/>
  <c r="H1529" i="10" s="1"/>
  <c r="H1530" i="10" a="1"/>
  <c r="H1530" i="10" s="1"/>
  <c r="H1531" i="10" a="1"/>
  <c r="H1531" i="10" s="1"/>
  <c r="H1532" i="10" a="1"/>
  <c r="H1532" i="10" s="1"/>
  <c r="H1533" i="10" a="1"/>
  <c r="H1533" i="10" s="1"/>
  <c r="H1534" i="10" a="1"/>
  <c r="H1534" i="10" s="1"/>
  <c r="H1535" i="10" a="1"/>
  <c r="H1535" i="10" s="1"/>
  <c r="H1536" i="10" a="1"/>
  <c r="H1536" i="10" s="1"/>
  <c r="H1537" i="10" a="1"/>
  <c r="H1537" i="10" s="1"/>
  <c r="H1538" i="10" a="1"/>
  <c r="H1538" i="10" s="1"/>
  <c r="H1539" i="10" a="1"/>
  <c r="H1539" i="10" s="1"/>
  <c r="H1540" i="10" a="1"/>
  <c r="H1540" i="10" s="1"/>
  <c r="H1541" i="10" a="1"/>
  <c r="H1541" i="10" s="1"/>
  <c r="H1542" i="10" a="1"/>
  <c r="H1542" i="10" s="1"/>
  <c r="H1543" i="10" a="1"/>
  <c r="H1543" i="10" s="1"/>
  <c r="H1544" i="10" a="1"/>
  <c r="H1544" i="10" s="1"/>
  <c r="H1545" i="10" a="1"/>
  <c r="H1545" i="10" s="1"/>
  <c r="H1546" i="10" a="1"/>
  <c r="H1546" i="10" s="1"/>
  <c r="H1547" i="10" a="1"/>
  <c r="H1547" i="10" s="1"/>
  <c r="H1548" i="10" a="1"/>
  <c r="H1548" i="10" s="1"/>
  <c r="H1549" i="10" a="1"/>
  <c r="H1549" i="10" s="1"/>
  <c r="H1550" i="10" a="1"/>
  <c r="H1550" i="10" s="1"/>
  <c r="H1551" i="10" a="1"/>
  <c r="H1551" i="10" s="1"/>
  <c r="H1552" i="10" a="1"/>
  <c r="H1552" i="10" s="1"/>
  <c r="H1553" i="10" a="1"/>
  <c r="H1553" i="10" s="1"/>
  <c r="H1554" i="10" a="1"/>
  <c r="H1554" i="10" s="1"/>
  <c r="H1555" i="10" a="1"/>
  <c r="H1555" i="10" s="1"/>
  <c r="H1556" i="10" a="1"/>
  <c r="H1556" i="10" s="1"/>
  <c r="H1557" i="10" a="1"/>
  <c r="H1557" i="10" s="1"/>
  <c r="H1558" i="10" a="1"/>
  <c r="H1558" i="10" s="1"/>
  <c r="H1559" i="10" a="1"/>
  <c r="H1559" i="10" s="1"/>
  <c r="H1560" i="10" a="1"/>
  <c r="H1560" i="10" s="1"/>
  <c r="H1561" i="10" a="1"/>
  <c r="H1561" i="10" s="1"/>
  <c r="H1562" i="10" a="1"/>
  <c r="H1562" i="10" s="1"/>
  <c r="H1563" i="10" a="1"/>
  <c r="H1563" i="10" s="1"/>
  <c r="H1564" i="10" a="1"/>
  <c r="H1564" i="10" s="1"/>
  <c r="H1565" i="10" a="1"/>
  <c r="H1565" i="10" s="1"/>
  <c r="H1566" i="10" a="1"/>
  <c r="H1566" i="10" s="1"/>
  <c r="H1567" i="10" a="1"/>
  <c r="H1567" i="10" s="1"/>
  <c r="H1568" i="10" a="1"/>
  <c r="H1568" i="10" s="1"/>
  <c r="H1569" i="10" a="1"/>
  <c r="H1569" i="10" s="1"/>
  <c r="H1570" i="10" a="1"/>
  <c r="H1570" i="10" s="1"/>
  <c r="H1571" i="10" a="1"/>
  <c r="H1571" i="10" s="1"/>
  <c r="H1572" i="10" a="1"/>
  <c r="H1572" i="10" s="1"/>
  <c r="H1573" i="10" a="1"/>
  <c r="H1573" i="10" s="1"/>
  <c r="H1574" i="10" a="1"/>
  <c r="H1574" i="10" s="1"/>
  <c r="H1575" i="10" a="1"/>
  <c r="H1575" i="10" s="1"/>
  <c r="H1576" i="10" a="1"/>
  <c r="H1576" i="10" s="1"/>
  <c r="H1577" i="10" a="1"/>
  <c r="H1577" i="10" s="1"/>
  <c r="H1578" i="10" a="1"/>
  <c r="H1578" i="10" s="1"/>
  <c r="H1579" i="10" a="1"/>
  <c r="H1579" i="10" s="1"/>
  <c r="H1580" i="10" a="1"/>
  <c r="H1580" i="10" s="1"/>
  <c r="H1581" i="10" a="1"/>
  <c r="H1581" i="10" s="1"/>
  <c r="H1582" i="10" a="1"/>
  <c r="H1582" i="10" s="1"/>
  <c r="H1583" i="10" a="1"/>
  <c r="H1583" i="10" s="1"/>
  <c r="H1584" i="10" a="1"/>
  <c r="H1584" i="10" s="1"/>
  <c r="H1585" i="10" a="1"/>
  <c r="H1585" i="10" s="1"/>
  <c r="H1586" i="10" a="1"/>
  <c r="H1586" i="10" s="1"/>
  <c r="H1587" i="10" a="1"/>
  <c r="H1587" i="10" s="1"/>
  <c r="H1588" i="10" a="1"/>
  <c r="H1588" i="10" s="1"/>
  <c r="H1589" i="10" a="1"/>
  <c r="H1589" i="10" s="1"/>
  <c r="H1590" i="10" a="1"/>
  <c r="H1590" i="10" s="1"/>
  <c r="H1591" i="10" a="1"/>
  <c r="H1591" i="10" s="1"/>
  <c r="H1592" i="10" a="1"/>
  <c r="H1592" i="10" s="1"/>
  <c r="H1593" i="10" a="1"/>
  <c r="H1593" i="10" s="1"/>
  <c r="H1594" i="10" a="1"/>
  <c r="H1594" i="10" s="1"/>
  <c r="H1595" i="10" a="1"/>
  <c r="H1595" i="10" s="1"/>
  <c r="H1596" i="10" a="1"/>
  <c r="H1596" i="10" s="1"/>
  <c r="H1597" i="10" a="1"/>
  <c r="H1597" i="10" s="1"/>
  <c r="H1598" i="10" a="1"/>
  <c r="H1598" i="10" s="1"/>
  <c r="H1599" i="10" a="1"/>
  <c r="H1599" i="10" s="1"/>
  <c r="H1600" i="10" a="1"/>
  <c r="H1600" i="10" s="1"/>
  <c r="H1601" i="10" a="1"/>
  <c r="H1601" i="10" s="1"/>
  <c r="H1602" i="10" a="1"/>
  <c r="H1602" i="10" s="1"/>
  <c r="H1603" i="10" a="1"/>
  <c r="H1603" i="10" s="1"/>
  <c r="H1604" i="10" a="1"/>
  <c r="H1604" i="10" s="1"/>
  <c r="H1605" i="10" a="1"/>
  <c r="H1605" i="10" s="1"/>
  <c r="H1606" i="10" a="1"/>
  <c r="H1606" i="10" s="1"/>
  <c r="H1607" i="10" a="1"/>
  <c r="H1607" i="10" s="1"/>
  <c r="H1608" i="10" a="1"/>
  <c r="H1608" i="10" s="1"/>
  <c r="H1609" i="10" a="1"/>
  <c r="H1609" i="10" s="1"/>
  <c r="H1610" i="10" a="1"/>
  <c r="H1610" i="10" s="1"/>
  <c r="H1611" i="10" a="1"/>
  <c r="H1611" i="10" s="1"/>
  <c r="H1612" i="10" a="1"/>
  <c r="H1612" i="10" s="1"/>
  <c r="H1613" i="10" a="1"/>
  <c r="H1613" i="10" s="1"/>
  <c r="H1614" i="10" a="1"/>
  <c r="H1614" i="10" s="1"/>
  <c r="H1615" i="10" a="1"/>
  <c r="H1615" i="10" s="1"/>
  <c r="H1616" i="10" a="1"/>
  <c r="H1616" i="10" s="1"/>
  <c r="H1617" i="10" a="1"/>
  <c r="H1617" i="10" s="1"/>
  <c r="H1618" i="10" a="1"/>
  <c r="H1618" i="10" s="1"/>
  <c r="H1619" i="10" a="1"/>
  <c r="H1619" i="10" s="1"/>
  <c r="H1620" i="10" a="1"/>
  <c r="H1620" i="10" s="1"/>
  <c r="H1621" i="10" a="1"/>
  <c r="H1621" i="10" s="1"/>
  <c r="H1622" i="10" a="1"/>
  <c r="H1622" i="10" s="1"/>
  <c r="H1623" i="10" a="1"/>
  <c r="H1623" i="10" s="1"/>
  <c r="H1624" i="10" a="1"/>
  <c r="H1624" i="10" s="1"/>
  <c r="H1625" i="10" a="1"/>
  <c r="H1625" i="10" s="1"/>
  <c r="H1626" i="10" a="1"/>
  <c r="H1626" i="10" s="1"/>
  <c r="H1627" i="10" a="1"/>
  <c r="H1627" i="10" s="1"/>
  <c r="H1628" i="10" a="1"/>
  <c r="H1628" i="10" s="1"/>
  <c r="H1629" i="10" a="1"/>
  <c r="H1629" i="10" s="1"/>
  <c r="H1630" i="10" a="1"/>
  <c r="H1630" i="10" s="1"/>
  <c r="H1631" i="10" a="1"/>
  <c r="H1631" i="10" s="1"/>
  <c r="H1632" i="10" a="1"/>
  <c r="H1632" i="10" s="1"/>
  <c r="H1633" i="10" a="1"/>
  <c r="H1633" i="10" s="1"/>
  <c r="H1634" i="10" a="1"/>
  <c r="H1634" i="10" s="1"/>
  <c r="H1635" i="10" a="1"/>
  <c r="H1635" i="10" s="1"/>
  <c r="H1636" i="10" a="1"/>
  <c r="H1636" i="10" s="1"/>
  <c r="H1637" i="10" a="1"/>
  <c r="H1637" i="10" s="1"/>
  <c r="H1638" i="10" a="1"/>
  <c r="H1638" i="10" s="1"/>
  <c r="H1639" i="10" a="1"/>
  <c r="H1639" i="10" s="1"/>
  <c r="H1640" i="10" a="1"/>
  <c r="H1640" i="10" s="1"/>
  <c r="H1641" i="10" a="1"/>
  <c r="H1641" i="10" s="1"/>
  <c r="H1642" i="10" a="1"/>
  <c r="H1642" i="10" s="1"/>
  <c r="H1643" i="10" a="1"/>
  <c r="H1643" i="10" s="1"/>
  <c r="H1644" i="10" a="1"/>
  <c r="H1644" i="10" s="1"/>
  <c r="H1645" i="10" a="1"/>
  <c r="H1645" i="10" s="1"/>
  <c r="H1646" i="10" a="1"/>
  <c r="H1646" i="10" s="1"/>
  <c r="H1647" i="10" a="1"/>
  <c r="H1647" i="10" s="1"/>
  <c r="H1648" i="10" a="1"/>
  <c r="H1648" i="10" s="1"/>
  <c r="H1649" i="10" a="1"/>
  <c r="H1649" i="10" s="1"/>
  <c r="H1650" i="10" a="1"/>
  <c r="H1650" i="10" s="1"/>
  <c r="H1651" i="10" a="1"/>
  <c r="H1651" i="10" s="1"/>
  <c r="H1652" i="10" a="1"/>
  <c r="H1652" i="10" s="1"/>
  <c r="H1653" i="10" a="1"/>
  <c r="H1653" i="10" s="1"/>
  <c r="H1654" i="10" a="1"/>
  <c r="H1654" i="10" s="1"/>
  <c r="H1655" i="10" a="1"/>
  <c r="H1655" i="10" s="1"/>
  <c r="H1656" i="10" a="1"/>
  <c r="H1656" i="10" s="1"/>
  <c r="H1657" i="10" a="1"/>
  <c r="H1657" i="10" s="1"/>
  <c r="H1658" i="10" a="1"/>
  <c r="H1658" i="10" s="1"/>
  <c r="H1659" i="10" a="1"/>
  <c r="H1659" i="10" s="1"/>
  <c r="H1660" i="10" a="1"/>
  <c r="H1660" i="10" s="1"/>
  <c r="H1661" i="10" a="1"/>
  <c r="H1661" i="10" s="1"/>
  <c r="H1662" i="10" a="1"/>
  <c r="H1662" i="10" s="1"/>
  <c r="H1663" i="10" a="1"/>
  <c r="H1663" i="10" s="1"/>
  <c r="H1664" i="10" a="1"/>
  <c r="H1664" i="10" s="1"/>
  <c r="H1665" i="10" a="1"/>
  <c r="H1665" i="10" s="1"/>
  <c r="H1666" i="10" a="1"/>
  <c r="H1666" i="10" s="1"/>
  <c r="H1667" i="10" a="1"/>
  <c r="H1667" i="10" s="1"/>
  <c r="H1668" i="10" a="1"/>
  <c r="H1668" i="10" s="1"/>
  <c r="H1669" i="10" a="1"/>
  <c r="H1669" i="10" s="1"/>
  <c r="H1670" i="10" a="1"/>
  <c r="H1670" i="10" s="1"/>
  <c r="H1671" i="10" a="1"/>
  <c r="H1671" i="10" s="1"/>
  <c r="H1672" i="10" a="1"/>
  <c r="H1672" i="10" s="1"/>
  <c r="H1673" i="10" a="1"/>
  <c r="H1673" i="10" s="1"/>
  <c r="H1674" i="10" a="1"/>
  <c r="H1674" i="10" s="1"/>
  <c r="H1675" i="10" a="1"/>
  <c r="H1675" i="10" s="1"/>
  <c r="H1676" i="10" a="1"/>
  <c r="H1676" i="10" s="1"/>
  <c r="H1677" i="10" a="1"/>
  <c r="H1677" i="10" s="1"/>
  <c r="H1678" i="10" a="1"/>
  <c r="H1678" i="10" s="1"/>
  <c r="H1679" i="10" a="1"/>
  <c r="H1679" i="10" s="1"/>
  <c r="H1680" i="10" a="1"/>
  <c r="H1680" i="10" s="1"/>
  <c r="H1681" i="10" a="1"/>
  <c r="H1681" i="10" s="1"/>
  <c r="H1682" i="10" a="1"/>
  <c r="H1682" i="10" s="1"/>
  <c r="H1683" i="10" a="1"/>
  <c r="H1683" i="10" s="1"/>
  <c r="H1684" i="10" a="1"/>
  <c r="H1684" i="10" s="1"/>
  <c r="L16" i="10"/>
  <c r="L17" i="10"/>
  <c r="L18" i="10"/>
  <c r="L19" i="10"/>
  <c r="L20" i="10"/>
  <c r="L21" i="10"/>
  <c r="L22" i="10"/>
  <c r="L23" i="10"/>
  <c r="L24" i="10"/>
  <c r="L25" i="10"/>
  <c r="L26" i="10"/>
  <c r="L27" i="10"/>
  <c r="L28" i="10"/>
  <c r="L29" i="10"/>
  <c r="L30" i="10"/>
  <c r="L31" i="10"/>
  <c r="L32" i="10"/>
  <c r="L33" i="10"/>
  <c r="L34" i="10"/>
  <c r="L35" i="10"/>
  <c r="L36" i="10"/>
  <c r="L37" i="10"/>
  <c r="L38" i="10"/>
  <c r="L39" i="10"/>
  <c r="L40" i="10"/>
  <c r="L41" i="10"/>
  <c r="L42" i="10"/>
  <c r="L43" i="10"/>
  <c r="L44" i="10"/>
  <c r="L45" i="10"/>
  <c r="L46" i="10"/>
  <c r="L47" i="10"/>
  <c r="L48" i="10"/>
  <c r="L49" i="10"/>
  <c r="L50" i="10"/>
  <c r="L51" i="10"/>
  <c r="L52" i="10"/>
  <c r="L53" i="10"/>
  <c r="L54" i="10"/>
  <c r="L55" i="10"/>
  <c r="L56" i="10"/>
  <c r="L57" i="10"/>
  <c r="L58" i="10"/>
  <c r="L59" i="10"/>
  <c r="L60" i="10"/>
  <c r="L61" i="10"/>
  <c r="L62" i="10"/>
  <c r="L63" i="10"/>
  <c r="L64" i="10"/>
  <c r="L65" i="10"/>
  <c r="L66" i="10"/>
  <c r="L67" i="10"/>
  <c r="L68" i="10"/>
  <c r="L69" i="10"/>
  <c r="L70" i="10"/>
  <c r="L71" i="10"/>
  <c r="L72" i="10"/>
  <c r="L73" i="10"/>
  <c r="L74" i="10"/>
  <c r="L75" i="10"/>
  <c r="L76" i="10"/>
  <c r="L77" i="10"/>
  <c r="L78" i="10"/>
  <c r="L79" i="10"/>
  <c r="L80" i="10"/>
  <c r="L81" i="10"/>
  <c r="L82" i="10"/>
  <c r="L83" i="10"/>
  <c r="L84" i="10"/>
  <c r="L85" i="10"/>
  <c r="L86" i="10"/>
  <c r="L87" i="10"/>
  <c r="L88" i="10"/>
  <c r="L89" i="10"/>
  <c r="L90" i="10"/>
  <c r="L91" i="10"/>
  <c r="L92" i="10"/>
  <c r="L93" i="10"/>
  <c r="L94" i="10"/>
  <c r="L95" i="10"/>
  <c r="L96" i="10"/>
  <c r="L97" i="10"/>
  <c r="L98" i="10"/>
  <c r="L99" i="10"/>
  <c r="L100" i="10"/>
  <c r="L101" i="10"/>
  <c r="L102" i="10"/>
  <c r="L103" i="10"/>
  <c r="L104" i="10"/>
  <c r="L105" i="10"/>
  <c r="L106" i="10"/>
  <c r="L107" i="10"/>
  <c r="L108" i="10"/>
  <c r="L109" i="10"/>
  <c r="L110" i="10"/>
  <c r="L111" i="10"/>
  <c r="L112" i="10"/>
  <c r="L113" i="10"/>
  <c r="L114" i="10"/>
  <c r="L115" i="10"/>
  <c r="L116" i="10"/>
  <c r="L117" i="10"/>
  <c r="L118" i="10"/>
  <c r="L119" i="10"/>
  <c r="L120" i="10"/>
  <c r="L121" i="10"/>
  <c r="L122" i="10"/>
  <c r="L123" i="10"/>
  <c r="L124" i="10"/>
  <c r="L125" i="10"/>
  <c r="L126" i="10"/>
  <c r="L127" i="10"/>
  <c r="L128" i="10"/>
  <c r="L129" i="10"/>
  <c r="L130" i="10"/>
  <c r="L131" i="10"/>
  <c r="L132" i="10"/>
  <c r="L133" i="10"/>
  <c r="L134" i="10"/>
  <c r="L135" i="10"/>
  <c r="L136" i="10"/>
  <c r="L137" i="10"/>
  <c r="L138" i="10"/>
  <c r="L139" i="10"/>
  <c r="L140" i="10"/>
  <c r="L141" i="10"/>
  <c r="L142" i="10"/>
  <c r="L143" i="10"/>
  <c r="L144" i="10"/>
  <c r="L145" i="10"/>
  <c r="L146" i="10"/>
  <c r="L147" i="10"/>
  <c r="L148" i="10"/>
  <c r="L149" i="10"/>
  <c r="L150" i="10"/>
  <c r="L151" i="10"/>
  <c r="L152" i="10"/>
  <c r="L153" i="10"/>
  <c r="L154" i="10"/>
  <c r="L155" i="10"/>
  <c r="L156" i="10"/>
  <c r="L157" i="10"/>
  <c r="L158" i="10"/>
  <c r="L159" i="10"/>
  <c r="L160" i="10"/>
  <c r="L161" i="10"/>
  <c r="L162" i="10"/>
  <c r="L163" i="10"/>
  <c r="L164" i="10"/>
  <c r="L165" i="10"/>
  <c r="L166" i="10"/>
  <c r="L167" i="10"/>
  <c r="L168" i="10"/>
  <c r="L169" i="10"/>
  <c r="L170" i="10"/>
  <c r="L171" i="10"/>
  <c r="L172" i="10"/>
  <c r="L173" i="10"/>
  <c r="L174" i="10"/>
  <c r="L175" i="10"/>
  <c r="L176" i="10"/>
  <c r="L177" i="10"/>
  <c r="L178" i="10"/>
  <c r="L179" i="10"/>
  <c r="L180" i="10"/>
  <c r="L181" i="10"/>
  <c r="L182" i="10"/>
  <c r="L183" i="10"/>
  <c r="L184" i="10"/>
  <c r="L185" i="10"/>
  <c r="L186" i="10"/>
  <c r="L187" i="10"/>
  <c r="L188" i="10"/>
  <c r="L189" i="10"/>
  <c r="L190" i="10"/>
  <c r="L191" i="10"/>
  <c r="L192" i="10"/>
  <c r="L193" i="10"/>
  <c r="L194" i="10"/>
  <c r="L195" i="10"/>
  <c r="L196" i="10"/>
  <c r="L197" i="10"/>
  <c r="L198" i="10"/>
  <c r="L199" i="10"/>
  <c r="L200" i="10"/>
  <c r="L201" i="10"/>
  <c r="L202" i="10"/>
  <c r="L203" i="10"/>
  <c r="L204" i="10"/>
  <c r="L205" i="10"/>
  <c r="L206" i="10"/>
  <c r="L207" i="10"/>
  <c r="L208" i="10"/>
  <c r="L209" i="10"/>
  <c r="L210" i="10"/>
  <c r="L211" i="10"/>
  <c r="L212" i="10"/>
  <c r="L213" i="10"/>
  <c r="L214" i="10"/>
  <c r="L215" i="10"/>
  <c r="L216" i="10"/>
  <c r="L217" i="10"/>
  <c r="L218" i="10"/>
  <c r="L219" i="10"/>
  <c r="L220" i="10"/>
  <c r="L221" i="10"/>
  <c r="L222" i="10"/>
  <c r="L223" i="10"/>
  <c r="L224" i="10"/>
  <c r="L225" i="10"/>
  <c r="L226" i="10"/>
  <c r="L227" i="10"/>
  <c r="L228" i="10"/>
  <c r="L229" i="10"/>
  <c r="L230" i="10"/>
  <c r="L231" i="10"/>
  <c r="L232" i="10"/>
  <c r="L233" i="10"/>
  <c r="L234" i="10"/>
  <c r="L235" i="10"/>
  <c r="L236" i="10"/>
  <c r="L237" i="10"/>
  <c r="L238" i="10"/>
  <c r="L239" i="10"/>
  <c r="L240" i="10"/>
  <c r="L241" i="10"/>
  <c r="L242" i="10"/>
  <c r="L243" i="10"/>
  <c r="L244" i="10"/>
  <c r="L245" i="10"/>
  <c r="L246" i="10"/>
  <c r="L247" i="10"/>
  <c r="L248" i="10"/>
  <c r="L249" i="10"/>
  <c r="L250" i="10"/>
  <c r="L251" i="10"/>
  <c r="L252" i="10"/>
  <c r="L253" i="10"/>
  <c r="L254" i="10"/>
  <c r="L255" i="10"/>
  <c r="L256" i="10"/>
  <c r="L257" i="10"/>
  <c r="L258" i="10"/>
  <c r="L259" i="10"/>
  <c r="L260" i="10"/>
  <c r="L261" i="10"/>
  <c r="L262" i="10"/>
  <c r="L263" i="10"/>
  <c r="L264" i="10"/>
  <c r="L265" i="10"/>
  <c r="L266" i="10"/>
  <c r="L267" i="10"/>
  <c r="L268" i="10"/>
  <c r="L269" i="10"/>
  <c r="L270" i="10"/>
  <c r="L271" i="10"/>
  <c r="L272" i="10"/>
  <c r="L273" i="10"/>
  <c r="L274" i="10"/>
  <c r="L275" i="10"/>
  <c r="L276" i="10"/>
  <c r="L277" i="10"/>
  <c r="L278" i="10"/>
  <c r="L279" i="10"/>
  <c r="L280" i="10"/>
  <c r="L281" i="10"/>
  <c r="L282" i="10"/>
  <c r="L283" i="10"/>
  <c r="L284" i="10"/>
  <c r="L285" i="10"/>
  <c r="L286" i="10"/>
  <c r="L287" i="10"/>
  <c r="L288" i="10"/>
  <c r="L289" i="10"/>
  <c r="L290" i="10"/>
  <c r="L291" i="10"/>
  <c r="L292" i="10"/>
  <c r="L293" i="10"/>
  <c r="L294" i="10"/>
  <c r="L295" i="10"/>
  <c r="L296" i="10"/>
  <c r="L297" i="10"/>
  <c r="L298" i="10"/>
  <c r="L299" i="10"/>
  <c r="L300" i="10"/>
  <c r="L301" i="10"/>
  <c r="L302" i="10"/>
  <c r="L303" i="10"/>
  <c r="L304" i="10"/>
  <c r="L305" i="10"/>
  <c r="L306" i="10"/>
  <c r="L307" i="10"/>
  <c r="L308" i="10"/>
  <c r="L309" i="10"/>
  <c r="L310" i="10"/>
  <c r="L311" i="10"/>
  <c r="L312" i="10"/>
  <c r="L313" i="10"/>
  <c r="L314" i="10"/>
  <c r="L315" i="10"/>
  <c r="L316" i="10"/>
  <c r="L317" i="10"/>
  <c r="L318" i="10"/>
  <c r="L319" i="10"/>
  <c r="L320" i="10"/>
  <c r="L321" i="10"/>
  <c r="L322" i="10"/>
  <c r="L323" i="10"/>
  <c r="L324" i="10"/>
  <c r="L325" i="10"/>
  <c r="L326" i="10"/>
  <c r="L327" i="10"/>
  <c r="L328" i="10"/>
  <c r="L329" i="10"/>
  <c r="L330" i="10"/>
  <c r="L331" i="10"/>
  <c r="L332" i="10"/>
  <c r="L333" i="10"/>
  <c r="L334" i="10"/>
  <c r="L335" i="10"/>
  <c r="L336" i="10"/>
  <c r="L337" i="10"/>
  <c r="L338" i="10"/>
  <c r="L339" i="10"/>
  <c r="L340" i="10"/>
  <c r="L341" i="10"/>
  <c r="L342" i="10"/>
  <c r="L343" i="10"/>
  <c r="L344" i="10"/>
  <c r="L345" i="10"/>
  <c r="L346" i="10"/>
  <c r="L347" i="10"/>
  <c r="L348" i="10"/>
  <c r="L349" i="10"/>
  <c r="L350" i="10"/>
  <c r="L351" i="10"/>
  <c r="L352" i="10"/>
  <c r="L353" i="10"/>
  <c r="L354" i="10"/>
  <c r="L355" i="10"/>
  <c r="L356" i="10"/>
  <c r="L357" i="10"/>
  <c r="L358" i="10"/>
  <c r="L359" i="10"/>
  <c r="L360" i="10"/>
  <c r="L361" i="10"/>
  <c r="L362" i="10"/>
  <c r="L363" i="10"/>
  <c r="L364" i="10"/>
  <c r="L365" i="10"/>
  <c r="L366" i="10"/>
  <c r="L367" i="10"/>
  <c r="L368" i="10"/>
  <c r="L369" i="10"/>
  <c r="L370" i="10"/>
  <c r="L371" i="10"/>
  <c r="L372" i="10"/>
  <c r="L373" i="10"/>
  <c r="L374" i="10"/>
  <c r="L375" i="10"/>
  <c r="L376" i="10"/>
  <c r="L377" i="10"/>
  <c r="L378" i="10"/>
  <c r="L379" i="10"/>
  <c r="L380" i="10"/>
  <c r="L381" i="10"/>
  <c r="L382" i="10"/>
  <c r="L383" i="10"/>
  <c r="L384" i="10"/>
  <c r="L385" i="10"/>
  <c r="L386" i="10"/>
  <c r="L387" i="10"/>
  <c r="L388" i="10"/>
  <c r="L389" i="10"/>
  <c r="L390" i="10"/>
  <c r="L391" i="10"/>
  <c r="L392" i="10"/>
  <c r="L393" i="10"/>
  <c r="L394" i="10"/>
  <c r="L395" i="10"/>
  <c r="L396" i="10"/>
  <c r="L397" i="10"/>
  <c r="L398" i="10"/>
  <c r="L399" i="10"/>
  <c r="L400" i="10"/>
  <c r="L401" i="10"/>
  <c r="L402" i="10"/>
  <c r="L403" i="10"/>
  <c r="L404" i="10"/>
  <c r="L405" i="10"/>
  <c r="L406" i="10"/>
  <c r="L407" i="10"/>
  <c r="L408" i="10"/>
  <c r="L409" i="10"/>
  <c r="L410" i="10"/>
  <c r="L411" i="10"/>
  <c r="L412" i="10"/>
  <c r="L413" i="10"/>
  <c r="L414" i="10"/>
  <c r="L415" i="10"/>
  <c r="L416" i="10"/>
  <c r="L417" i="10"/>
  <c r="L418" i="10"/>
  <c r="L419" i="10"/>
  <c r="L420" i="10"/>
  <c r="L421" i="10"/>
  <c r="L422" i="10"/>
  <c r="L423" i="10"/>
  <c r="L424" i="10"/>
  <c r="L425" i="10"/>
  <c r="L426" i="10"/>
  <c r="L427" i="10"/>
  <c r="L428" i="10"/>
  <c r="L429" i="10"/>
  <c r="L430" i="10"/>
  <c r="L431" i="10"/>
  <c r="L432" i="10"/>
  <c r="L433" i="10"/>
  <c r="L434" i="10"/>
  <c r="L435" i="10"/>
  <c r="L436" i="10"/>
  <c r="L437" i="10"/>
  <c r="L438" i="10"/>
  <c r="L439" i="10"/>
  <c r="L440" i="10"/>
  <c r="L441" i="10"/>
  <c r="L442" i="10"/>
  <c r="L443" i="10"/>
  <c r="L444" i="10"/>
  <c r="L445" i="10"/>
  <c r="L446" i="10"/>
  <c r="L447" i="10"/>
  <c r="L448" i="10"/>
  <c r="L449" i="10"/>
  <c r="L450" i="10"/>
  <c r="L451" i="10"/>
  <c r="L452" i="10"/>
  <c r="L453" i="10"/>
  <c r="L454" i="10"/>
  <c r="L455" i="10"/>
  <c r="L456" i="10"/>
  <c r="L457" i="10"/>
  <c r="L458" i="10"/>
  <c r="L459" i="10"/>
  <c r="L460" i="10"/>
  <c r="L461" i="10"/>
  <c r="L462" i="10"/>
  <c r="L463" i="10"/>
  <c r="L464" i="10"/>
  <c r="L465" i="10"/>
  <c r="L466" i="10"/>
  <c r="L467" i="10"/>
  <c r="L468" i="10"/>
  <c r="L469" i="10"/>
  <c r="L470" i="10"/>
  <c r="L471" i="10"/>
  <c r="L472" i="10"/>
  <c r="L473" i="10"/>
  <c r="L474" i="10"/>
  <c r="L475" i="10"/>
  <c r="L476" i="10"/>
  <c r="L477" i="10"/>
  <c r="L478" i="10"/>
  <c r="L479" i="10"/>
  <c r="L480" i="10"/>
  <c r="L481" i="10"/>
  <c r="L482" i="10"/>
  <c r="L483" i="10"/>
  <c r="L484" i="10"/>
  <c r="L485" i="10"/>
  <c r="L486" i="10"/>
  <c r="L487" i="10"/>
  <c r="L488" i="10"/>
  <c r="L489" i="10"/>
  <c r="L490" i="10"/>
  <c r="L491" i="10"/>
  <c r="L492" i="10"/>
  <c r="L493" i="10"/>
  <c r="L494" i="10"/>
  <c r="L495" i="10"/>
  <c r="L496" i="10"/>
  <c r="L497" i="10"/>
  <c r="L498" i="10"/>
  <c r="L499" i="10"/>
  <c r="L500" i="10"/>
  <c r="L501" i="10"/>
  <c r="L502" i="10"/>
  <c r="L503" i="10"/>
  <c r="L504" i="10"/>
  <c r="L505" i="10"/>
  <c r="L506" i="10"/>
  <c r="L507" i="10"/>
  <c r="L508" i="10"/>
  <c r="L509" i="10"/>
  <c r="L510" i="10"/>
  <c r="L511" i="10"/>
  <c r="L512" i="10"/>
  <c r="L513" i="10"/>
  <c r="L514" i="10"/>
  <c r="L515" i="10"/>
  <c r="L516" i="10"/>
  <c r="L517" i="10"/>
  <c r="L518" i="10"/>
  <c r="L519" i="10"/>
  <c r="L520" i="10"/>
  <c r="L521" i="10"/>
  <c r="L522" i="10"/>
  <c r="L523" i="10"/>
  <c r="L524" i="10"/>
  <c r="L525" i="10"/>
  <c r="L526" i="10"/>
  <c r="L527" i="10"/>
  <c r="L528" i="10"/>
  <c r="L529" i="10"/>
  <c r="L530" i="10"/>
  <c r="L531" i="10"/>
  <c r="L532" i="10"/>
  <c r="L533" i="10"/>
  <c r="L534" i="10"/>
  <c r="L535" i="10"/>
  <c r="L536" i="10"/>
  <c r="L537" i="10"/>
  <c r="L538" i="10"/>
  <c r="L539" i="10"/>
  <c r="L540" i="10"/>
  <c r="L541" i="10"/>
  <c r="L542" i="10"/>
  <c r="L543" i="10"/>
  <c r="L544" i="10"/>
  <c r="L545" i="10"/>
  <c r="L546" i="10"/>
  <c r="L547" i="10"/>
  <c r="L548" i="10"/>
  <c r="L549" i="10"/>
  <c r="L550" i="10"/>
  <c r="L551" i="10"/>
  <c r="L552" i="10"/>
  <c r="L553" i="10"/>
  <c r="L554" i="10"/>
  <c r="L555" i="10"/>
  <c r="L556" i="10"/>
  <c r="L557" i="10"/>
  <c r="L558" i="10"/>
  <c r="L559" i="10"/>
  <c r="L560" i="10"/>
  <c r="L561" i="10"/>
  <c r="L562" i="10"/>
  <c r="L563" i="10"/>
  <c r="L564" i="10"/>
  <c r="L565" i="10"/>
  <c r="L566" i="10"/>
  <c r="L567" i="10"/>
  <c r="L568" i="10"/>
  <c r="L569" i="10"/>
  <c r="L570" i="10"/>
  <c r="L571" i="10"/>
  <c r="L572" i="10"/>
  <c r="L573" i="10"/>
  <c r="L574" i="10"/>
  <c r="L575" i="10"/>
  <c r="L576" i="10"/>
  <c r="L577" i="10"/>
  <c r="L578" i="10"/>
  <c r="L579" i="10"/>
  <c r="L580" i="10"/>
  <c r="L581" i="10"/>
  <c r="L582" i="10"/>
  <c r="L583" i="10"/>
  <c r="L584" i="10"/>
  <c r="L585" i="10"/>
  <c r="L586" i="10"/>
  <c r="L587" i="10"/>
  <c r="L588" i="10"/>
  <c r="L589" i="10"/>
  <c r="L590" i="10"/>
  <c r="L591" i="10"/>
  <c r="L592" i="10"/>
  <c r="L593" i="10"/>
  <c r="L594" i="10"/>
  <c r="L595" i="10"/>
  <c r="L596" i="10"/>
  <c r="L597" i="10"/>
  <c r="L598" i="10"/>
  <c r="L599" i="10"/>
  <c r="L600" i="10"/>
  <c r="L601" i="10"/>
  <c r="L602" i="10"/>
  <c r="L603" i="10"/>
  <c r="L604" i="10"/>
  <c r="L605" i="10"/>
  <c r="L606" i="10"/>
  <c r="L607" i="10"/>
  <c r="L608" i="10"/>
  <c r="L609" i="10"/>
  <c r="L610" i="10"/>
  <c r="L611" i="10"/>
  <c r="L612" i="10"/>
  <c r="L613" i="10"/>
  <c r="L614" i="10"/>
  <c r="L615" i="10"/>
  <c r="L616" i="10"/>
  <c r="L617" i="10"/>
  <c r="L618" i="10"/>
  <c r="L619" i="10"/>
  <c r="L620" i="10"/>
  <c r="L621" i="10"/>
  <c r="L622" i="10"/>
  <c r="L623" i="10"/>
  <c r="L624" i="10"/>
  <c r="L625" i="10"/>
  <c r="L626" i="10"/>
  <c r="L627" i="10"/>
  <c r="L628" i="10"/>
  <c r="L629" i="10"/>
  <c r="L630" i="10"/>
  <c r="L631" i="10"/>
  <c r="L632" i="10"/>
  <c r="L633" i="10"/>
  <c r="L634" i="10"/>
  <c r="L635" i="10"/>
  <c r="L636" i="10"/>
  <c r="L637" i="10"/>
  <c r="L638" i="10"/>
  <c r="L639" i="10"/>
  <c r="L640" i="10"/>
  <c r="L641" i="10"/>
  <c r="L642" i="10"/>
  <c r="L643" i="10"/>
  <c r="L644" i="10"/>
  <c r="L645" i="10"/>
  <c r="L646" i="10"/>
  <c r="L647" i="10"/>
  <c r="L648" i="10"/>
  <c r="L649" i="10"/>
  <c r="L650" i="10"/>
  <c r="L651" i="10"/>
  <c r="L652" i="10"/>
  <c r="L653" i="10"/>
  <c r="L654" i="10"/>
  <c r="L655" i="10"/>
  <c r="L656" i="10"/>
  <c r="L657" i="10"/>
  <c r="L658" i="10"/>
  <c r="L659" i="10"/>
  <c r="L660" i="10"/>
  <c r="L661" i="10"/>
  <c r="L662" i="10"/>
  <c r="L663" i="10"/>
  <c r="L664" i="10"/>
  <c r="L665" i="10"/>
  <c r="L666" i="10"/>
  <c r="L667" i="10"/>
  <c r="L668" i="10"/>
  <c r="L669" i="10"/>
  <c r="L670" i="10"/>
  <c r="L671" i="10"/>
  <c r="L672" i="10"/>
  <c r="L673" i="10"/>
  <c r="L674" i="10"/>
  <c r="L675" i="10"/>
  <c r="L676" i="10"/>
  <c r="L677" i="10"/>
  <c r="L678" i="10"/>
  <c r="L679" i="10"/>
  <c r="L680" i="10"/>
  <c r="L681" i="10"/>
  <c r="L682" i="10"/>
  <c r="L683" i="10"/>
  <c r="L684" i="10"/>
  <c r="L685" i="10"/>
  <c r="L686" i="10"/>
  <c r="L687" i="10"/>
  <c r="L688" i="10"/>
  <c r="L689" i="10"/>
  <c r="L690" i="10"/>
  <c r="L691" i="10"/>
  <c r="L692" i="10"/>
  <c r="L693" i="10"/>
  <c r="L694" i="10"/>
  <c r="L695" i="10"/>
  <c r="L696" i="10"/>
  <c r="L697" i="10"/>
  <c r="L698" i="10"/>
  <c r="L699" i="10"/>
  <c r="L700" i="10"/>
  <c r="L701" i="10"/>
  <c r="L702" i="10"/>
  <c r="L703" i="10"/>
  <c r="L704" i="10"/>
  <c r="L705" i="10"/>
  <c r="L706" i="10"/>
  <c r="L707" i="10"/>
  <c r="L708" i="10"/>
  <c r="L709" i="10"/>
  <c r="L710" i="10"/>
  <c r="L711" i="10"/>
  <c r="L712" i="10"/>
  <c r="L713" i="10"/>
  <c r="L714" i="10"/>
  <c r="L715" i="10"/>
  <c r="L716" i="10"/>
  <c r="L717" i="10"/>
  <c r="L718" i="10"/>
  <c r="L719" i="10"/>
  <c r="L720" i="10"/>
  <c r="L721" i="10"/>
  <c r="L722" i="10"/>
  <c r="L723" i="10"/>
  <c r="L724" i="10"/>
  <c r="L725" i="10"/>
  <c r="L726" i="10"/>
  <c r="L727" i="10"/>
  <c r="L728" i="10"/>
  <c r="L729" i="10"/>
  <c r="L730" i="10"/>
  <c r="L731" i="10"/>
  <c r="L732" i="10"/>
  <c r="L733" i="10"/>
  <c r="L734" i="10"/>
  <c r="L735" i="10"/>
  <c r="L736" i="10"/>
  <c r="L737" i="10"/>
  <c r="L738" i="10"/>
  <c r="L739" i="10"/>
  <c r="L740" i="10"/>
  <c r="L741" i="10"/>
  <c r="L742" i="10"/>
  <c r="L743" i="10"/>
  <c r="L744" i="10"/>
  <c r="L745" i="10"/>
  <c r="L746" i="10"/>
  <c r="L747" i="10"/>
  <c r="L748" i="10"/>
  <c r="L749" i="10"/>
  <c r="L750" i="10"/>
  <c r="L751" i="10"/>
  <c r="L752" i="10"/>
  <c r="L753" i="10"/>
  <c r="L754" i="10"/>
  <c r="L755" i="10"/>
  <c r="L756" i="10"/>
  <c r="L757" i="10"/>
  <c r="L758" i="10"/>
  <c r="L759" i="10"/>
  <c r="L760" i="10"/>
  <c r="L761" i="10"/>
  <c r="L762" i="10"/>
  <c r="L763" i="10"/>
  <c r="L764" i="10"/>
  <c r="L765" i="10"/>
  <c r="L766" i="10"/>
  <c r="L767" i="10"/>
  <c r="L768" i="10"/>
  <c r="L769" i="10"/>
  <c r="L770" i="10"/>
  <c r="L771" i="10"/>
  <c r="L772" i="10"/>
  <c r="L773" i="10"/>
  <c r="L774" i="10"/>
  <c r="L775" i="10"/>
  <c r="L776" i="10"/>
  <c r="L777" i="10"/>
  <c r="L778" i="10"/>
  <c r="L779" i="10"/>
  <c r="L780" i="10"/>
  <c r="L781" i="10"/>
  <c r="L782" i="10"/>
  <c r="L783" i="10"/>
  <c r="L784" i="10"/>
  <c r="L785" i="10"/>
  <c r="L786" i="10"/>
  <c r="L787" i="10"/>
  <c r="L788" i="10"/>
  <c r="L789" i="10"/>
  <c r="L790" i="10"/>
  <c r="L791" i="10"/>
  <c r="L792" i="10"/>
  <c r="L793" i="10"/>
  <c r="L794" i="10"/>
  <c r="L795" i="10"/>
  <c r="L796" i="10"/>
  <c r="L797" i="10"/>
  <c r="L798" i="10"/>
  <c r="L799" i="10"/>
  <c r="L800" i="10"/>
  <c r="L801" i="10"/>
  <c r="L802" i="10"/>
  <c r="L803" i="10"/>
  <c r="L804" i="10"/>
  <c r="L805" i="10"/>
  <c r="L806" i="10"/>
  <c r="L807" i="10"/>
  <c r="L808" i="10"/>
  <c r="L809" i="10"/>
  <c r="L810" i="10"/>
  <c r="L811" i="10"/>
  <c r="L812" i="10"/>
  <c r="L813" i="10"/>
  <c r="L814" i="10"/>
  <c r="L815" i="10"/>
  <c r="L816" i="10"/>
  <c r="L817" i="10"/>
  <c r="L818" i="10"/>
  <c r="L819" i="10"/>
  <c r="L820" i="10"/>
  <c r="L821" i="10"/>
  <c r="L822" i="10"/>
  <c r="L823" i="10"/>
  <c r="L824" i="10"/>
  <c r="L825" i="10"/>
  <c r="L826" i="10"/>
  <c r="L827" i="10"/>
  <c r="L828" i="10"/>
  <c r="L829" i="10"/>
  <c r="L830" i="10"/>
  <c r="L831" i="10"/>
  <c r="L832" i="10"/>
  <c r="L833" i="10"/>
  <c r="L834" i="10"/>
  <c r="L835" i="10"/>
  <c r="L836" i="10"/>
  <c r="L837" i="10"/>
  <c r="L838" i="10"/>
  <c r="L839" i="10"/>
  <c r="L840" i="10"/>
  <c r="L841" i="10"/>
  <c r="L842" i="10"/>
  <c r="L843" i="10"/>
  <c r="L844" i="10"/>
  <c r="L845" i="10"/>
  <c r="L846" i="10"/>
  <c r="L847" i="10"/>
  <c r="L848" i="10"/>
  <c r="L849" i="10"/>
  <c r="L850" i="10"/>
  <c r="L851" i="10"/>
  <c r="L852" i="10"/>
  <c r="L853" i="10"/>
  <c r="L854" i="10"/>
  <c r="L855" i="10"/>
  <c r="L856" i="10"/>
  <c r="L857" i="10"/>
  <c r="L858" i="10"/>
  <c r="L859" i="10"/>
  <c r="L860" i="10"/>
  <c r="L861" i="10"/>
  <c r="L862" i="10"/>
  <c r="L863" i="10"/>
  <c r="L864" i="10"/>
  <c r="L865" i="10"/>
  <c r="L866" i="10"/>
  <c r="L867" i="10"/>
  <c r="L868" i="10"/>
  <c r="L869" i="10"/>
  <c r="L870" i="10"/>
  <c r="L871" i="10"/>
  <c r="L872" i="10"/>
  <c r="L873" i="10"/>
  <c r="L874" i="10"/>
  <c r="L875" i="10"/>
  <c r="L876" i="10"/>
  <c r="L877" i="10"/>
  <c r="L878" i="10"/>
  <c r="L879" i="10"/>
  <c r="L880" i="10"/>
  <c r="L881" i="10"/>
  <c r="L882" i="10"/>
  <c r="L883" i="10"/>
  <c r="L884" i="10"/>
  <c r="L885" i="10"/>
  <c r="L886" i="10"/>
  <c r="L887" i="10"/>
  <c r="L888" i="10"/>
  <c r="L889" i="10"/>
  <c r="L890" i="10"/>
  <c r="L891" i="10"/>
  <c r="L892" i="10"/>
  <c r="L893" i="10"/>
  <c r="L894" i="10"/>
  <c r="L895" i="10"/>
  <c r="L896" i="10"/>
  <c r="L897" i="10"/>
  <c r="L898" i="10"/>
  <c r="L899" i="10"/>
  <c r="L900" i="10"/>
  <c r="L901" i="10"/>
  <c r="L902" i="10"/>
  <c r="L903" i="10"/>
  <c r="L904" i="10"/>
  <c r="L905" i="10"/>
  <c r="L906" i="10"/>
  <c r="L907" i="10"/>
  <c r="L908" i="10"/>
  <c r="L909" i="10"/>
  <c r="L910" i="10"/>
  <c r="L911" i="10"/>
  <c r="L912" i="10"/>
  <c r="L913" i="10"/>
  <c r="L914" i="10"/>
  <c r="L915" i="10"/>
  <c r="L916" i="10"/>
  <c r="L917" i="10"/>
  <c r="L918" i="10"/>
  <c r="L919" i="10"/>
  <c r="L920" i="10"/>
  <c r="L921" i="10"/>
  <c r="L922" i="10"/>
  <c r="L923" i="10"/>
  <c r="L924" i="10"/>
  <c r="L925" i="10"/>
  <c r="L926" i="10"/>
  <c r="L927" i="10"/>
  <c r="L928" i="10"/>
  <c r="L929" i="10"/>
  <c r="L930" i="10"/>
  <c r="L931" i="10"/>
  <c r="L932" i="10"/>
  <c r="L933" i="10"/>
  <c r="L934" i="10"/>
  <c r="L935" i="10"/>
  <c r="L936" i="10"/>
  <c r="L937" i="10"/>
  <c r="L938" i="10"/>
  <c r="L939" i="10"/>
  <c r="L940" i="10"/>
  <c r="L941" i="10"/>
  <c r="L942" i="10"/>
  <c r="L943" i="10"/>
  <c r="L944" i="10"/>
  <c r="L945" i="10"/>
  <c r="L946" i="10"/>
  <c r="L947" i="10"/>
  <c r="L948" i="10"/>
  <c r="L949" i="10"/>
  <c r="L950" i="10"/>
  <c r="L951" i="10"/>
  <c r="L952" i="10"/>
  <c r="L953" i="10"/>
  <c r="L954" i="10"/>
  <c r="L955" i="10"/>
  <c r="L956" i="10"/>
  <c r="L957" i="10"/>
  <c r="L958" i="10"/>
  <c r="L959" i="10"/>
  <c r="L960" i="10"/>
  <c r="L961" i="10"/>
  <c r="L962" i="10"/>
  <c r="L963" i="10"/>
  <c r="L964" i="10"/>
  <c r="L965" i="10"/>
  <c r="L966" i="10"/>
  <c r="L967" i="10"/>
  <c r="L968" i="10"/>
  <c r="L969" i="10"/>
  <c r="L970" i="10"/>
  <c r="L971" i="10"/>
  <c r="L972" i="10"/>
  <c r="L973" i="10"/>
  <c r="L974" i="10"/>
  <c r="L975" i="10"/>
  <c r="L976" i="10"/>
  <c r="L977" i="10"/>
  <c r="L978" i="10"/>
  <c r="L979" i="10"/>
  <c r="L980" i="10"/>
  <c r="L981" i="10"/>
  <c r="L982" i="10"/>
  <c r="L983" i="10"/>
  <c r="L984" i="10"/>
  <c r="L985" i="10"/>
  <c r="L986" i="10"/>
  <c r="L987" i="10"/>
  <c r="L988" i="10"/>
  <c r="L989" i="10"/>
  <c r="L990" i="10"/>
  <c r="L991" i="10"/>
  <c r="L992" i="10"/>
  <c r="L993" i="10"/>
  <c r="L994" i="10"/>
  <c r="L995" i="10"/>
  <c r="L996" i="10"/>
  <c r="L997" i="10"/>
  <c r="L998" i="10"/>
  <c r="L999" i="10"/>
  <c r="L1000" i="10"/>
  <c r="L1001" i="10"/>
  <c r="L1002" i="10"/>
  <c r="L1003" i="10"/>
  <c r="L1004" i="10"/>
  <c r="L1005" i="10"/>
  <c r="L1006" i="10"/>
  <c r="L1007" i="10"/>
  <c r="L1008" i="10"/>
  <c r="L1009" i="10"/>
  <c r="L1010" i="10"/>
  <c r="L1011" i="10"/>
  <c r="L1012" i="10"/>
  <c r="L1013" i="10"/>
  <c r="L1014" i="10"/>
  <c r="L1015" i="10"/>
  <c r="L1016" i="10"/>
  <c r="L1017" i="10"/>
  <c r="L1018" i="10"/>
  <c r="L1019" i="10"/>
  <c r="L1020" i="10"/>
  <c r="L1021" i="10"/>
  <c r="L1022" i="10"/>
  <c r="L1023" i="10"/>
  <c r="L1024" i="10"/>
  <c r="L1025" i="10"/>
  <c r="L1026" i="10"/>
  <c r="L1027" i="10"/>
  <c r="L1028" i="10"/>
  <c r="L1029" i="10"/>
  <c r="L1030" i="10"/>
  <c r="L1031" i="10"/>
  <c r="L1032" i="10"/>
  <c r="L1033" i="10"/>
  <c r="L1034" i="10"/>
  <c r="L1035" i="10"/>
  <c r="L1036" i="10"/>
  <c r="L1037" i="10"/>
  <c r="L1038" i="10"/>
  <c r="L1039" i="10"/>
  <c r="L1040" i="10"/>
  <c r="L1041" i="10"/>
  <c r="L1042" i="10"/>
  <c r="L1043" i="10"/>
  <c r="L1044" i="10"/>
  <c r="L1045" i="10"/>
  <c r="L1046" i="10"/>
  <c r="L1047" i="10"/>
  <c r="L1048" i="10"/>
  <c r="L1049" i="10"/>
  <c r="L1050" i="10"/>
  <c r="L1051" i="10"/>
  <c r="L1052" i="10"/>
  <c r="L1053" i="10"/>
  <c r="L1054" i="10"/>
  <c r="L1055" i="10"/>
  <c r="L1056" i="10"/>
  <c r="L1057" i="10"/>
  <c r="L1058" i="10"/>
  <c r="L1059" i="10"/>
  <c r="L1060" i="10"/>
  <c r="L1061" i="10"/>
  <c r="L1062" i="10"/>
  <c r="L1063" i="10"/>
  <c r="L1064" i="10"/>
  <c r="L1065" i="10"/>
  <c r="L1066" i="10"/>
  <c r="L1067" i="10"/>
  <c r="L1068" i="10"/>
  <c r="L1069" i="10"/>
  <c r="L1070" i="10"/>
  <c r="L1071" i="10"/>
  <c r="L1072" i="10"/>
  <c r="L1073" i="10"/>
  <c r="L1074" i="10"/>
  <c r="L1075" i="10"/>
  <c r="L1076" i="10"/>
  <c r="L1077" i="10"/>
  <c r="L1078" i="10"/>
  <c r="L1079" i="10"/>
  <c r="L1080" i="10"/>
  <c r="L1081" i="10"/>
  <c r="L1082" i="10"/>
  <c r="L1083" i="10"/>
  <c r="L1084" i="10"/>
  <c r="L1085" i="10"/>
  <c r="L1086" i="10"/>
  <c r="L1087" i="10"/>
  <c r="L1088" i="10"/>
  <c r="L1089" i="10"/>
  <c r="L1090" i="10"/>
  <c r="L1091" i="10"/>
  <c r="L1092" i="10"/>
  <c r="L1093" i="10"/>
  <c r="L1094" i="10"/>
  <c r="L1095" i="10"/>
  <c r="L1096" i="10"/>
  <c r="L1097" i="10"/>
  <c r="L1098" i="10"/>
  <c r="L1099" i="10"/>
  <c r="L1100" i="10"/>
  <c r="L1101" i="10"/>
  <c r="L1102" i="10"/>
  <c r="L1103" i="10"/>
  <c r="L1104" i="10"/>
  <c r="L1105" i="10"/>
  <c r="L1106" i="10"/>
  <c r="L1107" i="10"/>
  <c r="L1108" i="10"/>
  <c r="L1109" i="10"/>
  <c r="L1110" i="10"/>
  <c r="L1111" i="10"/>
  <c r="L1112" i="10"/>
  <c r="L1113" i="10"/>
  <c r="L1114" i="10"/>
  <c r="L1115" i="10"/>
  <c r="L1116" i="10"/>
  <c r="L1117" i="10"/>
  <c r="L1118" i="10"/>
  <c r="L1119" i="10"/>
  <c r="L1120" i="10"/>
  <c r="L1121" i="10"/>
  <c r="L1122" i="10"/>
  <c r="L1123" i="10"/>
  <c r="L1124" i="10"/>
  <c r="L1125" i="10"/>
  <c r="L1126" i="10"/>
  <c r="L1127" i="10"/>
  <c r="L1128" i="10"/>
  <c r="L1129" i="10"/>
  <c r="L1130" i="10"/>
  <c r="L1131" i="10"/>
  <c r="L1132" i="10"/>
  <c r="L1133" i="10"/>
  <c r="L1134" i="10"/>
  <c r="L1135" i="10"/>
  <c r="L1136" i="10"/>
  <c r="L1137" i="10"/>
  <c r="L1138" i="10"/>
  <c r="L1139" i="10"/>
  <c r="L1140" i="10"/>
  <c r="L1141" i="10"/>
  <c r="L1142" i="10"/>
  <c r="L1143" i="10"/>
  <c r="L1144" i="10"/>
  <c r="L1145" i="10"/>
  <c r="L1146" i="10"/>
  <c r="L1147" i="10"/>
  <c r="L1148" i="10"/>
  <c r="L1149" i="10"/>
  <c r="L1150" i="10"/>
  <c r="L1151" i="10"/>
  <c r="L1152" i="10"/>
  <c r="L1153" i="10"/>
  <c r="L1154" i="10"/>
  <c r="L1155" i="10"/>
  <c r="L1156" i="10"/>
  <c r="L1157" i="10"/>
  <c r="L1158" i="10"/>
  <c r="L1159" i="10"/>
  <c r="L1160" i="10"/>
  <c r="L1161" i="10"/>
  <c r="L1162" i="10"/>
  <c r="L1163" i="10"/>
  <c r="L1164" i="10"/>
  <c r="L1165" i="10"/>
  <c r="L1166" i="10"/>
  <c r="L1167" i="10"/>
  <c r="L1168" i="10"/>
  <c r="L1169" i="10"/>
  <c r="L1170" i="10"/>
  <c r="L1171" i="10"/>
  <c r="L1172" i="10"/>
  <c r="L1173" i="10"/>
  <c r="L1174" i="10"/>
  <c r="L1175" i="10"/>
  <c r="L1176" i="10"/>
  <c r="L1177" i="10"/>
  <c r="L1178" i="10"/>
  <c r="L1179" i="10"/>
  <c r="L1180" i="10"/>
  <c r="L1181" i="10"/>
  <c r="L1182" i="10"/>
  <c r="L1183" i="10"/>
  <c r="L1184" i="10"/>
  <c r="L1185" i="10"/>
  <c r="L1186" i="10"/>
  <c r="L1187" i="10"/>
  <c r="L1188" i="10"/>
  <c r="L1189" i="10"/>
  <c r="L1190" i="10"/>
  <c r="L1191" i="10"/>
  <c r="L1192" i="10"/>
  <c r="L1193" i="10"/>
  <c r="L1194" i="10"/>
  <c r="L1195" i="10"/>
  <c r="L1196" i="10"/>
  <c r="L1197" i="10"/>
  <c r="L1198" i="10"/>
  <c r="L1199" i="10"/>
  <c r="L1200" i="10"/>
  <c r="L1201" i="10"/>
  <c r="L1202" i="10"/>
  <c r="L1203" i="10"/>
  <c r="L1204" i="10"/>
  <c r="L1205" i="10"/>
  <c r="L1206" i="10"/>
  <c r="L1207" i="10"/>
  <c r="L1208" i="10"/>
  <c r="L1209" i="10"/>
  <c r="L1210" i="10"/>
  <c r="L1211" i="10"/>
  <c r="L1212" i="10"/>
  <c r="L1213" i="10"/>
  <c r="L1214" i="10"/>
  <c r="L1215" i="10"/>
  <c r="L1216" i="10"/>
  <c r="L1217" i="10"/>
  <c r="L1218" i="10"/>
  <c r="L1219" i="10"/>
  <c r="L1220" i="10"/>
  <c r="L1221" i="10"/>
  <c r="L1222" i="10"/>
  <c r="L1223" i="10"/>
  <c r="L1224" i="10"/>
  <c r="L1225" i="10"/>
  <c r="L1226" i="10"/>
  <c r="L1227" i="10"/>
  <c r="L1228" i="10"/>
  <c r="L1229" i="10"/>
  <c r="L1230" i="10"/>
  <c r="L1231" i="10"/>
  <c r="L1232" i="10"/>
  <c r="L1233" i="10"/>
  <c r="L1234" i="10"/>
  <c r="L1235" i="10"/>
  <c r="L1236" i="10"/>
  <c r="L1237" i="10"/>
  <c r="L1238" i="10"/>
  <c r="L1239" i="10"/>
  <c r="L1240" i="10"/>
  <c r="L1241" i="10"/>
  <c r="L1242" i="10"/>
  <c r="L1243" i="10"/>
  <c r="L1244" i="10"/>
  <c r="L1245" i="10"/>
  <c r="L1246" i="10"/>
  <c r="L1247" i="10"/>
  <c r="L1248" i="10"/>
  <c r="L1249" i="10"/>
  <c r="L1250" i="10"/>
  <c r="L1251" i="10"/>
  <c r="L1252" i="10"/>
  <c r="L1253" i="10"/>
  <c r="L1254" i="10"/>
  <c r="L1255" i="10"/>
  <c r="L1256" i="10"/>
  <c r="L1257" i="10"/>
  <c r="L1258" i="10"/>
  <c r="L1259" i="10"/>
  <c r="L1260" i="10"/>
  <c r="L1261" i="10"/>
  <c r="L1262" i="10"/>
  <c r="L1263" i="10"/>
  <c r="L1264" i="10"/>
  <c r="L1265" i="10"/>
  <c r="L1266" i="10"/>
  <c r="L1267" i="10"/>
  <c r="L1268" i="10"/>
  <c r="L1269" i="10"/>
  <c r="L1270" i="10"/>
  <c r="L1271" i="10"/>
  <c r="L1272" i="10"/>
  <c r="L1273" i="10"/>
  <c r="L1274" i="10"/>
  <c r="L1275" i="10"/>
  <c r="L1276" i="10"/>
  <c r="L1277" i="10"/>
  <c r="L1278" i="10"/>
  <c r="L1279" i="10"/>
  <c r="L1280" i="10"/>
  <c r="L1281" i="10"/>
  <c r="L1282" i="10"/>
  <c r="L1283" i="10"/>
  <c r="L1284" i="10"/>
  <c r="L1285" i="10"/>
  <c r="L1286" i="10"/>
  <c r="L1287" i="10"/>
  <c r="L1288" i="10"/>
  <c r="L1289" i="10"/>
  <c r="L1290" i="10"/>
  <c r="L1291" i="10"/>
  <c r="L1292" i="10"/>
  <c r="L1293" i="10"/>
  <c r="L1294" i="10"/>
  <c r="L1295" i="10"/>
  <c r="L1296" i="10"/>
  <c r="L1297" i="10"/>
  <c r="L1298" i="10"/>
  <c r="L1299" i="10"/>
  <c r="L1300" i="10"/>
  <c r="L1301" i="10"/>
  <c r="L1302" i="10"/>
  <c r="L1303" i="10"/>
  <c r="L1304" i="10"/>
  <c r="L1305" i="10"/>
  <c r="L1306" i="10"/>
  <c r="L1307" i="10"/>
  <c r="L1308" i="10"/>
  <c r="L1309" i="10"/>
  <c r="L1310" i="10"/>
  <c r="L1311" i="10"/>
  <c r="L1312" i="10"/>
  <c r="L1313" i="10"/>
  <c r="L1314" i="10"/>
  <c r="L1315" i="10"/>
  <c r="L1316" i="10"/>
  <c r="L1317" i="10"/>
  <c r="L1318" i="10"/>
  <c r="L1319" i="10"/>
  <c r="L1320" i="10"/>
  <c r="L1321" i="10"/>
  <c r="L1322" i="10"/>
  <c r="L1323" i="10"/>
  <c r="L1324" i="10"/>
  <c r="L1325" i="10"/>
  <c r="L1326" i="10"/>
  <c r="L1327" i="10"/>
  <c r="L1328" i="10"/>
  <c r="L1329" i="10"/>
  <c r="L1330" i="10"/>
  <c r="L1331" i="10"/>
  <c r="L1332" i="10"/>
  <c r="L1333" i="10"/>
  <c r="L1334" i="10"/>
  <c r="L1335" i="10"/>
  <c r="L1336" i="10"/>
  <c r="L1337" i="10"/>
  <c r="L1338" i="10"/>
  <c r="L1339" i="10"/>
  <c r="L1340" i="10"/>
  <c r="L1341" i="10"/>
  <c r="L1342" i="10"/>
  <c r="L1343" i="10"/>
  <c r="L1344" i="10"/>
  <c r="L1345" i="10"/>
  <c r="L1346" i="10"/>
  <c r="L1347" i="10"/>
  <c r="L1348" i="10"/>
  <c r="L1349" i="10"/>
  <c r="L1350" i="10"/>
  <c r="L1351" i="10"/>
  <c r="L1352" i="10"/>
  <c r="L1353" i="10"/>
  <c r="L1354" i="10"/>
  <c r="L1355" i="10"/>
  <c r="L1356" i="10"/>
  <c r="L1357" i="10"/>
  <c r="L1358" i="10"/>
  <c r="L1359" i="10"/>
  <c r="L1360" i="10"/>
  <c r="L1361" i="10"/>
  <c r="L1362" i="10"/>
  <c r="L1363" i="10"/>
  <c r="L1364" i="10"/>
  <c r="L1365" i="10"/>
  <c r="L1366" i="10"/>
  <c r="L1367" i="10"/>
  <c r="L1368" i="10"/>
  <c r="L1369" i="10"/>
  <c r="L1370" i="10"/>
  <c r="L1371" i="10"/>
  <c r="L1372" i="10"/>
  <c r="L1373" i="10"/>
  <c r="L1374" i="10"/>
  <c r="L1375" i="10"/>
  <c r="L1376" i="10"/>
  <c r="L1377" i="10"/>
  <c r="L1378" i="10"/>
  <c r="L1379" i="10"/>
  <c r="L1380" i="10"/>
  <c r="L1381" i="10"/>
  <c r="L1382" i="10"/>
  <c r="L1383" i="10"/>
  <c r="L1384" i="10"/>
  <c r="L1385" i="10"/>
  <c r="L1386" i="10"/>
  <c r="L1387" i="10"/>
  <c r="L1388" i="10"/>
  <c r="L1389" i="10"/>
  <c r="L1390" i="10"/>
  <c r="L1391" i="10"/>
  <c r="L1392" i="10"/>
  <c r="L1393" i="10"/>
  <c r="L1394" i="10"/>
  <c r="L1395" i="10"/>
  <c r="L1396" i="10"/>
  <c r="L1397" i="10"/>
  <c r="L1398" i="10"/>
  <c r="L1399" i="10"/>
  <c r="L1400" i="10"/>
  <c r="L1401" i="10"/>
  <c r="L1402" i="10"/>
  <c r="L1403" i="10"/>
  <c r="L1404" i="10"/>
  <c r="L1405" i="10"/>
  <c r="L1406" i="10"/>
  <c r="L1407" i="10"/>
  <c r="L1408" i="10"/>
  <c r="L1409" i="10"/>
  <c r="L1410" i="10"/>
  <c r="L1411" i="10"/>
  <c r="L1412" i="10"/>
  <c r="L1413" i="10"/>
  <c r="L1414" i="10"/>
  <c r="L1415" i="10"/>
  <c r="L1416" i="10"/>
  <c r="L1417" i="10"/>
  <c r="L1418" i="10"/>
  <c r="L1419" i="10"/>
  <c r="L1420" i="10"/>
  <c r="L1421" i="10"/>
  <c r="L1422" i="10"/>
  <c r="L1423" i="10"/>
  <c r="L1424" i="10"/>
  <c r="L1425" i="10"/>
  <c r="L1426" i="10"/>
  <c r="L1427" i="10"/>
  <c r="L1428" i="10"/>
  <c r="L1429" i="10"/>
  <c r="L1430" i="10"/>
  <c r="L1431" i="10"/>
  <c r="L1432" i="10"/>
  <c r="L1433" i="10"/>
  <c r="L1434" i="10"/>
  <c r="L1435" i="10"/>
  <c r="L1436" i="10"/>
  <c r="L1437" i="10"/>
  <c r="L1438" i="10"/>
  <c r="L1439" i="10"/>
  <c r="L1440" i="10"/>
  <c r="L1441" i="10"/>
  <c r="L1442" i="10"/>
  <c r="L1443" i="10"/>
  <c r="L1444" i="10"/>
  <c r="L1445" i="10"/>
  <c r="L1446" i="10"/>
  <c r="L1447" i="10"/>
  <c r="L1448" i="10"/>
  <c r="L1449" i="10"/>
  <c r="L1450" i="10"/>
  <c r="L1451" i="10"/>
  <c r="L1452" i="10"/>
  <c r="L1453" i="10"/>
  <c r="L1454" i="10"/>
  <c r="L1455" i="10"/>
  <c r="L1456" i="10"/>
  <c r="L1457" i="10"/>
  <c r="L1458" i="10"/>
  <c r="L1459" i="10"/>
  <c r="L1460" i="10"/>
  <c r="L1461" i="10"/>
  <c r="L1462" i="10"/>
  <c r="L1463" i="10"/>
  <c r="L1464" i="10"/>
  <c r="L1465" i="10"/>
  <c r="L1466" i="10"/>
  <c r="L1467" i="10"/>
  <c r="L1468" i="10"/>
  <c r="L1469" i="10"/>
  <c r="L1470" i="10"/>
  <c r="L1471" i="10"/>
  <c r="L1472" i="10"/>
  <c r="L1473" i="10"/>
  <c r="L1474" i="10"/>
  <c r="L1475" i="10"/>
  <c r="L1476" i="10"/>
  <c r="L1477" i="10"/>
  <c r="L1478" i="10"/>
  <c r="L1479" i="10"/>
  <c r="L1480" i="10"/>
  <c r="L1481" i="10"/>
  <c r="L1482" i="10"/>
  <c r="L1483" i="10"/>
  <c r="L1484" i="10"/>
  <c r="L1485" i="10"/>
  <c r="L1486" i="10"/>
  <c r="L1487" i="10"/>
  <c r="L1488" i="10"/>
  <c r="L1489" i="10"/>
  <c r="L1490" i="10"/>
  <c r="L1491" i="10"/>
  <c r="L1492" i="10"/>
  <c r="L1493" i="10"/>
  <c r="L1494" i="10"/>
  <c r="L1495" i="10"/>
  <c r="L1496" i="10"/>
  <c r="L1497" i="10"/>
  <c r="L1498" i="10"/>
  <c r="L1499" i="10"/>
  <c r="L1500" i="10"/>
  <c r="L1501" i="10"/>
  <c r="L1502" i="10"/>
  <c r="L1503" i="10"/>
  <c r="L1504" i="10"/>
  <c r="L1505" i="10"/>
  <c r="L1506" i="10"/>
  <c r="L1507" i="10"/>
  <c r="L1508" i="10"/>
  <c r="L1509" i="10"/>
  <c r="L1510" i="10"/>
  <c r="L1511" i="10"/>
  <c r="L1512" i="10"/>
  <c r="L1513" i="10"/>
  <c r="L1514" i="10"/>
  <c r="L1515" i="10"/>
  <c r="L1516" i="10"/>
  <c r="L1517" i="10"/>
  <c r="L1518" i="10"/>
  <c r="L1519" i="10"/>
  <c r="L1520" i="10"/>
  <c r="L1521" i="10"/>
  <c r="L1522" i="10"/>
  <c r="L1523" i="10"/>
  <c r="L1524" i="10"/>
  <c r="L1525" i="10"/>
  <c r="L1526" i="10"/>
  <c r="L1527" i="10"/>
  <c r="L1528" i="10"/>
  <c r="L1529" i="10"/>
  <c r="L1530" i="10"/>
  <c r="L1531" i="10"/>
  <c r="L1532" i="10"/>
  <c r="L1533" i="10"/>
  <c r="L1534" i="10"/>
  <c r="L1535" i="10"/>
  <c r="L1536" i="10"/>
  <c r="L1537" i="10"/>
  <c r="L1538" i="10"/>
  <c r="L1539" i="10"/>
  <c r="L1540" i="10"/>
  <c r="L1541" i="10"/>
  <c r="L1542" i="10"/>
  <c r="L1543" i="10"/>
  <c r="L1544" i="10"/>
  <c r="L1545" i="10"/>
  <c r="L1546" i="10"/>
  <c r="L1547" i="10"/>
  <c r="L1548" i="10"/>
  <c r="L1549" i="10"/>
  <c r="L1550" i="10"/>
  <c r="L1551" i="10"/>
  <c r="L1552" i="10"/>
  <c r="L1553" i="10"/>
  <c r="L1554" i="10"/>
  <c r="L1555" i="10"/>
  <c r="L1556" i="10"/>
  <c r="L1557" i="10"/>
  <c r="L1558" i="10"/>
  <c r="L1559" i="10"/>
  <c r="L1560" i="10"/>
  <c r="L1561" i="10"/>
  <c r="L1562" i="10"/>
  <c r="L1563" i="10"/>
  <c r="L1564" i="10"/>
  <c r="L1565" i="10"/>
  <c r="L1566" i="10"/>
  <c r="L1567" i="10"/>
  <c r="L1568" i="10"/>
  <c r="L1569" i="10"/>
  <c r="L1570" i="10"/>
  <c r="L1571" i="10"/>
  <c r="L1572" i="10"/>
  <c r="L1573" i="10"/>
  <c r="L1574" i="10"/>
  <c r="L1575" i="10"/>
  <c r="L1576" i="10"/>
  <c r="L1577" i="10"/>
  <c r="L1578" i="10"/>
  <c r="L1579" i="10"/>
  <c r="L1580" i="10"/>
  <c r="L1581" i="10"/>
  <c r="L1582" i="10"/>
  <c r="L1583" i="10"/>
  <c r="L1584" i="10"/>
  <c r="L1585" i="10"/>
  <c r="L1586" i="10"/>
  <c r="L1587" i="10"/>
  <c r="L1588" i="10"/>
  <c r="L1589" i="10"/>
  <c r="L1590" i="10"/>
  <c r="L1591" i="10"/>
  <c r="L1592" i="10"/>
  <c r="L1593" i="10"/>
  <c r="L1594" i="10"/>
  <c r="L1595" i="10"/>
  <c r="L1596" i="10"/>
  <c r="L1597" i="10"/>
  <c r="L1598" i="10"/>
  <c r="L1599" i="10"/>
  <c r="L1600" i="10"/>
  <c r="L1601" i="10"/>
  <c r="L1602" i="10"/>
  <c r="L1603" i="10"/>
  <c r="L1604" i="10"/>
  <c r="L1605" i="10"/>
  <c r="L1606" i="10"/>
  <c r="L1607" i="10"/>
  <c r="L1608" i="10"/>
  <c r="L1609" i="10"/>
  <c r="L1610" i="10"/>
  <c r="L1611" i="10"/>
  <c r="L1612" i="10"/>
  <c r="L1613" i="10"/>
  <c r="L1614" i="10"/>
  <c r="L1615" i="10"/>
  <c r="L1616" i="10"/>
  <c r="L1617" i="10"/>
  <c r="L1618" i="10"/>
  <c r="L1619" i="10"/>
  <c r="L1620" i="10"/>
  <c r="L1621" i="10"/>
  <c r="L1622" i="10"/>
  <c r="L1623" i="10"/>
  <c r="L1624" i="10"/>
  <c r="L1625" i="10"/>
  <c r="L1626" i="10"/>
  <c r="L1627" i="10"/>
  <c r="L1628" i="10"/>
  <c r="L1629" i="10"/>
  <c r="L1630" i="10"/>
  <c r="L1631" i="10"/>
  <c r="L1632" i="10"/>
  <c r="L1633" i="10"/>
  <c r="L1634" i="10"/>
  <c r="L1635" i="10"/>
  <c r="L1636" i="10"/>
  <c r="L1637" i="10"/>
  <c r="L1638" i="10"/>
  <c r="L1639" i="10"/>
  <c r="L1640" i="10"/>
  <c r="L1641" i="10"/>
  <c r="L1642" i="10"/>
  <c r="L1643" i="10"/>
  <c r="L1644" i="10"/>
  <c r="L1645" i="10"/>
  <c r="L1646" i="10"/>
  <c r="L1647" i="10"/>
  <c r="L1648" i="10"/>
  <c r="L1649" i="10"/>
  <c r="L1650" i="10"/>
  <c r="L1651" i="10"/>
  <c r="L1652" i="10"/>
  <c r="L1653" i="10"/>
  <c r="L1654" i="10"/>
  <c r="L1655" i="10"/>
  <c r="L1656" i="10"/>
  <c r="L1657" i="10"/>
  <c r="L1658" i="10"/>
  <c r="L1659" i="10"/>
  <c r="L1660" i="10"/>
  <c r="L1661" i="10"/>
  <c r="L1662" i="10"/>
  <c r="L1663" i="10"/>
  <c r="L1664" i="10"/>
  <c r="L1665" i="10"/>
  <c r="L1666" i="10"/>
  <c r="L1667" i="10"/>
  <c r="L1668" i="10"/>
  <c r="L1669" i="10"/>
  <c r="L1670" i="10"/>
  <c r="L1671" i="10"/>
  <c r="L1672" i="10"/>
  <c r="L1673" i="10"/>
  <c r="L1674" i="10"/>
  <c r="L1675" i="10"/>
  <c r="L1676" i="10"/>
  <c r="L1677" i="10"/>
  <c r="L1678" i="10"/>
  <c r="L1679" i="10"/>
  <c r="L1680" i="10"/>
  <c r="L1681" i="10"/>
  <c r="L1682" i="10"/>
  <c r="L1683" i="10"/>
  <c r="L1684" i="10"/>
  <c r="R12" i="10"/>
  <c r="R13" i="10"/>
  <c r="R14" i="10"/>
  <c r="R15" i="10"/>
  <c r="R16" i="10"/>
  <c r="R17" i="10"/>
  <c r="R18" i="10"/>
  <c r="R19" i="10"/>
  <c r="R20" i="10"/>
  <c r="R21" i="10"/>
  <c r="R22" i="10"/>
  <c r="R23" i="10"/>
  <c r="R24" i="10"/>
  <c r="R25" i="10"/>
  <c r="R26" i="10"/>
  <c r="R27" i="10"/>
  <c r="R28" i="10"/>
  <c r="R29" i="10"/>
  <c r="R30" i="10"/>
  <c r="R31" i="10"/>
  <c r="R32" i="10"/>
  <c r="R33" i="10"/>
  <c r="R34" i="10"/>
  <c r="R35" i="10"/>
  <c r="R36" i="10"/>
  <c r="R37" i="10"/>
  <c r="R38" i="10"/>
  <c r="R39" i="10"/>
  <c r="R40" i="10"/>
  <c r="R41" i="10"/>
  <c r="R42" i="10"/>
  <c r="R43" i="10"/>
  <c r="R44" i="10"/>
  <c r="R45" i="10"/>
  <c r="R46" i="10"/>
  <c r="R47" i="10"/>
  <c r="R48" i="10"/>
  <c r="R49" i="10"/>
  <c r="R50" i="10"/>
  <c r="R51" i="10"/>
  <c r="R52" i="10"/>
  <c r="R53" i="10"/>
  <c r="R54" i="10"/>
  <c r="R55" i="10"/>
  <c r="R56" i="10"/>
  <c r="R57" i="10"/>
  <c r="R58" i="10"/>
  <c r="R59" i="10"/>
  <c r="R60" i="10"/>
  <c r="R61" i="10"/>
  <c r="R62" i="10"/>
  <c r="R63" i="10"/>
  <c r="R64" i="10"/>
  <c r="R65" i="10"/>
  <c r="R66" i="10"/>
  <c r="R67" i="10"/>
  <c r="R68" i="10"/>
  <c r="R69" i="10"/>
  <c r="R70" i="10"/>
  <c r="R71" i="10"/>
  <c r="R72" i="10"/>
  <c r="R73" i="10"/>
  <c r="R74" i="10"/>
  <c r="R75" i="10"/>
  <c r="R76" i="10"/>
  <c r="R77" i="10"/>
  <c r="R78" i="10"/>
  <c r="R79" i="10"/>
  <c r="R80" i="10"/>
  <c r="R81" i="10"/>
  <c r="R82" i="10"/>
  <c r="R83" i="10"/>
  <c r="R84" i="10"/>
  <c r="R85" i="10"/>
  <c r="R86" i="10"/>
  <c r="R87" i="10"/>
  <c r="R88" i="10"/>
  <c r="R89" i="10"/>
  <c r="R90" i="10"/>
  <c r="R91" i="10"/>
  <c r="R92" i="10"/>
  <c r="R93" i="10"/>
  <c r="R94" i="10"/>
  <c r="R95" i="10"/>
  <c r="R96" i="10"/>
  <c r="R97" i="10"/>
  <c r="R98" i="10"/>
  <c r="R99" i="10"/>
  <c r="R100" i="10"/>
  <c r="R101" i="10"/>
  <c r="R102" i="10"/>
  <c r="R103" i="10"/>
  <c r="R104" i="10"/>
  <c r="R105" i="10"/>
  <c r="R106" i="10"/>
  <c r="R107" i="10"/>
  <c r="R108" i="10"/>
  <c r="R109" i="10"/>
  <c r="R110" i="10"/>
  <c r="R111" i="10"/>
  <c r="R112" i="10"/>
  <c r="R113" i="10"/>
  <c r="R114" i="10"/>
  <c r="R115" i="10"/>
  <c r="R116" i="10"/>
  <c r="R117" i="10"/>
  <c r="R118" i="10"/>
  <c r="R119" i="10"/>
  <c r="R120" i="10"/>
  <c r="R121" i="10"/>
  <c r="R122" i="10"/>
  <c r="R123" i="10"/>
  <c r="R124" i="10"/>
  <c r="R125" i="10"/>
  <c r="R126" i="10"/>
  <c r="R127" i="10"/>
  <c r="R128" i="10"/>
  <c r="R129" i="10"/>
  <c r="R130" i="10"/>
  <c r="R131" i="10"/>
  <c r="R132" i="10"/>
  <c r="R133" i="10"/>
  <c r="R134" i="10"/>
  <c r="R135" i="10"/>
  <c r="R136" i="10"/>
  <c r="R137" i="10"/>
  <c r="R138" i="10"/>
  <c r="R139" i="10"/>
  <c r="R140" i="10"/>
  <c r="R141" i="10"/>
  <c r="R142" i="10"/>
  <c r="R143" i="10"/>
  <c r="R144" i="10"/>
  <c r="R145" i="10"/>
  <c r="R146" i="10"/>
  <c r="R147" i="10"/>
  <c r="R148" i="10"/>
  <c r="R149" i="10"/>
  <c r="R150" i="10"/>
  <c r="R151" i="10"/>
  <c r="R152" i="10"/>
  <c r="R153" i="10"/>
  <c r="R154" i="10"/>
  <c r="R155" i="10"/>
  <c r="R156" i="10"/>
  <c r="R157" i="10"/>
  <c r="R158" i="10"/>
  <c r="R159" i="10"/>
  <c r="R160" i="10"/>
  <c r="R161" i="10"/>
  <c r="R162" i="10"/>
  <c r="R163" i="10"/>
  <c r="R164" i="10"/>
  <c r="R165" i="10"/>
  <c r="R166" i="10"/>
  <c r="R167" i="10"/>
  <c r="R168" i="10"/>
  <c r="R169" i="10"/>
  <c r="R170" i="10"/>
  <c r="R171" i="10"/>
  <c r="R172" i="10"/>
  <c r="R173" i="10"/>
  <c r="R174" i="10"/>
  <c r="R175" i="10"/>
  <c r="R176" i="10"/>
  <c r="R177" i="10"/>
  <c r="R178" i="10"/>
  <c r="R179" i="10"/>
  <c r="R180" i="10"/>
  <c r="R181" i="10"/>
  <c r="R182" i="10"/>
  <c r="R183" i="10"/>
  <c r="R184" i="10"/>
  <c r="R185" i="10"/>
  <c r="R186" i="10"/>
  <c r="R187" i="10"/>
  <c r="R188" i="10"/>
  <c r="R189" i="10"/>
  <c r="R190" i="10"/>
  <c r="R191" i="10"/>
  <c r="R192" i="10"/>
  <c r="R193" i="10"/>
  <c r="R194" i="10"/>
  <c r="R195" i="10"/>
  <c r="R196" i="10"/>
  <c r="R197" i="10"/>
  <c r="R198" i="10"/>
  <c r="R199" i="10"/>
  <c r="R200" i="10"/>
  <c r="R201" i="10"/>
  <c r="R202" i="10"/>
  <c r="R203" i="10"/>
  <c r="R204" i="10"/>
  <c r="R205" i="10"/>
  <c r="R206" i="10"/>
  <c r="R207" i="10"/>
  <c r="R208" i="10"/>
  <c r="R209" i="10"/>
  <c r="R210" i="10"/>
  <c r="R211" i="10"/>
  <c r="R212" i="10"/>
  <c r="R213" i="10"/>
  <c r="R214" i="10"/>
  <c r="R215" i="10"/>
  <c r="R216" i="10"/>
  <c r="R217" i="10"/>
  <c r="R218" i="10"/>
  <c r="R219" i="10"/>
  <c r="R220" i="10"/>
  <c r="R221" i="10"/>
  <c r="R222" i="10"/>
  <c r="R223" i="10"/>
  <c r="R224" i="10"/>
  <c r="R225" i="10"/>
  <c r="R226" i="10"/>
  <c r="R227" i="10"/>
  <c r="R228" i="10"/>
  <c r="R229" i="10"/>
  <c r="R230" i="10"/>
  <c r="R231" i="10"/>
  <c r="R232" i="10"/>
  <c r="R233" i="10"/>
  <c r="R234" i="10"/>
  <c r="R235" i="10"/>
  <c r="R236" i="10"/>
  <c r="R237" i="10"/>
  <c r="R238" i="10"/>
  <c r="R239" i="10"/>
  <c r="R240" i="10"/>
  <c r="R241" i="10"/>
  <c r="R242" i="10"/>
  <c r="R243" i="10"/>
  <c r="R244" i="10"/>
  <c r="R245" i="10"/>
  <c r="R246" i="10"/>
  <c r="R247" i="10"/>
  <c r="R248" i="10"/>
  <c r="R249" i="10"/>
  <c r="R250" i="10"/>
  <c r="R251" i="10"/>
  <c r="R252" i="10"/>
  <c r="R253" i="10"/>
  <c r="R254" i="10"/>
  <c r="R255" i="10"/>
  <c r="R256" i="10"/>
  <c r="R257" i="10"/>
  <c r="R258" i="10"/>
  <c r="R259" i="10"/>
  <c r="R260" i="10"/>
  <c r="R261" i="10"/>
  <c r="R262" i="10"/>
  <c r="R263" i="10"/>
  <c r="R264" i="10"/>
  <c r="R265" i="10"/>
  <c r="R266" i="10"/>
  <c r="R267" i="10"/>
  <c r="R268" i="10"/>
  <c r="R269" i="10"/>
  <c r="R270" i="10"/>
  <c r="R271" i="10"/>
  <c r="R272" i="10"/>
  <c r="R273" i="10"/>
  <c r="R274" i="10"/>
  <c r="R275" i="10"/>
  <c r="R276" i="10"/>
  <c r="R277" i="10"/>
  <c r="R278" i="10"/>
  <c r="R279" i="10"/>
  <c r="R280" i="10"/>
  <c r="R281" i="10"/>
  <c r="R282" i="10"/>
  <c r="R283" i="10"/>
  <c r="R284" i="10"/>
  <c r="R285" i="10"/>
  <c r="R286" i="10"/>
  <c r="R287" i="10"/>
  <c r="R288" i="10"/>
  <c r="R289" i="10"/>
  <c r="R290" i="10"/>
  <c r="R291" i="10"/>
  <c r="R292" i="10"/>
  <c r="R293" i="10"/>
  <c r="R294" i="10"/>
  <c r="R295" i="10"/>
  <c r="R296" i="10"/>
  <c r="R297" i="10"/>
  <c r="R298" i="10"/>
  <c r="R299" i="10"/>
  <c r="R300" i="10"/>
  <c r="R301" i="10"/>
  <c r="R302" i="10"/>
  <c r="R303" i="10"/>
  <c r="R304" i="10"/>
  <c r="R305" i="10"/>
  <c r="R306" i="10"/>
  <c r="R307" i="10"/>
  <c r="R308" i="10"/>
  <c r="R309" i="10"/>
  <c r="R310" i="10"/>
  <c r="R311" i="10"/>
  <c r="R312" i="10"/>
  <c r="R313" i="10"/>
  <c r="R314" i="10"/>
  <c r="R315" i="10"/>
  <c r="R316" i="10"/>
  <c r="R317" i="10"/>
  <c r="R318" i="10"/>
  <c r="R319" i="10"/>
  <c r="R320" i="10"/>
  <c r="R321" i="10"/>
  <c r="R322" i="10"/>
  <c r="R323" i="10"/>
  <c r="R324" i="10"/>
  <c r="R325" i="10"/>
  <c r="R326" i="10"/>
  <c r="R327" i="10"/>
  <c r="R328" i="10"/>
  <c r="R329" i="10"/>
  <c r="R330" i="10"/>
  <c r="R331" i="10"/>
  <c r="R332" i="10"/>
  <c r="R333" i="10"/>
  <c r="R334" i="10"/>
  <c r="R335" i="10"/>
  <c r="R336" i="10"/>
  <c r="R337" i="10"/>
  <c r="R338" i="10"/>
  <c r="R339" i="10"/>
  <c r="R340" i="10"/>
  <c r="R341" i="10"/>
  <c r="R342" i="10"/>
  <c r="R343" i="10"/>
  <c r="R344" i="10"/>
  <c r="R345" i="10"/>
  <c r="R346" i="10"/>
  <c r="R347" i="10"/>
  <c r="R348" i="10"/>
  <c r="R349" i="10"/>
  <c r="R350" i="10"/>
  <c r="R351" i="10"/>
  <c r="R352" i="10"/>
  <c r="R353" i="10"/>
  <c r="R354" i="10"/>
  <c r="R355" i="10"/>
  <c r="R356" i="10"/>
  <c r="R357" i="10"/>
  <c r="R358" i="10"/>
  <c r="R359" i="10"/>
  <c r="R360" i="10"/>
  <c r="R361" i="10"/>
  <c r="R362" i="10"/>
  <c r="R363" i="10"/>
  <c r="R364" i="10"/>
  <c r="R365" i="10"/>
  <c r="R366" i="10"/>
  <c r="R367" i="10"/>
  <c r="R368" i="10"/>
  <c r="R369" i="10"/>
  <c r="R370" i="10"/>
  <c r="R371" i="10"/>
  <c r="R372" i="10"/>
  <c r="R373" i="10"/>
  <c r="R374" i="10"/>
  <c r="R375" i="10"/>
  <c r="R376" i="10"/>
  <c r="R377" i="10"/>
  <c r="R378" i="10"/>
  <c r="R379" i="10"/>
  <c r="R380" i="10"/>
  <c r="R381" i="10"/>
  <c r="R382" i="10"/>
  <c r="R383" i="10"/>
  <c r="R384" i="10"/>
  <c r="R385" i="10"/>
  <c r="R386" i="10"/>
  <c r="R387" i="10"/>
  <c r="R388" i="10"/>
  <c r="R389" i="10"/>
  <c r="R390" i="10"/>
  <c r="R391" i="10"/>
  <c r="R392" i="10"/>
  <c r="R393" i="10"/>
  <c r="R394" i="10"/>
  <c r="R395" i="10"/>
  <c r="R396" i="10"/>
  <c r="R397" i="10"/>
  <c r="R398" i="10"/>
  <c r="R399" i="10"/>
  <c r="R400" i="10"/>
  <c r="R401" i="10"/>
  <c r="R402" i="10"/>
  <c r="R403" i="10"/>
  <c r="R404" i="10"/>
  <c r="R405" i="10"/>
  <c r="R406" i="10"/>
  <c r="R407" i="10"/>
  <c r="R408" i="10"/>
  <c r="R409" i="10"/>
  <c r="R410" i="10"/>
  <c r="R411" i="10"/>
  <c r="R412" i="10"/>
  <c r="R413" i="10"/>
  <c r="R414" i="10"/>
  <c r="R415" i="10"/>
  <c r="R416" i="10"/>
  <c r="R417" i="10"/>
  <c r="R418" i="10"/>
  <c r="R419" i="10"/>
  <c r="R420" i="10"/>
  <c r="R421" i="10"/>
  <c r="R422" i="10"/>
  <c r="R423" i="10"/>
  <c r="R424" i="10"/>
  <c r="R425" i="10"/>
  <c r="R426" i="10"/>
  <c r="R427" i="10"/>
  <c r="R428" i="10"/>
  <c r="R429" i="10"/>
  <c r="R430" i="10"/>
  <c r="R431" i="10"/>
  <c r="R432" i="10"/>
  <c r="R433" i="10"/>
  <c r="R434" i="10"/>
  <c r="R435" i="10"/>
  <c r="R436" i="10"/>
  <c r="R437" i="10"/>
  <c r="R438" i="10"/>
  <c r="R439" i="10"/>
  <c r="R440" i="10"/>
  <c r="R441" i="10"/>
  <c r="R442" i="10"/>
  <c r="R443" i="10"/>
  <c r="R444" i="10"/>
  <c r="R445" i="10"/>
  <c r="R446" i="10"/>
  <c r="R447" i="10"/>
  <c r="R448" i="10"/>
  <c r="R449" i="10"/>
  <c r="R450" i="10"/>
  <c r="R451" i="10"/>
  <c r="R452" i="10"/>
  <c r="R453" i="10"/>
  <c r="R454" i="10"/>
  <c r="R455" i="10"/>
  <c r="R456" i="10"/>
  <c r="R457" i="10"/>
  <c r="R458" i="10"/>
  <c r="R459" i="10"/>
  <c r="R460" i="10"/>
  <c r="R461" i="10"/>
  <c r="R462" i="10"/>
  <c r="R463" i="10"/>
  <c r="R464" i="10"/>
  <c r="R465" i="10"/>
  <c r="R466" i="10"/>
  <c r="R467" i="10"/>
  <c r="R468" i="10"/>
  <c r="R469" i="10"/>
  <c r="R470" i="10"/>
  <c r="R471" i="10"/>
  <c r="R472" i="10"/>
  <c r="R473" i="10"/>
  <c r="R474" i="10"/>
  <c r="R475" i="10"/>
  <c r="R476" i="10"/>
  <c r="R477" i="10"/>
  <c r="R478" i="10"/>
  <c r="R479" i="10"/>
  <c r="R480" i="10"/>
  <c r="R481" i="10"/>
  <c r="R482" i="10"/>
  <c r="R483" i="10"/>
  <c r="R484" i="10"/>
  <c r="R485" i="10"/>
  <c r="R486" i="10"/>
  <c r="R487" i="10"/>
  <c r="R488" i="10"/>
  <c r="R489" i="10"/>
  <c r="R490" i="10"/>
  <c r="R491" i="10"/>
  <c r="R492" i="10"/>
  <c r="R493" i="10"/>
  <c r="R494" i="10"/>
  <c r="R495" i="10"/>
  <c r="R496" i="10"/>
  <c r="R497" i="10"/>
  <c r="R498" i="10"/>
  <c r="R499" i="10"/>
  <c r="R500" i="10"/>
  <c r="R501" i="10"/>
  <c r="R502" i="10"/>
  <c r="R503" i="10"/>
  <c r="R504" i="10"/>
  <c r="R505" i="10"/>
  <c r="R506" i="10"/>
  <c r="R507" i="10"/>
  <c r="R508" i="10"/>
  <c r="R509" i="10"/>
  <c r="R510" i="10"/>
  <c r="R511" i="10"/>
  <c r="R512" i="10"/>
  <c r="R513" i="10"/>
  <c r="R514" i="10"/>
  <c r="R515" i="10"/>
  <c r="R516" i="10"/>
  <c r="R517" i="10"/>
  <c r="R518" i="10"/>
  <c r="R519" i="10"/>
  <c r="R520" i="10"/>
  <c r="R521" i="10"/>
  <c r="R522" i="10"/>
  <c r="R523" i="10"/>
  <c r="R524" i="10"/>
  <c r="R525" i="10"/>
  <c r="R526" i="10"/>
  <c r="R527" i="10"/>
  <c r="R528" i="10"/>
  <c r="R529" i="10"/>
  <c r="R530" i="10"/>
  <c r="R531" i="10"/>
  <c r="R532" i="10"/>
  <c r="R533" i="10"/>
  <c r="R534" i="10"/>
  <c r="R535" i="10"/>
  <c r="R536" i="10"/>
  <c r="R537" i="10"/>
  <c r="R538" i="10"/>
  <c r="R539" i="10"/>
  <c r="R540" i="10"/>
  <c r="R541" i="10"/>
  <c r="R542" i="10"/>
  <c r="R543" i="10"/>
  <c r="R544" i="10"/>
  <c r="R545" i="10"/>
  <c r="R546" i="10"/>
  <c r="R547" i="10"/>
  <c r="R548" i="10"/>
  <c r="R549" i="10"/>
  <c r="R550" i="10"/>
  <c r="R551" i="10"/>
  <c r="R552" i="10"/>
  <c r="R553" i="10"/>
  <c r="R554" i="10"/>
  <c r="R555" i="10"/>
  <c r="R556" i="10"/>
  <c r="R557" i="10"/>
  <c r="R558" i="10"/>
  <c r="R559" i="10"/>
  <c r="R560" i="10"/>
  <c r="R561" i="10"/>
  <c r="R562" i="10"/>
  <c r="R563" i="10"/>
  <c r="R564" i="10"/>
  <c r="R565" i="10"/>
  <c r="R566" i="10"/>
  <c r="R567" i="10"/>
  <c r="R568" i="10"/>
  <c r="R569" i="10"/>
  <c r="R570" i="10"/>
  <c r="R571" i="10"/>
  <c r="R572" i="10"/>
  <c r="R573" i="10"/>
  <c r="R574" i="10"/>
  <c r="R575" i="10"/>
  <c r="R576" i="10"/>
  <c r="R577" i="10"/>
  <c r="R578" i="10"/>
  <c r="R579" i="10"/>
  <c r="R580" i="10"/>
  <c r="R581" i="10"/>
  <c r="R582" i="10"/>
  <c r="R583" i="10"/>
  <c r="R584" i="10"/>
  <c r="R585" i="10"/>
  <c r="R586" i="10"/>
  <c r="R587" i="10"/>
  <c r="R588" i="10"/>
  <c r="R589" i="10"/>
  <c r="R590" i="10"/>
  <c r="R591" i="10"/>
  <c r="R592" i="10"/>
  <c r="R593" i="10"/>
  <c r="R594" i="10"/>
  <c r="R595" i="10"/>
  <c r="R596" i="10"/>
  <c r="R597" i="10"/>
  <c r="R598" i="10"/>
  <c r="R599" i="10"/>
  <c r="R600" i="10"/>
  <c r="R601" i="10"/>
  <c r="R602" i="10"/>
  <c r="R603" i="10"/>
  <c r="R604" i="10"/>
  <c r="R605" i="10"/>
  <c r="R606" i="10"/>
  <c r="R607" i="10"/>
  <c r="R608" i="10"/>
  <c r="R609" i="10"/>
  <c r="R610" i="10"/>
  <c r="R611" i="10"/>
  <c r="R612" i="10"/>
  <c r="R613" i="10"/>
  <c r="R614" i="10"/>
  <c r="R615" i="10"/>
  <c r="R616" i="10"/>
  <c r="R617" i="10"/>
  <c r="R618" i="10"/>
  <c r="R619" i="10"/>
  <c r="R620" i="10"/>
  <c r="R621" i="10"/>
  <c r="R622" i="10"/>
  <c r="R623" i="10"/>
  <c r="R624" i="10"/>
  <c r="R625" i="10"/>
  <c r="R626" i="10"/>
  <c r="R627" i="10"/>
  <c r="R628" i="10"/>
  <c r="R629" i="10"/>
  <c r="R630" i="10"/>
  <c r="R631" i="10"/>
  <c r="R632" i="10"/>
  <c r="R633" i="10"/>
  <c r="R634" i="10"/>
  <c r="R635" i="10"/>
  <c r="R636" i="10"/>
  <c r="R637" i="10"/>
  <c r="R638" i="10"/>
  <c r="R639" i="10"/>
  <c r="R640" i="10"/>
  <c r="R641" i="10"/>
  <c r="R642" i="10"/>
  <c r="R643" i="10"/>
  <c r="R644" i="10"/>
  <c r="R645" i="10"/>
  <c r="R646" i="10"/>
  <c r="R647" i="10"/>
  <c r="R648" i="10"/>
  <c r="R649" i="10"/>
  <c r="R650" i="10"/>
  <c r="R651" i="10"/>
  <c r="R652" i="10"/>
  <c r="R653" i="10"/>
  <c r="R654" i="10"/>
  <c r="R655" i="10"/>
  <c r="R656" i="10"/>
  <c r="R657" i="10"/>
  <c r="R658" i="10"/>
  <c r="R659" i="10"/>
  <c r="R660" i="10"/>
  <c r="R661" i="10"/>
  <c r="R662" i="10"/>
  <c r="R663" i="10"/>
  <c r="R664" i="10"/>
  <c r="R665" i="10"/>
  <c r="R666" i="10"/>
  <c r="R667" i="10"/>
  <c r="R668" i="10"/>
  <c r="R669" i="10"/>
  <c r="R670" i="10"/>
  <c r="R671" i="10"/>
  <c r="R672" i="10"/>
  <c r="R673" i="10"/>
  <c r="R674" i="10"/>
  <c r="R675" i="10"/>
  <c r="R676" i="10"/>
  <c r="R677" i="10"/>
  <c r="R678" i="10"/>
  <c r="R679" i="10"/>
  <c r="R680" i="10"/>
  <c r="R681" i="10"/>
  <c r="R682" i="10"/>
  <c r="R683" i="10"/>
  <c r="R684" i="10"/>
  <c r="R685" i="10"/>
  <c r="R686" i="10"/>
  <c r="R687" i="10"/>
  <c r="R688" i="10"/>
  <c r="R689" i="10"/>
  <c r="R690" i="10"/>
  <c r="R691" i="10"/>
  <c r="R692" i="10"/>
  <c r="R693" i="10"/>
  <c r="R694" i="10"/>
  <c r="R695" i="10"/>
  <c r="R696" i="10"/>
  <c r="R697" i="10"/>
  <c r="R698" i="10"/>
  <c r="R699" i="10"/>
  <c r="R700" i="10"/>
  <c r="R701" i="10"/>
  <c r="R702" i="10"/>
  <c r="R703" i="10"/>
  <c r="R704" i="10"/>
  <c r="R705" i="10"/>
  <c r="R706" i="10"/>
  <c r="R707" i="10"/>
  <c r="R708" i="10"/>
  <c r="R709" i="10"/>
  <c r="R710" i="10"/>
  <c r="R711" i="10"/>
  <c r="R712" i="10"/>
  <c r="R713" i="10"/>
  <c r="R714" i="10"/>
  <c r="R715" i="10"/>
  <c r="R716" i="10"/>
  <c r="R717" i="10"/>
  <c r="R718" i="10"/>
  <c r="R719" i="10"/>
  <c r="R720" i="10"/>
  <c r="R721" i="10"/>
  <c r="R722" i="10"/>
  <c r="R723" i="10"/>
  <c r="R724" i="10"/>
  <c r="R725" i="10"/>
  <c r="R726" i="10"/>
  <c r="R727" i="10"/>
  <c r="R728" i="10"/>
  <c r="R729" i="10"/>
  <c r="R730" i="10"/>
  <c r="R731" i="10"/>
  <c r="R732" i="10"/>
  <c r="R733" i="10"/>
  <c r="R734" i="10"/>
  <c r="R735" i="10"/>
  <c r="R736" i="10"/>
  <c r="R737" i="10"/>
  <c r="R738" i="10"/>
  <c r="R739" i="10"/>
  <c r="R740" i="10"/>
  <c r="R741" i="10"/>
  <c r="R742" i="10"/>
  <c r="R743" i="10"/>
  <c r="R744" i="10"/>
  <c r="R745" i="10"/>
  <c r="R746" i="10"/>
  <c r="R747" i="10"/>
  <c r="R748" i="10"/>
  <c r="R749" i="10"/>
  <c r="R750" i="10"/>
  <c r="R751" i="10"/>
  <c r="R752" i="10"/>
  <c r="R753" i="10"/>
  <c r="R754" i="10"/>
  <c r="R755" i="10"/>
  <c r="R756" i="10"/>
  <c r="R757" i="10"/>
  <c r="R758" i="10"/>
  <c r="R759" i="10"/>
  <c r="R760" i="10"/>
  <c r="R761" i="10"/>
  <c r="R762" i="10"/>
  <c r="R763" i="10"/>
  <c r="R764" i="10"/>
  <c r="R765" i="10"/>
  <c r="R766" i="10"/>
  <c r="R767" i="10"/>
  <c r="R768" i="10"/>
  <c r="R769" i="10"/>
  <c r="R770" i="10"/>
  <c r="R771" i="10"/>
  <c r="R772" i="10"/>
  <c r="R773" i="10"/>
  <c r="R774" i="10"/>
  <c r="R775" i="10"/>
  <c r="R776" i="10"/>
  <c r="R777" i="10"/>
  <c r="R778" i="10"/>
  <c r="R779" i="10"/>
  <c r="R780" i="10"/>
  <c r="R781" i="10"/>
  <c r="R782" i="10"/>
  <c r="R783" i="10"/>
  <c r="R784" i="10"/>
  <c r="R785" i="10"/>
  <c r="R786" i="10"/>
  <c r="R787" i="10"/>
  <c r="R788" i="10"/>
  <c r="R789" i="10"/>
  <c r="R790" i="10"/>
  <c r="R791" i="10"/>
  <c r="R792" i="10"/>
  <c r="R793" i="10"/>
  <c r="R794" i="10"/>
  <c r="R795" i="10"/>
  <c r="R796" i="10"/>
  <c r="R797" i="10"/>
  <c r="R798" i="10"/>
  <c r="R799" i="10"/>
  <c r="R800" i="10"/>
  <c r="R801" i="10"/>
  <c r="R802" i="10"/>
  <c r="R803" i="10"/>
  <c r="R804" i="10"/>
  <c r="R805" i="10"/>
  <c r="R806" i="10"/>
  <c r="R807" i="10"/>
  <c r="R808" i="10"/>
  <c r="R809" i="10"/>
  <c r="R810" i="10"/>
  <c r="R811" i="10"/>
  <c r="R812" i="10"/>
  <c r="R813" i="10"/>
  <c r="R814" i="10"/>
  <c r="R815" i="10"/>
  <c r="R816" i="10"/>
  <c r="R817" i="10"/>
  <c r="R818" i="10"/>
  <c r="R819" i="10"/>
  <c r="R820" i="10"/>
  <c r="R821" i="10"/>
  <c r="R822" i="10"/>
  <c r="R823" i="10"/>
  <c r="R824" i="10"/>
  <c r="R825" i="10"/>
  <c r="R826" i="10"/>
  <c r="R827" i="10"/>
  <c r="R828" i="10"/>
  <c r="R829" i="10"/>
  <c r="R830" i="10"/>
  <c r="R831" i="10"/>
  <c r="R832" i="10"/>
  <c r="R833" i="10"/>
  <c r="R834" i="10"/>
  <c r="R835" i="10"/>
  <c r="R836" i="10"/>
  <c r="R837" i="10"/>
  <c r="R838" i="10"/>
  <c r="R839" i="10"/>
  <c r="R840" i="10"/>
  <c r="R841" i="10"/>
  <c r="R842" i="10"/>
  <c r="R843" i="10"/>
  <c r="R844" i="10"/>
  <c r="R845" i="10"/>
  <c r="R846" i="10"/>
  <c r="R847" i="10"/>
  <c r="R848" i="10"/>
  <c r="R849" i="10"/>
  <c r="R850" i="10"/>
  <c r="R851" i="10"/>
  <c r="R852" i="10"/>
  <c r="R853" i="10"/>
  <c r="R854" i="10"/>
  <c r="R855" i="10"/>
  <c r="R856" i="10"/>
  <c r="R857" i="10"/>
  <c r="R858" i="10"/>
  <c r="R859" i="10"/>
  <c r="R860" i="10"/>
  <c r="R861" i="10"/>
  <c r="R862" i="10"/>
  <c r="R863" i="10"/>
  <c r="R864" i="10"/>
  <c r="R865" i="10"/>
  <c r="R866" i="10"/>
  <c r="R867" i="10"/>
  <c r="R868" i="10"/>
  <c r="R869" i="10"/>
  <c r="R870" i="10"/>
  <c r="R871" i="10"/>
  <c r="R872" i="10"/>
  <c r="R873" i="10"/>
  <c r="R874" i="10"/>
  <c r="R875" i="10"/>
  <c r="R876" i="10"/>
  <c r="R877" i="10"/>
  <c r="R878" i="10"/>
  <c r="R879" i="10"/>
  <c r="R880" i="10"/>
  <c r="R881" i="10"/>
  <c r="R882" i="10"/>
  <c r="R883" i="10"/>
  <c r="R884" i="10"/>
  <c r="R885" i="10"/>
  <c r="R886" i="10"/>
  <c r="R887" i="10"/>
  <c r="R888" i="10"/>
  <c r="R889" i="10"/>
  <c r="R890" i="10"/>
  <c r="R891" i="10"/>
  <c r="R892" i="10"/>
  <c r="R893" i="10"/>
  <c r="R894" i="10"/>
  <c r="R895" i="10"/>
  <c r="R896" i="10"/>
  <c r="R897" i="10"/>
  <c r="R898" i="10"/>
  <c r="R899" i="10"/>
  <c r="R900" i="10"/>
  <c r="R901" i="10"/>
  <c r="R902" i="10"/>
  <c r="R903" i="10"/>
  <c r="R904" i="10"/>
  <c r="R905" i="10"/>
  <c r="R906" i="10"/>
  <c r="R907" i="10"/>
  <c r="R908" i="10"/>
  <c r="R909" i="10"/>
  <c r="R910" i="10"/>
  <c r="R911" i="10"/>
  <c r="R912" i="10"/>
  <c r="R913" i="10"/>
  <c r="R914" i="10"/>
  <c r="R915" i="10"/>
  <c r="R916" i="10"/>
  <c r="R917" i="10"/>
  <c r="R918" i="10"/>
  <c r="R919" i="10"/>
  <c r="R920" i="10"/>
  <c r="R921" i="10"/>
  <c r="R922" i="10"/>
  <c r="R923" i="10"/>
  <c r="R924" i="10"/>
  <c r="R925" i="10"/>
  <c r="R926" i="10"/>
  <c r="R927" i="10"/>
  <c r="R928" i="10"/>
  <c r="R929" i="10"/>
  <c r="R930" i="10"/>
  <c r="R931" i="10"/>
  <c r="R932" i="10"/>
  <c r="R933" i="10"/>
  <c r="R934" i="10"/>
  <c r="R935" i="10"/>
  <c r="R936" i="10"/>
  <c r="R937" i="10"/>
  <c r="R938" i="10"/>
  <c r="R939" i="10"/>
  <c r="R940" i="10"/>
  <c r="R941" i="10"/>
  <c r="R942" i="10"/>
  <c r="R943" i="10"/>
  <c r="R944" i="10"/>
  <c r="R945" i="10"/>
  <c r="R946" i="10"/>
  <c r="R947" i="10"/>
  <c r="R948" i="10"/>
  <c r="R949" i="10"/>
  <c r="R950" i="10"/>
  <c r="R951" i="10"/>
  <c r="R952" i="10"/>
  <c r="R953" i="10"/>
  <c r="R954" i="10"/>
  <c r="R955" i="10"/>
  <c r="R956" i="10"/>
  <c r="R957" i="10"/>
  <c r="R958" i="10"/>
  <c r="R959" i="10"/>
  <c r="R960" i="10"/>
  <c r="R961" i="10"/>
  <c r="R962" i="10"/>
  <c r="R963" i="10"/>
  <c r="R964" i="10"/>
  <c r="R965" i="10"/>
  <c r="R966" i="10"/>
  <c r="R967" i="10"/>
  <c r="R968" i="10"/>
  <c r="R969" i="10"/>
  <c r="R970" i="10"/>
  <c r="R971" i="10"/>
  <c r="R972" i="10"/>
  <c r="R973" i="10"/>
  <c r="R974" i="10"/>
  <c r="R975" i="10"/>
  <c r="R976" i="10"/>
  <c r="R977" i="10"/>
  <c r="R978" i="10"/>
  <c r="R979" i="10"/>
  <c r="R980" i="10"/>
  <c r="R981" i="10"/>
  <c r="R982" i="10"/>
  <c r="R983" i="10"/>
  <c r="R984" i="10"/>
  <c r="R985" i="10"/>
  <c r="R986" i="10"/>
  <c r="R987" i="10"/>
  <c r="R988" i="10"/>
  <c r="R989" i="10"/>
  <c r="R990" i="10"/>
  <c r="R991" i="10"/>
  <c r="R992" i="10"/>
  <c r="R993" i="10"/>
  <c r="R994" i="10"/>
  <c r="R995" i="10"/>
  <c r="R996" i="10"/>
  <c r="R997" i="10"/>
  <c r="R998" i="10"/>
  <c r="R999" i="10"/>
  <c r="R1000" i="10"/>
  <c r="R1001" i="10"/>
  <c r="R1002" i="10"/>
  <c r="R1003" i="10"/>
  <c r="R1004" i="10"/>
  <c r="R1005" i="10"/>
  <c r="R1006" i="10"/>
  <c r="R1007" i="10"/>
  <c r="R1008" i="10"/>
  <c r="R1009" i="10"/>
  <c r="R1010" i="10"/>
  <c r="R1011" i="10"/>
  <c r="R1012" i="10"/>
  <c r="R1013" i="10"/>
  <c r="R1014" i="10"/>
  <c r="R1015" i="10"/>
  <c r="R1016" i="10"/>
  <c r="R1017" i="10"/>
  <c r="R1018" i="10"/>
  <c r="R1019" i="10"/>
  <c r="R1020" i="10"/>
  <c r="R1021" i="10"/>
  <c r="R1022" i="10"/>
  <c r="R1023" i="10"/>
  <c r="R1024" i="10"/>
  <c r="R1025" i="10"/>
  <c r="R1026" i="10"/>
  <c r="R1027" i="10"/>
  <c r="R1028" i="10"/>
  <c r="R1029" i="10"/>
  <c r="R1030" i="10"/>
  <c r="R1031" i="10"/>
  <c r="R1032" i="10"/>
  <c r="R1033" i="10"/>
  <c r="R1034" i="10"/>
  <c r="R1035" i="10"/>
  <c r="R1036" i="10"/>
  <c r="R1037" i="10"/>
  <c r="R1038" i="10"/>
  <c r="R1039" i="10"/>
  <c r="R1040" i="10"/>
  <c r="R1041" i="10"/>
  <c r="R1042" i="10"/>
  <c r="R1043" i="10"/>
  <c r="R1044" i="10"/>
  <c r="R1045" i="10"/>
  <c r="R1046" i="10"/>
  <c r="R1047" i="10"/>
  <c r="R1048" i="10"/>
  <c r="R1049" i="10"/>
  <c r="R1050" i="10"/>
  <c r="R1051" i="10"/>
  <c r="R1052" i="10"/>
  <c r="R1053" i="10"/>
  <c r="R1054" i="10"/>
  <c r="R1055" i="10"/>
  <c r="R1056" i="10"/>
  <c r="R1057" i="10"/>
  <c r="R1058" i="10"/>
  <c r="R1059" i="10"/>
  <c r="R1060" i="10"/>
  <c r="R1061" i="10"/>
  <c r="R1062" i="10"/>
  <c r="R1063" i="10"/>
  <c r="R1064" i="10"/>
  <c r="R1065" i="10"/>
  <c r="R1066" i="10"/>
  <c r="R1067" i="10"/>
  <c r="R1068" i="10"/>
  <c r="R1069" i="10"/>
  <c r="R1070" i="10"/>
  <c r="R1071" i="10"/>
  <c r="R1072" i="10"/>
  <c r="R1073" i="10"/>
  <c r="R1074" i="10"/>
  <c r="R1075" i="10"/>
  <c r="R1076" i="10"/>
  <c r="R1077" i="10"/>
  <c r="R1078" i="10"/>
  <c r="R1079" i="10"/>
  <c r="R1080" i="10"/>
  <c r="R1081" i="10"/>
  <c r="R1082" i="10"/>
  <c r="R1083" i="10"/>
  <c r="R1084" i="10"/>
  <c r="R1085" i="10"/>
  <c r="R1086" i="10"/>
  <c r="R1087" i="10"/>
  <c r="R1088" i="10"/>
  <c r="R1089" i="10"/>
  <c r="R1090" i="10"/>
  <c r="R1091" i="10"/>
  <c r="R1092" i="10"/>
  <c r="R1093" i="10"/>
  <c r="R1094" i="10"/>
  <c r="R1095" i="10"/>
  <c r="R1096" i="10"/>
  <c r="R1097" i="10"/>
  <c r="R1098" i="10"/>
  <c r="R1099" i="10"/>
  <c r="R1100" i="10"/>
  <c r="R1101" i="10"/>
  <c r="R1102" i="10"/>
  <c r="R1103" i="10"/>
  <c r="R1104" i="10"/>
  <c r="R1105" i="10"/>
  <c r="R1106" i="10"/>
  <c r="R1107" i="10"/>
  <c r="R1108" i="10"/>
  <c r="R1109" i="10"/>
  <c r="R1110" i="10"/>
  <c r="R1111" i="10"/>
  <c r="R1112" i="10"/>
  <c r="R1113" i="10"/>
  <c r="R1114" i="10"/>
  <c r="R1115" i="10"/>
  <c r="R1116" i="10"/>
  <c r="R1117" i="10"/>
  <c r="R1118" i="10"/>
  <c r="R1119" i="10"/>
  <c r="R1120" i="10"/>
  <c r="R1121" i="10"/>
  <c r="R1122" i="10"/>
  <c r="R1123" i="10"/>
  <c r="R1124" i="10"/>
  <c r="R1125" i="10"/>
  <c r="R1126" i="10"/>
  <c r="R1127" i="10"/>
  <c r="R1128" i="10"/>
  <c r="R1129" i="10"/>
  <c r="R1130" i="10"/>
  <c r="R1131" i="10"/>
  <c r="R1132" i="10"/>
  <c r="R1133" i="10"/>
  <c r="R1134" i="10"/>
  <c r="R1135" i="10"/>
  <c r="R1136" i="10"/>
  <c r="R1137" i="10"/>
  <c r="R1138" i="10"/>
  <c r="R1139" i="10"/>
  <c r="R1140" i="10"/>
  <c r="R1141" i="10"/>
  <c r="R1142" i="10"/>
  <c r="R1143" i="10"/>
  <c r="R1144" i="10"/>
  <c r="R1145" i="10"/>
  <c r="R1146" i="10"/>
  <c r="R1147" i="10"/>
  <c r="R1148" i="10"/>
  <c r="R1149" i="10"/>
  <c r="R1150" i="10"/>
  <c r="R1151" i="10"/>
  <c r="R1152" i="10"/>
  <c r="R1153" i="10"/>
  <c r="R1154" i="10"/>
  <c r="R1155" i="10"/>
  <c r="R1156" i="10"/>
  <c r="R1157" i="10"/>
  <c r="R1158" i="10"/>
  <c r="R1159" i="10"/>
  <c r="R1160" i="10"/>
  <c r="R1161" i="10"/>
  <c r="R1162" i="10"/>
  <c r="R1163" i="10"/>
  <c r="R1164" i="10"/>
  <c r="R1165" i="10"/>
  <c r="R1166" i="10"/>
  <c r="R1167" i="10"/>
  <c r="R1168" i="10"/>
  <c r="R1169" i="10"/>
  <c r="R1170" i="10"/>
  <c r="R1171" i="10"/>
  <c r="R1172" i="10"/>
  <c r="R1173" i="10"/>
  <c r="R1174" i="10"/>
  <c r="R1175" i="10"/>
  <c r="R1176" i="10"/>
  <c r="R1177" i="10"/>
  <c r="R1178" i="10"/>
  <c r="R1179" i="10"/>
  <c r="R1180" i="10"/>
  <c r="R1181" i="10"/>
  <c r="R1182" i="10"/>
  <c r="R1183" i="10"/>
  <c r="R1184" i="10"/>
  <c r="R1185" i="10"/>
  <c r="R1186" i="10"/>
  <c r="R1187" i="10"/>
  <c r="R1188" i="10"/>
  <c r="R1189" i="10"/>
  <c r="R1190" i="10"/>
  <c r="R1191" i="10"/>
  <c r="R1192" i="10"/>
  <c r="R1193" i="10"/>
  <c r="R1194" i="10"/>
  <c r="R1195" i="10"/>
  <c r="R1196" i="10"/>
  <c r="R1197" i="10"/>
  <c r="R1198" i="10"/>
  <c r="R1199" i="10"/>
  <c r="R1200" i="10"/>
  <c r="R1201" i="10"/>
  <c r="R1202" i="10"/>
  <c r="R1203" i="10"/>
  <c r="R1204" i="10"/>
  <c r="R1205" i="10"/>
  <c r="R1206" i="10"/>
  <c r="R1207" i="10"/>
  <c r="R1208" i="10"/>
  <c r="R1209" i="10"/>
  <c r="R1210" i="10"/>
  <c r="R1211" i="10"/>
  <c r="R1212" i="10"/>
  <c r="R1213" i="10"/>
  <c r="R1214" i="10"/>
  <c r="R1215" i="10"/>
  <c r="R1216" i="10"/>
  <c r="R1217" i="10"/>
  <c r="R1218" i="10"/>
  <c r="R1219" i="10"/>
  <c r="R1220" i="10"/>
  <c r="R1221" i="10"/>
  <c r="R1222" i="10"/>
  <c r="R1223" i="10"/>
  <c r="R1224" i="10"/>
  <c r="R1225" i="10"/>
  <c r="R1226" i="10"/>
  <c r="R1227" i="10"/>
  <c r="R1228" i="10"/>
  <c r="R1229" i="10"/>
  <c r="R1230" i="10"/>
  <c r="R1231" i="10"/>
  <c r="R1232" i="10"/>
  <c r="R1233" i="10"/>
  <c r="R1234" i="10"/>
  <c r="R1235" i="10"/>
  <c r="R1236" i="10"/>
  <c r="R1237" i="10"/>
  <c r="R1238" i="10"/>
  <c r="R1239" i="10"/>
  <c r="R1240" i="10"/>
  <c r="R1241" i="10"/>
  <c r="R1242" i="10"/>
  <c r="R1243" i="10"/>
  <c r="R1244" i="10"/>
  <c r="R1245" i="10"/>
  <c r="R1246" i="10"/>
  <c r="R1247" i="10"/>
  <c r="R1248" i="10"/>
  <c r="R1249" i="10"/>
  <c r="R1250" i="10"/>
  <c r="R1251" i="10"/>
  <c r="R1252" i="10"/>
  <c r="R1253" i="10"/>
  <c r="R1254" i="10"/>
  <c r="R1255" i="10"/>
  <c r="R1256" i="10"/>
  <c r="R1257" i="10"/>
  <c r="R1258" i="10"/>
  <c r="R1259" i="10"/>
  <c r="R1260" i="10"/>
  <c r="R1261" i="10"/>
  <c r="R1262" i="10"/>
  <c r="R1263" i="10"/>
  <c r="R1264" i="10"/>
  <c r="R1265" i="10"/>
  <c r="R1266" i="10"/>
  <c r="R1267" i="10"/>
  <c r="R1268" i="10"/>
  <c r="R1269" i="10"/>
  <c r="R1270" i="10"/>
  <c r="R1271" i="10"/>
  <c r="R1272" i="10"/>
  <c r="R1273" i="10"/>
  <c r="R1274" i="10"/>
  <c r="R1275" i="10"/>
  <c r="R1276" i="10"/>
  <c r="R1277" i="10"/>
  <c r="R1278" i="10"/>
  <c r="R1279" i="10"/>
  <c r="R1280" i="10"/>
  <c r="R1281" i="10"/>
  <c r="R1282" i="10"/>
  <c r="R1283" i="10"/>
  <c r="R1284" i="10"/>
  <c r="R1285" i="10"/>
  <c r="R1286" i="10"/>
  <c r="R1287" i="10"/>
  <c r="R1288" i="10"/>
  <c r="R1289" i="10"/>
  <c r="R1290" i="10"/>
  <c r="R1291" i="10"/>
  <c r="R1292" i="10"/>
  <c r="R1293" i="10"/>
  <c r="R1294" i="10"/>
  <c r="R1295" i="10"/>
  <c r="R1296" i="10"/>
  <c r="R1297" i="10"/>
  <c r="R1298" i="10"/>
  <c r="R1299" i="10"/>
  <c r="R1300" i="10"/>
  <c r="R1301" i="10"/>
  <c r="R1302" i="10"/>
  <c r="R1303" i="10"/>
  <c r="R1304" i="10"/>
  <c r="R1305" i="10"/>
  <c r="R1306" i="10"/>
  <c r="R1307" i="10"/>
  <c r="R1308" i="10"/>
  <c r="R1309" i="10"/>
  <c r="R1310" i="10"/>
  <c r="R1311" i="10"/>
  <c r="R1312" i="10"/>
  <c r="R1313" i="10"/>
  <c r="R1314" i="10"/>
  <c r="R1315" i="10"/>
  <c r="R1316" i="10"/>
  <c r="R1317" i="10"/>
  <c r="R1318" i="10"/>
  <c r="R1319" i="10"/>
  <c r="R1320" i="10"/>
  <c r="R1321" i="10"/>
  <c r="R1322" i="10"/>
  <c r="R1323" i="10"/>
  <c r="R1324" i="10"/>
  <c r="R1325" i="10"/>
  <c r="R1326" i="10"/>
  <c r="R1327" i="10"/>
  <c r="R1328" i="10"/>
  <c r="R1329" i="10"/>
  <c r="R1330" i="10"/>
  <c r="R1331" i="10"/>
  <c r="R1332" i="10"/>
  <c r="R1333" i="10"/>
  <c r="R1334" i="10"/>
  <c r="R1335" i="10"/>
  <c r="R1336" i="10"/>
  <c r="R1337" i="10"/>
  <c r="R1338" i="10"/>
  <c r="R1339" i="10"/>
  <c r="R1340" i="10"/>
  <c r="R1341" i="10"/>
  <c r="R1342" i="10"/>
  <c r="R1343" i="10"/>
  <c r="R1344" i="10"/>
  <c r="R1345" i="10"/>
  <c r="R1346" i="10"/>
  <c r="R1347" i="10"/>
  <c r="R1348" i="10"/>
  <c r="R1349" i="10"/>
  <c r="R1350" i="10"/>
  <c r="R1351" i="10"/>
  <c r="R1352" i="10"/>
  <c r="R1353" i="10"/>
  <c r="R1354" i="10"/>
  <c r="R1355" i="10"/>
  <c r="R1356" i="10"/>
  <c r="R1357" i="10"/>
  <c r="R1358" i="10"/>
  <c r="R1359" i="10"/>
  <c r="R1360" i="10"/>
  <c r="R1361" i="10"/>
  <c r="R1362" i="10"/>
  <c r="R1363" i="10"/>
  <c r="R1364" i="10"/>
  <c r="R1365" i="10"/>
  <c r="R1366" i="10"/>
  <c r="R1367" i="10"/>
  <c r="R1368" i="10"/>
  <c r="R1369" i="10"/>
  <c r="R1370" i="10"/>
  <c r="R1371" i="10"/>
  <c r="R1372" i="10"/>
  <c r="R1373" i="10"/>
  <c r="R1374" i="10"/>
  <c r="R1375" i="10"/>
  <c r="R1376" i="10"/>
  <c r="R1377" i="10"/>
  <c r="R1378" i="10"/>
  <c r="R1379" i="10"/>
  <c r="R1380" i="10"/>
  <c r="R1381" i="10"/>
  <c r="R1382" i="10"/>
  <c r="R1383" i="10"/>
  <c r="R1384" i="10"/>
  <c r="R1385" i="10"/>
  <c r="R1386" i="10"/>
  <c r="R1387" i="10"/>
  <c r="R1388" i="10"/>
  <c r="R1389" i="10"/>
  <c r="R1390" i="10"/>
  <c r="R1391" i="10"/>
  <c r="R1392" i="10"/>
  <c r="R1393" i="10"/>
  <c r="R1394" i="10"/>
  <c r="R1395" i="10"/>
  <c r="R1396" i="10"/>
  <c r="R1397" i="10"/>
  <c r="R1398" i="10"/>
  <c r="R1399" i="10"/>
  <c r="R1400" i="10"/>
  <c r="R1401" i="10"/>
  <c r="R1402" i="10"/>
  <c r="R1403" i="10"/>
  <c r="R1404" i="10"/>
  <c r="R1405" i="10"/>
  <c r="R1406" i="10"/>
  <c r="R1407" i="10"/>
  <c r="R1408" i="10"/>
  <c r="R1409" i="10"/>
  <c r="R1410" i="10"/>
  <c r="R1411" i="10"/>
  <c r="R1412" i="10"/>
  <c r="R1413" i="10"/>
  <c r="R1414" i="10"/>
  <c r="R1415" i="10"/>
  <c r="R1416" i="10"/>
  <c r="R1417" i="10"/>
  <c r="R1418" i="10"/>
  <c r="R1419" i="10"/>
  <c r="R1420" i="10"/>
  <c r="R1421" i="10"/>
  <c r="R1422" i="10"/>
  <c r="R1423" i="10"/>
  <c r="R1424" i="10"/>
  <c r="R1425" i="10"/>
  <c r="R1426" i="10"/>
  <c r="R1427" i="10"/>
  <c r="R1428" i="10"/>
  <c r="R1429" i="10"/>
  <c r="R1430" i="10"/>
  <c r="R1431" i="10"/>
  <c r="R1432" i="10"/>
  <c r="R1433" i="10"/>
  <c r="R1434" i="10"/>
  <c r="R1435" i="10"/>
  <c r="R1436" i="10"/>
  <c r="R1437" i="10"/>
  <c r="R1438" i="10"/>
  <c r="R1439" i="10"/>
  <c r="R1440" i="10"/>
  <c r="R1441" i="10"/>
  <c r="R1442" i="10"/>
  <c r="R1443" i="10"/>
  <c r="R1444" i="10"/>
  <c r="R1445" i="10"/>
  <c r="R1446" i="10"/>
  <c r="R1447" i="10"/>
  <c r="R1448" i="10"/>
  <c r="R1449" i="10"/>
  <c r="R1450" i="10"/>
  <c r="R1451" i="10"/>
  <c r="R1452" i="10"/>
  <c r="R1453" i="10"/>
  <c r="R1454" i="10"/>
  <c r="R1455" i="10"/>
  <c r="R1456" i="10"/>
  <c r="R1457" i="10"/>
  <c r="R1458" i="10"/>
  <c r="R1459" i="10"/>
  <c r="R1460" i="10"/>
  <c r="R1461" i="10"/>
  <c r="R1462" i="10"/>
  <c r="R1463" i="10"/>
  <c r="R1464" i="10"/>
  <c r="R1465" i="10"/>
  <c r="R1466" i="10"/>
  <c r="R1467" i="10"/>
  <c r="R1468" i="10"/>
  <c r="R1469" i="10"/>
  <c r="R1470" i="10"/>
  <c r="R1471" i="10"/>
  <c r="R1472" i="10"/>
  <c r="R1473" i="10"/>
  <c r="R1474" i="10"/>
  <c r="R1475" i="10"/>
  <c r="R1476" i="10"/>
  <c r="R1477" i="10"/>
  <c r="R1478" i="10"/>
  <c r="R1479" i="10"/>
  <c r="R1480" i="10"/>
  <c r="R1481" i="10"/>
  <c r="R1482" i="10"/>
  <c r="R1483" i="10"/>
  <c r="R1484" i="10"/>
  <c r="R1485" i="10"/>
  <c r="R1486" i="10"/>
  <c r="R1487" i="10"/>
  <c r="R1488" i="10"/>
  <c r="R1489" i="10"/>
  <c r="R1490" i="10"/>
  <c r="R1491" i="10"/>
  <c r="R1492" i="10"/>
  <c r="R1493" i="10"/>
  <c r="R1494" i="10"/>
  <c r="R1495" i="10"/>
  <c r="R1496" i="10"/>
  <c r="R1497" i="10"/>
  <c r="R1498" i="10"/>
  <c r="R1499" i="10"/>
  <c r="R1500" i="10"/>
  <c r="R1501" i="10"/>
  <c r="R1502" i="10"/>
  <c r="R1503" i="10"/>
  <c r="R1504" i="10"/>
  <c r="R1505" i="10"/>
  <c r="R1506" i="10"/>
  <c r="R1507" i="10"/>
  <c r="R1508" i="10"/>
  <c r="R1509" i="10"/>
  <c r="R1510" i="10"/>
  <c r="R1511" i="10"/>
  <c r="R1512" i="10"/>
  <c r="R1513" i="10"/>
  <c r="R1514" i="10"/>
  <c r="R1515" i="10"/>
  <c r="R1516" i="10"/>
  <c r="R1517" i="10"/>
  <c r="R1518" i="10"/>
  <c r="R1519" i="10"/>
  <c r="R1520" i="10"/>
  <c r="R1521" i="10"/>
  <c r="R1522" i="10"/>
  <c r="R1523" i="10"/>
  <c r="R1524" i="10"/>
  <c r="R1525" i="10"/>
  <c r="R1526" i="10"/>
  <c r="R1527" i="10"/>
  <c r="R1528" i="10"/>
  <c r="R1529" i="10"/>
  <c r="R1530" i="10"/>
  <c r="R1531" i="10"/>
  <c r="R1532" i="10"/>
  <c r="R1533" i="10"/>
  <c r="R1534" i="10"/>
  <c r="R1535" i="10"/>
  <c r="R1536" i="10"/>
  <c r="R1537" i="10"/>
  <c r="R1538" i="10"/>
  <c r="R1539" i="10"/>
  <c r="R1540" i="10"/>
  <c r="R1541" i="10"/>
  <c r="R1542" i="10"/>
  <c r="R1543" i="10"/>
  <c r="R1544" i="10"/>
  <c r="R1545" i="10"/>
  <c r="R1546" i="10"/>
  <c r="R1547" i="10"/>
  <c r="R1548" i="10"/>
  <c r="R1549" i="10"/>
  <c r="R1550" i="10"/>
  <c r="R1551" i="10"/>
  <c r="R1552" i="10"/>
  <c r="R1553" i="10"/>
  <c r="R1554" i="10"/>
  <c r="R1555" i="10"/>
  <c r="R1556" i="10"/>
  <c r="R1557" i="10"/>
  <c r="R1558" i="10"/>
  <c r="R1559" i="10"/>
  <c r="R1560" i="10"/>
  <c r="R1561" i="10"/>
  <c r="R1562" i="10"/>
  <c r="R1563" i="10"/>
  <c r="R1564" i="10"/>
  <c r="R1565" i="10"/>
  <c r="R1566" i="10"/>
  <c r="R1567" i="10"/>
  <c r="R1568" i="10"/>
  <c r="R1569" i="10"/>
  <c r="R1570" i="10"/>
  <c r="R1571" i="10"/>
  <c r="R1572" i="10"/>
  <c r="R1573" i="10"/>
  <c r="R1574" i="10"/>
  <c r="R1575" i="10"/>
  <c r="R1576" i="10"/>
  <c r="R1577" i="10"/>
  <c r="R1578" i="10"/>
  <c r="R1579" i="10"/>
  <c r="R1580" i="10"/>
  <c r="R1581" i="10"/>
  <c r="R1582" i="10"/>
  <c r="R1583" i="10"/>
  <c r="R1584" i="10"/>
  <c r="R1585" i="10"/>
  <c r="R1586" i="10"/>
  <c r="R1587" i="10"/>
  <c r="R1588" i="10"/>
  <c r="R1589" i="10"/>
  <c r="R1590" i="10"/>
  <c r="R1591" i="10"/>
  <c r="R1592" i="10"/>
  <c r="R1593" i="10"/>
  <c r="R1594" i="10"/>
  <c r="R1595" i="10"/>
  <c r="R1596" i="10"/>
  <c r="R1597" i="10"/>
  <c r="R1598" i="10"/>
  <c r="R1599" i="10"/>
  <c r="R1600" i="10"/>
  <c r="R1601" i="10"/>
  <c r="R1602" i="10"/>
  <c r="R1603" i="10"/>
  <c r="R1604" i="10"/>
  <c r="R1605" i="10"/>
  <c r="R1606" i="10"/>
  <c r="R1607" i="10"/>
  <c r="R1608" i="10"/>
  <c r="R1609" i="10"/>
  <c r="R1610" i="10"/>
  <c r="R1611" i="10"/>
  <c r="R1612" i="10"/>
  <c r="R1613" i="10"/>
  <c r="R1614" i="10"/>
  <c r="R1615" i="10"/>
  <c r="R1616" i="10"/>
  <c r="R1617" i="10"/>
  <c r="R1618" i="10"/>
  <c r="R1619" i="10"/>
  <c r="R1620" i="10"/>
  <c r="R1621" i="10"/>
  <c r="R1622" i="10"/>
  <c r="R1623" i="10"/>
  <c r="R1624" i="10"/>
  <c r="R1625" i="10"/>
  <c r="R1626" i="10"/>
  <c r="R1627" i="10"/>
  <c r="R1628" i="10"/>
  <c r="R1629" i="10"/>
  <c r="R1630" i="10"/>
  <c r="R1631" i="10"/>
  <c r="R1632" i="10"/>
  <c r="R1633" i="10"/>
  <c r="R1634" i="10"/>
  <c r="R1635" i="10"/>
  <c r="R1636" i="10"/>
  <c r="R1637" i="10"/>
  <c r="R1638" i="10"/>
  <c r="R1639" i="10"/>
  <c r="R1640" i="10"/>
  <c r="R1641" i="10"/>
  <c r="R1642" i="10"/>
  <c r="R1643" i="10"/>
  <c r="R1644" i="10"/>
  <c r="R1645" i="10"/>
  <c r="R1646" i="10"/>
  <c r="R1647" i="10"/>
  <c r="R1648" i="10"/>
  <c r="R1649" i="10"/>
  <c r="R1650" i="10"/>
  <c r="R1651" i="10"/>
  <c r="R1652" i="10"/>
  <c r="R1653" i="10"/>
  <c r="R1654" i="10"/>
  <c r="R1655" i="10"/>
  <c r="R1656" i="10"/>
  <c r="R1657" i="10"/>
  <c r="R1658" i="10"/>
  <c r="R1659" i="10"/>
  <c r="R1660" i="10"/>
  <c r="R1661" i="10"/>
  <c r="R1662" i="10"/>
  <c r="R1663" i="10"/>
  <c r="R1664" i="10"/>
  <c r="R1665" i="10"/>
  <c r="R1666" i="10"/>
  <c r="R1667" i="10"/>
  <c r="R1668" i="10"/>
  <c r="R1669" i="10"/>
  <c r="R1670" i="10"/>
  <c r="R1671" i="10"/>
  <c r="R1672" i="10"/>
  <c r="R1673" i="10"/>
  <c r="R1674" i="10"/>
  <c r="R1675" i="10"/>
  <c r="R1676" i="10"/>
  <c r="R1677" i="10"/>
  <c r="R1678" i="10"/>
  <c r="R1679" i="10"/>
  <c r="R1680" i="10"/>
  <c r="R1681" i="10"/>
  <c r="R1682" i="10"/>
  <c r="R1683" i="10"/>
  <c r="R1684" i="10"/>
  <c r="P9" i="10"/>
  <c r="P10" i="10"/>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4" i="10"/>
  <c r="P75" i="10"/>
  <c r="P76" i="10"/>
  <c r="P77"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2" i="10"/>
  <c r="P113" i="10"/>
  <c r="P114" i="10"/>
  <c r="P115" i="10"/>
  <c r="P116" i="10"/>
  <c r="P117" i="10"/>
  <c r="P118" i="10"/>
  <c r="P119" i="10"/>
  <c r="P120" i="10"/>
  <c r="P121" i="10"/>
  <c r="P122" i="10"/>
  <c r="P123" i="10"/>
  <c r="P124" i="10"/>
  <c r="P125" i="10"/>
  <c r="P126" i="10"/>
  <c r="P127" i="10"/>
  <c r="P128" i="10"/>
  <c r="P129" i="10"/>
  <c r="P130" i="10"/>
  <c r="P131" i="10"/>
  <c r="P132" i="10"/>
  <c r="P133" i="10"/>
  <c r="P134" i="10"/>
  <c r="P135" i="10"/>
  <c r="P136" i="10"/>
  <c r="P137" i="10"/>
  <c r="P138" i="10"/>
  <c r="P139" i="10"/>
  <c r="P140" i="10"/>
  <c r="P141" i="10"/>
  <c r="P142" i="10"/>
  <c r="P143" i="10"/>
  <c r="P144" i="10"/>
  <c r="P145" i="10"/>
  <c r="P146" i="10"/>
  <c r="P147" i="10"/>
  <c r="P148" i="10"/>
  <c r="P149" i="10"/>
  <c r="P150" i="10"/>
  <c r="P151" i="10"/>
  <c r="P152" i="10"/>
  <c r="P153" i="10"/>
  <c r="P154" i="10"/>
  <c r="P155" i="10"/>
  <c r="P156" i="10"/>
  <c r="P157" i="10"/>
  <c r="P158" i="10"/>
  <c r="P159" i="10"/>
  <c r="P160" i="10"/>
  <c r="P161" i="10"/>
  <c r="P162" i="10"/>
  <c r="P163" i="10"/>
  <c r="P164" i="10"/>
  <c r="P165" i="10"/>
  <c r="P166" i="10"/>
  <c r="P167" i="10"/>
  <c r="P168" i="10"/>
  <c r="P169" i="10"/>
  <c r="P170" i="10"/>
  <c r="P171" i="10"/>
  <c r="P172" i="10"/>
  <c r="P173" i="10"/>
  <c r="P174" i="10"/>
  <c r="P175" i="10"/>
  <c r="P176" i="10"/>
  <c r="P177" i="10"/>
  <c r="P178" i="10"/>
  <c r="P179" i="10"/>
  <c r="P180" i="10"/>
  <c r="P181" i="10"/>
  <c r="P182" i="10"/>
  <c r="P183" i="10"/>
  <c r="P184" i="10"/>
  <c r="P185" i="10"/>
  <c r="P186" i="10"/>
  <c r="P187" i="10"/>
  <c r="P188" i="10"/>
  <c r="P189" i="10"/>
  <c r="P190" i="10"/>
  <c r="P191" i="10"/>
  <c r="P192" i="10"/>
  <c r="P193" i="10"/>
  <c r="P194" i="10"/>
  <c r="P195" i="10"/>
  <c r="P196" i="10"/>
  <c r="P197" i="10"/>
  <c r="P198" i="10"/>
  <c r="P199" i="10"/>
  <c r="P200" i="10"/>
  <c r="P201" i="10"/>
  <c r="P202" i="10"/>
  <c r="P203" i="10"/>
  <c r="P204" i="10"/>
  <c r="P205" i="10"/>
  <c r="P206" i="10"/>
  <c r="P207" i="10"/>
  <c r="P208" i="10"/>
  <c r="P209" i="10"/>
  <c r="P210" i="10"/>
  <c r="P211" i="10"/>
  <c r="P212" i="10"/>
  <c r="P213" i="10"/>
  <c r="P214" i="10"/>
  <c r="P215" i="10"/>
  <c r="P216" i="10"/>
  <c r="P217" i="10"/>
  <c r="P218" i="10"/>
  <c r="P219" i="10"/>
  <c r="P220" i="10"/>
  <c r="P221" i="10"/>
  <c r="P222" i="10"/>
  <c r="P223" i="10"/>
  <c r="P224" i="10"/>
  <c r="P225" i="10"/>
  <c r="P226" i="10"/>
  <c r="P227" i="10"/>
  <c r="P228" i="10"/>
  <c r="P229" i="10"/>
  <c r="P230" i="10"/>
  <c r="P231" i="10"/>
  <c r="P232" i="10"/>
  <c r="P233" i="10"/>
  <c r="P234" i="10"/>
  <c r="P235" i="10"/>
  <c r="P236" i="10"/>
  <c r="P237" i="10"/>
  <c r="P238" i="10"/>
  <c r="P239" i="10"/>
  <c r="P240" i="10"/>
  <c r="P241" i="10"/>
  <c r="P242" i="10"/>
  <c r="P243" i="10"/>
  <c r="P244" i="10"/>
  <c r="P245" i="10"/>
  <c r="P246" i="10"/>
  <c r="P247" i="10"/>
  <c r="P248" i="10"/>
  <c r="P249" i="10"/>
  <c r="P250" i="10"/>
  <c r="P251" i="10"/>
  <c r="P252" i="10"/>
  <c r="P253" i="10"/>
  <c r="P254" i="10"/>
  <c r="P255" i="10"/>
  <c r="P256" i="10"/>
  <c r="P257" i="10"/>
  <c r="P258" i="10"/>
  <c r="P259" i="10"/>
  <c r="P260" i="10"/>
  <c r="P261" i="10"/>
  <c r="P262" i="10"/>
  <c r="P263" i="10"/>
  <c r="P264" i="10"/>
  <c r="P265" i="10"/>
  <c r="P266" i="10"/>
  <c r="P267" i="10"/>
  <c r="P268" i="10"/>
  <c r="P269" i="10"/>
  <c r="P270" i="10"/>
  <c r="P271" i="10"/>
  <c r="P272" i="10"/>
  <c r="P273" i="10"/>
  <c r="P274" i="10"/>
  <c r="P275" i="10"/>
  <c r="P276" i="10"/>
  <c r="P277" i="10"/>
  <c r="P278" i="10"/>
  <c r="P279" i="10"/>
  <c r="P280" i="10"/>
  <c r="P281" i="10"/>
  <c r="P282" i="10"/>
  <c r="P283" i="10"/>
  <c r="P284" i="10"/>
  <c r="P285" i="10"/>
  <c r="P286" i="10"/>
  <c r="P287" i="10"/>
  <c r="P288" i="10"/>
  <c r="P289" i="10"/>
  <c r="P290" i="10"/>
  <c r="P291" i="10"/>
  <c r="P292" i="10"/>
  <c r="P293" i="10"/>
  <c r="P294" i="10"/>
  <c r="P295" i="10"/>
  <c r="P296" i="10"/>
  <c r="P297" i="10"/>
  <c r="P298" i="10"/>
  <c r="P299" i="10"/>
  <c r="P300" i="10"/>
  <c r="P301" i="10"/>
  <c r="P302" i="10"/>
  <c r="P303" i="10"/>
  <c r="P304" i="10"/>
  <c r="P305" i="10"/>
  <c r="P306" i="10"/>
  <c r="P307" i="10"/>
  <c r="P308" i="10"/>
  <c r="P309" i="10"/>
  <c r="P310" i="10"/>
  <c r="P311" i="10"/>
  <c r="P312" i="10"/>
  <c r="P313" i="10"/>
  <c r="P314" i="10"/>
  <c r="P315" i="10"/>
  <c r="P316" i="10"/>
  <c r="P317" i="10"/>
  <c r="P318" i="10"/>
  <c r="P319" i="10"/>
  <c r="P320" i="10"/>
  <c r="P321" i="10"/>
  <c r="P322" i="10"/>
  <c r="P323" i="10"/>
  <c r="P324" i="10"/>
  <c r="P325" i="10"/>
  <c r="P326" i="10"/>
  <c r="P327" i="10"/>
  <c r="P328" i="10"/>
  <c r="P329" i="10"/>
  <c r="P330" i="10"/>
  <c r="P331" i="10"/>
  <c r="P332" i="10"/>
  <c r="P333" i="10"/>
  <c r="P334" i="10"/>
  <c r="P335" i="10"/>
  <c r="P336" i="10"/>
  <c r="P337" i="10"/>
  <c r="P338" i="10"/>
  <c r="P339" i="10"/>
  <c r="P340" i="10"/>
  <c r="P341" i="10"/>
  <c r="P342" i="10"/>
  <c r="P343" i="10"/>
  <c r="P344" i="10"/>
  <c r="P345" i="10"/>
  <c r="P346" i="10"/>
  <c r="P347" i="10"/>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P1623" i="10"/>
  <c r="P1624" i="10"/>
  <c r="P1625" i="10"/>
  <c r="P1626" i="10"/>
  <c r="P1627" i="10"/>
  <c r="P1628" i="10"/>
  <c r="P1629" i="10"/>
  <c r="P1630" i="10"/>
  <c r="P1631" i="10"/>
  <c r="P1632" i="10"/>
  <c r="P1633" i="10"/>
  <c r="P1634" i="10"/>
  <c r="P1635" i="10"/>
  <c r="P1636" i="10"/>
  <c r="P1637" i="10"/>
  <c r="P1638" i="10"/>
  <c r="P1639" i="10"/>
  <c r="P1640" i="10"/>
  <c r="P1641" i="10"/>
  <c r="P1642" i="10"/>
  <c r="P1643" i="10"/>
  <c r="P1644" i="10"/>
  <c r="P1645" i="10"/>
  <c r="P1646" i="10"/>
  <c r="P1647" i="10"/>
  <c r="P1648" i="10"/>
  <c r="P1649" i="10"/>
  <c r="P1650" i="10"/>
  <c r="P1651" i="10"/>
  <c r="P1652" i="10"/>
  <c r="P1653" i="10"/>
  <c r="P1654" i="10"/>
  <c r="P1655" i="10"/>
  <c r="P1656" i="10"/>
  <c r="P1657" i="10"/>
  <c r="P1658" i="10"/>
  <c r="P1659" i="10"/>
  <c r="P1660" i="10"/>
  <c r="P1661" i="10"/>
  <c r="P1662" i="10"/>
  <c r="P1663" i="10"/>
  <c r="P1664" i="10"/>
  <c r="P1665" i="10"/>
  <c r="P1666" i="10"/>
  <c r="P1667" i="10"/>
  <c r="P1668" i="10"/>
  <c r="P1669" i="10"/>
  <c r="P1670" i="10"/>
  <c r="P1671" i="10"/>
  <c r="P1672" i="10"/>
  <c r="P1673" i="10"/>
  <c r="P1674" i="10"/>
  <c r="P1675" i="10"/>
  <c r="P1676" i="10"/>
  <c r="P1677" i="10"/>
  <c r="P1678" i="10"/>
  <c r="P1679" i="10"/>
  <c r="P1680" i="10"/>
  <c r="P1681" i="10"/>
  <c r="P1682" i="10"/>
  <c r="P1683" i="10"/>
  <c r="P1684" i="10"/>
  <c r="N9" i="10"/>
  <c r="O9" i="10" s="1"/>
  <c r="N10" i="10"/>
  <c r="O10" i="10" s="1"/>
  <c r="N11" i="10"/>
  <c r="O11" i="10" s="1"/>
  <c r="N12" i="10"/>
  <c r="N13" i="10"/>
  <c r="N14" i="10"/>
  <c r="N15" i="10"/>
  <c r="N16" i="10"/>
  <c r="N17" i="10"/>
  <c r="N18" i="10"/>
  <c r="N19" i="10"/>
  <c r="N20" i="10"/>
  <c r="N21" i="10"/>
  <c r="N22" i="10"/>
  <c r="N23" i="10"/>
  <c r="N24" i="10"/>
  <c r="N25" i="10"/>
  <c r="N26" i="10"/>
  <c r="N27" i="10"/>
  <c r="N28" i="10"/>
  <c r="N29" i="10"/>
  <c r="N30" i="10"/>
  <c r="N31" i="10"/>
  <c r="N32" i="10"/>
  <c r="N33" i="10"/>
  <c r="N34" i="10"/>
  <c r="N35" i="10"/>
  <c r="N36" i="10"/>
  <c r="N37" i="10"/>
  <c r="N38" i="10"/>
  <c r="N39" i="10"/>
  <c r="N40" i="10"/>
  <c r="N41" i="10"/>
  <c r="N42" i="10"/>
  <c r="N43" i="10"/>
  <c r="N44" i="10"/>
  <c r="N45" i="10"/>
  <c r="N46" i="10"/>
  <c r="N47" i="10"/>
  <c r="N48" i="10"/>
  <c r="N49" i="10"/>
  <c r="N50" i="10"/>
  <c r="N51" i="10"/>
  <c r="N52" i="10"/>
  <c r="N53" i="10"/>
  <c r="N54" i="10"/>
  <c r="N55" i="10"/>
  <c r="N56" i="10"/>
  <c r="N57" i="10"/>
  <c r="N58" i="10"/>
  <c r="N59" i="10"/>
  <c r="N60" i="10"/>
  <c r="N61" i="10"/>
  <c r="N62" i="10"/>
  <c r="N63" i="10"/>
  <c r="N64" i="10"/>
  <c r="N65" i="10"/>
  <c r="N66" i="10"/>
  <c r="N67" i="10"/>
  <c r="N68" i="10"/>
  <c r="N69" i="10"/>
  <c r="N70" i="10"/>
  <c r="N71" i="10"/>
  <c r="N72" i="10"/>
  <c r="N73" i="10"/>
  <c r="N74" i="10"/>
  <c r="N75" i="10"/>
  <c r="N76" i="10"/>
  <c r="N77" i="10"/>
  <c r="N78" i="10"/>
  <c r="N79" i="10"/>
  <c r="N80" i="10"/>
  <c r="N81" i="10"/>
  <c r="N82" i="10"/>
  <c r="N83" i="10"/>
  <c r="N84" i="10"/>
  <c r="N85" i="10"/>
  <c r="N86" i="10"/>
  <c r="N87" i="10"/>
  <c r="N88" i="10"/>
  <c r="N89" i="10"/>
  <c r="N90" i="10"/>
  <c r="N91" i="10"/>
  <c r="N92" i="10"/>
  <c r="N93" i="10"/>
  <c r="N94" i="10"/>
  <c r="N95" i="10"/>
  <c r="N96" i="10"/>
  <c r="N97" i="10"/>
  <c r="N98" i="10"/>
  <c r="N99" i="10"/>
  <c r="N100" i="10"/>
  <c r="N101" i="10"/>
  <c r="N102" i="10"/>
  <c r="N103" i="10"/>
  <c r="N104" i="10"/>
  <c r="N105" i="10"/>
  <c r="N106" i="10"/>
  <c r="N107" i="10"/>
  <c r="N108" i="10"/>
  <c r="N109" i="10"/>
  <c r="N110" i="10"/>
  <c r="N111" i="10"/>
  <c r="N112" i="10"/>
  <c r="N113" i="10"/>
  <c r="N114" i="10"/>
  <c r="N115" i="10"/>
  <c r="N116" i="10"/>
  <c r="N117" i="10"/>
  <c r="N118" i="10"/>
  <c r="N119" i="10"/>
  <c r="N120" i="10"/>
  <c r="N121" i="10"/>
  <c r="N122" i="10"/>
  <c r="N123" i="10"/>
  <c r="N124" i="10"/>
  <c r="N125" i="10"/>
  <c r="N126" i="10"/>
  <c r="N127" i="10"/>
  <c r="N128" i="10"/>
  <c r="N129" i="10"/>
  <c r="N130" i="10"/>
  <c r="N131" i="10"/>
  <c r="N132" i="10"/>
  <c r="N133" i="10"/>
  <c r="N134" i="10"/>
  <c r="N135" i="10"/>
  <c r="N136" i="10"/>
  <c r="N137" i="10"/>
  <c r="N138" i="10"/>
  <c r="N139" i="10"/>
  <c r="N140" i="10"/>
  <c r="N141" i="10"/>
  <c r="N142" i="10"/>
  <c r="N143" i="10"/>
  <c r="N144" i="10"/>
  <c r="N145" i="10"/>
  <c r="N146" i="10"/>
  <c r="N147" i="10"/>
  <c r="N148" i="10"/>
  <c r="N149" i="10"/>
  <c r="N150" i="10"/>
  <c r="N151" i="10"/>
  <c r="N152" i="10"/>
  <c r="N153" i="10"/>
  <c r="N154" i="10"/>
  <c r="N155" i="10"/>
  <c r="N156" i="10"/>
  <c r="N157" i="10"/>
  <c r="N158" i="10"/>
  <c r="N159" i="10"/>
  <c r="N160" i="10"/>
  <c r="N161" i="10"/>
  <c r="N162" i="10"/>
  <c r="N163" i="10"/>
  <c r="N164" i="10"/>
  <c r="N165" i="10"/>
  <c r="N166" i="10"/>
  <c r="N167" i="10"/>
  <c r="N168" i="10"/>
  <c r="N169" i="10"/>
  <c r="N170" i="10"/>
  <c r="N171" i="10"/>
  <c r="N172" i="10"/>
  <c r="N173" i="10"/>
  <c r="N174" i="10"/>
  <c r="N175" i="10"/>
  <c r="N176" i="10"/>
  <c r="N177" i="10"/>
  <c r="N178" i="10"/>
  <c r="N179" i="10"/>
  <c r="N180" i="10"/>
  <c r="N181" i="10"/>
  <c r="N182" i="10"/>
  <c r="N183" i="10"/>
  <c r="N184" i="10"/>
  <c r="N185" i="10"/>
  <c r="N186" i="10"/>
  <c r="N187" i="10"/>
  <c r="N188" i="10"/>
  <c r="N189" i="10"/>
  <c r="N190" i="10"/>
  <c r="N191" i="10"/>
  <c r="N192" i="10"/>
  <c r="N193" i="10"/>
  <c r="N194" i="10"/>
  <c r="N195" i="10"/>
  <c r="N196" i="10"/>
  <c r="N197" i="10"/>
  <c r="N198" i="10"/>
  <c r="N199" i="10"/>
  <c r="N200" i="10"/>
  <c r="N201" i="10"/>
  <c r="N202" i="10"/>
  <c r="N203" i="10"/>
  <c r="N204" i="10"/>
  <c r="N205" i="10"/>
  <c r="N206" i="10"/>
  <c r="N207" i="10"/>
  <c r="N208" i="10"/>
  <c r="N209" i="10"/>
  <c r="N210" i="10"/>
  <c r="N211" i="10"/>
  <c r="N212" i="10"/>
  <c r="N213" i="10"/>
  <c r="N214" i="10"/>
  <c r="N215" i="10"/>
  <c r="N216" i="10"/>
  <c r="N217" i="10"/>
  <c r="N218" i="10"/>
  <c r="N219" i="10"/>
  <c r="N220" i="10"/>
  <c r="N221" i="10"/>
  <c r="N222" i="10"/>
  <c r="N223" i="10"/>
  <c r="N224" i="10"/>
  <c r="N225" i="10"/>
  <c r="N226" i="10"/>
  <c r="N227" i="10"/>
  <c r="N228" i="10"/>
  <c r="N229" i="10"/>
  <c r="N230" i="10"/>
  <c r="N231" i="10"/>
  <c r="N232" i="10"/>
  <c r="N233" i="10"/>
  <c r="N234" i="10"/>
  <c r="N235" i="10"/>
  <c r="N236" i="10"/>
  <c r="N237" i="10"/>
  <c r="N238" i="10"/>
  <c r="N239" i="10"/>
  <c r="N240" i="10"/>
  <c r="N241" i="10"/>
  <c r="N242" i="10"/>
  <c r="N243" i="10"/>
  <c r="N244" i="10"/>
  <c r="N245" i="10"/>
  <c r="N246" i="10"/>
  <c r="N247" i="10"/>
  <c r="N248" i="10"/>
  <c r="N249" i="10"/>
  <c r="N250" i="10"/>
  <c r="N251" i="10"/>
  <c r="N252" i="10"/>
  <c r="N253" i="10"/>
  <c r="N254" i="10"/>
  <c r="N255" i="10"/>
  <c r="N256" i="10"/>
  <c r="N257" i="10"/>
  <c r="N258" i="10"/>
  <c r="N259" i="10"/>
  <c r="N260" i="10"/>
  <c r="N261" i="10"/>
  <c r="N262" i="10"/>
  <c r="N263" i="10"/>
  <c r="N264" i="10"/>
  <c r="N265" i="10"/>
  <c r="N266" i="10"/>
  <c r="N267" i="10"/>
  <c r="N268" i="10"/>
  <c r="N269" i="10"/>
  <c r="N270" i="10"/>
  <c r="N271" i="10"/>
  <c r="N272" i="10"/>
  <c r="N273" i="10"/>
  <c r="N274" i="10"/>
  <c r="N275" i="10"/>
  <c r="N276" i="10"/>
  <c r="N277" i="10"/>
  <c r="N278" i="10"/>
  <c r="N279" i="10"/>
  <c r="N280" i="10"/>
  <c r="N281" i="10"/>
  <c r="N282" i="10"/>
  <c r="N283" i="10"/>
  <c r="N284" i="10"/>
  <c r="N285" i="10"/>
  <c r="N286" i="10"/>
  <c r="N287" i="10"/>
  <c r="N288" i="10"/>
  <c r="N289" i="10"/>
  <c r="N290" i="10"/>
  <c r="N291" i="10"/>
  <c r="N292" i="10"/>
  <c r="N293" i="10"/>
  <c r="N294" i="10"/>
  <c r="N295" i="10"/>
  <c r="N296" i="10"/>
  <c r="N297" i="10"/>
  <c r="N298" i="10"/>
  <c r="N299" i="10"/>
  <c r="N300" i="10"/>
  <c r="N301" i="10"/>
  <c r="N302" i="10"/>
  <c r="N303" i="10"/>
  <c r="N304" i="10"/>
  <c r="N305" i="10"/>
  <c r="N306" i="10"/>
  <c r="N307" i="10"/>
  <c r="N308" i="10"/>
  <c r="N309" i="10"/>
  <c r="N310" i="10"/>
  <c r="N311" i="10"/>
  <c r="N312" i="10"/>
  <c r="N313" i="10"/>
  <c r="N314" i="10"/>
  <c r="N315" i="10"/>
  <c r="N316" i="10"/>
  <c r="N317" i="10"/>
  <c r="N318" i="10"/>
  <c r="N319" i="10"/>
  <c r="N320" i="10"/>
  <c r="N321" i="10"/>
  <c r="N322" i="10"/>
  <c r="N323" i="10"/>
  <c r="N324" i="10"/>
  <c r="N325" i="10"/>
  <c r="N326" i="10"/>
  <c r="N327" i="10"/>
  <c r="N328" i="10"/>
  <c r="N329" i="10"/>
  <c r="N330" i="10"/>
  <c r="N331" i="10"/>
  <c r="N332" i="10"/>
  <c r="N333" i="10"/>
  <c r="N334" i="10"/>
  <c r="N335" i="10"/>
  <c r="N336" i="10"/>
  <c r="N337" i="10"/>
  <c r="N338" i="10"/>
  <c r="N339" i="10"/>
  <c r="N340" i="10"/>
  <c r="N341" i="10"/>
  <c r="N342" i="10"/>
  <c r="N343" i="10"/>
  <c r="N344" i="10"/>
  <c r="N345" i="10"/>
  <c r="N346" i="10"/>
  <c r="N347" i="10"/>
  <c r="N348" i="10"/>
  <c r="N349" i="10"/>
  <c r="N350" i="10"/>
  <c r="N351" i="10"/>
  <c r="N352" i="10"/>
  <c r="N353" i="10"/>
  <c r="N354" i="10"/>
  <c r="N355" i="10"/>
  <c r="N356" i="10"/>
  <c r="N357" i="10"/>
  <c r="N358" i="10"/>
  <c r="N359" i="10"/>
  <c r="N360" i="10"/>
  <c r="N361" i="10"/>
  <c r="N362" i="10"/>
  <c r="N363" i="10"/>
  <c r="N364" i="10"/>
  <c r="N365" i="10"/>
  <c r="N366" i="10"/>
  <c r="N367" i="10"/>
  <c r="N368" i="10"/>
  <c r="N369" i="10"/>
  <c r="N370" i="10"/>
  <c r="N371" i="10"/>
  <c r="N372" i="10"/>
  <c r="N373" i="10"/>
  <c r="N374" i="10"/>
  <c r="N375" i="10"/>
  <c r="N376" i="10"/>
  <c r="N377" i="10"/>
  <c r="N378" i="10"/>
  <c r="N379" i="10"/>
  <c r="N380" i="10"/>
  <c r="N381" i="10"/>
  <c r="N382" i="10"/>
  <c r="N383" i="10"/>
  <c r="N384" i="10"/>
  <c r="N385" i="10"/>
  <c r="N386" i="10"/>
  <c r="N387" i="10"/>
  <c r="N388" i="10"/>
  <c r="N389" i="10"/>
  <c r="N390" i="10"/>
  <c r="N391" i="10"/>
  <c r="N392" i="10"/>
  <c r="N393" i="10"/>
  <c r="N394" i="10"/>
  <c r="N395" i="10"/>
  <c r="N396" i="10"/>
  <c r="N397" i="10"/>
  <c r="N398" i="10"/>
  <c r="N399" i="10"/>
  <c r="N400" i="10"/>
  <c r="N401" i="10"/>
  <c r="N402" i="10"/>
  <c r="N403" i="10"/>
  <c r="N404" i="10"/>
  <c r="N405" i="10"/>
  <c r="N406" i="10"/>
  <c r="N407" i="10"/>
  <c r="N408" i="10"/>
  <c r="N409" i="10"/>
  <c r="N410" i="10"/>
  <c r="N411" i="10"/>
  <c r="N412" i="10"/>
  <c r="N413" i="10"/>
  <c r="N414" i="10"/>
  <c r="N415" i="10"/>
  <c r="N416" i="10"/>
  <c r="N417" i="10"/>
  <c r="N418" i="10"/>
  <c r="N419" i="10"/>
  <c r="N420" i="10"/>
  <c r="N421" i="10"/>
  <c r="N422" i="10"/>
  <c r="N423" i="10"/>
  <c r="N424" i="10"/>
  <c r="N425" i="10"/>
  <c r="N426" i="10"/>
  <c r="N427" i="10"/>
  <c r="N428" i="10"/>
  <c r="N429" i="10"/>
  <c r="N430" i="10"/>
  <c r="N431" i="10"/>
  <c r="N432" i="10"/>
  <c r="N433" i="10"/>
  <c r="N434" i="10"/>
  <c r="N435" i="10"/>
  <c r="N436" i="10"/>
  <c r="N437" i="10"/>
  <c r="N438" i="10"/>
  <c r="N439" i="10"/>
  <c r="N440" i="10"/>
  <c r="N441" i="10"/>
  <c r="N442" i="10"/>
  <c r="N443" i="10"/>
  <c r="N444" i="10"/>
  <c r="N445" i="10"/>
  <c r="N446" i="10"/>
  <c r="N447" i="10"/>
  <c r="N448" i="10"/>
  <c r="N449" i="10"/>
  <c r="N450" i="10"/>
  <c r="N451" i="10"/>
  <c r="N452" i="10"/>
  <c r="N453" i="10"/>
  <c r="N454" i="10"/>
  <c r="N455" i="10"/>
  <c r="N456" i="10"/>
  <c r="N457" i="10"/>
  <c r="N458" i="10"/>
  <c r="N459" i="10"/>
  <c r="N460" i="10"/>
  <c r="N461" i="10"/>
  <c r="N462" i="10"/>
  <c r="N463" i="10"/>
  <c r="N464" i="10"/>
  <c r="N465" i="10"/>
  <c r="N466" i="10"/>
  <c r="N467" i="10"/>
  <c r="N468" i="10"/>
  <c r="N469" i="10"/>
  <c r="N470" i="10"/>
  <c r="N471" i="10"/>
  <c r="N472" i="10"/>
  <c r="N473" i="10"/>
  <c r="N474" i="10"/>
  <c r="N475" i="10"/>
  <c r="N476" i="10"/>
  <c r="N477" i="10"/>
  <c r="N478" i="10"/>
  <c r="N479" i="10"/>
  <c r="N480" i="10"/>
  <c r="N481" i="10"/>
  <c r="N482" i="10"/>
  <c r="N483" i="10"/>
  <c r="N484" i="10"/>
  <c r="N485" i="10"/>
  <c r="N486" i="10"/>
  <c r="N487" i="10"/>
  <c r="N488" i="10"/>
  <c r="N489" i="10"/>
  <c r="N490" i="10"/>
  <c r="N491" i="10"/>
  <c r="N492" i="10"/>
  <c r="N493" i="10"/>
  <c r="N494" i="10"/>
  <c r="N495" i="10"/>
  <c r="N496" i="10"/>
  <c r="N497" i="10"/>
  <c r="N498" i="10"/>
  <c r="N499" i="10"/>
  <c r="N500" i="10"/>
  <c r="N501" i="10"/>
  <c r="N502" i="10"/>
  <c r="N503" i="10"/>
  <c r="N504" i="10"/>
  <c r="N505" i="10"/>
  <c r="N506" i="10"/>
  <c r="N507" i="10"/>
  <c r="N508" i="10"/>
  <c r="N509" i="10"/>
  <c r="N510" i="10"/>
  <c r="N511" i="10"/>
  <c r="N512" i="10"/>
  <c r="N513" i="10"/>
  <c r="N514" i="10"/>
  <c r="N515" i="10"/>
  <c r="N516" i="10"/>
  <c r="N517" i="10"/>
  <c r="N518" i="10"/>
  <c r="N519" i="10"/>
  <c r="N520" i="10"/>
  <c r="N521" i="10"/>
  <c r="N522" i="10"/>
  <c r="N523" i="10"/>
  <c r="N524" i="10"/>
  <c r="N525" i="10"/>
  <c r="N526" i="10"/>
  <c r="N527" i="10"/>
  <c r="N528" i="10"/>
  <c r="N529" i="10"/>
  <c r="N530" i="10"/>
  <c r="N531" i="10"/>
  <c r="N532" i="10"/>
  <c r="N533" i="10"/>
  <c r="N534" i="10"/>
  <c r="N535" i="10"/>
  <c r="N536" i="10"/>
  <c r="N537" i="10"/>
  <c r="N538" i="10"/>
  <c r="N539" i="10"/>
  <c r="N540" i="10"/>
  <c r="N541" i="10"/>
  <c r="N542" i="10"/>
  <c r="N543" i="10"/>
  <c r="N544" i="10"/>
  <c r="N545" i="10"/>
  <c r="N546" i="10"/>
  <c r="N547" i="10"/>
  <c r="N548" i="10"/>
  <c r="N549" i="10"/>
  <c r="N550" i="10"/>
  <c r="N551" i="10"/>
  <c r="N552" i="10"/>
  <c r="N553" i="10"/>
  <c r="N554" i="10"/>
  <c r="N555" i="10"/>
  <c r="N556" i="10"/>
  <c r="N557" i="10"/>
  <c r="N558" i="10"/>
  <c r="N559" i="10"/>
  <c r="N560" i="10"/>
  <c r="N561" i="10"/>
  <c r="N562" i="10"/>
  <c r="N563" i="10"/>
  <c r="N564" i="10"/>
  <c r="N565" i="10"/>
  <c r="N566" i="10"/>
  <c r="N567" i="10"/>
  <c r="N568" i="10"/>
  <c r="N569" i="10"/>
  <c r="N570" i="10"/>
  <c r="N571" i="10"/>
  <c r="N572" i="10"/>
  <c r="N573" i="10"/>
  <c r="N574" i="10"/>
  <c r="N575" i="10"/>
  <c r="N576" i="10"/>
  <c r="N577" i="10"/>
  <c r="N578" i="10"/>
  <c r="N579" i="10"/>
  <c r="N580" i="10"/>
  <c r="N581" i="10"/>
  <c r="N582" i="10"/>
  <c r="N583" i="10"/>
  <c r="N584" i="10"/>
  <c r="N585" i="10"/>
  <c r="N586" i="10"/>
  <c r="N587" i="10"/>
  <c r="N588" i="10"/>
  <c r="N589" i="10"/>
  <c r="N590" i="10"/>
  <c r="N591" i="10"/>
  <c r="N592" i="10"/>
  <c r="N593" i="10"/>
  <c r="N594" i="10"/>
  <c r="N595" i="10"/>
  <c r="N596" i="10"/>
  <c r="N597" i="10"/>
  <c r="N598" i="10"/>
  <c r="N599" i="10"/>
  <c r="N600" i="10"/>
  <c r="N601" i="10"/>
  <c r="N602" i="10"/>
  <c r="N603" i="10"/>
  <c r="N604" i="10"/>
  <c r="N605" i="10"/>
  <c r="N606" i="10"/>
  <c r="N607" i="10"/>
  <c r="N608" i="10"/>
  <c r="N609" i="10"/>
  <c r="N610" i="10"/>
  <c r="N611" i="10"/>
  <c r="N612" i="10"/>
  <c r="N613" i="10"/>
  <c r="N614" i="10"/>
  <c r="N615" i="10"/>
  <c r="N616" i="10"/>
  <c r="N617" i="10"/>
  <c r="N618" i="10"/>
  <c r="N619" i="10"/>
  <c r="N620" i="10"/>
  <c r="N621" i="10"/>
  <c r="N622" i="10"/>
  <c r="N623" i="10"/>
  <c r="N624" i="10"/>
  <c r="N625" i="10"/>
  <c r="N626" i="10"/>
  <c r="N627" i="10"/>
  <c r="N628" i="10"/>
  <c r="N629" i="10"/>
  <c r="N630" i="10"/>
  <c r="N631" i="10"/>
  <c r="N632" i="10"/>
  <c r="N633" i="10"/>
  <c r="N634" i="10"/>
  <c r="N635" i="10"/>
  <c r="N636" i="10"/>
  <c r="N637" i="10"/>
  <c r="N638" i="10"/>
  <c r="N639" i="10"/>
  <c r="N640" i="10"/>
  <c r="N641" i="10"/>
  <c r="N642" i="10"/>
  <c r="N643" i="10"/>
  <c r="N644" i="10"/>
  <c r="N645" i="10"/>
  <c r="N646" i="10"/>
  <c r="N647" i="10"/>
  <c r="N648" i="10"/>
  <c r="N649" i="10"/>
  <c r="N650" i="10"/>
  <c r="N651" i="10"/>
  <c r="N652" i="10"/>
  <c r="N653" i="10"/>
  <c r="N654" i="10"/>
  <c r="N655" i="10"/>
  <c r="N656" i="10"/>
  <c r="N657" i="10"/>
  <c r="N658" i="10"/>
  <c r="N659" i="10"/>
  <c r="N660" i="10"/>
  <c r="N661" i="10"/>
  <c r="N662" i="10"/>
  <c r="N663" i="10"/>
  <c r="N664" i="10"/>
  <c r="N665" i="10"/>
  <c r="N666" i="10"/>
  <c r="N667" i="10"/>
  <c r="N668" i="10"/>
  <c r="N669" i="10"/>
  <c r="N670" i="10"/>
  <c r="N671" i="10"/>
  <c r="N672" i="10"/>
  <c r="N673" i="10"/>
  <c r="N674" i="10"/>
  <c r="N675" i="10"/>
  <c r="N676" i="10"/>
  <c r="N677" i="10"/>
  <c r="N678" i="10"/>
  <c r="N679" i="10"/>
  <c r="N680" i="10"/>
  <c r="N681" i="10"/>
  <c r="N682" i="10"/>
  <c r="N683" i="10"/>
  <c r="N684" i="10"/>
  <c r="N685" i="10"/>
  <c r="N686" i="10"/>
  <c r="N687" i="10"/>
  <c r="N688" i="10"/>
  <c r="N689" i="10"/>
  <c r="N690" i="10"/>
  <c r="N691" i="10"/>
  <c r="N692" i="10"/>
  <c r="N693" i="10"/>
  <c r="N694" i="10"/>
  <c r="N695" i="10"/>
  <c r="N696" i="10"/>
  <c r="N697" i="10"/>
  <c r="N698" i="10"/>
  <c r="N699" i="10"/>
  <c r="N700" i="10"/>
  <c r="N701" i="10"/>
  <c r="N702" i="10"/>
  <c r="N703" i="10"/>
  <c r="N704" i="10"/>
  <c r="N705" i="10"/>
  <c r="N706" i="10"/>
  <c r="N707" i="10"/>
  <c r="N708" i="10"/>
  <c r="N709" i="10"/>
  <c r="N710" i="10"/>
  <c r="N711" i="10"/>
  <c r="N712" i="10"/>
  <c r="N713" i="10"/>
  <c r="N714" i="10"/>
  <c r="N715" i="10"/>
  <c r="N716" i="10"/>
  <c r="N717" i="10"/>
  <c r="N718" i="10"/>
  <c r="N719" i="10"/>
  <c r="N720" i="10"/>
  <c r="N721" i="10"/>
  <c r="N722" i="10"/>
  <c r="N723" i="10"/>
  <c r="N724" i="10"/>
  <c r="N725" i="10"/>
  <c r="N726" i="10"/>
  <c r="N727" i="10"/>
  <c r="N728" i="10"/>
  <c r="N729" i="10"/>
  <c r="N730" i="10"/>
  <c r="N731" i="10"/>
  <c r="N732" i="10"/>
  <c r="N733" i="10"/>
  <c r="N734" i="10"/>
  <c r="N735" i="10"/>
  <c r="N736" i="10"/>
  <c r="N737" i="10"/>
  <c r="N738" i="10"/>
  <c r="N739" i="10"/>
  <c r="N740" i="10"/>
  <c r="N741" i="10"/>
  <c r="N742" i="10"/>
  <c r="N743" i="10"/>
  <c r="N744" i="10"/>
  <c r="N745" i="10"/>
  <c r="N746" i="10"/>
  <c r="N747" i="10"/>
  <c r="N748" i="10"/>
  <c r="N749" i="10"/>
  <c r="N750" i="10"/>
  <c r="N751" i="10"/>
  <c r="N752" i="10"/>
  <c r="N753" i="10"/>
  <c r="N754" i="10"/>
  <c r="N755" i="10"/>
  <c r="N756" i="10"/>
  <c r="N757" i="10"/>
  <c r="N758" i="10"/>
  <c r="N759" i="10"/>
  <c r="N760" i="10"/>
  <c r="N761" i="10"/>
  <c r="N762" i="10"/>
  <c r="N763" i="10"/>
  <c r="N764" i="10"/>
  <c r="N765" i="10"/>
  <c r="N766" i="10"/>
  <c r="N767" i="10"/>
  <c r="N768" i="10"/>
  <c r="N769" i="10"/>
  <c r="N770" i="10"/>
  <c r="N771" i="10"/>
  <c r="N772" i="10"/>
  <c r="N773" i="10"/>
  <c r="N774" i="10"/>
  <c r="N775" i="10"/>
  <c r="N776" i="10"/>
  <c r="N777" i="10"/>
  <c r="N778" i="10"/>
  <c r="N779" i="10"/>
  <c r="N780" i="10"/>
  <c r="N781" i="10"/>
  <c r="N782" i="10"/>
  <c r="N783" i="10"/>
  <c r="N784" i="10"/>
  <c r="N785" i="10"/>
  <c r="N786" i="10"/>
  <c r="N787" i="10"/>
  <c r="N788" i="10"/>
  <c r="N789" i="10"/>
  <c r="N790" i="10"/>
  <c r="N791" i="10"/>
  <c r="N792" i="10"/>
  <c r="N793" i="10"/>
  <c r="N794" i="10"/>
  <c r="N795" i="10"/>
  <c r="N796" i="10"/>
  <c r="N797" i="10"/>
  <c r="N798" i="10"/>
  <c r="N799" i="10"/>
  <c r="N800" i="10"/>
  <c r="N801" i="10"/>
  <c r="N802" i="10"/>
  <c r="N803" i="10"/>
  <c r="N804" i="10"/>
  <c r="N805" i="10"/>
  <c r="N806" i="10"/>
  <c r="N807" i="10"/>
  <c r="N808" i="10"/>
  <c r="N809" i="10"/>
  <c r="N810" i="10"/>
  <c r="N811" i="10"/>
  <c r="N812" i="10"/>
  <c r="N813" i="10"/>
  <c r="N814" i="10"/>
  <c r="N815" i="10"/>
  <c r="N816" i="10"/>
  <c r="N817" i="10"/>
  <c r="N818" i="10"/>
  <c r="N819" i="10"/>
  <c r="N820" i="10"/>
  <c r="N821" i="10"/>
  <c r="N822" i="10"/>
  <c r="N823" i="10"/>
  <c r="N824" i="10"/>
  <c r="N825" i="10"/>
  <c r="N826" i="10"/>
  <c r="N827" i="10"/>
  <c r="N828" i="10"/>
  <c r="N829" i="10"/>
  <c r="N830" i="10"/>
  <c r="N831" i="10"/>
  <c r="N832" i="10"/>
  <c r="N833" i="10"/>
  <c r="N834" i="10"/>
  <c r="N835" i="10"/>
  <c r="N836" i="10"/>
  <c r="N837" i="10"/>
  <c r="N838" i="10"/>
  <c r="N839" i="10"/>
  <c r="N840" i="10"/>
  <c r="N841" i="10"/>
  <c r="N842" i="10"/>
  <c r="N843" i="10"/>
  <c r="N844" i="10"/>
  <c r="N845" i="10"/>
  <c r="N846" i="10"/>
  <c r="N847" i="10"/>
  <c r="N848" i="10"/>
  <c r="N849" i="10"/>
  <c r="N850" i="10"/>
  <c r="N851" i="10"/>
  <c r="N852" i="10"/>
  <c r="N853" i="10"/>
  <c r="N854" i="10"/>
  <c r="N855" i="10"/>
  <c r="N856" i="10"/>
  <c r="N857" i="10"/>
  <c r="N858" i="10"/>
  <c r="N859" i="10"/>
  <c r="N860" i="10"/>
  <c r="N861" i="10"/>
  <c r="N862" i="10"/>
  <c r="N863" i="10"/>
  <c r="N864" i="10"/>
  <c r="N865" i="10"/>
  <c r="N866" i="10"/>
  <c r="N867" i="10"/>
  <c r="N868" i="10"/>
  <c r="N869" i="10"/>
  <c r="N870" i="10"/>
  <c r="N871" i="10"/>
  <c r="N872" i="10"/>
  <c r="N873" i="10"/>
  <c r="N874" i="10"/>
  <c r="N875" i="10"/>
  <c r="N876" i="10"/>
  <c r="N877" i="10"/>
  <c r="N878" i="10"/>
  <c r="N879" i="10"/>
  <c r="N880" i="10"/>
  <c r="N881" i="10"/>
  <c r="N882" i="10"/>
  <c r="N883" i="10"/>
  <c r="N884" i="10"/>
  <c r="N885" i="10"/>
  <c r="N886" i="10"/>
  <c r="N887" i="10"/>
  <c r="N888" i="10"/>
  <c r="N889" i="10"/>
  <c r="N890" i="10"/>
  <c r="N891" i="10"/>
  <c r="N892" i="10"/>
  <c r="N893" i="10"/>
  <c r="N894" i="10"/>
  <c r="N895" i="10"/>
  <c r="N896" i="10"/>
  <c r="N897" i="10"/>
  <c r="N898" i="10"/>
  <c r="N899" i="10"/>
  <c r="N900" i="10"/>
  <c r="N901" i="10"/>
  <c r="N902" i="10"/>
  <c r="N903" i="10"/>
  <c r="N904" i="10"/>
  <c r="N905" i="10"/>
  <c r="N906" i="10"/>
  <c r="N907" i="10"/>
  <c r="N908" i="10"/>
  <c r="N909" i="10"/>
  <c r="N910" i="10"/>
  <c r="N911" i="10"/>
  <c r="N912" i="10"/>
  <c r="N913" i="10"/>
  <c r="N914" i="10"/>
  <c r="N915" i="10"/>
  <c r="N916" i="10"/>
  <c r="N917" i="10"/>
  <c r="N918" i="10"/>
  <c r="N919" i="10"/>
  <c r="N920" i="10"/>
  <c r="N921" i="10"/>
  <c r="N922" i="10"/>
  <c r="N923" i="10"/>
  <c r="N924" i="10"/>
  <c r="N925" i="10"/>
  <c r="N926" i="10"/>
  <c r="N927" i="10"/>
  <c r="N928" i="10"/>
  <c r="N929" i="10"/>
  <c r="N930" i="10"/>
  <c r="N931" i="10"/>
  <c r="N932" i="10"/>
  <c r="N933" i="10"/>
  <c r="N934" i="10"/>
  <c r="N935" i="10"/>
  <c r="N936" i="10"/>
  <c r="N937" i="10"/>
  <c r="N938" i="10"/>
  <c r="N939" i="10"/>
  <c r="N940" i="10"/>
  <c r="N941" i="10"/>
  <c r="N942" i="10"/>
  <c r="N943" i="10"/>
  <c r="N944" i="10"/>
  <c r="N945" i="10"/>
  <c r="N946" i="10"/>
  <c r="N947" i="10"/>
  <c r="N948" i="10"/>
  <c r="N949" i="10"/>
  <c r="N950" i="10"/>
  <c r="N951" i="10"/>
  <c r="N952" i="10"/>
  <c r="N953" i="10"/>
  <c r="N954" i="10"/>
  <c r="N955" i="10"/>
  <c r="N956" i="10"/>
  <c r="N957" i="10"/>
  <c r="N958" i="10"/>
  <c r="N959" i="10"/>
  <c r="N960" i="10"/>
  <c r="N961" i="10"/>
  <c r="N962" i="10"/>
  <c r="N963" i="10"/>
  <c r="N964" i="10"/>
  <c r="N965" i="10"/>
  <c r="N966" i="10"/>
  <c r="N967" i="10"/>
  <c r="N968" i="10"/>
  <c r="N969" i="10"/>
  <c r="N970" i="10"/>
  <c r="N971" i="10"/>
  <c r="N972" i="10"/>
  <c r="N973" i="10"/>
  <c r="N974" i="10"/>
  <c r="N975" i="10"/>
  <c r="N976" i="10"/>
  <c r="N977" i="10"/>
  <c r="N978" i="10"/>
  <c r="N979" i="10"/>
  <c r="N980" i="10"/>
  <c r="N981" i="10"/>
  <c r="N982" i="10"/>
  <c r="N983" i="10"/>
  <c r="N984" i="10"/>
  <c r="N985" i="10"/>
  <c r="N986" i="10"/>
  <c r="N987" i="10"/>
  <c r="N988" i="10"/>
  <c r="N989" i="10"/>
  <c r="N990" i="10"/>
  <c r="N991" i="10"/>
  <c r="N992" i="10"/>
  <c r="N993" i="10"/>
  <c r="N994" i="10"/>
  <c r="N995" i="10"/>
  <c r="N996" i="10"/>
  <c r="N997" i="10"/>
  <c r="N998" i="10"/>
  <c r="N999" i="10"/>
  <c r="N1000" i="10"/>
  <c r="N1001" i="10"/>
  <c r="N1002" i="10"/>
  <c r="N1003" i="10"/>
  <c r="N1004" i="10"/>
  <c r="N1005" i="10"/>
  <c r="N1006" i="10"/>
  <c r="N1007" i="10"/>
  <c r="N1008" i="10"/>
  <c r="N1009" i="10"/>
  <c r="N1010" i="10"/>
  <c r="N1011" i="10"/>
  <c r="N1012" i="10"/>
  <c r="N1013" i="10"/>
  <c r="N1014" i="10"/>
  <c r="N1015" i="10"/>
  <c r="N1016" i="10"/>
  <c r="N1017" i="10"/>
  <c r="N1018" i="10"/>
  <c r="N1019" i="10"/>
  <c r="N1020" i="10"/>
  <c r="N1021" i="10"/>
  <c r="N1022" i="10"/>
  <c r="N1023" i="10"/>
  <c r="N1024" i="10"/>
  <c r="N1025" i="10"/>
  <c r="N1026" i="10"/>
  <c r="N1027" i="10"/>
  <c r="N1028" i="10"/>
  <c r="N1029" i="10"/>
  <c r="N1030" i="10"/>
  <c r="N1031" i="10"/>
  <c r="N1032" i="10"/>
  <c r="N1033" i="10"/>
  <c r="N1034" i="10"/>
  <c r="N1035" i="10"/>
  <c r="N1036" i="10"/>
  <c r="N1037" i="10"/>
  <c r="N1038" i="10"/>
  <c r="N1039" i="10"/>
  <c r="N1040" i="10"/>
  <c r="N1041" i="10"/>
  <c r="N1042" i="10"/>
  <c r="N1043" i="10"/>
  <c r="N1044" i="10"/>
  <c r="N1045" i="10"/>
  <c r="N1046" i="10"/>
  <c r="N1047" i="10"/>
  <c r="N1048" i="10"/>
  <c r="N1049" i="10"/>
  <c r="N1050" i="10"/>
  <c r="N1051" i="10"/>
  <c r="N1052" i="10"/>
  <c r="N1053" i="10"/>
  <c r="N1054" i="10"/>
  <c r="N1055" i="10"/>
  <c r="N1056" i="10"/>
  <c r="N1057" i="10"/>
  <c r="N1058" i="10"/>
  <c r="N1059" i="10"/>
  <c r="N1060" i="10"/>
  <c r="N1061" i="10"/>
  <c r="N1062" i="10"/>
  <c r="N1063" i="10"/>
  <c r="N1064" i="10"/>
  <c r="N1065" i="10"/>
  <c r="N1066" i="10"/>
  <c r="N1067" i="10"/>
  <c r="N1068" i="10"/>
  <c r="N1069" i="10"/>
  <c r="N1070" i="10"/>
  <c r="N1071" i="10"/>
  <c r="N1072" i="10"/>
  <c r="N1073" i="10"/>
  <c r="N1074" i="10"/>
  <c r="N1075" i="10"/>
  <c r="N1076" i="10"/>
  <c r="N1077" i="10"/>
  <c r="N1078" i="10"/>
  <c r="N1079" i="10"/>
  <c r="N1080" i="10"/>
  <c r="N1081" i="10"/>
  <c r="N1082" i="10"/>
  <c r="N1083" i="10"/>
  <c r="N1084" i="10"/>
  <c r="N1085" i="10"/>
  <c r="N1086" i="10"/>
  <c r="N1087" i="10"/>
  <c r="N1088" i="10"/>
  <c r="N1089" i="10"/>
  <c r="N1090" i="10"/>
  <c r="N1091" i="10"/>
  <c r="N1092" i="10"/>
  <c r="N1093" i="10"/>
  <c r="N1094" i="10"/>
  <c r="N1095" i="10"/>
  <c r="N1096" i="10"/>
  <c r="N1097" i="10"/>
  <c r="N1098" i="10"/>
  <c r="N1099" i="10"/>
  <c r="N1100" i="10"/>
  <c r="N1101" i="10"/>
  <c r="N1102" i="10"/>
  <c r="N1103" i="10"/>
  <c r="N1104" i="10"/>
  <c r="N1105" i="10"/>
  <c r="N1106" i="10"/>
  <c r="N1107" i="10"/>
  <c r="N1108" i="10"/>
  <c r="N1109" i="10"/>
  <c r="N1110" i="10"/>
  <c r="N1111" i="10"/>
  <c r="N1112" i="10"/>
  <c r="N1113" i="10"/>
  <c r="N1114" i="10"/>
  <c r="N1115" i="10"/>
  <c r="N1116" i="10"/>
  <c r="N1117" i="10"/>
  <c r="N1118" i="10"/>
  <c r="N1119" i="10"/>
  <c r="N1120" i="10"/>
  <c r="N1121" i="10"/>
  <c r="N1122" i="10"/>
  <c r="N1123" i="10"/>
  <c r="N1124" i="10"/>
  <c r="N1125" i="10"/>
  <c r="N1126" i="10"/>
  <c r="N1127" i="10"/>
  <c r="N1128" i="10"/>
  <c r="N1129" i="10"/>
  <c r="N1130" i="10"/>
  <c r="N1131" i="10"/>
  <c r="N1132" i="10"/>
  <c r="N1133" i="10"/>
  <c r="N1134" i="10"/>
  <c r="N1135" i="10"/>
  <c r="N1136" i="10"/>
  <c r="N1137" i="10"/>
  <c r="N1138" i="10"/>
  <c r="N1139" i="10"/>
  <c r="N1140" i="10"/>
  <c r="N1141" i="10"/>
  <c r="N1142" i="10"/>
  <c r="N1143" i="10"/>
  <c r="N1144" i="10"/>
  <c r="N1145" i="10"/>
  <c r="N1146" i="10"/>
  <c r="N1147" i="10"/>
  <c r="N1148" i="10"/>
  <c r="N1149" i="10"/>
  <c r="N1150" i="10"/>
  <c r="N1151" i="10"/>
  <c r="N1152" i="10"/>
  <c r="N1153" i="10"/>
  <c r="N1154" i="10"/>
  <c r="N1155" i="10"/>
  <c r="N1156" i="10"/>
  <c r="N1157" i="10"/>
  <c r="N1158" i="10"/>
  <c r="N1159" i="10"/>
  <c r="N1160" i="10"/>
  <c r="N1161" i="10"/>
  <c r="N1162" i="10"/>
  <c r="N1163" i="10"/>
  <c r="N1164" i="10"/>
  <c r="N1165" i="10"/>
  <c r="N1166" i="10"/>
  <c r="N1167" i="10"/>
  <c r="N1168" i="10"/>
  <c r="N1169" i="10"/>
  <c r="N1170" i="10"/>
  <c r="N1171" i="10"/>
  <c r="N1172" i="10"/>
  <c r="N1173" i="10"/>
  <c r="N1174" i="10"/>
  <c r="N1175" i="10"/>
  <c r="N1176" i="10"/>
  <c r="N1177" i="10"/>
  <c r="N1178" i="10"/>
  <c r="N1179" i="10"/>
  <c r="N1180" i="10"/>
  <c r="N1181" i="10"/>
  <c r="N1182" i="10"/>
  <c r="N1183" i="10"/>
  <c r="N1184" i="10"/>
  <c r="N1185" i="10"/>
  <c r="N1186" i="10"/>
  <c r="N1187" i="10"/>
  <c r="N1188" i="10"/>
  <c r="N1189" i="10"/>
  <c r="N1190" i="10"/>
  <c r="N1191" i="10"/>
  <c r="N1192" i="10"/>
  <c r="N1193" i="10"/>
  <c r="N1194" i="10"/>
  <c r="N1195" i="10"/>
  <c r="N1196" i="10"/>
  <c r="N1197" i="10"/>
  <c r="N1198" i="10"/>
  <c r="N1199" i="10"/>
  <c r="N1200" i="10"/>
  <c r="N1201" i="10"/>
  <c r="N1202" i="10"/>
  <c r="N1203" i="10"/>
  <c r="N1204" i="10"/>
  <c r="N1205" i="10"/>
  <c r="N1206" i="10"/>
  <c r="N1207" i="10"/>
  <c r="N1208" i="10"/>
  <c r="N1209" i="10"/>
  <c r="N1210" i="10"/>
  <c r="N1211" i="10"/>
  <c r="N1212" i="10"/>
  <c r="N1213" i="10"/>
  <c r="N1214" i="10"/>
  <c r="N1215" i="10"/>
  <c r="N1216" i="10"/>
  <c r="N1217" i="10"/>
  <c r="N1218" i="10"/>
  <c r="N1219" i="10"/>
  <c r="N1220" i="10"/>
  <c r="N1221" i="10"/>
  <c r="N1222" i="10"/>
  <c r="N1223" i="10"/>
  <c r="N1224" i="10"/>
  <c r="N1225" i="10"/>
  <c r="N1226" i="10"/>
  <c r="N1227" i="10"/>
  <c r="N1228" i="10"/>
  <c r="N1229" i="10"/>
  <c r="N1230" i="10"/>
  <c r="N1231" i="10"/>
  <c r="N1232" i="10"/>
  <c r="N1233" i="10"/>
  <c r="N1234" i="10"/>
  <c r="N1235" i="10"/>
  <c r="N1236" i="10"/>
  <c r="N1237" i="10"/>
  <c r="N1238" i="10"/>
  <c r="N1239" i="10"/>
  <c r="N1240" i="10"/>
  <c r="N1241" i="10"/>
  <c r="N1242" i="10"/>
  <c r="N1243" i="10"/>
  <c r="N1244" i="10"/>
  <c r="N1245" i="10"/>
  <c r="N1246" i="10"/>
  <c r="N1247" i="10"/>
  <c r="N1248" i="10"/>
  <c r="N1249" i="10"/>
  <c r="N1250" i="10"/>
  <c r="N1251" i="10"/>
  <c r="N1252" i="10"/>
  <c r="N1253" i="10"/>
  <c r="N1254" i="10"/>
  <c r="N1255" i="10"/>
  <c r="N1256" i="10"/>
  <c r="N1257" i="10"/>
  <c r="N1258" i="10"/>
  <c r="N1259" i="10"/>
  <c r="N1260" i="10"/>
  <c r="N1261" i="10"/>
  <c r="N1262" i="10"/>
  <c r="N1263" i="10"/>
  <c r="N1264" i="10"/>
  <c r="N1265" i="10"/>
  <c r="N1266" i="10"/>
  <c r="N1267" i="10"/>
  <c r="N1268" i="10"/>
  <c r="N1269" i="10"/>
  <c r="N1270" i="10"/>
  <c r="N1271" i="10"/>
  <c r="N1272" i="10"/>
  <c r="N1273" i="10"/>
  <c r="N1274" i="10"/>
  <c r="N1275" i="10"/>
  <c r="N1276" i="10"/>
  <c r="N1277" i="10"/>
  <c r="N1278" i="10"/>
  <c r="N1279" i="10"/>
  <c r="N1280" i="10"/>
  <c r="N1281" i="10"/>
  <c r="N1282" i="10"/>
  <c r="N1283" i="10"/>
  <c r="N1284" i="10"/>
  <c r="N1285" i="10"/>
  <c r="N1286" i="10"/>
  <c r="N1287" i="10"/>
  <c r="N1288" i="10"/>
  <c r="N1289" i="10"/>
  <c r="N1290" i="10"/>
  <c r="N1291" i="10"/>
  <c r="N1292" i="10"/>
  <c r="N1293" i="10"/>
  <c r="N1294" i="10"/>
  <c r="N1295" i="10"/>
  <c r="N1296" i="10"/>
  <c r="N1297" i="10"/>
  <c r="N1298" i="10"/>
  <c r="N1299" i="10"/>
  <c r="N1300" i="10"/>
  <c r="N1301" i="10"/>
  <c r="N1302" i="10"/>
  <c r="N1303" i="10"/>
  <c r="N1304" i="10"/>
  <c r="N1305" i="10"/>
  <c r="N1306" i="10"/>
  <c r="N1307" i="10"/>
  <c r="N1308" i="10"/>
  <c r="N1309" i="10"/>
  <c r="N1310" i="10"/>
  <c r="N1311" i="10"/>
  <c r="N1312" i="10"/>
  <c r="N1313" i="10"/>
  <c r="N1314" i="10"/>
  <c r="N1315" i="10"/>
  <c r="N1316" i="10"/>
  <c r="N1317" i="10"/>
  <c r="N1318" i="10"/>
  <c r="N1319" i="10"/>
  <c r="N1320" i="10"/>
  <c r="N1321" i="10"/>
  <c r="N1322" i="10"/>
  <c r="N1323" i="10"/>
  <c r="N1324" i="10"/>
  <c r="N1325" i="10"/>
  <c r="N1326" i="10"/>
  <c r="N1327" i="10"/>
  <c r="N1328" i="10"/>
  <c r="N1329" i="10"/>
  <c r="N1330" i="10"/>
  <c r="N1331" i="10"/>
  <c r="N1332" i="10"/>
  <c r="N1333" i="10"/>
  <c r="N1334" i="10"/>
  <c r="N1335" i="10"/>
  <c r="N1336" i="10"/>
  <c r="N1337" i="10"/>
  <c r="N1338" i="10"/>
  <c r="N1339" i="10"/>
  <c r="N1340" i="10"/>
  <c r="N1341" i="10"/>
  <c r="N1342" i="10"/>
  <c r="N1343" i="10"/>
  <c r="N1344" i="10"/>
  <c r="N1345" i="10"/>
  <c r="N1346" i="10"/>
  <c r="N1347" i="10"/>
  <c r="N1348" i="10"/>
  <c r="N1349" i="10"/>
  <c r="N1350" i="10"/>
  <c r="N1351" i="10"/>
  <c r="N1352" i="10"/>
  <c r="N1353" i="10"/>
  <c r="N1354" i="10"/>
  <c r="N1355" i="10"/>
  <c r="N1356" i="10"/>
  <c r="N1357" i="10"/>
  <c r="N1358" i="10"/>
  <c r="N1359" i="10"/>
  <c r="N1360" i="10"/>
  <c r="N1361" i="10"/>
  <c r="N1362" i="10"/>
  <c r="N1363" i="10"/>
  <c r="N1364" i="10"/>
  <c r="N1365" i="10"/>
  <c r="N1366" i="10"/>
  <c r="N1367" i="10"/>
  <c r="N1368" i="10"/>
  <c r="N1369" i="10"/>
  <c r="N1370" i="10"/>
  <c r="N1371" i="10"/>
  <c r="N1372" i="10"/>
  <c r="N1373" i="10"/>
  <c r="N1374" i="10"/>
  <c r="N1375" i="10"/>
  <c r="N1376" i="10"/>
  <c r="N1377" i="10"/>
  <c r="N1378" i="10"/>
  <c r="N1379" i="10"/>
  <c r="N1380" i="10"/>
  <c r="N1381" i="10"/>
  <c r="N1382" i="10"/>
  <c r="N1383" i="10"/>
  <c r="N1384" i="10"/>
  <c r="N1385" i="10"/>
  <c r="N1386" i="10"/>
  <c r="N1387" i="10"/>
  <c r="N1388" i="10"/>
  <c r="N1389" i="10"/>
  <c r="N1390" i="10"/>
  <c r="N1391" i="10"/>
  <c r="N1392" i="10"/>
  <c r="N1393" i="10"/>
  <c r="N1394" i="10"/>
  <c r="N1395" i="10"/>
  <c r="N1396" i="10"/>
  <c r="N1397" i="10"/>
  <c r="N1398" i="10"/>
  <c r="N1399" i="10"/>
  <c r="N1400" i="10"/>
  <c r="N1401" i="10"/>
  <c r="N1402" i="10"/>
  <c r="N1403" i="10"/>
  <c r="N1404" i="10"/>
  <c r="N1405" i="10"/>
  <c r="N1406" i="10"/>
  <c r="N1407" i="10"/>
  <c r="N1408" i="10"/>
  <c r="N1409" i="10"/>
  <c r="N1410" i="10"/>
  <c r="N1411" i="10"/>
  <c r="N1412" i="10"/>
  <c r="N1413" i="10"/>
  <c r="N1414" i="10"/>
  <c r="N1415" i="10"/>
  <c r="N1416" i="10"/>
  <c r="N1417" i="10"/>
  <c r="N1418" i="10"/>
  <c r="N1419" i="10"/>
  <c r="N1420" i="10"/>
  <c r="N1421" i="10"/>
  <c r="N1422" i="10"/>
  <c r="N1423" i="10"/>
  <c r="N1424" i="10"/>
  <c r="N1425" i="10"/>
  <c r="N1426" i="10"/>
  <c r="N1427" i="10"/>
  <c r="N1428" i="10"/>
  <c r="N1429" i="10"/>
  <c r="N1430" i="10"/>
  <c r="N1431" i="10"/>
  <c r="N1432" i="10"/>
  <c r="N1433" i="10"/>
  <c r="N1434" i="10"/>
  <c r="N1435" i="10"/>
  <c r="N1436" i="10"/>
  <c r="N1437" i="10"/>
  <c r="N1438" i="10"/>
  <c r="N1439" i="10"/>
  <c r="N1440" i="10"/>
  <c r="N1441" i="10"/>
  <c r="N1442" i="10"/>
  <c r="N1443" i="10"/>
  <c r="N1444" i="10"/>
  <c r="N1445" i="10"/>
  <c r="N1446" i="10"/>
  <c r="N1447" i="10"/>
  <c r="N1448" i="10"/>
  <c r="N1449" i="10"/>
  <c r="N1450" i="10"/>
  <c r="N1451" i="10"/>
  <c r="N1452" i="10"/>
  <c r="N1453" i="10"/>
  <c r="N1454" i="10"/>
  <c r="N1455" i="10"/>
  <c r="N1456" i="10"/>
  <c r="N1457" i="10"/>
  <c r="N1458" i="10"/>
  <c r="N1459" i="10"/>
  <c r="N1460" i="10"/>
  <c r="N1461" i="10"/>
  <c r="N1462" i="10"/>
  <c r="N1463" i="10"/>
  <c r="N1464" i="10"/>
  <c r="N1465" i="10"/>
  <c r="N1466" i="10"/>
  <c r="N1467" i="10"/>
  <c r="N1468" i="10"/>
  <c r="N1469" i="10"/>
  <c r="N1470" i="10"/>
  <c r="N1471" i="10"/>
  <c r="N1472" i="10"/>
  <c r="N1473" i="10"/>
  <c r="N1474" i="10"/>
  <c r="N1475" i="10"/>
  <c r="N1476" i="10"/>
  <c r="N1477" i="10"/>
  <c r="N1478" i="10"/>
  <c r="N1479" i="10"/>
  <c r="N1480" i="10"/>
  <c r="N1481" i="10"/>
  <c r="N1482" i="10"/>
  <c r="N1483" i="10"/>
  <c r="N1484" i="10"/>
  <c r="N1485" i="10"/>
  <c r="N1486" i="10"/>
  <c r="N1487" i="10"/>
  <c r="N1488" i="10"/>
  <c r="N1489" i="10"/>
  <c r="N1490" i="10"/>
  <c r="N1491" i="10"/>
  <c r="N1492" i="10"/>
  <c r="N1493" i="10"/>
  <c r="N1494" i="10"/>
  <c r="N1495" i="10"/>
  <c r="N1496" i="10"/>
  <c r="N1497" i="10"/>
  <c r="N1498" i="10"/>
  <c r="N1499" i="10"/>
  <c r="N1500" i="10"/>
  <c r="N1501" i="10"/>
  <c r="N1502" i="10"/>
  <c r="N1503" i="10"/>
  <c r="N1504" i="10"/>
  <c r="N1505" i="10"/>
  <c r="N1506" i="10"/>
  <c r="N1507" i="10"/>
  <c r="N1508" i="10"/>
  <c r="N1509" i="10"/>
  <c r="N1510" i="10"/>
  <c r="N1511" i="10"/>
  <c r="N1512" i="10"/>
  <c r="N1513" i="10"/>
  <c r="N1514" i="10"/>
  <c r="N1515" i="10"/>
  <c r="N1516" i="10"/>
  <c r="N1517" i="10"/>
  <c r="N1518" i="10"/>
  <c r="N1519" i="10"/>
  <c r="N1520" i="10"/>
  <c r="N1521" i="10"/>
  <c r="N1522" i="10"/>
  <c r="N1523" i="10"/>
  <c r="N1524" i="10"/>
  <c r="N1525" i="10"/>
  <c r="N1526" i="10"/>
  <c r="N1527" i="10"/>
  <c r="N1528" i="10"/>
  <c r="N1529" i="10"/>
  <c r="N1530" i="10"/>
  <c r="N1531" i="10"/>
  <c r="N1532" i="10"/>
  <c r="N1533" i="10"/>
  <c r="N1534" i="10"/>
  <c r="N1535" i="10"/>
  <c r="N1536" i="10"/>
  <c r="N1537" i="10"/>
  <c r="N1538" i="10"/>
  <c r="N1539" i="10"/>
  <c r="N1540" i="10"/>
  <c r="N1541" i="10"/>
  <c r="N1542" i="10"/>
  <c r="N1543" i="10"/>
  <c r="N1544" i="10"/>
  <c r="N1545" i="10"/>
  <c r="N1546" i="10"/>
  <c r="N1547" i="10"/>
  <c r="N1548" i="10"/>
  <c r="N1549" i="10"/>
  <c r="N1550" i="10"/>
  <c r="N1551" i="10"/>
  <c r="N1552" i="10"/>
  <c r="N1553" i="10"/>
  <c r="N1554" i="10"/>
  <c r="N1555" i="10"/>
  <c r="N1556" i="10"/>
  <c r="N1557" i="10"/>
  <c r="N1558" i="10"/>
  <c r="N1559" i="10"/>
  <c r="N1560" i="10"/>
  <c r="N1561" i="10"/>
  <c r="N1562" i="10"/>
  <c r="N1563" i="10"/>
  <c r="N1564" i="10"/>
  <c r="N1565" i="10"/>
  <c r="N1566" i="10"/>
  <c r="N1567" i="10"/>
  <c r="N1568" i="10"/>
  <c r="N1569" i="10"/>
  <c r="N1570" i="10"/>
  <c r="N1571" i="10"/>
  <c r="N1572" i="10"/>
  <c r="N1573" i="10"/>
  <c r="N1574" i="10"/>
  <c r="N1575" i="10"/>
  <c r="N1576" i="10"/>
  <c r="N1577" i="10"/>
  <c r="N1578" i="10"/>
  <c r="N1579" i="10"/>
  <c r="N1580" i="10"/>
  <c r="N1581" i="10"/>
  <c r="N1582" i="10"/>
  <c r="N1583" i="10"/>
  <c r="N1584" i="10"/>
  <c r="N1585" i="10"/>
  <c r="N1586" i="10"/>
  <c r="N1587" i="10"/>
  <c r="N1588" i="10"/>
  <c r="N1589" i="10"/>
  <c r="N1590" i="10"/>
  <c r="N1591" i="10"/>
  <c r="N1592" i="10"/>
  <c r="N1593" i="10"/>
  <c r="N1594" i="10"/>
  <c r="N1595" i="10"/>
  <c r="N1596" i="10"/>
  <c r="N1597" i="10"/>
  <c r="N1598" i="10"/>
  <c r="N1599" i="10"/>
  <c r="N1600" i="10"/>
  <c r="N1601" i="10"/>
  <c r="N1602" i="10"/>
  <c r="N1603" i="10"/>
  <c r="N1604" i="10"/>
  <c r="N1605" i="10"/>
  <c r="N1606" i="10"/>
  <c r="N1607" i="10"/>
  <c r="N1608" i="10"/>
  <c r="N1609" i="10"/>
  <c r="N1610" i="10"/>
  <c r="N1611" i="10"/>
  <c r="N1612" i="10"/>
  <c r="N1613" i="10"/>
  <c r="N1614" i="10"/>
  <c r="N1615" i="10"/>
  <c r="N1616" i="10"/>
  <c r="N1617" i="10"/>
  <c r="N1618" i="10"/>
  <c r="N1619" i="10"/>
  <c r="N1620" i="10"/>
  <c r="N1621" i="10"/>
  <c r="N1622" i="10"/>
  <c r="N1623" i="10"/>
  <c r="N1624" i="10"/>
  <c r="N1625" i="10"/>
  <c r="N1626" i="10"/>
  <c r="N1627" i="10"/>
  <c r="N1628" i="10"/>
  <c r="N1629" i="10"/>
  <c r="N1630" i="10"/>
  <c r="N1631" i="10"/>
  <c r="N1632" i="10"/>
  <c r="N1633" i="10"/>
  <c r="N1634" i="10"/>
  <c r="N1635" i="10"/>
  <c r="N1636" i="10"/>
  <c r="N1637" i="10"/>
  <c r="N1638" i="10"/>
  <c r="N1639" i="10"/>
  <c r="N1640" i="10"/>
  <c r="N1641" i="10"/>
  <c r="N1642" i="10"/>
  <c r="N1643" i="10"/>
  <c r="N1644" i="10"/>
  <c r="N1645" i="10"/>
  <c r="N1646" i="10"/>
  <c r="N1647" i="10"/>
  <c r="N1648" i="10"/>
  <c r="N1649" i="10"/>
  <c r="N1650" i="10"/>
  <c r="N1651" i="10"/>
  <c r="N1652" i="10"/>
  <c r="N1653" i="10"/>
  <c r="N1654" i="10"/>
  <c r="N1655" i="10"/>
  <c r="N1656" i="10"/>
  <c r="N1657" i="10"/>
  <c r="N1658" i="10"/>
  <c r="N1659" i="10"/>
  <c r="N1660" i="10"/>
  <c r="N1661" i="10"/>
  <c r="N1662" i="10"/>
  <c r="N1663" i="10"/>
  <c r="N1664" i="10"/>
  <c r="N1665" i="10"/>
  <c r="N1666" i="10"/>
  <c r="N1667" i="10"/>
  <c r="N1668" i="10"/>
  <c r="N1669" i="10"/>
  <c r="N1670" i="10"/>
  <c r="N1671" i="10"/>
  <c r="N1672" i="10"/>
  <c r="N1673" i="10"/>
  <c r="N1674" i="10"/>
  <c r="N1675" i="10"/>
  <c r="N1676" i="10"/>
  <c r="N1677" i="10"/>
  <c r="N1678" i="10"/>
  <c r="N1679" i="10"/>
  <c r="N1680" i="10"/>
  <c r="N1681" i="10"/>
  <c r="N1682" i="10"/>
  <c r="N1683" i="10"/>
  <c r="N1684" i="10"/>
  <c r="H9" i="10" a="1"/>
  <c r="H9" i="10" s="1"/>
  <c r="J287" i="12" l="1"/>
  <c r="K287" i="12"/>
  <c r="L287" i="12"/>
  <c r="M287" i="12"/>
  <c r="N287" i="12"/>
  <c r="O287" i="12"/>
  <c r="P287" i="12"/>
  <c r="Q287" i="12"/>
  <c r="R287" i="12"/>
  <c r="S287" i="12"/>
  <c r="T287" i="12"/>
  <c r="U287" i="12"/>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J219" i="32"/>
  <c r="G211" i="32"/>
  <c r="J169" i="32"/>
  <c r="J168" i="32"/>
  <c r="J131" i="32"/>
  <c r="J133" i="32"/>
  <c r="G131" i="32"/>
  <c r="J127" i="32"/>
  <c r="G126" i="32"/>
  <c r="J115" i="32"/>
  <c r="J114" i="32"/>
  <c r="G241" i="31"/>
  <c r="G214" i="31"/>
  <c r="G157" i="31"/>
  <c r="G131" i="31"/>
  <c r="J115" i="31"/>
  <c r="G13" i="32"/>
  <c r="G12" i="32"/>
  <c r="G11" i="32"/>
  <c r="G9" i="32"/>
  <c r="G11" i="31"/>
  <c r="G9" i="31"/>
  <c r="G12" i="31"/>
  <c r="G13" i="31"/>
  <c r="J236" i="31"/>
  <c r="J225" i="31"/>
  <c r="J232" i="31"/>
  <c r="J224" i="31"/>
  <c r="I232" i="31"/>
  <c r="H232" i="31"/>
  <c r="G232" i="31"/>
  <c r="J233" i="31"/>
  <c r="J234" i="31"/>
  <c r="J235" i="31"/>
  <c r="J226" i="31"/>
  <c r="J238" i="31"/>
  <c r="H238" i="31"/>
  <c r="I238" i="31"/>
  <c r="J240" i="31"/>
  <c r="J239" i="31"/>
  <c r="G238" i="31"/>
  <c r="H225" i="31"/>
  <c r="I225" i="31"/>
  <c r="G225" i="31"/>
  <c r="J219" i="31"/>
  <c r="J218" i="31"/>
  <c r="H218" i="31"/>
  <c r="I218" i="31"/>
  <c r="G218" i="31"/>
  <c r="G210" i="31"/>
  <c r="J173" i="31"/>
  <c r="H172" i="31"/>
  <c r="I172" i="31"/>
  <c r="J172" i="31"/>
  <c r="G172" i="31"/>
  <c r="G177" i="31"/>
  <c r="G174" i="31"/>
  <c r="J163" i="31"/>
  <c r="J169" i="31"/>
  <c r="J168" i="31"/>
  <c r="J165" i="31"/>
  <c r="J164" i="31"/>
  <c r="I164" i="31"/>
  <c r="H167" i="31"/>
  <c r="I167" i="31"/>
  <c r="G167" i="31"/>
  <c r="G154" i="31"/>
  <c r="G150" i="31"/>
  <c r="J133" i="31"/>
  <c r="J134" i="31"/>
  <c r="J135" i="31"/>
  <c r="J136" i="31"/>
  <c r="J131" i="31"/>
  <c r="J137" i="31"/>
  <c r="J138" i="31"/>
  <c r="J139" i="31"/>
  <c r="J140" i="31"/>
  <c r="H131" i="31"/>
  <c r="I131" i="31"/>
  <c r="G116" i="31"/>
  <c r="J47" i="31"/>
  <c r="G321" i="32"/>
  <c r="J266" i="32"/>
  <c r="I168" i="32"/>
  <c r="J170" i="32"/>
  <c r="J165" i="32"/>
  <c r="H168" i="32"/>
  <c r="G21" i="32"/>
  <c r="G20" i="32"/>
  <c r="G19" i="32"/>
  <c r="G37" i="32"/>
  <c r="G26" i="32"/>
  <c r="J30" i="32"/>
  <c r="J31" i="32"/>
  <c r="H42" i="32"/>
  <c r="G42" i="32"/>
  <c r="G45" i="32"/>
  <c r="H54" i="32"/>
  <c r="G54" i="32"/>
  <c r="H68" i="32"/>
  <c r="I68" i="32"/>
  <c r="J68" i="32"/>
  <c r="G68" i="32"/>
  <c r="H92" i="32"/>
  <c r="I92" i="32"/>
  <c r="J92" i="32"/>
  <c r="G97" i="32"/>
  <c r="G92" i="32"/>
  <c r="H99" i="32"/>
  <c r="G99" i="32"/>
  <c r="G104" i="32"/>
  <c r="H114" i="32"/>
  <c r="I114" i="32"/>
  <c r="G114" i="32"/>
  <c r="H116" i="32"/>
  <c r="I116" i="32"/>
  <c r="J116" i="32"/>
  <c r="G116" i="32"/>
  <c r="J134" i="32"/>
  <c r="J135" i="32"/>
  <c r="J136" i="32"/>
  <c r="J137" i="32"/>
  <c r="J138" i="32"/>
  <c r="J139" i="32"/>
  <c r="J140" i="32"/>
  <c r="H143" i="32"/>
  <c r="I143" i="32"/>
  <c r="G143" i="32"/>
  <c r="H146" i="32"/>
  <c r="I146" i="32"/>
  <c r="J146" i="32"/>
  <c r="G146" i="32"/>
  <c r="G168" i="32"/>
  <c r="H171" i="32"/>
  <c r="I171" i="32"/>
  <c r="J171" i="32"/>
  <c r="G171" i="32"/>
  <c r="H172" i="32"/>
  <c r="I172" i="32"/>
  <c r="J172" i="32"/>
  <c r="G172" i="32"/>
  <c r="H210" i="32"/>
  <c r="I210" i="32"/>
  <c r="J210" i="32"/>
  <c r="G210" i="32"/>
  <c r="H211" i="32"/>
  <c r="I211" i="32"/>
  <c r="J211" i="32"/>
  <c r="I239" i="32"/>
  <c r="G239" i="32"/>
  <c r="J243" i="32"/>
  <c r="J244" i="32"/>
  <c r="J245" i="32"/>
  <c r="J246" i="32"/>
  <c r="J247" i="32"/>
  <c r="J248" i="32"/>
  <c r="J249" i="32"/>
  <c r="J250" i="32"/>
  <c r="J251" i="32"/>
  <c r="J252" i="32"/>
  <c r="J253" i="32"/>
  <c r="J254" i="32"/>
  <c r="H255" i="32"/>
  <c r="I255" i="32"/>
  <c r="G255" i="32"/>
  <c r="H256" i="32"/>
  <c r="I256" i="32"/>
  <c r="J256" i="32"/>
  <c r="G256" i="32"/>
  <c r="H257" i="32"/>
  <c r="I257" i="32"/>
  <c r="J257" i="32"/>
  <c r="G257" i="32"/>
  <c r="H272" i="32"/>
  <c r="I272" i="32"/>
  <c r="J272" i="32"/>
  <c r="G272" i="32"/>
  <c r="G171" i="31"/>
  <c r="J167" i="31"/>
  <c r="H325" i="32"/>
  <c r="I325" i="32"/>
  <c r="J325" i="32"/>
  <c r="G325" i="32"/>
  <c r="H326" i="32"/>
  <c r="I326" i="32"/>
  <c r="J326" i="32"/>
  <c r="G326" i="32"/>
  <c r="H321" i="32"/>
  <c r="I321" i="32"/>
  <c r="H265" i="32"/>
  <c r="H264" i="32"/>
  <c r="I265" i="32"/>
  <c r="I264" i="32"/>
  <c r="G265" i="32"/>
  <c r="G264" i="32"/>
  <c r="H253" i="32"/>
  <c r="I253" i="32"/>
  <c r="G253" i="32"/>
  <c r="H233" i="32"/>
  <c r="I233" i="32"/>
  <c r="G233" i="32"/>
  <c r="H226" i="32"/>
  <c r="I226" i="32"/>
  <c r="G226" i="32"/>
  <c r="H223" i="32"/>
  <c r="I223" i="32"/>
  <c r="G223" i="32"/>
  <c r="H54" i="31"/>
  <c r="I54" i="31"/>
  <c r="J54" i="31"/>
  <c r="H20" i="31"/>
  <c r="G26" i="31"/>
  <c r="J30" i="31"/>
  <c r="J31" i="31"/>
  <c r="J32" i="31"/>
  <c r="H68" i="31"/>
  <c r="I68" i="31"/>
  <c r="J68" i="31"/>
  <c r="H92" i="31"/>
  <c r="I92" i="31"/>
  <c r="J92" i="31"/>
  <c r="H99" i="31"/>
  <c r="I99" i="31"/>
  <c r="J99" i="31"/>
  <c r="H114" i="31"/>
  <c r="I114" i="31"/>
  <c r="J114" i="31"/>
  <c r="G114" i="31"/>
  <c r="H116" i="31"/>
  <c r="I116" i="31"/>
  <c r="J116" i="31"/>
  <c r="H143" i="31"/>
  <c r="I143" i="31"/>
  <c r="G143" i="31"/>
  <c r="G67" i="31"/>
  <c r="H146" i="31"/>
  <c r="I146" i="31"/>
  <c r="J146" i="31"/>
  <c r="H171" i="31"/>
  <c r="I171" i="31"/>
  <c r="J171" i="31"/>
  <c r="H188" i="31"/>
  <c r="I188" i="31"/>
  <c r="J188" i="31"/>
  <c r="G188" i="31"/>
  <c r="H197" i="31"/>
  <c r="I197" i="31"/>
  <c r="J197" i="31"/>
  <c r="H200" i="31"/>
  <c r="I200" i="31"/>
  <c r="J200" i="31"/>
  <c r="H209" i="31"/>
  <c r="I209" i="31"/>
  <c r="J209" i="31"/>
  <c r="G209" i="31"/>
  <c r="H210" i="31"/>
  <c r="I210" i="31"/>
  <c r="J210" i="31"/>
  <c r="H222" i="31"/>
  <c r="I222" i="31"/>
  <c r="J222" i="31"/>
  <c r="H254" i="31"/>
  <c r="I254" i="31"/>
  <c r="J254" i="31"/>
  <c r="H255" i="31"/>
  <c r="I255" i="31"/>
  <c r="J255" i="31"/>
  <c r="H237" i="31"/>
  <c r="I237" i="31"/>
  <c r="J237" i="31"/>
  <c r="H252" i="31"/>
  <c r="I252" i="31"/>
  <c r="J252" i="31"/>
  <c r="H263" i="31"/>
  <c r="H262" i="31"/>
  <c r="I263" i="31"/>
  <c r="I262" i="31"/>
  <c r="J263" i="31"/>
  <c r="J262" i="31"/>
  <c r="H265" i="31"/>
  <c r="I265" i="31"/>
  <c r="J265" i="31"/>
  <c r="H282" i="31"/>
  <c r="I282" i="31"/>
  <c r="J282" i="31"/>
  <c r="H289" i="31"/>
  <c r="I289" i="31"/>
  <c r="J289" i="31"/>
  <c r="H310" i="31"/>
  <c r="I310" i="31"/>
  <c r="J310" i="31"/>
  <c r="H301" i="31"/>
  <c r="I301" i="31"/>
  <c r="J301" i="31"/>
  <c r="G319" i="31"/>
  <c r="H319" i="31"/>
  <c r="I319" i="31"/>
  <c r="H324" i="31"/>
  <c r="H323" i="31"/>
  <c r="I324" i="31"/>
  <c r="I323" i="31"/>
  <c r="G310" i="31"/>
  <c r="G301" i="31"/>
  <c r="G282" i="31"/>
  <c r="G265" i="31"/>
  <c r="G263" i="31"/>
  <c r="G252" i="31"/>
  <c r="G237" i="31"/>
  <c r="G222" i="31"/>
  <c r="G146" i="31"/>
  <c r="F26" i="30"/>
  <c r="F25" i="30"/>
  <c r="F24" i="30"/>
  <c r="F23" i="30"/>
  <c r="F20" i="30"/>
  <c r="G317" i="31"/>
  <c r="H317" i="31"/>
  <c r="I317" i="31"/>
  <c r="J318" i="31"/>
  <c r="J317" i="31"/>
  <c r="G258" i="31"/>
  <c r="H258" i="31"/>
  <c r="I258" i="31"/>
  <c r="J259" i="31"/>
  <c r="J258" i="31"/>
  <c r="G260" i="31"/>
  <c r="H260" i="31"/>
  <c r="I260" i="31"/>
  <c r="J261" i="31"/>
  <c r="J260" i="31"/>
  <c r="G255" i="31"/>
  <c r="J24" i="31"/>
  <c r="I241" i="31"/>
  <c r="H241" i="31"/>
  <c r="H242" i="32"/>
  <c r="I242" i="32"/>
  <c r="G242" i="32"/>
  <c r="J242" i="32"/>
  <c r="I219" i="32"/>
  <c r="H219" i="32"/>
  <c r="G219" i="32"/>
  <c r="I173" i="32"/>
  <c r="H173" i="32"/>
  <c r="G173" i="32"/>
  <c r="I131" i="32"/>
  <c r="H131" i="32"/>
  <c r="J130" i="32"/>
  <c r="I126" i="32"/>
  <c r="H126" i="32"/>
  <c r="I26" i="32"/>
  <c r="H26" i="32"/>
  <c r="J32" i="32"/>
  <c r="I126" i="31"/>
  <c r="H126" i="31"/>
  <c r="G126" i="31"/>
  <c r="G144" i="31"/>
  <c r="J243" i="31"/>
  <c r="J130" i="31"/>
  <c r="H26" i="31"/>
  <c r="I26" i="31"/>
  <c r="B17" i="40" a="1"/>
  <c r="D17" i="40" s="1"/>
  <c r="B17" i="40"/>
  <c r="B10" i="13"/>
  <c r="C10" i="13"/>
  <c r="D10" i="13"/>
  <c r="E10" i="13"/>
  <c r="F10" i="13"/>
  <c r="K10" i="13"/>
  <c r="O10" i="13"/>
  <c r="B11" i="13"/>
  <c r="B12" i="13"/>
  <c r="B13" i="13"/>
  <c r="B14" i="13"/>
  <c r="B15" i="13"/>
  <c r="B16" i="13"/>
  <c r="B17" i="13"/>
  <c r="B18" i="13"/>
  <c r="B19" i="13"/>
  <c r="B20" i="13"/>
  <c r="B21" i="13"/>
  <c r="B22" i="13"/>
  <c r="B23"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K11" i="13"/>
  <c r="K12" i="13"/>
  <c r="K13" i="13"/>
  <c r="K14" i="13"/>
  <c r="K15" i="13"/>
  <c r="K16" i="13"/>
  <c r="K17" i="13"/>
  <c r="K18" i="13"/>
  <c r="K19" i="13"/>
  <c r="K20" i="13"/>
  <c r="K21" i="13"/>
  <c r="K22" i="13"/>
  <c r="K23" i="13"/>
  <c r="O11" i="13"/>
  <c r="O12" i="13"/>
  <c r="O13" i="13"/>
  <c r="O14" i="13"/>
  <c r="O15" i="13"/>
  <c r="O16" i="13"/>
  <c r="O17" i="13"/>
  <c r="O18" i="13"/>
  <c r="O19" i="13"/>
  <c r="O20" i="13"/>
  <c r="O21" i="13"/>
  <c r="O22" i="13"/>
  <c r="O23" i="13"/>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B1338" i="10"/>
  <c r="B1339" i="10"/>
  <c r="B1340" i="10"/>
  <c r="B1341"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C1338" i="10"/>
  <c r="C1339" i="10"/>
  <c r="C1340" i="10"/>
  <c r="C1341"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D1338" i="10"/>
  <c r="D1339" i="10"/>
  <c r="D1340" i="10"/>
  <c r="D1341"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E1338" i="10"/>
  <c r="E1339" i="10"/>
  <c r="E1340" i="10"/>
  <c r="E1341"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F1338" i="10"/>
  <c r="F1339" i="10"/>
  <c r="F1340" i="10"/>
  <c r="F1341" i="10"/>
  <c r="B274" i="10"/>
  <c r="B275" i="10"/>
  <c r="B276" i="10"/>
  <c r="B277" i="10"/>
  <c r="B278" i="10"/>
  <c r="B279" i="10"/>
  <c r="B280" i="10"/>
  <c r="B281" i="10"/>
  <c r="B282" i="10"/>
  <c r="B283" i="10"/>
  <c r="B284" i="10"/>
  <c r="B285" i="10"/>
  <c r="B286" i="10"/>
  <c r="B287" i="10"/>
  <c r="B288" i="10"/>
  <c r="B289" i="10"/>
  <c r="B290" i="10"/>
  <c r="B291" i="10"/>
  <c r="B292" i="10"/>
  <c r="B293" i="10"/>
  <c r="B294" i="10"/>
  <c r="B295" i="10"/>
  <c r="B296" i="10"/>
  <c r="B297" i="10"/>
  <c r="B298" i="10"/>
  <c r="B299" i="10"/>
  <c r="B300" i="10"/>
  <c r="B301" i="10"/>
  <c r="B302" i="10"/>
  <c r="B303" i="10"/>
  <c r="B304" i="10"/>
  <c r="B305" i="10"/>
  <c r="B306" i="10"/>
  <c r="B307" i="10"/>
  <c r="B308" i="10"/>
  <c r="B309" i="10"/>
  <c r="B310" i="10"/>
  <c r="B311" i="10"/>
  <c r="B312" i="10"/>
  <c r="B313" i="10"/>
  <c r="B314" i="10"/>
  <c r="B315" i="10"/>
  <c r="B316" i="10"/>
  <c r="B317" i="10"/>
  <c r="B318" i="10"/>
  <c r="B319" i="10"/>
  <c r="B320" i="10"/>
  <c r="B321" i="10"/>
  <c r="B322" i="10"/>
  <c r="B323" i="10"/>
  <c r="B324" i="10"/>
  <c r="B325" i="10"/>
  <c r="B326" i="10"/>
  <c r="B327" i="10"/>
  <c r="B328" i="10"/>
  <c r="B329" i="10"/>
  <c r="B330" i="10"/>
  <c r="B331" i="10"/>
  <c r="B332" i="10"/>
  <c r="B333" i="10"/>
  <c r="B334" i="10"/>
  <c r="B335" i="10"/>
  <c r="B336" i="10"/>
  <c r="B337" i="10"/>
  <c r="B338" i="10"/>
  <c r="B339" i="10"/>
  <c r="B340" i="10"/>
  <c r="B341" i="10"/>
  <c r="B342" i="10"/>
  <c r="B343" i="10"/>
  <c r="B344" i="10"/>
  <c r="B345" i="10"/>
  <c r="B346" i="10"/>
  <c r="B347" i="10"/>
  <c r="B348" i="10"/>
  <c r="B349" i="10"/>
  <c r="B350" i="10"/>
  <c r="B351" i="10"/>
  <c r="B352" i="10"/>
  <c r="B353" i="10"/>
  <c r="B354" i="10"/>
  <c r="B355" i="10"/>
  <c r="B356" i="10"/>
  <c r="B357" i="10"/>
  <c r="B358" i="10"/>
  <c r="B359" i="10"/>
  <c r="B360" i="10"/>
  <c r="B361" i="10"/>
  <c r="B362" i="10"/>
  <c r="B363" i="10"/>
  <c r="B364" i="10"/>
  <c r="B365" i="10"/>
  <c r="B366" i="10"/>
  <c r="B367" i="10"/>
  <c r="B368" i="10"/>
  <c r="B369" i="10"/>
  <c r="B370" i="10"/>
  <c r="B371" i="10"/>
  <c r="B372" i="10"/>
  <c r="B373" i="10"/>
  <c r="B374" i="10"/>
  <c r="B375" i="10"/>
  <c r="B376" i="10"/>
  <c r="B377" i="10"/>
  <c r="B378" i="10"/>
  <c r="B379" i="10"/>
  <c r="B380" i="10"/>
  <c r="B381" i="10"/>
  <c r="B382" i="10"/>
  <c r="B383" i="10"/>
  <c r="B384" i="10"/>
  <c r="B385" i="10"/>
  <c r="B386" i="10"/>
  <c r="B387" i="10"/>
  <c r="B388" i="10"/>
  <c r="B389" i="10"/>
  <c r="B390"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B119" i="10"/>
  <c r="B120" i="10"/>
  <c r="B121" i="10"/>
  <c r="B122" i="10"/>
  <c r="B123" i="10"/>
  <c r="B124" i="10"/>
  <c r="B125" i="10"/>
  <c r="B126" i="10"/>
  <c r="B127" i="10"/>
  <c r="B128" i="10"/>
  <c r="B129" i="10"/>
  <c r="B130" i="10"/>
  <c r="B131" i="10"/>
  <c r="B132" i="10"/>
  <c r="B133" i="10"/>
  <c r="B134" i="10"/>
  <c r="B135" i="10"/>
  <c r="B136" i="10"/>
  <c r="B137" i="10"/>
  <c r="B138" i="10"/>
  <c r="B139" i="10"/>
  <c r="B140" i="10"/>
  <c r="B141" i="10"/>
  <c r="B142" i="10"/>
  <c r="B143" i="10"/>
  <c r="B144" i="10"/>
  <c r="B145" i="10"/>
  <c r="B146" i="10"/>
  <c r="B147" i="10"/>
  <c r="B148" i="10"/>
  <c r="B149" i="10"/>
  <c r="B150" i="10"/>
  <c r="B151" i="10"/>
  <c r="B152" i="10"/>
  <c r="B153" i="10"/>
  <c r="B154" i="10"/>
  <c r="B155" i="10"/>
  <c r="B156" i="10"/>
  <c r="B157" i="10"/>
  <c r="B158" i="10"/>
  <c r="B159" i="10"/>
  <c r="B160" i="10"/>
  <c r="B161" i="10"/>
  <c r="B162" i="10"/>
  <c r="B163" i="10"/>
  <c r="B164" i="10"/>
  <c r="B165" i="10"/>
  <c r="B166" i="10"/>
  <c r="B167" i="10"/>
  <c r="B168" i="10"/>
  <c r="B169" i="10"/>
  <c r="B170" i="10"/>
  <c r="B171" i="10"/>
  <c r="B172" i="10"/>
  <c r="B173" i="10"/>
  <c r="B174" i="10"/>
  <c r="B175" i="10"/>
  <c r="B176" i="10"/>
  <c r="B177" i="10"/>
  <c r="B178" i="10"/>
  <c r="B179" i="10"/>
  <c r="B180" i="10"/>
  <c r="B181" i="10"/>
  <c r="B182" i="10"/>
  <c r="B183" i="10"/>
  <c r="B184" i="10"/>
  <c r="B185" i="10"/>
  <c r="B186" i="10"/>
  <c r="B187" i="10"/>
  <c r="B188" i="10"/>
  <c r="B189" i="10"/>
  <c r="B190" i="10"/>
  <c r="B191" i="10"/>
  <c r="B192" i="10"/>
  <c r="B193" i="10"/>
  <c r="B194" i="10"/>
  <c r="B195" i="10"/>
  <c r="B196" i="10"/>
  <c r="B197" i="10"/>
  <c r="B198" i="10"/>
  <c r="B199" i="10"/>
  <c r="B200" i="10"/>
  <c r="B201" i="10"/>
  <c r="B202" i="10"/>
  <c r="B203" i="10"/>
  <c r="B204" i="10"/>
  <c r="B205" i="10"/>
  <c r="B206" i="10"/>
  <c r="B207" i="10"/>
  <c r="B208" i="10"/>
  <c r="B209" i="10"/>
  <c r="B210" i="10"/>
  <c r="B211" i="10"/>
  <c r="B212" i="10"/>
  <c r="B213" i="10"/>
  <c r="B214" i="10"/>
  <c r="B215" i="10"/>
  <c r="B216" i="10"/>
  <c r="B217" i="10"/>
  <c r="B218" i="10"/>
  <c r="B219" i="10"/>
  <c r="B220" i="10"/>
  <c r="B221" i="10"/>
  <c r="B222" i="10"/>
  <c r="B223" i="10"/>
  <c r="B224" i="10"/>
  <c r="B225" i="10"/>
  <c r="B226" i="10"/>
  <c r="B227" i="10"/>
  <c r="B228" i="10"/>
  <c r="B229" i="10"/>
  <c r="B230" i="10"/>
  <c r="B231" i="10"/>
  <c r="B232" i="10"/>
  <c r="B233" i="10"/>
  <c r="B234" i="10"/>
  <c r="B235" i="10"/>
  <c r="B236" i="10"/>
  <c r="B237" i="10"/>
  <c r="B238" i="10"/>
  <c r="B239" i="10"/>
  <c r="B240" i="10"/>
  <c r="B241" i="10"/>
  <c r="B242" i="10"/>
  <c r="B243" i="10"/>
  <c r="B244" i="10"/>
  <c r="B245" i="10"/>
  <c r="B246" i="10"/>
  <c r="B247" i="10"/>
  <c r="B248" i="10"/>
  <c r="B249" i="10"/>
  <c r="B250" i="10"/>
  <c r="B251" i="10"/>
  <c r="B252" i="10"/>
  <c r="B253" i="10"/>
  <c r="B254" i="10"/>
  <c r="B255" i="10"/>
  <c r="B256" i="10"/>
  <c r="B257" i="10"/>
  <c r="B258" i="10"/>
  <c r="B259" i="10"/>
  <c r="B260" i="10"/>
  <c r="B261" i="10"/>
  <c r="B262" i="10"/>
  <c r="B263" i="10"/>
  <c r="B264" i="10"/>
  <c r="B265" i="10"/>
  <c r="B266" i="10"/>
  <c r="B267" i="10"/>
  <c r="B268" i="10"/>
  <c r="B269" i="10"/>
  <c r="B270" i="10"/>
  <c r="B271" i="10"/>
  <c r="B272" i="10"/>
  <c r="B273" i="10"/>
  <c r="B501" i="10"/>
  <c r="B502" i="10"/>
  <c r="B503" i="10"/>
  <c r="B504" i="10"/>
  <c r="B505" i="10"/>
  <c r="B506" i="10"/>
  <c r="B507" i="10"/>
  <c r="B508" i="10"/>
  <c r="B509" i="10"/>
  <c r="B510" i="10"/>
  <c r="B511" i="10"/>
  <c r="B512" i="10"/>
  <c r="B513"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501" i="10"/>
  <c r="C502" i="10"/>
  <c r="C503" i="10"/>
  <c r="C504" i="10"/>
  <c r="C505" i="10"/>
  <c r="C506" i="10"/>
  <c r="C507" i="10"/>
  <c r="C508" i="10"/>
  <c r="C509" i="10"/>
  <c r="C510" i="10"/>
  <c r="C511" i="10"/>
  <c r="C512" i="10"/>
  <c r="C513"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501" i="10"/>
  <c r="D502" i="10"/>
  <c r="D503" i="10"/>
  <c r="D504" i="10"/>
  <c r="D505" i="10"/>
  <c r="D506" i="10"/>
  <c r="D507" i="10"/>
  <c r="D508" i="10"/>
  <c r="D509" i="10"/>
  <c r="D510" i="10"/>
  <c r="D511" i="10"/>
  <c r="D512" i="10"/>
  <c r="D513"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501" i="10"/>
  <c r="E502" i="10"/>
  <c r="E503" i="10"/>
  <c r="E504" i="10"/>
  <c r="E505" i="10"/>
  <c r="E506" i="10"/>
  <c r="E507" i="10"/>
  <c r="E508" i="10"/>
  <c r="E509" i="10"/>
  <c r="E510" i="10"/>
  <c r="E511" i="10"/>
  <c r="E512" i="10"/>
  <c r="E513"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501" i="10"/>
  <c r="F502" i="10"/>
  <c r="F503" i="10"/>
  <c r="F504" i="10"/>
  <c r="F505" i="10"/>
  <c r="F506" i="10"/>
  <c r="F507" i="10"/>
  <c r="F508" i="10"/>
  <c r="F509" i="10"/>
  <c r="F510" i="10"/>
  <c r="F511" i="10"/>
  <c r="F512" i="10"/>
  <c r="F513" i="10"/>
  <c r="B20" i="10"/>
  <c r="D117" i="33"/>
  <c r="D116" i="33"/>
  <c r="D115" i="33"/>
  <c r="D114" i="33"/>
  <c r="D113" i="33"/>
  <c r="D112" i="33"/>
  <c r="D111" i="33"/>
  <c r="D110" i="33"/>
  <c r="D109" i="33"/>
  <c r="D108" i="33"/>
  <c r="D107" i="33"/>
  <c r="D106" i="33"/>
  <c r="D105" i="33"/>
  <c r="D104" i="33"/>
  <c r="D103" i="33"/>
  <c r="D102" i="33"/>
  <c r="D101" i="33"/>
  <c r="D100" i="33"/>
  <c r="C281" i="12"/>
  <c r="D281" i="12"/>
  <c r="E281" i="12"/>
  <c r="F281" i="12"/>
  <c r="V281" i="12"/>
  <c r="C280" i="12"/>
  <c r="D280" i="12"/>
  <c r="E280" i="12"/>
  <c r="F280" i="12"/>
  <c r="V280" i="12"/>
  <c r="C95" i="12"/>
  <c r="D95" i="12"/>
  <c r="E95" i="12"/>
  <c r="F95" i="12"/>
  <c r="V95" i="12"/>
  <c r="C94" i="12"/>
  <c r="D94" i="12"/>
  <c r="E94" i="12"/>
  <c r="F94" i="12"/>
  <c r="V94" i="12"/>
  <c r="C49" i="12"/>
  <c r="D49" i="12"/>
  <c r="E49" i="12"/>
  <c r="F49" i="12"/>
  <c r="V49" i="12"/>
  <c r="C24" i="12"/>
  <c r="D24" i="12"/>
  <c r="E24" i="12"/>
  <c r="F24" i="12"/>
  <c r="V24" i="12"/>
  <c r="C252" i="12"/>
  <c r="C253" i="12"/>
  <c r="C254" i="12"/>
  <c r="C255" i="12"/>
  <c r="D252" i="12"/>
  <c r="D253" i="12"/>
  <c r="D254" i="12"/>
  <c r="D255" i="12"/>
  <c r="E252" i="12"/>
  <c r="E253" i="12"/>
  <c r="E254" i="12"/>
  <c r="E255" i="12"/>
  <c r="F252" i="12"/>
  <c r="F253" i="12"/>
  <c r="F254" i="12"/>
  <c r="F255" i="12"/>
  <c r="V252" i="12"/>
  <c r="V253" i="12"/>
  <c r="V254" i="12"/>
  <c r="V255" i="12"/>
  <c r="C256" i="12"/>
  <c r="C257" i="12"/>
  <c r="D256" i="12"/>
  <c r="D257" i="12"/>
  <c r="E256" i="12"/>
  <c r="E257" i="12"/>
  <c r="F256" i="12"/>
  <c r="F257" i="12"/>
  <c r="V256" i="12"/>
  <c r="V257" i="12"/>
  <c r="C258" i="12"/>
  <c r="D258" i="12"/>
  <c r="E258" i="12"/>
  <c r="F258" i="12"/>
  <c r="V258" i="12"/>
  <c r="C259" i="12"/>
  <c r="D259" i="12"/>
  <c r="E259" i="12"/>
  <c r="F259" i="12"/>
  <c r="V259" i="12"/>
  <c r="C40" i="1"/>
  <c r="D40" i="1"/>
  <c r="E40" i="1"/>
  <c r="C28" i="1"/>
  <c r="D28" i="1"/>
  <c r="E28" i="1"/>
  <c r="B40" i="1"/>
  <c r="B252" i="12"/>
  <c r="C51" i="1"/>
  <c r="C52" i="1"/>
  <c r="D51" i="1"/>
  <c r="D52" i="1"/>
  <c r="E51" i="1"/>
  <c r="E52" i="1"/>
  <c r="C47" i="1"/>
  <c r="D47" i="1"/>
  <c r="E47" i="1"/>
  <c r="B52" i="1"/>
  <c r="B47" i="1"/>
  <c r="V21" i="12"/>
  <c r="V22" i="12"/>
  <c r="V23" i="12"/>
  <c r="V96" i="12"/>
  <c r="V97" i="12"/>
  <c r="V140" i="12"/>
  <c r="V173" i="12"/>
  <c r="V174" i="12"/>
  <c r="V175" i="12"/>
  <c r="V176" i="12"/>
  <c r="V177" i="12"/>
  <c r="V178" i="12"/>
  <c r="V179" i="12"/>
  <c r="V180" i="12"/>
  <c r="V181" i="12"/>
  <c r="V182" i="12"/>
  <c r="V206" i="12"/>
  <c r="V207" i="12"/>
  <c r="V247" i="12"/>
  <c r="V248" i="12"/>
  <c r="V249" i="12"/>
  <c r="V250" i="12"/>
  <c r="V251" i="12"/>
  <c r="V260" i="12"/>
  <c r="V261" i="12"/>
  <c r="V262" i="12"/>
  <c r="V263" i="12"/>
  <c r="V270" i="12"/>
  <c r="V273" i="12"/>
  <c r="V278" i="12"/>
  <c r="V279" i="12"/>
  <c r="V282" i="12"/>
  <c r="V283" i="12"/>
  <c r="V284" i="12"/>
  <c r="V285" i="12"/>
  <c r="V286" i="12"/>
  <c r="V19" i="12"/>
  <c r="I9" i="10"/>
  <c r="C1655" i="10"/>
  <c r="C1656" i="10"/>
  <c r="C1657" i="10"/>
  <c r="C1658" i="10"/>
  <c r="C1659" i="10"/>
  <c r="C1660" i="10"/>
  <c r="C1661" i="10"/>
  <c r="C1662" i="10"/>
  <c r="C1663" i="10"/>
  <c r="C1664" i="10"/>
  <c r="C1665" i="10"/>
  <c r="C1666" i="10"/>
  <c r="C1667" i="10"/>
  <c r="C1668" i="10"/>
  <c r="C1669" i="10"/>
  <c r="C1670" i="10"/>
  <c r="C1671" i="10"/>
  <c r="C1672" i="10"/>
  <c r="C1673" i="10"/>
  <c r="C1674" i="10"/>
  <c r="C1675" i="10"/>
  <c r="C1676" i="10"/>
  <c r="C1677" i="10"/>
  <c r="C1678" i="10"/>
  <c r="C1679" i="10"/>
  <c r="C1680" i="10"/>
  <c r="C1681" i="10"/>
  <c r="C1682" i="10"/>
  <c r="C1683" i="10"/>
  <c r="C1684" i="10"/>
  <c r="D1655" i="10"/>
  <c r="D1656" i="10"/>
  <c r="D1657" i="10"/>
  <c r="D1658" i="10"/>
  <c r="D1659" i="10"/>
  <c r="D1660" i="10"/>
  <c r="D1661" i="10"/>
  <c r="D1662" i="10"/>
  <c r="D1663" i="10"/>
  <c r="D1664" i="10"/>
  <c r="D1665" i="10"/>
  <c r="D1666" i="10"/>
  <c r="D1667" i="10"/>
  <c r="D1668" i="10"/>
  <c r="D1669" i="10"/>
  <c r="D1670" i="10"/>
  <c r="D1671" i="10"/>
  <c r="D1672" i="10"/>
  <c r="D1673" i="10"/>
  <c r="D1674" i="10"/>
  <c r="D1675" i="10"/>
  <c r="D1676" i="10"/>
  <c r="D1677" i="10"/>
  <c r="D1678" i="10"/>
  <c r="D1679" i="10"/>
  <c r="D1680" i="10"/>
  <c r="D1681" i="10"/>
  <c r="D1682" i="10"/>
  <c r="D1683" i="10"/>
  <c r="D1684" i="10"/>
  <c r="E1655" i="10"/>
  <c r="E1656" i="10"/>
  <c r="E1657" i="10"/>
  <c r="E1658" i="10"/>
  <c r="E1659" i="10"/>
  <c r="E1660" i="10"/>
  <c r="E1661" i="10"/>
  <c r="E1662" i="10"/>
  <c r="E1663" i="10"/>
  <c r="E1664" i="10"/>
  <c r="E1665" i="10"/>
  <c r="E1666" i="10"/>
  <c r="E1667" i="10"/>
  <c r="E1668" i="10"/>
  <c r="E1669" i="10"/>
  <c r="E1670" i="10"/>
  <c r="E1671" i="10"/>
  <c r="E1672" i="10"/>
  <c r="E1673" i="10"/>
  <c r="E1674" i="10"/>
  <c r="E1675" i="10"/>
  <c r="E1676" i="10"/>
  <c r="E1677" i="10"/>
  <c r="E1678" i="10"/>
  <c r="E1679" i="10"/>
  <c r="E1680" i="10"/>
  <c r="E1681" i="10"/>
  <c r="E1682" i="10"/>
  <c r="E1683" i="10"/>
  <c r="E1684" i="10"/>
  <c r="F1655" i="10"/>
  <c r="F1656" i="10"/>
  <c r="F1657" i="10"/>
  <c r="F1658" i="10"/>
  <c r="F1659" i="10"/>
  <c r="F1660" i="10"/>
  <c r="F1661" i="10"/>
  <c r="F1662" i="10"/>
  <c r="F1663" i="10"/>
  <c r="F1664" i="10"/>
  <c r="F1665" i="10"/>
  <c r="F1666" i="10"/>
  <c r="F1667" i="10"/>
  <c r="F1668" i="10"/>
  <c r="F1669" i="10"/>
  <c r="F1670" i="10"/>
  <c r="F1671" i="10"/>
  <c r="F1672" i="10"/>
  <c r="F1673" i="10"/>
  <c r="F1674" i="10"/>
  <c r="F1675" i="10"/>
  <c r="F1676" i="10"/>
  <c r="F1677" i="10"/>
  <c r="F1678" i="10"/>
  <c r="F1679" i="10"/>
  <c r="F1680" i="10"/>
  <c r="F1681" i="10"/>
  <c r="F1682" i="10"/>
  <c r="F1683" i="10"/>
  <c r="F1684" i="10"/>
  <c r="B1681" i="10"/>
  <c r="B1677" i="10"/>
  <c r="B1673" i="10"/>
  <c r="B1669" i="10"/>
  <c r="B1665" i="10"/>
  <c r="B1661" i="10"/>
  <c r="B1657" i="10"/>
  <c r="B1682" i="10"/>
  <c r="B1678" i="10"/>
  <c r="B1674" i="10"/>
  <c r="B1670" i="10"/>
  <c r="B1666" i="10"/>
  <c r="B1662" i="10"/>
  <c r="B1658" i="10"/>
  <c r="B1684" i="10"/>
  <c r="B1680" i="10"/>
  <c r="B1676" i="10"/>
  <c r="B1672" i="10"/>
  <c r="B1668" i="10"/>
  <c r="B1664" i="10"/>
  <c r="B1660" i="10"/>
  <c r="B1656" i="10"/>
  <c r="B1683" i="10"/>
  <c r="B1679" i="10"/>
  <c r="B1675" i="10"/>
  <c r="B1671" i="10"/>
  <c r="B1667" i="10"/>
  <c r="B1663" i="10"/>
  <c r="B1659" i="10"/>
  <c r="B1655" i="10"/>
  <c r="C1619" i="10"/>
  <c r="C1620" i="10"/>
  <c r="C1621" i="10"/>
  <c r="C1622" i="10"/>
  <c r="C1623" i="10"/>
  <c r="C1624"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C1651" i="10"/>
  <c r="C1652" i="10"/>
  <c r="C1653" i="10"/>
  <c r="C1654" i="10"/>
  <c r="D1619" i="10"/>
  <c r="D1620" i="10"/>
  <c r="D1621" i="10"/>
  <c r="D1622" i="10"/>
  <c r="D1623" i="10"/>
  <c r="D1624"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D1651" i="10"/>
  <c r="D1652" i="10"/>
  <c r="D1653" i="10"/>
  <c r="D1654" i="10"/>
  <c r="E1619" i="10"/>
  <c r="E1620" i="10"/>
  <c r="E1621" i="10"/>
  <c r="E1622" i="10"/>
  <c r="E1623" i="10"/>
  <c r="E1624"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E1651" i="10"/>
  <c r="E1652" i="10"/>
  <c r="E1653" i="10"/>
  <c r="E1654" i="10"/>
  <c r="F1619" i="10"/>
  <c r="F1620" i="10"/>
  <c r="F1621" i="10"/>
  <c r="F1622" i="10"/>
  <c r="F1623" i="10"/>
  <c r="F1624"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F1651" i="10"/>
  <c r="F1652" i="10"/>
  <c r="F1653" i="10"/>
  <c r="F1654" i="10"/>
  <c r="B1649" i="10"/>
  <c r="B1645" i="10"/>
  <c r="B1639" i="10"/>
  <c r="B1635" i="10"/>
  <c r="B1654" i="10"/>
  <c r="B1646" i="10"/>
  <c r="B1642" i="10"/>
  <c r="B1638" i="10"/>
  <c r="B1630" i="10"/>
  <c r="B1626" i="10"/>
  <c r="B1622" i="10"/>
  <c r="B1653" i="10"/>
  <c r="B1641" i="10"/>
  <c r="B1637" i="10"/>
  <c r="B1633" i="10"/>
  <c r="B1629" i="10"/>
  <c r="B1621" i="10"/>
  <c r="B1652" i="10"/>
  <c r="B1648" i="10"/>
  <c r="B1636" i="10"/>
  <c r="B1632" i="10"/>
  <c r="B1628" i="10"/>
  <c r="B1651" i="10"/>
  <c r="B1647" i="10"/>
  <c r="B1643" i="10"/>
  <c r="B1631" i="10"/>
  <c r="B1627" i="10"/>
  <c r="B1623" i="10"/>
  <c r="B1634" i="10"/>
  <c r="B1619" i="10"/>
  <c r="B1650" i="10"/>
  <c r="B1644" i="10"/>
  <c r="B1640" i="10"/>
  <c r="B1624" i="10"/>
  <c r="B1625" i="10"/>
  <c r="B1620" i="10"/>
  <c r="C27" i="1"/>
  <c r="D27" i="1"/>
  <c r="E27" i="1"/>
  <c r="C26" i="1"/>
  <c r="D26" i="1"/>
  <c r="E26" i="1"/>
  <c r="B26" i="1"/>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B1616" i="10"/>
  <c r="B1608" i="10"/>
  <c r="B1617" i="10"/>
  <c r="B1613" i="10"/>
  <c r="B1604" i="10"/>
  <c r="B1611" i="10"/>
  <c r="B1609" i="10"/>
  <c r="B1618" i="10"/>
  <c r="B1614" i="10"/>
  <c r="B1606" i="10"/>
  <c r="B1591" i="10"/>
  <c r="B1587" i="10"/>
  <c r="B1583" i="10"/>
  <c r="B1579" i="10"/>
  <c r="B1575" i="10"/>
  <c r="B1571" i="10"/>
  <c r="B1567" i="10"/>
  <c r="B1563" i="10"/>
  <c r="B1559" i="10"/>
  <c r="B1555" i="10"/>
  <c r="B1551" i="10"/>
  <c r="B1547" i="10"/>
  <c r="B1543" i="10"/>
  <c r="B1539" i="10"/>
  <c r="B1535" i="10"/>
  <c r="B1531" i="10"/>
  <c r="B1527" i="10"/>
  <c r="B1523" i="10"/>
  <c r="B1519" i="10"/>
  <c r="B1586" i="10"/>
  <c r="B1582" i="10"/>
  <c r="B1578" i="10"/>
  <c r="B1574" i="10"/>
  <c r="B1558" i="10"/>
  <c r="B1526" i="10"/>
  <c r="B1522" i="10"/>
  <c r="B1593" i="10"/>
  <c r="B1589" i="10"/>
  <c r="B1585" i="10"/>
  <c r="B1581" i="10"/>
  <c r="B1577" i="10"/>
  <c r="B1573" i="10"/>
  <c r="B1569" i="10"/>
  <c r="B1565" i="10"/>
  <c r="B1561" i="10"/>
  <c r="B1553" i="10"/>
  <c r="B1549" i="10"/>
  <c r="B1545" i="10"/>
  <c r="B1541" i="10"/>
  <c r="B1537" i="10"/>
  <c r="B1533" i="10"/>
  <c r="B1529" i="10"/>
  <c r="B1584" i="10"/>
  <c r="B1580" i="10"/>
  <c r="B1576" i="10"/>
  <c r="B1572" i="10"/>
  <c r="B1560" i="10"/>
  <c r="B1556" i="10"/>
  <c r="B1548" i="10"/>
  <c r="B1544" i="10"/>
  <c r="B1536" i="10"/>
  <c r="B1532" i="10"/>
  <c r="B1528" i="10"/>
  <c r="B1524" i="10"/>
  <c r="B1520" i="10"/>
  <c r="B1605" i="10"/>
  <c r="B1601" i="10"/>
  <c r="B1597" i="10"/>
  <c r="B1570" i="10"/>
  <c r="B1566" i="10"/>
  <c r="B1562" i="10"/>
  <c r="B1554" i="10"/>
  <c r="B1550" i="10"/>
  <c r="B1546" i="10"/>
  <c r="B1542" i="10"/>
  <c r="B1538" i="10"/>
  <c r="B1534" i="10"/>
  <c r="B1530" i="10"/>
  <c r="B1518" i="10"/>
  <c r="B1615" i="10"/>
  <c r="B1607" i="10"/>
  <c r="B1603" i="10"/>
  <c r="B1599" i="10"/>
  <c r="B1595" i="10"/>
  <c r="B1568" i="10"/>
  <c r="B1564" i="10"/>
  <c r="B1552" i="10"/>
  <c r="B1540" i="10"/>
  <c r="B1612" i="10"/>
  <c r="B1600" i="10"/>
  <c r="B1596" i="10"/>
  <c r="B1592" i="10"/>
  <c r="B1588" i="10"/>
  <c r="B1557" i="10"/>
  <c r="B1525" i="10"/>
  <c r="B1521" i="10"/>
  <c r="B1610" i="10"/>
  <c r="B1602" i="10"/>
  <c r="B1598" i="10"/>
  <c r="B1594" i="10"/>
  <c r="B1590" i="10"/>
  <c r="C1515" i="10"/>
  <c r="C1516" i="10"/>
  <c r="C1517" i="10"/>
  <c r="D1515" i="10"/>
  <c r="D1516" i="10"/>
  <c r="D1517" i="10"/>
  <c r="E1515" i="10"/>
  <c r="E1516" i="10"/>
  <c r="E1517" i="10"/>
  <c r="F1515" i="10"/>
  <c r="F1516" i="10"/>
  <c r="F1517" i="10"/>
  <c r="B1517" i="10"/>
  <c r="B1516" i="10"/>
  <c r="B1515" i="10"/>
  <c r="C1506" i="10"/>
  <c r="C1507" i="10"/>
  <c r="C1508" i="10"/>
  <c r="C1509" i="10"/>
  <c r="C1510" i="10"/>
  <c r="C1511" i="10"/>
  <c r="C1512" i="10"/>
  <c r="C1513" i="10"/>
  <c r="C1514" i="10"/>
  <c r="D1506" i="10"/>
  <c r="D1507" i="10"/>
  <c r="D1508" i="10"/>
  <c r="D1509" i="10"/>
  <c r="D1510" i="10"/>
  <c r="D1511" i="10"/>
  <c r="D1512" i="10"/>
  <c r="D1513" i="10"/>
  <c r="D1514" i="10"/>
  <c r="E1506" i="10"/>
  <c r="E1507" i="10"/>
  <c r="E1508" i="10"/>
  <c r="E1509" i="10"/>
  <c r="E1510" i="10"/>
  <c r="E1511" i="10"/>
  <c r="E1512" i="10"/>
  <c r="E1513" i="10"/>
  <c r="E1514" i="10"/>
  <c r="F1506" i="10"/>
  <c r="F1507" i="10"/>
  <c r="F1508" i="10"/>
  <c r="F1509" i="10"/>
  <c r="F1510" i="10"/>
  <c r="F1511" i="10"/>
  <c r="F1512" i="10"/>
  <c r="F1513" i="10"/>
  <c r="F1514" i="10"/>
  <c r="C178" i="12"/>
  <c r="C179" i="12"/>
  <c r="C180" i="12"/>
  <c r="C181" i="12"/>
  <c r="C182" i="12"/>
  <c r="D178" i="12"/>
  <c r="D179" i="12"/>
  <c r="D180" i="12"/>
  <c r="D181" i="12"/>
  <c r="D182" i="12"/>
  <c r="E178" i="12"/>
  <c r="E179" i="12"/>
  <c r="E180" i="12"/>
  <c r="E181" i="12"/>
  <c r="E182" i="12"/>
  <c r="F178" i="12"/>
  <c r="F179" i="12"/>
  <c r="F180" i="12"/>
  <c r="F181" i="12"/>
  <c r="F182" i="12"/>
  <c r="C206" i="12"/>
  <c r="C207" i="12"/>
  <c r="C247" i="12"/>
  <c r="D206" i="12"/>
  <c r="D207" i="12"/>
  <c r="D247" i="12"/>
  <c r="E206" i="12"/>
  <c r="E207" i="12"/>
  <c r="E247" i="12"/>
  <c r="F206" i="12"/>
  <c r="F207" i="12"/>
  <c r="F247" i="12"/>
  <c r="C248" i="12"/>
  <c r="D248" i="12"/>
  <c r="E248" i="12"/>
  <c r="F248" i="12"/>
  <c r="B1513" i="10"/>
  <c r="B1509" i="10"/>
  <c r="B1514" i="10"/>
  <c r="B1510" i="10"/>
  <c r="B1512" i="10"/>
  <c r="B1507" i="10"/>
  <c r="B1511" i="10"/>
  <c r="B1508" i="10"/>
  <c r="B1506" i="10"/>
  <c r="B178" i="12"/>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B1479" i="10"/>
  <c r="B1492" i="10"/>
  <c r="B1484" i="10"/>
  <c r="B1480" i="10"/>
  <c r="B1476" i="10"/>
  <c r="B1464" i="10"/>
  <c r="B1460" i="10"/>
  <c r="B1456" i="10"/>
  <c r="B1452" i="10"/>
  <c r="B1448" i="10"/>
  <c r="B1444" i="10"/>
  <c r="B1440" i="10"/>
  <c r="B1416" i="10"/>
  <c r="B1404" i="10"/>
  <c r="B1400" i="10"/>
  <c r="B1392" i="10"/>
  <c r="B1502" i="10"/>
  <c r="B1498" i="10"/>
  <c r="B1490" i="10"/>
  <c r="B1503" i="10"/>
  <c r="B1499" i="10"/>
  <c r="B1495" i="10"/>
  <c r="B1483" i="10"/>
  <c r="B1475" i="10"/>
  <c r="B1471" i="10"/>
  <c r="B1439" i="10"/>
  <c r="B1435" i="10"/>
  <c r="B1431" i="10"/>
  <c r="B1427" i="10"/>
  <c r="B1423" i="10"/>
  <c r="B1419" i="10"/>
  <c r="B1411" i="10"/>
  <c r="B1403" i="10"/>
  <c r="B1399" i="10"/>
  <c r="B1395" i="10"/>
  <c r="B1391" i="10"/>
  <c r="B1497" i="10"/>
  <c r="B1494" i="10"/>
  <c r="B1470" i="10"/>
  <c r="B1466" i="10"/>
  <c r="B1462" i="10"/>
  <c r="B1458" i="10"/>
  <c r="B1454" i="10"/>
  <c r="B1450" i="10"/>
  <c r="B1446" i="10"/>
  <c r="B1434" i="10"/>
  <c r="B1430" i="10"/>
  <c r="B1426" i="10"/>
  <c r="B1422" i="10"/>
  <c r="B1410" i="10"/>
  <c r="B1390" i="10"/>
  <c r="B1504" i="10"/>
  <c r="B1488" i="10"/>
  <c r="B1505" i="10"/>
  <c r="B1493" i="10"/>
  <c r="B1489" i="10"/>
  <c r="B1485" i="10"/>
  <c r="B1481" i="10"/>
  <c r="B1477" i="10"/>
  <c r="B1469" i="10"/>
  <c r="B1465" i="10"/>
  <c r="B1461" i="10"/>
  <c r="B1457" i="10"/>
  <c r="B1453" i="10"/>
  <c r="B1449" i="10"/>
  <c r="B1445" i="10"/>
  <c r="B1441" i="10"/>
  <c r="B1433" i="10"/>
  <c r="B1429" i="10"/>
  <c r="B1425" i="10"/>
  <c r="B1421" i="10"/>
  <c r="B1413" i="10"/>
  <c r="B1409" i="10"/>
  <c r="B1405" i="10"/>
  <c r="B1401" i="10"/>
  <c r="B1397" i="10"/>
  <c r="B1500" i="10"/>
  <c r="B1496" i="10"/>
  <c r="B1473" i="10"/>
  <c r="B1472" i="10"/>
  <c r="B1468" i="10"/>
  <c r="B1467" i="10"/>
  <c r="B1463" i="10"/>
  <c r="B1459" i="10"/>
  <c r="B1455" i="10"/>
  <c r="B1451" i="10"/>
  <c r="B1437" i="10"/>
  <c r="B1418" i="10"/>
  <c r="B1414" i="10"/>
  <c r="B1407" i="10"/>
  <c r="B1491" i="10"/>
  <c r="B1487" i="10"/>
  <c r="B1447" i="10"/>
  <c r="B1443" i="10"/>
  <c r="B1436" i="10"/>
  <c r="B1417" i="10"/>
  <c r="B1406" i="10"/>
  <c r="B1402" i="10"/>
  <c r="B1398" i="10"/>
  <c r="B1394" i="10"/>
  <c r="B1442" i="10"/>
  <c r="B1432" i="10"/>
  <c r="B1428" i="10"/>
  <c r="B1424" i="10"/>
  <c r="B1420" i="10"/>
  <c r="B1412" i="10"/>
  <c r="B1393" i="10"/>
  <c r="B1389" i="10"/>
  <c r="B1501" i="10"/>
  <c r="B1486" i="10"/>
  <c r="B1482" i="10"/>
  <c r="B1478" i="10"/>
  <c r="B1474" i="10"/>
  <c r="B1438" i="10"/>
  <c r="B1415" i="10"/>
  <c r="B1408" i="10"/>
  <c r="B1396" i="10"/>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C25" i="1"/>
  <c r="D25" i="1"/>
  <c r="E25" i="1"/>
  <c r="B1367" i="10"/>
  <c r="B1362" i="10"/>
  <c r="B1357" i="10"/>
  <c r="B1353" i="10"/>
  <c r="B1388" i="10"/>
  <c r="B1384" i="10"/>
  <c r="B1380" i="10"/>
  <c r="B1376" i="10"/>
  <c r="B1372" i="10"/>
  <c r="B1360" i="10"/>
  <c r="B1356" i="10"/>
  <c r="B1352" i="10"/>
  <c r="B1387" i="10"/>
  <c r="B1383" i="10"/>
  <c r="B1379" i="10"/>
  <c r="B1375" i="10"/>
  <c r="B1371" i="10"/>
  <c r="B1363" i="10"/>
  <c r="B1355" i="10"/>
  <c r="B1351" i="10"/>
  <c r="B1386" i="10"/>
  <c r="B1382" i="10"/>
  <c r="B1378" i="10"/>
  <c r="B1374" i="10"/>
  <c r="B1370" i="10"/>
  <c r="B1366" i="10"/>
  <c r="B1358" i="10"/>
  <c r="B1354" i="10"/>
  <c r="B1350" i="10"/>
  <c r="B1385" i="10"/>
  <c r="B1381" i="10"/>
  <c r="B1377" i="10"/>
  <c r="B1373" i="10"/>
  <c r="B1369" i="10"/>
  <c r="B1365" i="10"/>
  <c r="B1361" i="10"/>
  <c r="B25" i="1"/>
  <c r="B1349" i="10"/>
  <c r="B1359" i="10"/>
  <c r="B1368" i="10"/>
  <c r="B1364" i="10"/>
  <c r="C1017" i="10"/>
  <c r="C1018" i="10"/>
  <c r="C1019" i="10"/>
  <c r="C1020" i="10"/>
  <c r="C1021" i="10"/>
  <c r="C1022" i="10"/>
  <c r="C1023" i="10"/>
  <c r="C1024" i="10"/>
  <c r="C1025" i="10"/>
  <c r="C1026" i="10"/>
  <c r="C1027" i="10"/>
  <c r="C1028" i="10"/>
  <c r="C1029" i="10"/>
  <c r="C1030" i="10"/>
  <c r="C1031" i="10"/>
  <c r="C1032" i="10"/>
  <c r="C1342" i="10"/>
  <c r="C1343" i="10"/>
  <c r="C1344" i="10"/>
  <c r="C1345" i="10"/>
  <c r="C1346" i="10"/>
  <c r="C1347" i="10"/>
  <c r="C1348" i="10"/>
  <c r="D1017" i="10"/>
  <c r="D1018" i="10"/>
  <c r="D1019" i="10"/>
  <c r="D1020" i="10"/>
  <c r="D1021" i="10"/>
  <c r="D1022" i="10"/>
  <c r="D1023" i="10"/>
  <c r="D1024" i="10"/>
  <c r="D1025" i="10"/>
  <c r="D1026" i="10"/>
  <c r="D1027" i="10"/>
  <c r="D1028" i="10"/>
  <c r="D1029" i="10"/>
  <c r="D1030" i="10"/>
  <c r="D1031" i="10"/>
  <c r="D1032" i="10"/>
  <c r="D1342" i="10"/>
  <c r="D1343" i="10"/>
  <c r="D1344" i="10"/>
  <c r="D1345" i="10"/>
  <c r="D1346" i="10"/>
  <c r="D1347" i="10"/>
  <c r="D1348" i="10"/>
  <c r="E1017" i="10"/>
  <c r="E1018" i="10"/>
  <c r="E1019" i="10"/>
  <c r="E1020" i="10"/>
  <c r="E1021" i="10"/>
  <c r="E1022" i="10"/>
  <c r="E1023" i="10"/>
  <c r="E1024" i="10"/>
  <c r="E1025" i="10"/>
  <c r="E1026" i="10"/>
  <c r="E1027" i="10"/>
  <c r="E1028" i="10"/>
  <c r="E1029" i="10"/>
  <c r="E1030" i="10"/>
  <c r="E1031" i="10"/>
  <c r="E1032" i="10"/>
  <c r="E1342" i="10"/>
  <c r="E1343" i="10"/>
  <c r="E1344" i="10"/>
  <c r="E1345" i="10"/>
  <c r="E1346" i="10"/>
  <c r="E1347" i="10"/>
  <c r="E1348" i="10"/>
  <c r="F1017" i="10"/>
  <c r="F1018" i="10"/>
  <c r="F1019" i="10"/>
  <c r="F1020" i="10"/>
  <c r="F1021" i="10"/>
  <c r="F1022" i="10"/>
  <c r="F1023" i="10"/>
  <c r="F1024" i="10"/>
  <c r="F1025" i="10"/>
  <c r="F1026" i="10"/>
  <c r="F1027" i="10"/>
  <c r="F1028" i="10"/>
  <c r="F1029" i="10"/>
  <c r="F1030" i="10"/>
  <c r="F1031" i="10"/>
  <c r="F1032" i="10"/>
  <c r="F1342" i="10"/>
  <c r="F1343" i="10"/>
  <c r="F1344" i="10"/>
  <c r="F1345" i="10"/>
  <c r="F1346" i="10"/>
  <c r="F1347" i="10"/>
  <c r="F1348" i="10"/>
  <c r="B1348" i="10"/>
  <c r="B1344" i="10"/>
  <c r="B1031" i="10"/>
  <c r="B1027" i="10"/>
  <c r="B1023" i="10"/>
  <c r="B1019" i="10"/>
  <c r="B1347" i="10"/>
  <c r="B1343" i="10"/>
  <c r="B1030" i="10"/>
  <c r="B1026" i="10"/>
  <c r="B1022" i="10"/>
  <c r="B1018" i="10"/>
  <c r="B1345" i="10"/>
  <c r="B1032" i="10"/>
  <c r="B1028" i="10"/>
  <c r="B1024" i="10"/>
  <c r="B1020" i="10"/>
  <c r="B1346" i="10"/>
  <c r="B1342" i="10"/>
  <c r="B1029" i="10"/>
  <c r="B1025" i="10"/>
  <c r="B1021" i="10"/>
  <c r="B1017"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B1012" i="10"/>
  <c r="B960" i="10"/>
  <c r="B956" i="10"/>
  <c r="B932" i="10"/>
  <c r="B928" i="10"/>
  <c r="B924" i="10"/>
  <c r="B840" i="10"/>
  <c r="B836" i="10"/>
  <c r="B939" i="10"/>
  <c r="B931" i="10"/>
  <c r="B887" i="10"/>
  <c r="B883" i="10"/>
  <c r="B839" i="10"/>
  <c r="B835" i="10"/>
  <c r="B994" i="10"/>
  <c r="B962" i="10"/>
  <c r="B958" i="10"/>
  <c r="B930" i="10"/>
  <c r="B926" i="10"/>
  <c r="B933" i="10"/>
  <c r="B929" i="10"/>
  <c r="B925" i="10"/>
  <c r="B1014" i="10"/>
  <c r="B1010" i="10"/>
  <c r="B1006" i="10"/>
  <c r="B1002" i="10"/>
  <c r="B998" i="10"/>
  <c r="B982" i="10"/>
  <c r="B978" i="10"/>
  <c r="B974" i="10"/>
  <c r="B966" i="10"/>
  <c r="B946" i="10"/>
  <c r="B922" i="10"/>
  <c r="B910" i="10"/>
  <c r="B906" i="10"/>
  <c r="B902" i="10"/>
  <c r="B898" i="10"/>
  <c r="B894" i="10"/>
  <c r="B890" i="10"/>
  <c r="B886" i="10"/>
  <c r="B882" i="10"/>
  <c r="B878" i="10"/>
  <c r="B874" i="10"/>
  <c r="B870" i="10"/>
  <c r="B866" i="10"/>
  <c r="B862" i="10"/>
  <c r="B858" i="10"/>
  <c r="B854" i="10"/>
  <c r="B850" i="10"/>
  <c r="B846" i="10"/>
  <c r="B838" i="10"/>
  <c r="B834" i="10"/>
  <c r="B830" i="10"/>
  <c r="B826" i="10"/>
  <c r="B822" i="10"/>
  <c r="B818" i="10"/>
  <c r="B814" i="10"/>
  <c r="B802" i="10"/>
  <c r="B997" i="10"/>
  <c r="B993" i="10"/>
  <c r="B989" i="10"/>
  <c r="B985" i="10"/>
  <c r="B981" i="10"/>
  <c r="B977" i="10"/>
  <c r="B973" i="10"/>
  <c r="B969" i="10"/>
  <c r="B965" i="10"/>
  <c r="B961" i="10"/>
  <c r="B957" i="10"/>
  <c r="B953" i="10"/>
  <c r="B945" i="10"/>
  <c r="B941" i="10"/>
  <c r="B937" i="10"/>
  <c r="B921" i="10"/>
  <c r="B917" i="10"/>
  <c r="B913" i="10"/>
  <c r="B909" i="10"/>
  <c r="B905" i="10"/>
  <c r="B901" i="10"/>
  <c r="B897" i="10"/>
  <c r="B893" i="10"/>
  <c r="B889" i="10"/>
  <c r="B885" i="10"/>
  <c r="B881" i="10"/>
  <c r="B877" i="10"/>
  <c r="B873" i="10"/>
  <c r="B869" i="10"/>
  <c r="B865" i="10"/>
  <c r="B853" i="10"/>
  <c r="B849" i="10"/>
  <c r="B845" i="10"/>
  <c r="B841" i="10"/>
  <c r="B837" i="10"/>
  <c r="B833" i="10"/>
  <c r="B829" i="10"/>
  <c r="B825" i="10"/>
  <c r="B821" i="10"/>
  <c r="B817" i="10"/>
  <c r="B813" i="10"/>
  <c r="B809" i="10"/>
  <c r="B805" i="10"/>
  <c r="B1016" i="10"/>
  <c r="B1008" i="10"/>
  <c r="B1004" i="10"/>
  <c r="B996" i="10"/>
  <c r="B992" i="10"/>
  <c r="B988" i="10"/>
  <c r="B984" i="10"/>
  <c r="B980" i="10"/>
  <c r="B976" i="10"/>
  <c r="B972" i="10"/>
  <c r="B968" i="10"/>
  <c r="B964" i="10"/>
  <c r="B952" i="10"/>
  <c r="B948" i="10"/>
  <c r="B944" i="10"/>
  <c r="B940" i="10"/>
  <c r="B936" i="10"/>
  <c r="B920" i="10"/>
  <c r="B916" i="10"/>
  <c r="B912" i="10"/>
  <c r="B908" i="10"/>
  <c r="B904" i="10"/>
  <c r="B900" i="10"/>
  <c r="B896" i="10"/>
  <c r="B892" i="10"/>
  <c r="B888" i="10"/>
  <c r="B884" i="10"/>
  <c r="B880" i="10"/>
  <c r="B876" i="10"/>
  <c r="B872" i="10"/>
  <c r="B864" i="10"/>
  <c r="B860" i="10"/>
  <c r="B856" i="10"/>
  <c r="B852" i="10"/>
  <c r="B848" i="10"/>
  <c r="B844" i="10"/>
  <c r="B812" i="10"/>
  <c r="B808" i="10"/>
  <c r="B804" i="10"/>
  <c r="B1015" i="10"/>
  <c r="B1011" i="10"/>
  <c r="B1007" i="10"/>
  <c r="B1003" i="10"/>
  <c r="B999" i="10"/>
  <c r="B991" i="10"/>
  <c r="B987" i="10"/>
  <c r="B983" i="10"/>
  <c r="B975" i="10"/>
  <c r="B971" i="10"/>
  <c r="B967" i="10"/>
  <c r="B959" i="10"/>
  <c r="B955" i="10"/>
  <c r="B951" i="10"/>
  <c r="B947" i="10"/>
  <c r="B943" i="10"/>
  <c r="B935" i="10"/>
  <c r="B919" i="10"/>
  <c r="B915" i="10"/>
  <c r="B911" i="10"/>
  <c r="B907" i="10"/>
  <c r="B899" i="10"/>
  <c r="B895" i="10"/>
  <c r="B871" i="10"/>
  <c r="B867" i="10"/>
  <c r="B863" i="10"/>
  <c r="B859" i="10"/>
  <c r="B855" i="10"/>
  <c r="B847" i="10"/>
  <c r="B843" i="10"/>
  <c r="B831" i="10"/>
  <c r="B827" i="10"/>
  <c r="B823" i="10"/>
  <c r="B819" i="10"/>
  <c r="B807" i="10"/>
  <c r="B803" i="10"/>
  <c r="B1013" i="10"/>
  <c r="B1009" i="10"/>
  <c r="B1005" i="10"/>
  <c r="B1001" i="10"/>
  <c r="B949" i="10"/>
  <c r="B861" i="10"/>
  <c r="B857" i="10"/>
  <c r="B801" i="10"/>
  <c r="B1000" i="10"/>
  <c r="B868" i="10"/>
  <c r="B832" i="10"/>
  <c r="B828" i="10"/>
  <c r="B824" i="10"/>
  <c r="B820" i="10"/>
  <c r="B816" i="10"/>
  <c r="B995" i="10"/>
  <c r="B979" i="10"/>
  <c r="B963" i="10"/>
  <c r="B927" i="10"/>
  <c r="B923" i="10"/>
  <c r="B903" i="10"/>
  <c r="B891" i="10"/>
  <c r="B879" i="10"/>
  <c r="B875" i="10"/>
  <c r="B851" i="10"/>
  <c r="B815" i="10"/>
  <c r="B811" i="10"/>
  <c r="B990" i="10"/>
  <c r="B986" i="10"/>
  <c r="B970" i="10"/>
  <c r="B954" i="10"/>
  <c r="B950" i="10"/>
  <c r="B942" i="10"/>
  <c r="B938" i="10"/>
  <c r="B934" i="10"/>
  <c r="B918" i="10"/>
  <c r="B914" i="10"/>
  <c r="B842" i="10"/>
  <c r="B810" i="10"/>
  <c r="B806"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C29" i="1"/>
  <c r="C36" i="1"/>
  <c r="C34" i="1"/>
  <c r="C35" i="1"/>
  <c r="C37" i="1"/>
  <c r="C38" i="1"/>
  <c r="C39" i="1"/>
  <c r="D29" i="1"/>
  <c r="D36" i="1"/>
  <c r="D34" i="1"/>
  <c r="D35" i="1"/>
  <c r="D37" i="1"/>
  <c r="D38" i="1"/>
  <c r="D39" i="1"/>
  <c r="E29" i="1"/>
  <c r="E36" i="1"/>
  <c r="E34" i="1"/>
  <c r="E35" i="1"/>
  <c r="E37" i="1"/>
  <c r="E38" i="1"/>
  <c r="E39" i="1"/>
  <c r="B799" i="10"/>
  <c r="B795" i="10"/>
  <c r="B791" i="10"/>
  <c r="B787" i="10"/>
  <c r="B783" i="10"/>
  <c r="B779" i="10"/>
  <c r="B775" i="10"/>
  <c r="B771" i="10"/>
  <c r="B767" i="10"/>
  <c r="B798" i="10"/>
  <c r="B794" i="10"/>
  <c r="B790" i="10"/>
  <c r="B786" i="10"/>
  <c r="B782" i="10"/>
  <c r="B778" i="10"/>
  <c r="B774" i="10"/>
  <c r="B770" i="10"/>
  <c r="B766" i="10"/>
  <c r="B797" i="10"/>
  <c r="B793" i="10"/>
  <c r="B789" i="10"/>
  <c r="B785" i="10"/>
  <c r="B781" i="10"/>
  <c r="B777" i="10"/>
  <c r="B773" i="10"/>
  <c r="B769" i="10"/>
  <c r="B765" i="10"/>
  <c r="B800" i="10"/>
  <c r="B796" i="10"/>
  <c r="B792" i="10"/>
  <c r="B788" i="10"/>
  <c r="B784" i="10"/>
  <c r="B780" i="10"/>
  <c r="B776" i="10"/>
  <c r="B772" i="10"/>
  <c r="B768" i="10"/>
  <c r="B39" i="1"/>
  <c r="B38" i="1"/>
  <c r="B29" i="1"/>
  <c r="B36" i="1"/>
  <c r="B37" i="1"/>
  <c r="B35" i="1"/>
  <c r="B34" i="1"/>
  <c r="C273" i="12"/>
  <c r="D273" i="12"/>
  <c r="E273" i="12"/>
  <c r="F273" i="12"/>
  <c r="C270" i="12"/>
  <c r="D270" i="12"/>
  <c r="E270" i="12"/>
  <c r="F270" i="12"/>
  <c r="C279" i="12"/>
  <c r="C282" i="12"/>
  <c r="C283" i="12"/>
  <c r="C284" i="12"/>
  <c r="C285" i="12"/>
  <c r="C286" i="12"/>
  <c r="D279" i="12"/>
  <c r="D282" i="12"/>
  <c r="D283" i="12"/>
  <c r="D284" i="12"/>
  <c r="D285" i="12"/>
  <c r="D286" i="12"/>
  <c r="E279" i="12"/>
  <c r="E282" i="12"/>
  <c r="E283" i="12"/>
  <c r="E284" i="12"/>
  <c r="E285" i="12"/>
  <c r="E286" i="12"/>
  <c r="F279" i="12"/>
  <c r="F282" i="12"/>
  <c r="F283" i="12"/>
  <c r="F284" i="12"/>
  <c r="F285" i="12"/>
  <c r="F286" i="12"/>
  <c r="B283" i="12"/>
  <c r="B285" i="12"/>
  <c r="B270" i="12"/>
  <c r="C249" i="12"/>
  <c r="C250" i="12"/>
  <c r="C251" i="12"/>
  <c r="C260" i="12"/>
  <c r="C261" i="12"/>
  <c r="D249" i="12"/>
  <c r="D250" i="12"/>
  <c r="D251" i="12"/>
  <c r="D260" i="12"/>
  <c r="D261" i="12"/>
  <c r="E249" i="12"/>
  <c r="E250" i="12"/>
  <c r="E251" i="12"/>
  <c r="E260" i="12"/>
  <c r="E261" i="12"/>
  <c r="F249" i="12"/>
  <c r="F250" i="12"/>
  <c r="F251" i="12"/>
  <c r="F260" i="12"/>
  <c r="F261" i="12"/>
  <c r="C262" i="12"/>
  <c r="C263" i="12"/>
  <c r="C278" i="12"/>
  <c r="D262" i="12"/>
  <c r="D263" i="12"/>
  <c r="D278" i="12"/>
  <c r="E262" i="12"/>
  <c r="E263" i="12"/>
  <c r="E278" i="12"/>
  <c r="F262" i="12"/>
  <c r="F263" i="12"/>
  <c r="F278" i="12"/>
  <c r="B278" i="12"/>
  <c r="B260" i="12"/>
  <c r="B251" i="12"/>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B764" i="10"/>
  <c r="B760" i="10"/>
  <c r="B756" i="10"/>
  <c r="B752" i="10"/>
  <c r="B748" i="10"/>
  <c r="B744" i="10"/>
  <c r="B740" i="10"/>
  <c r="B736" i="10"/>
  <c r="B732" i="10"/>
  <c r="B728" i="10"/>
  <c r="B724" i="10"/>
  <c r="B720" i="10"/>
  <c r="B716" i="10"/>
  <c r="B712" i="10"/>
  <c r="B708" i="10"/>
  <c r="B763" i="10"/>
  <c r="B759" i="10"/>
  <c r="B755" i="10"/>
  <c r="B751" i="10"/>
  <c r="B747" i="10"/>
  <c r="B743" i="10"/>
  <c r="B739" i="10"/>
  <c r="B735" i="10"/>
  <c r="B731" i="10"/>
  <c r="B727" i="10"/>
  <c r="B723" i="10"/>
  <c r="B719" i="10"/>
  <c r="B715" i="10"/>
  <c r="B711" i="10"/>
  <c r="B707" i="10"/>
  <c r="B761" i="10"/>
  <c r="B757" i="10"/>
  <c r="B753" i="10"/>
  <c r="B749" i="10"/>
  <c r="B745" i="10"/>
  <c r="B741" i="10"/>
  <c r="B737" i="10"/>
  <c r="B733" i="10"/>
  <c r="B729" i="10"/>
  <c r="B725" i="10"/>
  <c r="B721" i="10"/>
  <c r="B717" i="10"/>
  <c r="B713" i="10"/>
  <c r="B709" i="10"/>
  <c r="B762" i="10"/>
  <c r="B758" i="10"/>
  <c r="B754" i="10"/>
  <c r="B750" i="10"/>
  <c r="B746" i="10"/>
  <c r="B742" i="10"/>
  <c r="B738" i="10"/>
  <c r="B734" i="10"/>
  <c r="B730" i="10"/>
  <c r="B726" i="10"/>
  <c r="B722" i="10"/>
  <c r="B718" i="10"/>
  <c r="B714" i="10"/>
  <c r="B710" i="10"/>
  <c r="B706" i="10"/>
  <c r="C11" i="1"/>
  <c r="D11" i="1"/>
  <c r="E11" i="1"/>
  <c r="B11" i="1" s="1"/>
  <c r="C17" i="1"/>
  <c r="C18" i="1"/>
  <c r="C22" i="1"/>
  <c r="D17" i="1"/>
  <c r="D18" i="1"/>
  <c r="D22" i="1"/>
  <c r="E17" i="1"/>
  <c r="E18" i="1"/>
  <c r="E22" i="1"/>
  <c r="C16" i="1"/>
  <c r="C23" i="1"/>
  <c r="D16" i="1"/>
  <c r="D23" i="1"/>
  <c r="E16" i="1"/>
  <c r="E23" i="1"/>
  <c r="C24" i="1"/>
  <c r="D24" i="1"/>
  <c r="E24" i="1"/>
  <c r="E10" i="1"/>
  <c r="D10" i="1"/>
  <c r="C10" i="1"/>
  <c r="B10" i="1" s="1"/>
  <c r="B24" i="1"/>
  <c r="B23" i="1"/>
  <c r="B22" i="1"/>
  <c r="C21" i="12"/>
  <c r="C22" i="12"/>
  <c r="C23" i="12"/>
  <c r="C96" i="12"/>
  <c r="C97" i="12"/>
  <c r="C140" i="12"/>
  <c r="C173" i="12"/>
  <c r="D21" i="12"/>
  <c r="D22" i="12"/>
  <c r="D23" i="12"/>
  <c r="D96" i="12"/>
  <c r="D97" i="12"/>
  <c r="D140" i="12"/>
  <c r="D173" i="12"/>
  <c r="E21" i="12"/>
  <c r="E22" i="12"/>
  <c r="E23" i="12"/>
  <c r="E96" i="12"/>
  <c r="E97" i="12"/>
  <c r="E140" i="12"/>
  <c r="E173" i="12"/>
  <c r="F21" i="12"/>
  <c r="F22" i="12"/>
  <c r="F23" i="12"/>
  <c r="F96" i="12"/>
  <c r="F97" i="12"/>
  <c r="F140" i="12"/>
  <c r="F173" i="12"/>
  <c r="C174" i="12"/>
  <c r="C175" i="12"/>
  <c r="C176" i="12"/>
  <c r="C177" i="12"/>
  <c r="D174" i="12"/>
  <c r="D175" i="12"/>
  <c r="D176" i="12"/>
  <c r="D177" i="12"/>
  <c r="E174" i="12"/>
  <c r="E175" i="12"/>
  <c r="E176" i="12"/>
  <c r="E177" i="12"/>
  <c r="F174" i="12"/>
  <c r="F175" i="12"/>
  <c r="F176" i="12"/>
  <c r="F177" i="12"/>
  <c r="B140" i="12"/>
  <c r="B96" i="12"/>
  <c r="B23" i="12"/>
  <c r="C12" i="1"/>
  <c r="D12" i="1"/>
  <c r="E12" i="1"/>
  <c r="B12" i="1"/>
  <c r="H4" i="12"/>
  <c r="I4" i="10"/>
  <c r="C9" i="10"/>
  <c r="D9" i="10"/>
  <c r="E9" i="10"/>
  <c r="F9" i="10"/>
  <c r="C10" i="10"/>
  <c r="B10" i="10" s="1"/>
  <c r="D10" i="10"/>
  <c r="E10" i="10"/>
  <c r="F10" i="10"/>
  <c r="C11" i="10"/>
  <c r="D11" i="10"/>
  <c r="B11" i="10" s="1"/>
  <c r="E11" i="10"/>
  <c r="F11" i="10"/>
  <c r="C12" i="10"/>
  <c r="B12" i="10" s="1"/>
  <c r="D12" i="10"/>
  <c r="E12" i="10"/>
  <c r="F12" i="10"/>
  <c r="C13" i="10"/>
  <c r="D13" i="10"/>
  <c r="E13" i="10"/>
  <c r="F13" i="10"/>
  <c r="C14" i="10"/>
  <c r="D14" i="10"/>
  <c r="E14" i="10"/>
  <c r="F14" i="10"/>
  <c r="C15" i="10"/>
  <c r="D15" i="10"/>
  <c r="E15" i="10"/>
  <c r="F15" i="10"/>
  <c r="C16" i="10"/>
  <c r="D16" i="10"/>
  <c r="E16" i="10"/>
  <c r="F16" i="10"/>
  <c r="C17" i="10"/>
  <c r="D17" i="10"/>
  <c r="E17" i="10"/>
  <c r="F17" i="10"/>
  <c r="C18" i="10"/>
  <c r="D18" i="10"/>
  <c r="E18" i="10"/>
  <c r="F18" i="10"/>
  <c r="C19" i="10"/>
  <c r="D19" i="10"/>
  <c r="E19" i="10"/>
  <c r="F19" i="10"/>
  <c r="C514" i="10"/>
  <c r="D514" i="10"/>
  <c r="E514" i="10"/>
  <c r="F514" i="10"/>
  <c r="C515" i="10"/>
  <c r="D515" i="10"/>
  <c r="E515" i="10"/>
  <c r="F515" i="10"/>
  <c r="C516" i="10"/>
  <c r="D516" i="10"/>
  <c r="E516" i="10"/>
  <c r="F516" i="10"/>
  <c r="C517" i="10"/>
  <c r="D517" i="10"/>
  <c r="E517" i="10"/>
  <c r="F517" i="10"/>
  <c r="C518" i="10"/>
  <c r="D518" i="10"/>
  <c r="E518" i="10"/>
  <c r="F518" i="10"/>
  <c r="C519" i="10"/>
  <c r="D519" i="10"/>
  <c r="E519" i="10"/>
  <c r="F519" i="10"/>
  <c r="C520" i="10"/>
  <c r="D520" i="10"/>
  <c r="E520" i="10"/>
  <c r="F520" i="10"/>
  <c r="B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B611" i="10"/>
  <c r="B574" i="10"/>
  <c r="B571" i="10"/>
  <c r="B618" i="10"/>
  <c r="B625" i="10"/>
  <c r="B624" i="10"/>
  <c r="B623" i="10"/>
  <c r="B619" i="10"/>
  <c r="B622" i="10"/>
  <c r="B621" i="10"/>
  <c r="B620" i="10"/>
  <c r="B617" i="10"/>
  <c r="B616" i="10"/>
  <c r="B615" i="10"/>
  <c r="B612" i="10"/>
  <c r="B614" i="10"/>
  <c r="B613" i="10"/>
  <c r="B602" i="10"/>
  <c r="B598" i="10"/>
  <c r="B596" i="10"/>
  <c r="B590" i="10"/>
  <c r="B584" i="10"/>
  <c r="B577" i="10"/>
  <c r="B578" i="10"/>
  <c r="B575" i="10"/>
  <c r="B565" i="10"/>
  <c r="B554" i="10"/>
  <c r="B545" i="10"/>
  <c r="B543" i="10"/>
  <c r="B548" i="10"/>
  <c r="B546" i="10"/>
  <c r="B540" i="10"/>
  <c r="B539" i="10"/>
  <c r="B597" i="10"/>
  <c r="B595" i="10"/>
  <c r="B593" i="10"/>
  <c r="B592" i="10"/>
  <c r="B572" i="10"/>
  <c r="B570" i="10"/>
  <c r="B568" i="10"/>
  <c r="B567" i="10"/>
  <c r="B599" i="10"/>
  <c r="B591" i="10"/>
  <c r="B589" i="10"/>
  <c r="B587" i="10"/>
  <c r="B586" i="10"/>
  <c r="B564" i="10"/>
  <c r="B563" i="10"/>
  <c r="B561" i="10"/>
  <c r="B583" i="10"/>
  <c r="B581" i="10"/>
  <c r="B580" i="10"/>
  <c r="B556" i="10"/>
  <c r="B553" i="10"/>
  <c r="B550" i="10"/>
  <c r="B549" i="10"/>
  <c r="B601" i="10"/>
  <c r="B582" i="10"/>
  <c r="B569" i="10"/>
  <c r="B551" i="10"/>
  <c r="B544" i="10"/>
  <c r="B541" i="10"/>
  <c r="B588" i="10"/>
  <c r="B576" i="10"/>
  <c r="B562" i="10"/>
  <c r="B600" i="10"/>
  <c r="B594" i="10"/>
  <c r="B585" i="10"/>
  <c r="B579" i="10"/>
  <c r="B573" i="10"/>
  <c r="B566" i="10"/>
  <c r="B559" i="10"/>
  <c r="B555" i="10"/>
  <c r="B647" i="10"/>
  <c r="B643" i="10"/>
  <c r="B684" i="10"/>
  <c r="B675" i="10"/>
  <c r="B701" i="10"/>
  <c r="B694" i="10"/>
  <c r="B690" i="10"/>
  <c r="B700" i="10"/>
  <c r="B698" i="10"/>
  <c r="B683" i="10"/>
  <c r="B679" i="10"/>
  <c r="B638" i="10"/>
  <c r="B631" i="10"/>
  <c r="B626" i="10"/>
  <c r="B702" i="10"/>
  <c r="B689" i="10"/>
  <c r="B686" i="10"/>
  <c r="B678" i="10"/>
  <c r="B655" i="10"/>
  <c r="B650" i="10"/>
  <c r="B695" i="10"/>
  <c r="B673" i="10"/>
  <c r="B672" i="10"/>
  <c r="B671" i="10"/>
  <c r="B669" i="10"/>
  <c r="B666" i="10"/>
  <c r="B665" i="10"/>
  <c r="B664" i="10"/>
  <c r="B703" i="10"/>
  <c r="B696" i="10"/>
  <c r="B691" i="10"/>
  <c r="B685" i="10"/>
  <c r="B680" i="10"/>
  <c r="B674" i="10"/>
  <c r="B667" i="10"/>
  <c r="B657" i="10"/>
  <c r="B656" i="10"/>
  <c r="B651" i="10"/>
  <c r="B649" i="10"/>
  <c r="B639" i="10"/>
  <c r="B632" i="10"/>
  <c r="B627" i="10"/>
  <c r="B687" i="10"/>
  <c r="B681" i="10"/>
  <c r="B676" i="10"/>
  <c r="B668" i="10"/>
  <c r="B658" i="10"/>
  <c r="B652" i="10"/>
  <c r="B645" i="10"/>
  <c r="B644" i="10"/>
  <c r="B642" i="10"/>
  <c r="B635" i="10"/>
  <c r="B628" i="10"/>
  <c r="B704" i="10"/>
  <c r="B697" i="10"/>
  <c r="B692" i="10"/>
  <c r="B705" i="10"/>
  <c r="B699" i="10"/>
  <c r="B693" i="10"/>
  <c r="B688" i="10"/>
  <c r="B682" i="10"/>
  <c r="B677" i="10"/>
  <c r="B670" i="10"/>
  <c r="B659" i="10"/>
  <c r="B653" i="10"/>
  <c r="B646" i="10"/>
  <c r="B641" i="10"/>
  <c r="B637" i="10"/>
  <c r="B636" i="10"/>
  <c r="B634" i="10"/>
  <c r="B630" i="10"/>
  <c r="B629" i="10"/>
  <c r="B606" i="10"/>
  <c r="B603" i="10"/>
  <c r="B663" i="10"/>
  <c r="B662" i="10"/>
  <c r="B661" i="10"/>
  <c r="B660" i="10"/>
  <c r="B654" i="10"/>
  <c r="B648" i="10"/>
  <c r="B640" i="10"/>
  <c r="B633" i="10"/>
  <c r="B605" i="10"/>
  <c r="B609" i="10"/>
  <c r="B608" i="10"/>
  <c r="B610" i="10"/>
  <c r="B607" i="10"/>
  <c r="B604" i="10"/>
  <c r="B536" i="10"/>
  <c r="B525" i="10"/>
  <c r="B529" i="10"/>
  <c r="B534" i="10"/>
  <c r="B532" i="10"/>
  <c r="B530" i="10"/>
  <c r="B17" i="10"/>
  <c r="B16" i="10"/>
  <c r="B538" i="10"/>
  <c r="B524" i="10"/>
  <c r="B542" i="10"/>
  <c r="B560" i="10"/>
  <c r="B558" i="10"/>
  <c r="B557" i="10"/>
  <c r="B547" i="10"/>
  <c r="B537" i="10"/>
  <c r="B527" i="10"/>
  <c r="B552" i="10"/>
  <c r="B521" i="10"/>
  <c r="B519" i="10"/>
  <c r="B517" i="10"/>
  <c r="B516" i="10"/>
  <c r="B515" i="10"/>
  <c r="B18" i="10"/>
  <c r="B19" i="10"/>
  <c r="B15" i="10"/>
  <c r="B522" i="10"/>
  <c r="B514" i="10"/>
  <c r="B13" i="10"/>
  <c r="B14" i="10"/>
  <c r="B535" i="10"/>
  <c r="B533" i="10"/>
  <c r="B531" i="10"/>
  <c r="B528" i="10"/>
  <c r="B526" i="10"/>
  <c r="B523" i="10"/>
  <c r="B518" i="10"/>
  <c r="C56" i="1"/>
  <c r="D56" i="1"/>
  <c r="E56" i="1"/>
  <c r="B56" i="1"/>
  <c r="D37" i="40"/>
  <c r="C37" i="40"/>
  <c r="E20" i="40"/>
  <c r="B37" i="40"/>
  <c r="F34" i="40"/>
  <c r="F35" i="40"/>
  <c r="E34" i="40"/>
  <c r="E35" i="40"/>
  <c r="F20" i="40"/>
  <c r="F33" i="40"/>
  <c r="F23" i="40"/>
  <c r="F31" i="40"/>
  <c r="E27" i="40"/>
  <c r="F27" i="40"/>
  <c r="F19" i="40"/>
  <c r="F30" i="40"/>
  <c r="F26" i="40"/>
  <c r="F22" i="40"/>
  <c r="E30" i="40"/>
  <c r="E26" i="40"/>
  <c r="F36" i="40"/>
  <c r="F29" i="40"/>
  <c r="F25" i="40"/>
  <c r="F21" i="40"/>
  <c r="E25" i="40"/>
  <c r="E21" i="40"/>
  <c r="F32" i="40"/>
  <c r="F28" i="40"/>
  <c r="F24" i="40"/>
  <c r="E32" i="40"/>
  <c r="F37" i="40"/>
  <c r="C66" i="14"/>
  <c r="D66" i="14"/>
  <c r="E66" i="14"/>
  <c r="F66" i="14"/>
  <c r="B66" i="14"/>
  <c r="C61" i="14"/>
  <c r="C62" i="14"/>
  <c r="C63" i="14"/>
  <c r="C64" i="14"/>
  <c r="C65" i="14"/>
  <c r="D61" i="14"/>
  <c r="D62" i="14"/>
  <c r="D63" i="14"/>
  <c r="D64" i="14"/>
  <c r="D65" i="14"/>
  <c r="E61" i="14"/>
  <c r="E62" i="14"/>
  <c r="E63" i="14"/>
  <c r="E64" i="14"/>
  <c r="E65" i="14"/>
  <c r="F61" i="14"/>
  <c r="F62" i="14"/>
  <c r="F63" i="14"/>
  <c r="F64" i="14"/>
  <c r="B64" i="14"/>
  <c r="F65" i="14"/>
  <c r="B63" i="14"/>
  <c r="B65" i="14"/>
  <c r="B61" i="14"/>
  <c r="B62" i="14"/>
  <c r="C58" i="14"/>
  <c r="C59" i="14"/>
  <c r="C60" i="14"/>
  <c r="D58" i="14"/>
  <c r="B58" i="14"/>
  <c r="D59" i="14"/>
  <c r="D60" i="14"/>
  <c r="E58" i="14"/>
  <c r="E59" i="14"/>
  <c r="E60" i="14"/>
  <c r="F58" i="14"/>
  <c r="F59" i="14"/>
  <c r="F60" i="14"/>
  <c r="B60" i="14"/>
  <c r="B59" i="14"/>
  <c r="C57" i="14"/>
  <c r="D57" i="14"/>
  <c r="E57" i="14"/>
  <c r="F57" i="14"/>
  <c r="B57" i="14"/>
  <c r="C45" i="14"/>
  <c r="C46" i="14"/>
  <c r="C47" i="14"/>
  <c r="C48" i="14"/>
  <c r="C49" i="14"/>
  <c r="C50" i="14"/>
  <c r="C51" i="14"/>
  <c r="C52" i="14"/>
  <c r="C53" i="14"/>
  <c r="C54" i="14"/>
  <c r="C55" i="14"/>
  <c r="C56" i="14"/>
  <c r="D45" i="14"/>
  <c r="D46" i="14"/>
  <c r="D47" i="14"/>
  <c r="D48" i="14"/>
  <c r="D49" i="14"/>
  <c r="D50" i="14"/>
  <c r="D51" i="14"/>
  <c r="D52" i="14"/>
  <c r="D53" i="14"/>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B54" i="14"/>
  <c r="B53" i="14"/>
  <c r="B49" i="14"/>
  <c r="B45" i="14"/>
  <c r="B46" i="14"/>
  <c r="B56" i="14"/>
  <c r="B52" i="14"/>
  <c r="B48" i="14"/>
  <c r="B50" i="14"/>
  <c r="B55" i="14"/>
  <c r="B51" i="14"/>
  <c r="B47" i="14"/>
  <c r="C41" i="14"/>
  <c r="C42" i="14"/>
  <c r="C43" i="14"/>
  <c r="C44" i="14"/>
  <c r="D41" i="14"/>
  <c r="D42" i="14"/>
  <c r="D43" i="14"/>
  <c r="D44" i="14"/>
  <c r="E41" i="14"/>
  <c r="E42" i="14"/>
  <c r="E43" i="14"/>
  <c r="E44" i="14"/>
  <c r="F41" i="14"/>
  <c r="F42" i="14"/>
  <c r="F43" i="14"/>
  <c r="F44" i="14"/>
  <c r="B42" i="14"/>
  <c r="B41" i="14"/>
  <c r="B44" i="14"/>
  <c r="B43" i="14"/>
  <c r="C38" i="14"/>
  <c r="C39" i="14"/>
  <c r="C40" i="14"/>
  <c r="D38" i="14"/>
  <c r="D39" i="14"/>
  <c r="D40" i="14"/>
  <c r="E38" i="14"/>
  <c r="E39" i="14"/>
  <c r="E40" i="14"/>
  <c r="F38" i="14"/>
  <c r="F39" i="14"/>
  <c r="F40" i="14"/>
  <c r="B38" i="14"/>
  <c r="B39" i="14"/>
  <c r="B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22" i="14"/>
  <c r="B36" i="14"/>
  <c r="B32" i="14"/>
  <c r="B28" i="14"/>
  <c r="B23" i="14"/>
  <c r="B35" i="14"/>
  <c r="B31" i="14"/>
  <c r="B27" i="14"/>
  <c r="B34" i="14"/>
  <c r="B30" i="14"/>
  <c r="B26" i="14"/>
  <c r="B21" i="14"/>
  <c r="B37" i="14"/>
  <c r="B33" i="14"/>
  <c r="B29" i="14"/>
  <c r="B25" i="14"/>
  <c r="C48" i="1"/>
  <c r="D48" i="1"/>
  <c r="E48" i="1"/>
  <c r="B48" i="1"/>
  <c r="C19" i="12"/>
  <c r="D19" i="12"/>
  <c r="E19" i="12"/>
  <c r="F19" i="12"/>
  <c r="Q3" i="1"/>
  <c r="C9" i="1"/>
  <c r="D9" i="1"/>
  <c r="E9" i="1"/>
  <c r="C46" i="1"/>
  <c r="C49" i="1"/>
  <c r="C50" i="1"/>
  <c r="C55" i="1"/>
  <c r="D46" i="1"/>
  <c r="D49" i="1"/>
  <c r="D50" i="1"/>
  <c r="D55" i="1"/>
  <c r="E46" i="1"/>
  <c r="E49" i="1"/>
  <c r="E50" i="1"/>
  <c r="E55" i="1"/>
  <c r="B50" i="1"/>
  <c r="B55" i="1"/>
  <c r="B49" i="1"/>
  <c r="B46" i="1"/>
  <c r="Z3" i="12"/>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C16" i="14"/>
  <c r="C17" i="14"/>
  <c r="C18" i="14"/>
  <c r="C19" i="14"/>
  <c r="C20" i="14"/>
  <c r="C24" i="14"/>
  <c r="F10" i="14"/>
  <c r="F11" i="14"/>
  <c r="F12" i="14"/>
  <c r="F13" i="14"/>
  <c r="F14" i="14"/>
  <c r="F15" i="14"/>
  <c r="F16" i="14"/>
  <c r="F17" i="14"/>
  <c r="F18" i="14"/>
  <c r="F19" i="14"/>
  <c r="F20" i="14"/>
  <c r="F24" i="14"/>
  <c r="B24" i="13"/>
  <c r="B25" i="13"/>
  <c r="B26" i="13"/>
  <c r="B27" i="13"/>
  <c r="B28" i="13"/>
  <c r="B29" i="13"/>
  <c r="B30" i="13"/>
  <c r="B31" i="13"/>
  <c r="B32" i="13"/>
  <c r="B33" i="13"/>
  <c r="B34" i="13"/>
  <c r="B35" i="13"/>
  <c r="B36" i="13"/>
  <c r="B37" i="13"/>
  <c r="F24" i="13"/>
  <c r="F25" i="13"/>
  <c r="F26" i="13"/>
  <c r="F27" i="13"/>
  <c r="F28" i="13"/>
  <c r="F29" i="13"/>
  <c r="F30" i="13"/>
  <c r="F31" i="13"/>
  <c r="F32" i="13"/>
  <c r="F33" i="13"/>
  <c r="F34" i="13"/>
  <c r="F35" i="13"/>
  <c r="F36" i="13"/>
  <c r="F37" i="13"/>
  <c r="E24" i="13"/>
  <c r="E25" i="13"/>
  <c r="E26" i="13"/>
  <c r="E27" i="13"/>
  <c r="E28" i="13"/>
  <c r="E29" i="13"/>
  <c r="E30" i="13"/>
  <c r="E31" i="13"/>
  <c r="E32" i="13"/>
  <c r="E33" i="13"/>
  <c r="E34" i="13"/>
  <c r="E35" i="13"/>
  <c r="E36" i="13"/>
  <c r="E37" i="13"/>
  <c r="D24" i="13"/>
  <c r="D25" i="13"/>
  <c r="D26" i="13"/>
  <c r="D27" i="13"/>
  <c r="D28" i="13"/>
  <c r="D29" i="13"/>
  <c r="D30" i="13"/>
  <c r="D31" i="13"/>
  <c r="D32" i="13"/>
  <c r="D33" i="13"/>
  <c r="D34" i="13"/>
  <c r="D35" i="13"/>
  <c r="D36" i="13"/>
  <c r="D37" i="13"/>
  <c r="C9" i="13"/>
  <c r="C24" i="13"/>
  <c r="C25" i="13"/>
  <c r="C26" i="13"/>
  <c r="C27" i="13"/>
  <c r="C28" i="13"/>
  <c r="C29" i="13"/>
  <c r="C30" i="13"/>
  <c r="C31" i="13"/>
  <c r="C32" i="13"/>
  <c r="C33" i="13"/>
  <c r="C34" i="13"/>
  <c r="C35" i="13"/>
  <c r="C36" i="13"/>
  <c r="C37" i="13"/>
  <c r="B20" i="14"/>
  <c r="B24" i="14"/>
  <c r="B14" i="14"/>
  <c r="B17" i="14"/>
  <c r="B13" i="14"/>
  <c r="B18" i="14"/>
  <c r="B16" i="14"/>
  <c r="B12" i="14"/>
  <c r="B19" i="14"/>
  <c r="B15" i="14"/>
  <c r="B11" i="14"/>
  <c r="B10" i="14"/>
  <c r="D9" i="13"/>
  <c r="D9" i="14"/>
  <c r="E9" i="14"/>
  <c r="E9" i="13"/>
  <c r="F9" i="14"/>
  <c r="B9" i="14"/>
  <c r="F9" i="13"/>
  <c r="C45" i="1"/>
  <c r="D45" i="1"/>
  <c r="E45" i="1"/>
  <c r="C41" i="1"/>
  <c r="D41" i="1"/>
  <c r="E41" i="1"/>
  <c r="B41" i="1"/>
  <c r="B45" i="1"/>
  <c r="K37" i="13"/>
  <c r="K36" i="13"/>
  <c r="K35" i="13"/>
  <c r="K34" i="13"/>
  <c r="K33" i="13"/>
  <c r="K32" i="13"/>
  <c r="K31" i="13"/>
  <c r="K30" i="13"/>
  <c r="K29" i="13"/>
  <c r="K28" i="13"/>
  <c r="K26" i="13"/>
  <c r="K25" i="13"/>
  <c r="K9" i="13"/>
  <c r="O24" i="13"/>
  <c r="O25" i="13"/>
  <c r="K27" i="13"/>
  <c r="F6" i="32"/>
  <c r="F3" i="32"/>
  <c r="F2" i="32"/>
  <c r="F6" i="31"/>
  <c r="F3" i="31"/>
  <c r="F2" i="31"/>
  <c r="E6" i="30"/>
  <c r="H6" i="14"/>
  <c r="H6" i="13"/>
  <c r="I6" i="10"/>
  <c r="E3" i="30"/>
  <c r="E2" i="30"/>
  <c r="H3" i="14"/>
  <c r="H2" i="14"/>
  <c r="O9" i="13"/>
  <c r="O27" i="13"/>
  <c r="O28" i="13"/>
  <c r="O29" i="13"/>
  <c r="O30" i="13"/>
  <c r="O31" i="13"/>
  <c r="O32" i="13"/>
  <c r="O33" i="13"/>
  <c r="O34" i="13"/>
  <c r="O35" i="13"/>
  <c r="O36" i="13"/>
  <c r="O37" i="13"/>
  <c r="H3" i="13"/>
  <c r="H2" i="13"/>
  <c r="I3" i="10"/>
  <c r="I2" i="10"/>
  <c r="H3" i="12"/>
  <c r="H2" i="12"/>
  <c r="B6" i="40"/>
  <c r="E12" i="34"/>
  <c r="E11" i="34"/>
  <c r="E10" i="34"/>
  <c r="E9" i="34"/>
  <c r="E7" i="34"/>
  <c r="E6" i="34"/>
  <c r="J328" i="32"/>
  <c r="J327" i="32"/>
  <c r="I327" i="32"/>
  <c r="H327" i="32"/>
  <c r="G327" i="32"/>
  <c r="J324" i="32"/>
  <c r="J323" i="32"/>
  <c r="I323" i="32"/>
  <c r="H323" i="32"/>
  <c r="G323" i="32"/>
  <c r="J322" i="32"/>
  <c r="J321" i="32"/>
  <c r="J320" i="32"/>
  <c r="J319" i="32"/>
  <c r="I319" i="32"/>
  <c r="H319" i="32"/>
  <c r="G319" i="32"/>
  <c r="J318" i="32"/>
  <c r="J317" i="32"/>
  <c r="I316" i="32"/>
  <c r="H316" i="32"/>
  <c r="G316" i="32"/>
  <c r="J314" i="32"/>
  <c r="J313" i="32"/>
  <c r="J312" i="32"/>
  <c r="I313" i="32"/>
  <c r="I312" i="32"/>
  <c r="H313" i="32"/>
  <c r="H312" i="32"/>
  <c r="G313" i="32"/>
  <c r="G312" i="32"/>
  <c r="J311" i="32"/>
  <c r="J310" i="32"/>
  <c r="I310" i="32"/>
  <c r="H310" i="32"/>
  <c r="G310" i="32"/>
  <c r="J309" i="32"/>
  <c r="J308" i="32"/>
  <c r="I308" i="32"/>
  <c r="H308" i="32"/>
  <c r="G308" i="32"/>
  <c r="J307" i="32"/>
  <c r="J306" i="32"/>
  <c r="I306" i="32"/>
  <c r="H306" i="32"/>
  <c r="G306" i="32"/>
  <c r="J305" i="32"/>
  <c r="J304" i="32"/>
  <c r="J303" i="32"/>
  <c r="I304" i="32"/>
  <c r="I303" i="32"/>
  <c r="H304" i="32"/>
  <c r="H303" i="32"/>
  <c r="G304" i="32"/>
  <c r="J302" i="32"/>
  <c r="J301" i="32"/>
  <c r="I301" i="32"/>
  <c r="H301" i="32"/>
  <c r="G301" i="32"/>
  <c r="J300" i="32"/>
  <c r="J299" i="32"/>
  <c r="I299" i="32"/>
  <c r="H299" i="32"/>
  <c r="G299" i="32"/>
  <c r="J298" i="32"/>
  <c r="J297" i="32"/>
  <c r="I297" i="32"/>
  <c r="H297" i="32"/>
  <c r="G297" i="32"/>
  <c r="G296" i="32"/>
  <c r="J295" i="32"/>
  <c r="J294" i="32"/>
  <c r="I294" i="32"/>
  <c r="H294" i="32"/>
  <c r="G294" i="32"/>
  <c r="J293" i="32"/>
  <c r="J292" i="32"/>
  <c r="I292" i="32"/>
  <c r="I291" i="32"/>
  <c r="H292" i="32"/>
  <c r="H291" i="32"/>
  <c r="G292" i="32"/>
  <c r="G291" i="32"/>
  <c r="J290" i="32"/>
  <c r="J289" i="32"/>
  <c r="I289" i="32"/>
  <c r="H289" i="32"/>
  <c r="G289" i="32"/>
  <c r="J288" i="32"/>
  <c r="J287" i="32"/>
  <c r="I287" i="32"/>
  <c r="H287" i="32"/>
  <c r="G287" i="32"/>
  <c r="J286" i="32"/>
  <c r="J285" i="32"/>
  <c r="J284" i="32"/>
  <c r="I285" i="32"/>
  <c r="I284" i="32"/>
  <c r="H285" i="32"/>
  <c r="H284" i="32"/>
  <c r="G285" i="32"/>
  <c r="G284" i="32"/>
  <c r="J283" i="32"/>
  <c r="J282" i="32"/>
  <c r="I282" i="32"/>
  <c r="H282" i="32"/>
  <c r="G282" i="32"/>
  <c r="J281" i="32"/>
  <c r="J280" i="32"/>
  <c r="I280" i="32"/>
  <c r="H280" i="32"/>
  <c r="G280" i="32"/>
  <c r="J279" i="32"/>
  <c r="J278" i="32"/>
  <c r="I278" i="32"/>
  <c r="H278" i="32"/>
  <c r="G278" i="32"/>
  <c r="J277" i="32"/>
  <c r="J276" i="32"/>
  <c r="I276" i="32"/>
  <c r="H276" i="32"/>
  <c r="G276" i="32"/>
  <c r="J275" i="32"/>
  <c r="J274" i="32"/>
  <c r="I274" i="32"/>
  <c r="H274" i="32"/>
  <c r="G274" i="32"/>
  <c r="J271" i="32"/>
  <c r="J270" i="32"/>
  <c r="I270" i="32"/>
  <c r="H270" i="32"/>
  <c r="G270" i="32"/>
  <c r="J269" i="32"/>
  <c r="J268" i="32"/>
  <c r="J267" i="32"/>
  <c r="I268" i="32"/>
  <c r="I267" i="32"/>
  <c r="H268" i="32"/>
  <c r="H267" i="32"/>
  <c r="G268" i="32"/>
  <c r="G267" i="32"/>
  <c r="J265" i="32"/>
  <c r="J263" i="32"/>
  <c r="J262" i="32"/>
  <c r="I262" i="32"/>
  <c r="H262" i="32"/>
  <c r="G262" i="32"/>
  <c r="J261" i="32"/>
  <c r="J260" i="32"/>
  <c r="I260" i="32"/>
  <c r="H260" i="32"/>
  <c r="G260" i="32"/>
  <c r="J259" i="32"/>
  <c r="J258" i="32"/>
  <c r="I251" i="32"/>
  <c r="H251" i="32"/>
  <c r="G251" i="32"/>
  <c r="I249" i="32"/>
  <c r="H249" i="32"/>
  <c r="G249" i="32"/>
  <c r="I247" i="32"/>
  <c r="H247" i="32"/>
  <c r="G247" i="32"/>
  <c r="I245" i="32"/>
  <c r="H245" i="32"/>
  <c r="G245" i="32"/>
  <c r="I238" i="32"/>
  <c r="G238" i="32"/>
  <c r="J237" i="32"/>
  <c r="J236" i="32"/>
  <c r="J235" i="32"/>
  <c r="J234" i="32"/>
  <c r="J232" i="32"/>
  <c r="J231" i="32"/>
  <c r="J230" i="32"/>
  <c r="J229" i="32"/>
  <c r="J228" i="32"/>
  <c r="J227" i="32"/>
  <c r="J224" i="32"/>
  <c r="J223" i="32"/>
  <c r="J222" i="32"/>
  <c r="J221" i="32"/>
  <c r="J220" i="32"/>
  <c r="J218" i="32"/>
  <c r="J217" i="32"/>
  <c r="J216" i="32"/>
  <c r="I215" i="32"/>
  <c r="H215" i="32"/>
  <c r="G215" i="32"/>
  <c r="J214" i="32"/>
  <c r="J213" i="32"/>
  <c r="J212" i="32"/>
  <c r="J209" i="32"/>
  <c r="I208" i="32"/>
  <c r="H208" i="32"/>
  <c r="G208" i="32"/>
  <c r="J207" i="32"/>
  <c r="J206" i="32"/>
  <c r="I206" i="32"/>
  <c r="H206" i="32"/>
  <c r="G206" i="32"/>
  <c r="J205" i="32"/>
  <c r="J204" i="32"/>
  <c r="I204" i="32"/>
  <c r="H204" i="32"/>
  <c r="G204" i="32"/>
  <c r="J203" i="32"/>
  <c r="J202" i="32"/>
  <c r="I202" i="32"/>
  <c r="I201" i="32"/>
  <c r="H202" i="32"/>
  <c r="H201" i="32"/>
  <c r="G202" i="32"/>
  <c r="G201" i="32"/>
  <c r="J200" i="32"/>
  <c r="J199" i="32"/>
  <c r="J198" i="32"/>
  <c r="I199" i="32"/>
  <c r="I198" i="32"/>
  <c r="H199" i="32"/>
  <c r="H198" i="32"/>
  <c r="G199" i="32"/>
  <c r="G198" i="32"/>
  <c r="J197" i="32"/>
  <c r="J196" i="32"/>
  <c r="I196" i="32"/>
  <c r="H196" i="32"/>
  <c r="G196" i="32"/>
  <c r="J195" i="32"/>
  <c r="J194" i="32"/>
  <c r="I194" i="32"/>
  <c r="H194" i="32"/>
  <c r="G194" i="32"/>
  <c r="J193" i="32"/>
  <c r="J192" i="32"/>
  <c r="I192" i="32"/>
  <c r="H192" i="32"/>
  <c r="G192" i="32"/>
  <c r="J191" i="32"/>
  <c r="J190" i="32"/>
  <c r="I190" i="32"/>
  <c r="I189" i="32"/>
  <c r="H190" i="32"/>
  <c r="G190" i="32"/>
  <c r="G189" i="32"/>
  <c r="J188" i="32"/>
  <c r="J187" i="32"/>
  <c r="I187" i="32"/>
  <c r="H187" i="32"/>
  <c r="G187" i="32"/>
  <c r="J186" i="32"/>
  <c r="J185" i="32"/>
  <c r="I185" i="32"/>
  <c r="H185" i="32"/>
  <c r="G185" i="32"/>
  <c r="J184" i="32"/>
  <c r="J183" i="32"/>
  <c r="I183" i="32"/>
  <c r="H183" i="32"/>
  <c r="G183" i="32"/>
  <c r="J182" i="32"/>
  <c r="J181" i="32"/>
  <c r="I181" i="32"/>
  <c r="H181" i="32"/>
  <c r="G181" i="32"/>
  <c r="J179" i="32"/>
  <c r="J178" i="32"/>
  <c r="I178" i="32"/>
  <c r="H178" i="32"/>
  <c r="G178" i="32"/>
  <c r="J177" i="32"/>
  <c r="J176" i="32"/>
  <c r="I175" i="32"/>
  <c r="H175" i="32"/>
  <c r="G175" i="32"/>
  <c r="J174" i="32"/>
  <c r="J167" i="32"/>
  <c r="J166" i="32"/>
  <c r="I164" i="32"/>
  <c r="H164" i="32"/>
  <c r="G164" i="32"/>
  <c r="J163" i="32"/>
  <c r="J162" i="32"/>
  <c r="J161" i="32"/>
  <c r="J160" i="32"/>
  <c r="J159" i="32"/>
  <c r="J158" i="32"/>
  <c r="I157" i="32"/>
  <c r="H157" i="32"/>
  <c r="G157" i="32"/>
  <c r="J156" i="32"/>
  <c r="J155" i="32"/>
  <c r="I154" i="32"/>
  <c r="H154" i="32"/>
  <c r="G154" i="32"/>
  <c r="J153" i="32"/>
  <c r="J152" i="32"/>
  <c r="J151" i="32"/>
  <c r="I150" i="32"/>
  <c r="H150" i="32"/>
  <c r="G150" i="32"/>
  <c r="J149" i="32"/>
  <c r="J148" i="32"/>
  <c r="I148" i="32"/>
  <c r="H148" i="32"/>
  <c r="G148" i="32"/>
  <c r="J147" i="32"/>
  <c r="J145" i="32"/>
  <c r="J144" i="32"/>
  <c r="I144" i="32"/>
  <c r="H144" i="32"/>
  <c r="G144" i="32"/>
  <c r="J142" i="32"/>
  <c r="J141" i="32"/>
  <c r="I141" i="32"/>
  <c r="H141" i="32"/>
  <c r="G141" i="32"/>
  <c r="J132" i="32"/>
  <c r="J129" i="32"/>
  <c r="J128" i="32"/>
  <c r="J124" i="32"/>
  <c r="J123" i="32"/>
  <c r="I123" i="32"/>
  <c r="H123" i="32"/>
  <c r="G123" i="32"/>
  <c r="J122" i="32"/>
  <c r="J121" i="32"/>
  <c r="I121" i="32"/>
  <c r="H121" i="32"/>
  <c r="G121" i="32"/>
  <c r="J120" i="32"/>
  <c r="J119" i="32"/>
  <c r="I119" i="32"/>
  <c r="H119" i="32"/>
  <c r="G119" i="32"/>
  <c r="J118" i="32"/>
  <c r="J117" i="32"/>
  <c r="I117" i="32"/>
  <c r="H117" i="32"/>
  <c r="G117" i="32"/>
  <c r="J113" i="32"/>
  <c r="J112" i="32"/>
  <c r="I112" i="32"/>
  <c r="H112" i="32"/>
  <c r="G112" i="32"/>
  <c r="J111" i="32"/>
  <c r="J110" i="32"/>
  <c r="I110" i="32"/>
  <c r="H110" i="32"/>
  <c r="G110" i="32"/>
  <c r="J109" i="32"/>
  <c r="J108" i="32"/>
  <c r="J107" i="32"/>
  <c r="J106" i="32"/>
  <c r="J105" i="32"/>
  <c r="I104" i="32"/>
  <c r="H104" i="32"/>
  <c r="J103" i="32"/>
  <c r="J102" i="32"/>
  <c r="I102" i="32"/>
  <c r="H102" i="32"/>
  <c r="G102" i="32"/>
  <c r="J101" i="32"/>
  <c r="J100" i="32"/>
  <c r="I100" i="32"/>
  <c r="H100" i="32"/>
  <c r="G100" i="32"/>
  <c r="J98" i="32"/>
  <c r="J97" i="32"/>
  <c r="I97" i="32"/>
  <c r="H97" i="32"/>
  <c r="J96" i="32"/>
  <c r="J95" i="32"/>
  <c r="I95" i="32"/>
  <c r="H95" i="32"/>
  <c r="G95" i="32"/>
  <c r="J94" i="32"/>
  <c r="J93" i="32"/>
  <c r="I93" i="32"/>
  <c r="H93" i="32"/>
  <c r="G93" i="32"/>
  <c r="J91" i="32"/>
  <c r="J90" i="32"/>
  <c r="I90" i="32"/>
  <c r="H90" i="32"/>
  <c r="G90" i="32"/>
  <c r="J89" i="32"/>
  <c r="J88" i="32"/>
  <c r="I88" i="32"/>
  <c r="I87" i="32"/>
  <c r="H88" i="32"/>
  <c r="G88" i="32"/>
  <c r="J86" i="32"/>
  <c r="J85" i="32"/>
  <c r="I85" i="32"/>
  <c r="H85" i="32"/>
  <c r="G85" i="32"/>
  <c r="J84" i="32"/>
  <c r="J83" i="32"/>
  <c r="I83" i="32"/>
  <c r="I82" i="32"/>
  <c r="H83" i="32"/>
  <c r="G83" i="32"/>
  <c r="G82" i="32"/>
  <c r="J81" i="32"/>
  <c r="J80" i="32"/>
  <c r="I80" i="32"/>
  <c r="H80" i="32"/>
  <c r="G80" i="32"/>
  <c r="J79" i="32"/>
  <c r="J78" i="32"/>
  <c r="I78" i="32"/>
  <c r="H78" i="32"/>
  <c r="G78" i="32"/>
  <c r="J77" i="32"/>
  <c r="J76" i="32"/>
  <c r="I75" i="32"/>
  <c r="H75" i="32"/>
  <c r="G75" i="32"/>
  <c r="J74" i="32"/>
  <c r="J73" i="32"/>
  <c r="I73" i="32"/>
  <c r="H73" i="32"/>
  <c r="G73" i="32"/>
  <c r="J72" i="32"/>
  <c r="J71" i="32"/>
  <c r="I71" i="32"/>
  <c r="H71" i="32"/>
  <c r="G71" i="32"/>
  <c r="J70" i="32"/>
  <c r="J69" i="32"/>
  <c r="I69" i="32"/>
  <c r="H69" i="32"/>
  <c r="G69" i="32"/>
  <c r="J66" i="32"/>
  <c r="J65" i="32"/>
  <c r="I65" i="32"/>
  <c r="H65" i="32"/>
  <c r="G65" i="32"/>
  <c r="J64" i="32"/>
  <c r="J63" i="32"/>
  <c r="I63" i="32"/>
  <c r="H63" i="32"/>
  <c r="G63" i="32"/>
  <c r="J62" i="32"/>
  <c r="J61" i="32"/>
  <c r="I61" i="32"/>
  <c r="H61" i="32"/>
  <c r="G61" i="32"/>
  <c r="J60" i="32"/>
  <c r="J59" i="32"/>
  <c r="I59" i="32"/>
  <c r="I58" i="32"/>
  <c r="H59" i="32"/>
  <c r="G59" i="32"/>
  <c r="J57" i="32"/>
  <c r="J56" i="32"/>
  <c r="I55" i="32"/>
  <c r="I54" i="32"/>
  <c r="H55" i="32"/>
  <c r="G55" i="32"/>
  <c r="J53" i="32"/>
  <c r="J52" i="32"/>
  <c r="J51" i="32"/>
  <c r="J50" i="32"/>
  <c r="J49" i="32"/>
  <c r="J48" i="32"/>
  <c r="J47" i="32"/>
  <c r="J46" i="32"/>
  <c r="J45" i="32"/>
  <c r="I45" i="32"/>
  <c r="H45" i="32"/>
  <c r="J44" i="32"/>
  <c r="I43" i="32"/>
  <c r="H43" i="32"/>
  <c r="G43" i="32"/>
  <c r="J41" i="32"/>
  <c r="J40" i="32"/>
  <c r="J39" i="32"/>
  <c r="J38" i="32"/>
  <c r="J37" i="32"/>
  <c r="I37" i="32"/>
  <c r="H37" i="32"/>
  <c r="J36" i="32"/>
  <c r="J35" i="32"/>
  <c r="I35" i="32"/>
  <c r="H35" i="32"/>
  <c r="G35" i="32"/>
  <c r="J34" i="32"/>
  <c r="J33" i="32"/>
  <c r="I33" i="32"/>
  <c r="H33" i="32"/>
  <c r="G33" i="32"/>
  <c r="J29" i="32"/>
  <c r="J28" i="32"/>
  <c r="J26" i="32"/>
  <c r="J27" i="32"/>
  <c r="J25" i="32"/>
  <c r="J24" i="32"/>
  <c r="J21" i="32"/>
  <c r="J23" i="32"/>
  <c r="J22" i="32"/>
  <c r="I21" i="32"/>
  <c r="H21" i="32"/>
  <c r="H20" i="32"/>
  <c r="H19" i="32"/>
  <c r="H18" i="32"/>
  <c r="J326" i="31"/>
  <c r="J325" i="31"/>
  <c r="J324" i="31"/>
  <c r="J323" i="31"/>
  <c r="I325" i="31"/>
  <c r="H325" i="31"/>
  <c r="G325" i="31"/>
  <c r="G324" i="31"/>
  <c r="G323" i="31"/>
  <c r="J322" i="31"/>
  <c r="J321" i="31"/>
  <c r="I321" i="31"/>
  <c r="H321" i="31"/>
  <c r="G321" i="31"/>
  <c r="J320" i="31"/>
  <c r="J319" i="31"/>
  <c r="J316" i="31"/>
  <c r="J315" i="31"/>
  <c r="I314" i="31"/>
  <c r="H314" i="31"/>
  <c r="G314" i="31"/>
  <c r="J312" i="31"/>
  <c r="I311" i="31"/>
  <c r="H311" i="31"/>
  <c r="G311" i="31"/>
  <c r="J309" i="31"/>
  <c r="J308" i="31"/>
  <c r="I308" i="31"/>
  <c r="H308" i="31"/>
  <c r="G308" i="31"/>
  <c r="J307" i="31"/>
  <c r="J306" i="31"/>
  <c r="I306" i="31"/>
  <c r="H306" i="31"/>
  <c r="G306" i="31"/>
  <c r="J305" i="31"/>
  <c r="J304" i="31"/>
  <c r="I304" i="31"/>
  <c r="H304" i="31"/>
  <c r="G304" i="31"/>
  <c r="J303" i="31"/>
  <c r="J302" i="31"/>
  <c r="I302" i="31"/>
  <c r="H302" i="31"/>
  <c r="G302" i="31"/>
  <c r="J300" i="31"/>
  <c r="J299" i="31"/>
  <c r="I299" i="31"/>
  <c r="H299" i="31"/>
  <c r="G299" i="31"/>
  <c r="J298" i="31"/>
  <c r="J297" i="31"/>
  <c r="I297" i="31"/>
  <c r="H297" i="31"/>
  <c r="G297" i="31"/>
  <c r="J296" i="31"/>
  <c r="J295" i="31"/>
  <c r="I295" i="31"/>
  <c r="H295" i="31"/>
  <c r="G295" i="31"/>
  <c r="J293" i="31"/>
  <c r="J292" i="31"/>
  <c r="I292" i="31"/>
  <c r="H292" i="31"/>
  <c r="G292" i="31"/>
  <c r="J291" i="31"/>
  <c r="J290" i="31"/>
  <c r="I290" i="31"/>
  <c r="H290" i="31"/>
  <c r="G290" i="31"/>
  <c r="G289" i="31"/>
  <c r="J288" i="31"/>
  <c r="J287" i="31"/>
  <c r="I287" i="31"/>
  <c r="H287" i="31"/>
  <c r="G287" i="31"/>
  <c r="J286" i="31"/>
  <c r="J285" i="31"/>
  <c r="I285" i="31"/>
  <c r="H285" i="31"/>
  <c r="G285" i="31"/>
  <c r="J284" i="31"/>
  <c r="J283" i="31"/>
  <c r="I283" i="31"/>
  <c r="H283" i="31"/>
  <c r="G283" i="31"/>
  <c r="J281" i="31"/>
  <c r="J280" i="31"/>
  <c r="I280" i="31"/>
  <c r="H280" i="31"/>
  <c r="G280" i="31"/>
  <c r="J279" i="31"/>
  <c r="J278" i="31"/>
  <c r="I278" i="31"/>
  <c r="H278" i="31"/>
  <c r="G278" i="31"/>
  <c r="J277" i="31"/>
  <c r="J276" i="31"/>
  <c r="I276" i="31"/>
  <c r="H276" i="31"/>
  <c r="G276" i="31"/>
  <c r="J275" i="31"/>
  <c r="J274" i="31"/>
  <c r="I274" i="31"/>
  <c r="H274" i="31"/>
  <c r="G274" i="31"/>
  <c r="J273" i="31"/>
  <c r="J272" i="31"/>
  <c r="I272" i="31"/>
  <c r="H272" i="31"/>
  <c r="G272" i="31"/>
  <c r="J269" i="31"/>
  <c r="J268" i="31"/>
  <c r="I268" i="31"/>
  <c r="H268" i="31"/>
  <c r="G268" i="31"/>
  <c r="J267" i="31"/>
  <c r="J266" i="31"/>
  <c r="I266" i="31"/>
  <c r="H266" i="31"/>
  <c r="G266" i="31"/>
  <c r="J264" i="31"/>
  <c r="G262" i="31"/>
  <c r="G254" i="31"/>
  <c r="J257" i="31"/>
  <c r="J256" i="31"/>
  <c r="J253" i="31"/>
  <c r="J251" i="31"/>
  <c r="J250" i="31"/>
  <c r="I250" i="31"/>
  <c r="H250" i="31"/>
  <c r="G250" i="31"/>
  <c r="J249" i="31"/>
  <c r="J248" i="31"/>
  <c r="I248" i="31"/>
  <c r="H248" i="31"/>
  <c r="G248" i="31"/>
  <c r="J247" i="31"/>
  <c r="J246" i="31"/>
  <c r="I246" i="31"/>
  <c r="H246" i="31"/>
  <c r="G246" i="31"/>
  <c r="J245" i="31"/>
  <c r="J244" i="31"/>
  <c r="I244" i="31"/>
  <c r="H244" i="31"/>
  <c r="G244" i="31"/>
  <c r="J242" i="31"/>
  <c r="J231" i="31"/>
  <c r="J230" i="31"/>
  <c r="J229" i="31"/>
  <c r="J228" i="31"/>
  <c r="J227" i="31"/>
  <c r="J223" i="31"/>
  <c r="J221" i="31"/>
  <c r="J220" i="31"/>
  <c r="J217" i="31"/>
  <c r="J216" i="31"/>
  <c r="J215" i="31"/>
  <c r="I214" i="31"/>
  <c r="H214" i="31"/>
  <c r="J213" i="31"/>
  <c r="J212" i="31"/>
  <c r="J211" i="31"/>
  <c r="J208" i="31"/>
  <c r="I207" i="31"/>
  <c r="H207" i="31"/>
  <c r="G207" i="31"/>
  <c r="J206" i="31"/>
  <c r="J205" i="31"/>
  <c r="I205" i="31"/>
  <c r="H205" i="31"/>
  <c r="G205" i="31"/>
  <c r="J204" i="31"/>
  <c r="J203" i="31"/>
  <c r="I203" i="31"/>
  <c r="H203" i="31"/>
  <c r="G203" i="31"/>
  <c r="J202" i="31"/>
  <c r="J201" i="31"/>
  <c r="I201" i="31"/>
  <c r="H201" i="31"/>
  <c r="G201" i="31"/>
  <c r="G200" i="31"/>
  <c r="J199" i="31"/>
  <c r="J198" i="31"/>
  <c r="I198" i="31"/>
  <c r="H198" i="31"/>
  <c r="G198" i="31"/>
  <c r="G197" i="31"/>
  <c r="J196" i="31"/>
  <c r="J195" i="31"/>
  <c r="I195" i="31"/>
  <c r="H195" i="31"/>
  <c r="G195" i="31"/>
  <c r="J194" i="31"/>
  <c r="J193" i="31"/>
  <c r="I193" i="31"/>
  <c r="H193" i="31"/>
  <c r="G193" i="31"/>
  <c r="J192" i="31"/>
  <c r="J191" i="31"/>
  <c r="I191" i="31"/>
  <c r="H191" i="31"/>
  <c r="G191" i="31"/>
  <c r="J190" i="31"/>
  <c r="J189" i="31"/>
  <c r="I189" i="31"/>
  <c r="H189" i="31"/>
  <c r="G189" i="31"/>
  <c r="J187" i="31"/>
  <c r="J186" i="31"/>
  <c r="I186" i="31"/>
  <c r="H186" i="31"/>
  <c r="G186" i="31"/>
  <c r="J185" i="31"/>
  <c r="J184" i="31"/>
  <c r="I184" i="31"/>
  <c r="H184" i="31"/>
  <c r="G184" i="31"/>
  <c r="J183" i="31"/>
  <c r="J182" i="31"/>
  <c r="I182" i="31"/>
  <c r="H182" i="31"/>
  <c r="G182" i="31"/>
  <c r="J181" i="31"/>
  <c r="J180" i="31"/>
  <c r="I180" i="31"/>
  <c r="H180" i="31"/>
  <c r="H179" i="31"/>
  <c r="G180" i="31"/>
  <c r="J178" i="31"/>
  <c r="J177" i="31"/>
  <c r="I177" i="31"/>
  <c r="H177" i="31"/>
  <c r="J176" i="31"/>
  <c r="J175" i="31"/>
  <c r="I174" i="31"/>
  <c r="H174" i="31"/>
  <c r="J166" i="31"/>
  <c r="H164" i="31"/>
  <c r="G164" i="31"/>
  <c r="J162" i="31"/>
  <c r="J161" i="31"/>
  <c r="J160" i="31"/>
  <c r="J159" i="31"/>
  <c r="J158" i="31"/>
  <c r="I157" i="31"/>
  <c r="H157" i="31"/>
  <c r="J156" i="31"/>
  <c r="J155" i="31"/>
  <c r="I154" i="31"/>
  <c r="H154" i="31"/>
  <c r="J153" i="31"/>
  <c r="J152" i="31"/>
  <c r="J151" i="31"/>
  <c r="I150" i="31"/>
  <c r="H150" i="31"/>
  <c r="J149" i="31"/>
  <c r="J148" i="31"/>
  <c r="I148" i="31"/>
  <c r="H148" i="31"/>
  <c r="G148" i="31"/>
  <c r="J147" i="31"/>
  <c r="J145" i="31"/>
  <c r="J144" i="31"/>
  <c r="I144" i="31"/>
  <c r="H144" i="31"/>
  <c r="J142" i="31"/>
  <c r="J141" i="31"/>
  <c r="I141" i="31"/>
  <c r="H141" i="31"/>
  <c r="G141" i="31"/>
  <c r="J132" i="31"/>
  <c r="J129" i="31"/>
  <c r="J128" i="31"/>
  <c r="J127" i="31"/>
  <c r="J124" i="31"/>
  <c r="J123" i="31"/>
  <c r="I123" i="31"/>
  <c r="H123" i="31"/>
  <c r="G123" i="31"/>
  <c r="J122" i="31"/>
  <c r="J121" i="31"/>
  <c r="I121" i="31"/>
  <c r="H121" i="31"/>
  <c r="G121" i="31"/>
  <c r="J120" i="31"/>
  <c r="J119" i="31"/>
  <c r="I119" i="31"/>
  <c r="H119" i="31"/>
  <c r="G119" i="31"/>
  <c r="J118" i="31"/>
  <c r="J117" i="31"/>
  <c r="I117" i="31"/>
  <c r="H117" i="31"/>
  <c r="G117" i="31"/>
  <c r="J113" i="31"/>
  <c r="J112" i="31"/>
  <c r="I112" i="31"/>
  <c r="H112" i="31"/>
  <c r="G112" i="31"/>
  <c r="J111" i="31"/>
  <c r="J110" i="31"/>
  <c r="I110" i="31"/>
  <c r="H110" i="31"/>
  <c r="G110" i="31"/>
  <c r="J109" i="31"/>
  <c r="J108" i="31"/>
  <c r="J107" i="31"/>
  <c r="J106" i="31"/>
  <c r="J105" i="31"/>
  <c r="I104" i="31"/>
  <c r="H104" i="31"/>
  <c r="G104" i="31"/>
  <c r="J103" i="31"/>
  <c r="J102" i="31"/>
  <c r="I102" i="31"/>
  <c r="H102" i="31"/>
  <c r="G102" i="31"/>
  <c r="J101" i="31"/>
  <c r="J100" i="31"/>
  <c r="I100" i="31"/>
  <c r="H100" i="31"/>
  <c r="G100" i="31"/>
  <c r="G99" i="31"/>
  <c r="J98" i="31"/>
  <c r="J97" i="31"/>
  <c r="I97" i="31"/>
  <c r="H97" i="31"/>
  <c r="G97" i="31"/>
  <c r="J96" i="31"/>
  <c r="J95" i="31"/>
  <c r="I95" i="31"/>
  <c r="H95" i="31"/>
  <c r="G95" i="31"/>
  <c r="J94" i="31"/>
  <c r="J93" i="31"/>
  <c r="I93" i="31"/>
  <c r="H93" i="31"/>
  <c r="G93" i="31"/>
  <c r="G92" i="31"/>
  <c r="J91" i="31"/>
  <c r="J90" i="31"/>
  <c r="I90" i="31"/>
  <c r="H90" i="31"/>
  <c r="G90" i="31"/>
  <c r="J89" i="31"/>
  <c r="J88" i="31"/>
  <c r="I88" i="31"/>
  <c r="H88" i="31"/>
  <c r="H87" i="31"/>
  <c r="G88" i="31"/>
  <c r="J86" i="31"/>
  <c r="J85" i="31"/>
  <c r="I85" i="31"/>
  <c r="H85" i="31"/>
  <c r="G85" i="31"/>
  <c r="J84" i="31"/>
  <c r="J83" i="31"/>
  <c r="I83" i="31"/>
  <c r="I82" i="31"/>
  <c r="H83" i="31"/>
  <c r="H82" i="31"/>
  <c r="G83" i="31"/>
  <c r="G82" i="31"/>
  <c r="J81" i="31"/>
  <c r="J80" i="31"/>
  <c r="I80" i="31"/>
  <c r="H80" i="31"/>
  <c r="G80" i="31"/>
  <c r="J79" i="31"/>
  <c r="I78" i="31"/>
  <c r="H78" i="31"/>
  <c r="G78" i="31"/>
  <c r="J77" i="31"/>
  <c r="J76" i="31"/>
  <c r="I75" i="31"/>
  <c r="H75" i="31"/>
  <c r="G75" i="31"/>
  <c r="J74" i="31"/>
  <c r="J73" i="31"/>
  <c r="I73" i="31"/>
  <c r="H73" i="31"/>
  <c r="G73" i="31"/>
  <c r="J72" i="31"/>
  <c r="J71" i="31"/>
  <c r="I71" i="31"/>
  <c r="H71" i="31"/>
  <c r="G71" i="31"/>
  <c r="J70" i="31"/>
  <c r="J69" i="31"/>
  <c r="I69" i="31"/>
  <c r="H69" i="31"/>
  <c r="G69" i="31"/>
  <c r="J66" i="31"/>
  <c r="J65" i="31"/>
  <c r="I65" i="31"/>
  <c r="H65" i="31"/>
  <c r="G65" i="31"/>
  <c r="J64" i="31"/>
  <c r="J63" i="31"/>
  <c r="I63" i="31"/>
  <c r="H63" i="31"/>
  <c r="G63" i="31"/>
  <c r="J62" i="31"/>
  <c r="J61" i="31"/>
  <c r="I61" i="31"/>
  <c r="H61" i="31"/>
  <c r="G61" i="31"/>
  <c r="J60" i="31"/>
  <c r="J59" i="31"/>
  <c r="I59" i="31"/>
  <c r="H59" i="31"/>
  <c r="G59" i="31"/>
  <c r="J57" i="31"/>
  <c r="J56" i="31"/>
  <c r="I55" i="31"/>
  <c r="H55" i="31"/>
  <c r="G55" i="31"/>
  <c r="G54" i="31"/>
  <c r="J53" i="31"/>
  <c r="J52" i="31"/>
  <c r="J51" i="31"/>
  <c r="J50" i="31"/>
  <c r="J49" i="31"/>
  <c r="J48" i="31"/>
  <c r="J46" i="31"/>
  <c r="I45" i="31"/>
  <c r="H45" i="31"/>
  <c r="G45" i="31"/>
  <c r="J44" i="31"/>
  <c r="J43" i="31"/>
  <c r="I43" i="31"/>
  <c r="H43" i="31"/>
  <c r="G43" i="31"/>
  <c r="J41" i="31"/>
  <c r="J40" i="31"/>
  <c r="J39" i="31"/>
  <c r="J38" i="31"/>
  <c r="I37" i="31"/>
  <c r="I20" i="31"/>
  <c r="H37" i="31"/>
  <c r="G37" i="31"/>
  <c r="G20" i="31"/>
  <c r="J36" i="31"/>
  <c r="J35" i="31"/>
  <c r="I35" i="31"/>
  <c r="H35" i="31"/>
  <c r="G35" i="31"/>
  <c r="J34" i="31"/>
  <c r="J33" i="31"/>
  <c r="I33" i="31"/>
  <c r="H33" i="31"/>
  <c r="G33" i="31"/>
  <c r="J29" i="31"/>
  <c r="J28" i="31"/>
  <c r="J27" i="31"/>
  <c r="J25" i="31"/>
  <c r="J23" i="31"/>
  <c r="J22" i="31"/>
  <c r="I21" i="31"/>
  <c r="H21" i="31"/>
  <c r="G21" i="31"/>
  <c r="F19" i="30"/>
  <c r="F14" i="30"/>
  <c r="F13" i="30"/>
  <c r="F10" i="30"/>
  <c r="F9" i="30"/>
  <c r="B9" i="40"/>
  <c r="B7" i="40"/>
  <c r="B8" i="40"/>
  <c r="E4" i="30"/>
  <c r="F4" i="31"/>
  <c r="F4" i="32"/>
  <c r="H4" i="14"/>
  <c r="H4" i="13"/>
  <c r="G34" i="40"/>
  <c r="G36" i="40"/>
  <c r="G25" i="40"/>
  <c r="G24" i="40"/>
  <c r="G30" i="40"/>
  <c r="G35" i="40"/>
  <c r="G29" i="40"/>
  <c r="G31" i="40"/>
  <c r="G26" i="40"/>
  <c r="G20" i="40"/>
  <c r="G32" i="40"/>
  <c r="G27" i="40"/>
  <c r="G22" i="40"/>
  <c r="G33" i="40"/>
  <c r="G21" i="40"/>
  <c r="G28" i="40"/>
  <c r="G19" i="40"/>
  <c r="G37" i="40"/>
  <c r="G23" i="40"/>
  <c r="E24" i="40"/>
  <c r="E29" i="40"/>
  <c r="E19" i="40"/>
  <c r="E37" i="40"/>
  <c r="E23" i="40"/>
  <c r="E31" i="40"/>
  <c r="E33" i="40"/>
  <c r="E28" i="40"/>
  <c r="E36" i="40"/>
  <c r="E22" i="40"/>
  <c r="I313" i="31"/>
  <c r="I270" i="31"/>
  <c r="H313" i="31"/>
  <c r="H270" i="31"/>
  <c r="G68" i="31"/>
  <c r="B9" i="13"/>
  <c r="I125" i="31"/>
  <c r="I67" i="31"/>
  <c r="I87" i="31"/>
  <c r="J241" i="31"/>
  <c r="J314" i="31"/>
  <c r="H125" i="31"/>
  <c r="H67" i="31"/>
  <c r="H271" i="31"/>
  <c r="I224" i="31"/>
  <c r="J82" i="31"/>
  <c r="J154" i="31"/>
  <c r="H58" i="31"/>
  <c r="H224" i="31"/>
  <c r="J21" i="31"/>
  <c r="J157" i="31"/>
  <c r="J143" i="31"/>
  <c r="I294" i="31"/>
  <c r="G224" i="31"/>
  <c r="H42" i="31"/>
  <c r="H19" i="31"/>
  <c r="J55" i="31"/>
  <c r="I58" i="31"/>
  <c r="J174" i="31"/>
  <c r="G271" i="31"/>
  <c r="G125" i="31"/>
  <c r="J271" i="31"/>
  <c r="J26" i="31"/>
  <c r="J58" i="31"/>
  <c r="G179" i="31"/>
  <c r="J214" i="31"/>
  <c r="G58" i="31"/>
  <c r="J87" i="31"/>
  <c r="G294" i="31"/>
  <c r="J75" i="31"/>
  <c r="G87" i="31"/>
  <c r="J150" i="31"/>
  <c r="H294" i="31"/>
  <c r="J78" i="31"/>
  <c r="J126" i="31"/>
  <c r="J207" i="31"/>
  <c r="J311" i="31"/>
  <c r="J179" i="31"/>
  <c r="J104" i="31"/>
  <c r="I179" i="31"/>
  <c r="J294" i="31"/>
  <c r="I271" i="31"/>
  <c r="G170" i="31"/>
  <c r="J125" i="31"/>
  <c r="J170" i="31"/>
  <c r="I170" i="31"/>
  <c r="H170" i="31"/>
  <c r="J67" i="31"/>
  <c r="J233" i="32"/>
  <c r="J241" i="32"/>
  <c r="G303" i="32"/>
  <c r="H315" i="32"/>
  <c r="G315" i="32"/>
  <c r="I315" i="32"/>
  <c r="I273" i="32"/>
  <c r="J291" i="32"/>
  <c r="H189" i="32"/>
  <c r="J189" i="32"/>
  <c r="H58" i="32"/>
  <c r="J226" i="32"/>
  <c r="G125" i="32"/>
  <c r="G67" i="32"/>
  <c r="J55" i="32"/>
  <c r="J54" i="32"/>
  <c r="J75" i="32"/>
  <c r="J173" i="32"/>
  <c r="H225" i="32"/>
  <c r="I125" i="32"/>
  <c r="J215" i="32"/>
  <c r="G225" i="32"/>
  <c r="J164" i="32"/>
  <c r="J143" i="32"/>
  <c r="H125" i="32"/>
  <c r="I296" i="32"/>
  <c r="J58" i="32"/>
  <c r="H82" i="32"/>
  <c r="I225" i="32"/>
  <c r="J126" i="32"/>
  <c r="J150" i="32"/>
  <c r="H180" i="32"/>
  <c r="J316" i="32"/>
  <c r="J315" i="32"/>
  <c r="J82" i="32"/>
  <c r="H296" i="32"/>
  <c r="G180" i="32"/>
  <c r="H273" i="32"/>
  <c r="J296" i="32"/>
  <c r="G87" i="32"/>
  <c r="J154" i="32"/>
  <c r="J157" i="32"/>
  <c r="J264" i="32"/>
  <c r="J255" i="32"/>
  <c r="J43" i="32"/>
  <c r="I180" i="32"/>
  <c r="J208" i="32"/>
  <c r="J201" i="32"/>
  <c r="J175" i="32"/>
  <c r="G58" i="32"/>
  <c r="J87" i="32"/>
  <c r="J273" i="32"/>
  <c r="G273" i="32"/>
  <c r="H87" i="32"/>
  <c r="J180" i="32"/>
  <c r="H239" i="32"/>
  <c r="H238" i="32"/>
  <c r="J240" i="32"/>
  <c r="H67" i="32"/>
  <c r="J225" i="32"/>
  <c r="J239" i="32"/>
  <c r="J238" i="32"/>
  <c r="F12" i="30"/>
  <c r="I99" i="32"/>
  <c r="I67" i="32"/>
  <c r="J104" i="32"/>
  <c r="J99" i="32"/>
  <c r="J42" i="32"/>
  <c r="I42" i="32"/>
  <c r="I20" i="32"/>
  <c r="J20" i="32"/>
  <c r="J19" i="32"/>
  <c r="G18" i="32"/>
  <c r="J125" i="32"/>
  <c r="I42" i="31"/>
  <c r="H18" i="31"/>
  <c r="I19" i="31"/>
  <c r="I18" i="31"/>
  <c r="G42" i="31"/>
  <c r="G19" i="31"/>
  <c r="G18" i="31"/>
  <c r="J45" i="31"/>
  <c r="J42" i="31"/>
  <c r="G313" i="31"/>
  <c r="G270" i="31"/>
  <c r="J313" i="31"/>
  <c r="J270" i="31"/>
  <c r="J37" i="31"/>
  <c r="J20" i="31"/>
  <c r="G10" i="31"/>
  <c r="G14" i="31"/>
  <c r="F31" i="30"/>
  <c r="G10" i="32"/>
  <c r="G14" i="32"/>
  <c r="J67" i="32"/>
  <c r="J18" i="32"/>
  <c r="K96" i="32"/>
  <c r="K95" i="32"/>
  <c r="I19" i="32"/>
  <c r="I18" i="32"/>
  <c r="J19" i="31"/>
  <c r="J18" i="31"/>
  <c r="G18" i="30"/>
  <c r="G27" i="30"/>
  <c r="G28" i="30"/>
  <c r="G29" i="30"/>
  <c r="G11" i="30"/>
  <c r="G10" i="30"/>
  <c r="G9" i="30"/>
  <c r="G15" i="30"/>
  <c r="G16" i="30"/>
  <c r="G30" i="30"/>
  <c r="G22" i="30"/>
  <c r="G17" i="30"/>
  <c r="G21" i="30"/>
  <c r="K103" i="32"/>
  <c r="K102" i="32"/>
  <c r="K129" i="32"/>
  <c r="K47" i="32"/>
  <c r="K32" i="32"/>
  <c r="K263" i="32"/>
  <c r="K262" i="32"/>
  <c r="K113" i="32"/>
  <c r="K112" i="32"/>
  <c r="K120" i="32"/>
  <c r="K119" i="32"/>
  <c r="K286" i="32"/>
  <c r="K285" i="32"/>
  <c r="K66" i="32"/>
  <c r="K65" i="32"/>
  <c r="K118" i="32"/>
  <c r="K117" i="32"/>
  <c r="K166" i="32"/>
  <c r="K124" i="32"/>
  <c r="K123" i="32"/>
  <c r="K108" i="32"/>
  <c r="K209" i="32"/>
  <c r="K208" i="32"/>
  <c r="K134" i="32"/>
  <c r="K140" i="32"/>
  <c r="K60" i="32"/>
  <c r="K59" i="32"/>
  <c r="K317" i="32"/>
  <c r="K207" i="32"/>
  <c r="K206" i="32"/>
  <c r="K142" i="32"/>
  <c r="K141" i="32"/>
  <c r="K281" i="32"/>
  <c r="K280" i="32"/>
  <c r="K307" i="32"/>
  <c r="K306" i="32"/>
  <c r="K237" i="32"/>
  <c r="K182" i="32"/>
  <c r="K181" i="32"/>
  <c r="K212" i="32"/>
  <c r="K179" i="32"/>
  <c r="K178" i="32"/>
  <c r="K300" i="32"/>
  <c r="K299" i="32"/>
  <c r="K57" i="32"/>
  <c r="K156" i="32"/>
  <c r="K23" i="32"/>
  <c r="K133" i="32"/>
  <c r="K191" i="32"/>
  <c r="K190" i="32"/>
  <c r="K324" i="32"/>
  <c r="K323" i="32"/>
  <c r="K22" i="32"/>
  <c r="K248" i="32"/>
  <c r="K247" i="32"/>
  <c r="K240" i="32"/>
  <c r="K239" i="32"/>
  <c r="K31" i="32"/>
  <c r="K39" i="32"/>
  <c r="K137" i="32"/>
  <c r="K24" i="32"/>
  <c r="K29" i="32"/>
  <c r="K311" i="32"/>
  <c r="K310" i="32"/>
  <c r="K77" i="32"/>
  <c r="K161" i="32"/>
  <c r="K28" i="32"/>
  <c r="K46" i="32"/>
  <c r="K177" i="32"/>
  <c r="K250" i="32"/>
  <c r="K249" i="32"/>
  <c r="K50" i="32"/>
  <c r="K231" i="32"/>
  <c r="K293" i="32"/>
  <c r="K292" i="32"/>
  <c r="K184" i="32"/>
  <c r="K183" i="32"/>
  <c r="K318" i="32"/>
  <c r="K316" i="32"/>
  <c r="K165" i="32"/>
  <c r="K298" i="32"/>
  <c r="K297" i="32"/>
  <c r="K132" i="32"/>
  <c r="K203" i="32"/>
  <c r="K202" i="32"/>
  <c r="K151" i="32"/>
  <c r="K106" i="32"/>
  <c r="K275" i="32"/>
  <c r="K274" i="32"/>
  <c r="K283" i="32"/>
  <c r="K282" i="32"/>
  <c r="K305" i="32"/>
  <c r="K304" i="32"/>
  <c r="K169" i="32"/>
  <c r="K79" i="32"/>
  <c r="K78" i="32"/>
  <c r="K109" i="32"/>
  <c r="K254" i="32"/>
  <c r="K253" i="32"/>
  <c r="K232" i="32"/>
  <c r="K269" i="32"/>
  <c r="K268" i="32"/>
  <c r="K235" i="32"/>
  <c r="K25" i="32"/>
  <c r="K243" i="32"/>
  <c r="K162" i="32"/>
  <c r="K81" i="32"/>
  <c r="K80" i="32"/>
  <c r="K135" i="32"/>
  <c r="K186" i="32"/>
  <c r="K185" i="32"/>
  <c r="K229" i="32"/>
  <c r="K258" i="32"/>
  <c r="K127" i="32"/>
  <c r="K105" i="32"/>
  <c r="K295" i="32"/>
  <c r="K294" i="32"/>
  <c r="K136" i="32"/>
  <c r="K159" i="32"/>
  <c r="K62" i="32"/>
  <c r="K61" i="32"/>
  <c r="K227" i="32"/>
  <c r="K328" i="32"/>
  <c r="K327" i="32"/>
  <c r="K326" i="32"/>
  <c r="K325" i="32"/>
  <c r="K230" i="32"/>
  <c r="K314" i="32"/>
  <c r="K313" i="32"/>
  <c r="K312" i="32"/>
  <c r="K200" i="32"/>
  <c r="K199" i="32"/>
  <c r="K198" i="32"/>
  <c r="K252" i="32"/>
  <c r="K251" i="32"/>
  <c r="K213" i="32"/>
  <c r="K155" i="32"/>
  <c r="K149" i="32"/>
  <c r="K148" i="32"/>
  <c r="K34" i="32"/>
  <c r="K33" i="32"/>
  <c r="K40" i="32"/>
  <c r="K195" i="32"/>
  <c r="K194" i="32"/>
  <c r="K174" i="32"/>
  <c r="K173" i="32"/>
  <c r="K246" i="32"/>
  <c r="K245" i="32"/>
  <c r="K130" i="32"/>
  <c r="K234" i="32"/>
  <c r="K74" i="32"/>
  <c r="K73" i="32"/>
  <c r="K152" i="32"/>
  <c r="K147" i="32"/>
  <c r="K146" i="32"/>
  <c r="K217" i="32"/>
  <c r="K27" i="32"/>
  <c r="K188" i="32"/>
  <c r="K187" i="32"/>
  <c r="K218" i="32"/>
  <c r="K309" i="32"/>
  <c r="K308" i="32"/>
  <c r="K197" i="32"/>
  <c r="K196" i="32"/>
  <c r="K259" i="32"/>
  <c r="K257" i="32"/>
  <c r="K56" i="32"/>
  <c r="K36" i="32"/>
  <c r="K35" i="32"/>
  <c r="K49" i="32"/>
  <c r="K111" i="32"/>
  <c r="K110" i="32"/>
  <c r="K167" i="32"/>
  <c r="K277" i="32"/>
  <c r="K276" i="32"/>
  <c r="K122" i="32"/>
  <c r="K121" i="32"/>
  <c r="K116" i="32"/>
  <c r="K302" i="32"/>
  <c r="K301" i="32"/>
  <c r="K228" i="32"/>
  <c r="K221" i="32"/>
  <c r="K176" i="32"/>
  <c r="K107" i="32"/>
  <c r="K214" i="32"/>
  <c r="K86" i="32"/>
  <c r="K85" i="32"/>
  <c r="K205" i="32"/>
  <c r="K204" i="32"/>
  <c r="K153" i="32"/>
  <c r="K72" i="32"/>
  <c r="K71" i="32"/>
  <c r="K138" i="32"/>
  <c r="K222" i="32"/>
  <c r="K261" i="32"/>
  <c r="K260" i="32"/>
  <c r="K52" i="32"/>
  <c r="K158" i="32"/>
  <c r="K139" i="32"/>
  <c r="K70" i="32"/>
  <c r="K69" i="32"/>
  <c r="K38" i="32"/>
  <c r="K290" i="32"/>
  <c r="K289" i="32"/>
  <c r="K160" i="32"/>
  <c r="K76" i="32"/>
  <c r="K128" i="32"/>
  <c r="K126" i="32"/>
  <c r="K163" i="32"/>
  <c r="K279" i="32"/>
  <c r="K278" i="32"/>
  <c r="K322" i="32"/>
  <c r="K321" i="32"/>
  <c r="K41" i="32"/>
  <c r="K216" i="32"/>
  <c r="K224" i="32"/>
  <c r="K223" i="32"/>
  <c r="K241" i="32"/>
  <c r="K271" i="32"/>
  <c r="K270" i="32"/>
  <c r="K244" i="32"/>
  <c r="K91" i="32"/>
  <c r="K90" i="32"/>
  <c r="K64" i="32"/>
  <c r="K63" i="32"/>
  <c r="K89" i="32"/>
  <c r="K88" i="32"/>
  <c r="K101" i="32"/>
  <c r="K100" i="32"/>
  <c r="K145" i="32"/>
  <c r="K144" i="32"/>
  <c r="K30" i="32"/>
  <c r="K53" i="32"/>
  <c r="K220" i="32"/>
  <c r="K320" i="32"/>
  <c r="K319" i="32"/>
  <c r="K51" i="32"/>
  <c r="K48" i="32"/>
  <c r="K44" i="32"/>
  <c r="K43" i="32"/>
  <c r="K288" i="32"/>
  <c r="K287" i="32"/>
  <c r="K98" i="32"/>
  <c r="K97" i="32"/>
  <c r="K94" i="32"/>
  <c r="K93" i="32"/>
  <c r="K84" i="32"/>
  <c r="K83" i="32"/>
  <c r="K236" i="32"/>
  <c r="K193" i="32"/>
  <c r="K192" i="32"/>
  <c r="K266" i="32"/>
  <c r="K265" i="32"/>
  <c r="K264" i="32"/>
  <c r="K170" i="32"/>
  <c r="K115" i="32"/>
  <c r="K114" i="32"/>
  <c r="K228" i="31"/>
  <c r="K206" i="31"/>
  <c r="K205" i="31"/>
  <c r="K49" i="31"/>
  <c r="K27" i="31"/>
  <c r="K215" i="31"/>
  <c r="K52" i="31"/>
  <c r="K151" i="31"/>
  <c r="K132" i="31"/>
  <c r="K169" i="31"/>
  <c r="K167" i="31"/>
  <c r="K183" i="31"/>
  <c r="K182" i="31"/>
  <c r="K64" i="31"/>
  <c r="K63" i="31"/>
  <c r="K261" i="31"/>
  <c r="K260" i="31"/>
  <c r="K101" i="31"/>
  <c r="K100" i="31"/>
  <c r="K159" i="31"/>
  <c r="K135" i="31"/>
  <c r="K251" i="31"/>
  <c r="K250" i="31"/>
  <c r="K140" i="31"/>
  <c r="K162" i="31"/>
  <c r="K165" i="31"/>
  <c r="K234" i="31"/>
  <c r="K106" i="31"/>
  <c r="K142" i="31"/>
  <c r="K141" i="31"/>
  <c r="K253" i="31"/>
  <c r="K252" i="31"/>
  <c r="K217" i="31"/>
  <c r="K214" i="31"/>
  <c r="K320" i="31"/>
  <c r="K319" i="31"/>
  <c r="K173" i="31"/>
  <c r="K172" i="31"/>
  <c r="K22" i="31"/>
  <c r="K326" i="31"/>
  <c r="K325" i="31"/>
  <c r="K324" i="31"/>
  <c r="K323" i="31"/>
  <c r="K108" i="31"/>
  <c r="K202" i="31"/>
  <c r="K201" i="31"/>
  <c r="K221" i="31"/>
  <c r="K66" i="31"/>
  <c r="K65" i="31"/>
  <c r="K58" i="31"/>
  <c r="K216" i="31"/>
  <c r="K194" i="31"/>
  <c r="K193" i="31"/>
  <c r="K286" i="31"/>
  <c r="K285" i="31"/>
  <c r="K122" i="31"/>
  <c r="K121" i="31"/>
  <c r="K113" i="31"/>
  <c r="K112" i="31"/>
  <c r="K56" i="31"/>
  <c r="K40" i="31"/>
  <c r="K70" i="31"/>
  <c r="K69" i="31"/>
  <c r="K288" i="31"/>
  <c r="K287" i="31"/>
  <c r="K161" i="31"/>
  <c r="K227" i="31"/>
  <c r="K127" i="31"/>
  <c r="K212" i="31"/>
  <c r="K277" i="31"/>
  <c r="K276" i="31"/>
  <c r="K315" i="31"/>
  <c r="K129" i="31"/>
  <c r="K89" i="31"/>
  <c r="K88" i="31"/>
  <c r="K62" i="31"/>
  <c r="K61" i="31"/>
  <c r="K181" i="31"/>
  <c r="K180" i="31"/>
  <c r="K98" i="31"/>
  <c r="K97" i="31"/>
  <c r="K92" i="31"/>
  <c r="K41" i="31"/>
  <c r="K175" i="31"/>
  <c r="K230" i="31"/>
  <c r="K235" i="31"/>
  <c r="K155" i="31"/>
  <c r="K192" i="31"/>
  <c r="K191" i="31"/>
  <c r="K50" i="31"/>
  <c r="K211" i="31"/>
  <c r="K210" i="31"/>
  <c r="K105" i="31"/>
  <c r="K242" i="31"/>
  <c r="K236" i="31"/>
  <c r="K44" i="31"/>
  <c r="K43" i="31"/>
  <c r="K79" i="31"/>
  <c r="K78" i="31"/>
  <c r="K28" i="31"/>
  <c r="K223" i="31"/>
  <c r="K316" i="31"/>
  <c r="K314" i="31"/>
  <c r="K118" i="31"/>
  <c r="K117" i="31"/>
  <c r="K57" i="31"/>
  <c r="K134" i="31"/>
  <c r="K247" i="31"/>
  <c r="K246" i="31"/>
  <c r="K25" i="31"/>
  <c r="K293" i="31"/>
  <c r="K292" i="31"/>
  <c r="K60" i="31"/>
  <c r="K59" i="31"/>
  <c r="K86" i="31"/>
  <c r="K85" i="31"/>
  <c r="K82" i="31"/>
  <c r="K222" i="31"/>
  <c r="K111" i="31"/>
  <c r="K110" i="31"/>
  <c r="K303" i="31"/>
  <c r="K302" i="31"/>
  <c r="K220" i="31"/>
  <c r="K130" i="31"/>
  <c r="K312" i="31"/>
  <c r="K311" i="31"/>
  <c r="K310" i="31"/>
  <c r="K296" i="31"/>
  <c r="K295" i="31"/>
  <c r="K34" i="31"/>
  <c r="K33" i="31"/>
  <c r="K249" i="31"/>
  <c r="K248" i="31"/>
  <c r="K273" i="31"/>
  <c r="K272" i="31"/>
  <c r="K84" i="31"/>
  <c r="K83" i="31"/>
  <c r="K36" i="31"/>
  <c r="K35" i="31"/>
  <c r="K133" i="31"/>
  <c r="K231" i="31"/>
  <c r="K107" i="31"/>
  <c r="K264" i="31"/>
  <c r="K178" i="31"/>
  <c r="K177" i="31"/>
  <c r="K163" i="31"/>
  <c r="K72" i="31"/>
  <c r="K71" i="31"/>
  <c r="K124" i="31"/>
  <c r="K123" i="31"/>
  <c r="K158" i="31"/>
  <c r="K120" i="31"/>
  <c r="K119" i="31"/>
  <c r="K91" i="31"/>
  <c r="K90" i="31"/>
  <c r="K269" i="31"/>
  <c r="K268" i="31"/>
  <c r="K265" i="31"/>
  <c r="K81" i="31"/>
  <c r="K80" i="31"/>
  <c r="K76" i="31"/>
  <c r="K204" i="31"/>
  <c r="K203" i="31"/>
  <c r="K279" i="31"/>
  <c r="K278" i="31"/>
  <c r="K77" i="31"/>
  <c r="K190" i="31"/>
  <c r="K189" i="31"/>
  <c r="K284" i="31"/>
  <c r="K283" i="31"/>
  <c r="K282" i="31"/>
  <c r="K145" i="31"/>
  <c r="K144" i="31"/>
  <c r="K38" i="31"/>
  <c r="K233" i="31"/>
  <c r="K74" i="31"/>
  <c r="K73" i="31"/>
  <c r="K152" i="31"/>
  <c r="K168" i="31"/>
  <c r="K267" i="31"/>
  <c r="K266" i="31"/>
  <c r="K213" i="31"/>
  <c r="K138" i="31"/>
  <c r="K156" i="31"/>
  <c r="K318" i="31"/>
  <c r="K317" i="31"/>
  <c r="K24" i="31"/>
  <c r="K39" i="31"/>
  <c r="K37" i="31"/>
  <c r="K309" i="31"/>
  <c r="K308" i="31"/>
  <c r="K166" i="31"/>
  <c r="K164" i="31"/>
  <c r="K94" i="31"/>
  <c r="K93" i="31"/>
  <c r="K29" i="31"/>
  <c r="K275" i="31"/>
  <c r="K274" i="31"/>
  <c r="K48" i="31"/>
  <c r="K96" i="31"/>
  <c r="K95" i="31"/>
  <c r="K47" i="31"/>
  <c r="K149" i="31"/>
  <c r="K148" i="31"/>
  <c r="K185" i="31"/>
  <c r="K184" i="31"/>
  <c r="K147" i="31"/>
  <c r="K146" i="31"/>
  <c r="K153" i="31"/>
  <c r="K136" i="31"/>
  <c r="K307" i="31"/>
  <c r="K306" i="31"/>
  <c r="K219" i="31"/>
  <c r="K239" i="31"/>
  <c r="K238" i="31"/>
  <c r="K322" i="31"/>
  <c r="K321" i="31"/>
  <c r="K139" i="31"/>
  <c r="K199" i="31"/>
  <c r="K198" i="31"/>
  <c r="K197" i="31"/>
  <c r="K263" i="31"/>
  <c r="K262" i="31"/>
  <c r="K109" i="31"/>
  <c r="K104" i="31"/>
  <c r="K160" i="31"/>
  <c r="K157" i="31"/>
  <c r="K53" i="31"/>
  <c r="K240" i="31"/>
  <c r="K128" i="31"/>
  <c r="K226" i="31"/>
  <c r="K243" i="31"/>
  <c r="K241" i="31"/>
  <c r="K103" i="31"/>
  <c r="K102" i="31"/>
  <c r="K229" i="31"/>
  <c r="K256" i="31"/>
  <c r="K32" i="31"/>
  <c r="K31" i="31"/>
  <c r="K46" i="31"/>
  <c r="K51" i="31"/>
  <c r="K30" i="31"/>
  <c r="K257" i="31"/>
  <c r="K300" i="31"/>
  <c r="K299" i="31"/>
  <c r="K23" i="31"/>
  <c r="K208" i="31"/>
  <c r="K207" i="31"/>
  <c r="K200" i="31"/>
  <c r="K291" i="31"/>
  <c r="K290" i="31"/>
  <c r="K289" i="31"/>
  <c r="K196" i="31"/>
  <c r="K195" i="31"/>
  <c r="K188" i="31"/>
  <c r="K245" i="31"/>
  <c r="K244" i="31"/>
  <c r="K298" i="31"/>
  <c r="K297" i="31"/>
  <c r="K259" i="31"/>
  <c r="K258" i="31"/>
  <c r="K176" i="31"/>
  <c r="K174" i="31"/>
  <c r="K171" i="31"/>
  <c r="K305" i="31"/>
  <c r="K304" i="31"/>
  <c r="K137" i="31"/>
  <c r="K187" i="31"/>
  <c r="K186" i="31"/>
  <c r="K281" i="31"/>
  <c r="K280" i="31"/>
  <c r="K115" i="31"/>
  <c r="K75" i="31"/>
  <c r="K55" i="31"/>
  <c r="K54" i="31"/>
  <c r="K154" i="31"/>
  <c r="K87" i="31"/>
  <c r="G13" i="30"/>
  <c r="G26" i="30"/>
  <c r="G25" i="30"/>
  <c r="G24" i="30"/>
  <c r="G23" i="30"/>
  <c r="G20" i="30"/>
  <c r="G19" i="30"/>
  <c r="K164" i="32"/>
  <c r="K55" i="32"/>
  <c r="K54" i="32"/>
  <c r="K21" i="32"/>
  <c r="K154" i="32"/>
  <c r="K201" i="32"/>
  <c r="K26" i="32"/>
  <c r="K104" i="32"/>
  <c r="K99" i="32"/>
  <c r="K175" i="32"/>
  <c r="K172" i="32"/>
  <c r="K75" i="32"/>
  <c r="K68" i="32"/>
  <c r="K82" i="32"/>
  <c r="K219" i="32"/>
  <c r="K168" i="32"/>
  <c r="K226" i="32"/>
  <c r="K131" i="32"/>
  <c r="K125" i="32"/>
  <c r="K303" i="32"/>
  <c r="K150" i="32"/>
  <c r="K189" i="32"/>
  <c r="K233" i="32"/>
  <c r="K284" i="32"/>
  <c r="K58" i="32"/>
  <c r="K296" i="32"/>
  <c r="K242" i="32"/>
  <c r="K238" i="32"/>
  <c r="K291" i="32"/>
  <c r="K37" i="32"/>
  <c r="K215" i="32"/>
  <c r="K267" i="32"/>
  <c r="K273" i="32"/>
  <c r="K180" i="32"/>
  <c r="K157" i="32"/>
  <c r="K211" i="32"/>
  <c r="K256" i="32"/>
  <c r="K315" i="32"/>
  <c r="K92" i="32"/>
  <c r="K45" i="32"/>
  <c r="K42" i="32"/>
  <c r="K87" i="32"/>
  <c r="K126" i="31"/>
  <c r="K21" i="31"/>
  <c r="K116" i="31"/>
  <c r="K218" i="31"/>
  <c r="K209" i="31"/>
  <c r="K232" i="31"/>
  <c r="K68" i="31"/>
  <c r="K150" i="31"/>
  <c r="K143" i="31"/>
  <c r="K271" i="31"/>
  <c r="K114" i="31"/>
  <c r="K225" i="31"/>
  <c r="K179" i="31"/>
  <c r="K45" i="31"/>
  <c r="K42" i="31"/>
  <c r="K313" i="31"/>
  <c r="K131" i="31"/>
  <c r="K125" i="31"/>
  <c r="K294" i="31"/>
  <c r="K301" i="31"/>
  <c r="K26" i="31"/>
  <c r="K237" i="31"/>
  <c r="K255" i="31"/>
  <c r="K254" i="31"/>
  <c r="K99" i="31"/>
  <c r="G12" i="30"/>
  <c r="G31" i="30"/>
  <c r="G14" i="30"/>
  <c r="K20" i="32"/>
  <c r="K19" i="32"/>
  <c r="K225" i="32"/>
  <c r="K143" i="32"/>
  <c r="K67" i="32"/>
  <c r="K255" i="32"/>
  <c r="K272" i="32"/>
  <c r="K210" i="32"/>
  <c r="K171" i="32"/>
  <c r="K224" i="31"/>
  <c r="K20" i="31"/>
  <c r="K19" i="31"/>
  <c r="K270" i="31"/>
  <c r="K67" i="31"/>
  <c r="K170" i="31"/>
  <c r="K18" i="32"/>
  <c r="K18" i="31"/>
  <c r="B19" i="12" l="1"/>
  <c r="B22" i="12"/>
  <c r="B24" i="12"/>
  <c r="B21" i="12"/>
  <c r="B286" i="12"/>
  <c r="B284" i="12"/>
  <c r="B282" i="12"/>
  <c r="B280" i="12"/>
  <c r="B281" i="12"/>
  <c r="B262" i="12"/>
  <c r="B261" i="12"/>
  <c r="B259" i="12"/>
  <c r="B263" i="12"/>
  <c r="B51" i="1"/>
  <c r="B250" i="12"/>
  <c r="B258" i="12"/>
  <c r="B257" i="12"/>
  <c r="B256" i="12"/>
  <c r="B255" i="12"/>
  <c r="B254" i="12"/>
  <c r="B253" i="12"/>
  <c r="B249" i="12"/>
  <c r="B27" i="1"/>
  <c r="B97" i="12"/>
  <c r="B207" i="12"/>
  <c r="B206" i="12"/>
  <c r="B182" i="12"/>
  <c r="B181" i="12"/>
  <c r="B180" i="12"/>
  <c r="B273" i="12"/>
  <c r="B179" i="12"/>
  <c r="B177" i="12"/>
  <c r="B176" i="12"/>
  <c r="B175" i="12"/>
  <c r="B248" i="12"/>
  <c r="B247" i="12"/>
  <c r="B279" i="12"/>
  <c r="B28" i="1"/>
  <c r="B18" i="1"/>
  <c r="B17" i="1"/>
  <c r="B49" i="12"/>
  <c r="B16" i="1"/>
  <c r="B94" i="12"/>
  <c r="B95" i="12"/>
  <c r="B174" i="12"/>
  <c r="B173" i="12"/>
  <c r="K5" i="1"/>
  <c r="Q4" i="1"/>
  <c r="C17" i="40"/>
  <c r="B10" i="40"/>
  <c r="V287" i="12"/>
  <c r="B9" i="10"/>
  <c r="B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
        </x15:connection>
      </ext>
    </extLst>
  </connection>
</connection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<sst xmlns="http://schemas.openxmlformats.org/spreadsheetml/2006/main" count="7518" uniqueCount="2742">
  <si>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</si>
  <si>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</si>
  <si>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</si>
  <si>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</si>
  <si>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</si>
  <si>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</si>
  <si>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</si>
  <si>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</si>
  <si>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</si>
  <si>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</si>
  <si>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</si>
  <si>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</si>
  <si>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</si>
  <si>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</si>
  <si>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</si>
  <si>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</si>
  <si>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</si>
  <si>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</si>
  <si>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</si>
  <si>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</si>
  <si>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</si>
  <si>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</si>
  <si>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</si>
  <si>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</si>
  <si>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</si>
  <si>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</si>
  <si>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</si>
  <si>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</si>
  <si>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</si>
  <si>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</si>
  <si>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</si>
  <si>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</si>
  <si>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</si>
  <si>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</si>
  <si>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</si>
  <si>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</si>
  <si>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</si>
  <si>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</si>
  <si>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</si>
  <si>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</si>
  <si>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</si>
  <si>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</si>
  <si>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</si>
  <si>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</si>
  <si>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</si>
  <si>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</si>
  <si>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</si>
  <si>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</si>
  <si>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</si>
  <si>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</si>
  <si>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</si>
  <si>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</si>
  <si>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</si>
  <si>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</si>
  <si>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</si>
  <si>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</si>
  <si>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</si>
  <si>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</si>
  <si>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</si>
  <si>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</si>
  <si>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</si>
  <si>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</si>
  <si>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</si>
  <si>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</si>
  <si>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</si>
  <si>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</si>
  <si>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</si>
  <si>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</si>
  <si>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</si>
  <si>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</si>
  <si>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</si>
  <si>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</si>
  <si>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</si>
  <si>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</si>
  <si>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</si>
  <si>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</si>
  <si>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</si>
  <si>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</si>
  <si>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</si>
  <si>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</si>
  <si>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</si>
  <si>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</si>
  <si>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</si>
  <si>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</si>
  <si>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</si>
  <si>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</si>
  <si>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</si>
  <si>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</si>
  <si>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</si>
  <si>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R10 - SRS Ozama</t>
  </si>
  <si>
    <t xml:space="preserve">Plan Operativo Anual </t>
  </si>
  <si>
    <t xml:space="preserve">Estructura:  </t>
  </si>
  <si>
    <t>Gerencia</t>
  </si>
  <si>
    <t xml:space="preserve">Identificación de Productos/Resultados </t>
  </si>
  <si>
    <t>Regional (Consolidado)</t>
  </si>
  <si>
    <t>ID_Dependendencia</t>
  </si>
  <si>
    <t>POA</t>
  </si>
  <si>
    <t>SRS</t>
  </si>
  <si>
    <t>AREA</t>
  </si>
  <si>
    <t>Cod_Eje</t>
  </si>
  <si>
    <t>Cod_re</t>
  </si>
  <si>
    <t>Eje Estratégico</t>
  </si>
  <si>
    <t>Resultado Estratégico Institucional</t>
  </si>
  <si>
    <t>Productos</t>
  </si>
  <si>
    <t>Indicador</t>
  </si>
  <si>
    <t>Unidad de medida</t>
  </si>
  <si>
    <t>Línea Base</t>
  </si>
  <si>
    <t>Meta</t>
  </si>
  <si>
    <t>Supuestos</t>
  </si>
  <si>
    <t>Dependencia responsable</t>
  </si>
  <si>
    <t>Dependencia de apoyo</t>
  </si>
  <si>
    <t>EE.1 - Desarrollo y fortalecimiento de las redes integradas de servicios de salud, fundamentada en el Modelo de Atención</t>
  </si>
  <si>
    <t>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</si>
  <si>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</si>
  <si>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Materno Infantil y Adolescentes</t>
  </si>
  <si>
    <t>Primer Nivel
Centros Hospitalarios</t>
  </si>
  <si>
    <t>1.1.2 Recién nacidos reciben atención medica y servicios de salud neonatal basados en protocolos y normas nacionales e internacionales</t>
  </si>
  <si>
    <t>RE1.2 -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</si>
  <si>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</si>
  <si>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</si>
  <si>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1.5.1 La población con riesgo o diagnóstico de hipertensión y diabetes recibe servicios integrales de prevención, diagnóstico, manejo y seguimiento de enfermedades crónicas no transmisibles, fortalecidos mediante la implementación del enfoque HEARTS.</t>
  </si>
  <si>
    <t>Primer Nivel</t>
  </si>
  <si>
    <t>Desarrollo y Gestión de la Red de Servicios</t>
  </si>
  <si>
    <t>1.5.2 Las víctimas de violencia de género e intrafamiliar reciben atención integral, oportuna y segura en los servicios de salud.</t>
  </si>
  <si>
    <t>Atención Violencia Género</t>
  </si>
  <si>
    <t>1.5.3 Pacientes reciben medicamentos esenciales para el tratamiento adecuado y oportuno de sus condiciones de salud</t>
  </si>
  <si>
    <t>Medicamentos e Insumos</t>
  </si>
  <si>
    <t>Primer Nivel
Centros Hospitalarios
Materno Infantil y Adolescentes
Laboratorio e Imágenes
Gestión Clínica</t>
  </si>
  <si>
    <t>1.5.4 La población usuaria recibe servicios de salud mental integrales y oportunos, que promueven el bienestar psicológico, la prevención de trastornos y la atención a personas en crisis.</t>
  </si>
  <si>
    <t>Salud Mental</t>
  </si>
  <si>
    <t>RE1.6 - Incrementado el acceso oportuno a servicios de salud de calidad, aumentando el acceso a servicios preventivos de 2.23% de la población prioritaria en 2023 al 5.24% en 2028 en todas las regiones del país.</t>
  </si>
  <si>
    <t>1.6.1 Los estudiantes de los centros educativos en las jurisdicciones de los SRS Metropolitano (Santo Domingo Este y Oeste) y SRS Norcentral (Santiago) reciben seguimiento continuo a la implementación de la iniciativa de salud escolar, asegurando la promoción de la salud, prevención de enfermedades y bienestar integral.</t>
  </si>
  <si>
    <t>1.6.2 Mujeres en edad fértil de población prioritaria recibe acceso oportuno a servicios preventivos de salud a través de campañas y exámenes de detección de cáncer cervicouterino</t>
  </si>
  <si>
    <t>1.6.3 Hombres &gt;40 años de población prioritaria recibe acceso oportuno a servicios preventivos de salud a través de campañas y exámenes de detección de cáncer de próstata</t>
  </si>
  <si>
    <t>1.6.4 Los pacientes del sistema público de salud reciben atención segura y de calidad mediante el monitoreo y evaluación de la adherencia de los establecimientos de salud a protocolos, guías de atención y demás normativas establecidas.</t>
  </si>
  <si>
    <t>1.6.5 La población usuaria recibe servicios odontológicos fortalecidos y de calidad mediante la ejecución de planes de mejora de la atención dental.</t>
  </si>
  <si>
    <t>Odontología</t>
  </si>
  <si>
    <t>1.6.6 La población en riesgo y los pacientes con tuberculosis reciben diagnóstico, tratamiento y seguimiento oportunos, garantizando prevención, control y reducción de la transmisión de la enfermedad.</t>
  </si>
  <si>
    <t>Gestión Clínica</t>
  </si>
  <si>
    <t>1.6.7 La población en riesgo recibe prevención, vigilancia y control de enfermedades zoonóticas, garantizando la detección temprana y la reducción de su transmisión.</t>
  </si>
  <si>
    <t>1.6.8 La población en riesgo y personas con VIH reciben servicios integrales de prevención, diagnóstico, tratamiento y seguimiento, garantizando continuidad de la atención y reducción de la transmisión.</t>
  </si>
  <si>
    <t>RE1.7 -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</si>
  <si>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</si>
  <si>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Primer Nivel
Centros Hospitalarios
Gestión Clínica
Materno Infantil y Adolescentes</t>
  </si>
  <si>
    <t>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</si>
  <si>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1.8.1 La población asignada al Primer Nivel de Atención recibe un mayor volumen de servicios de salud, asegurando accesibilidad, cobertura y continuidad en la atención.</t>
  </si>
  <si>
    <t>1.8.2 La población recibe acceso equitativo a servicios de salud, incluidos los de emergencia, de calidad, seguros, integrales, continuos e inclusivos, mediante redes integradas que incorporan mejora continua de procesos y avances tecnológicos.</t>
  </si>
  <si>
    <t>Centros Hospitalarios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</si>
  <si>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</si>
  <si>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RE1.9 - Fortalecida la implementación del Modelo de Atención en Salud beneficiando a la población usuaria del primer nivel de atención, incrementando la adscripción del 7% en 2023 al 80% en 2028, en todas las regiones del país.</t>
  </si>
  <si>
    <t>1.9.1 Población prioritaria adscrita al Primer Nivel de Atención para recibir atención integral</t>
  </si>
  <si>
    <t>RE1.10 - Mejorada la distribución y presencia del Primer Nivel de Atención respecto a la sectorización, incrementando la presencia del Primer Nivel del 70% en 2023 al 71% en 2028  en todas las regiones del territorio nacional.</t>
  </si>
  <si>
    <t>1.10.1 Población de zonas rurales y vulnerables recibe acceso mejorado a atención primaria de salud a través de una distribución más eficiente de recursos.</t>
  </si>
  <si>
    <t>Administrativo Financiero</t>
  </si>
  <si>
    <t>RE1.11 - Fortalecida la continuidad en la atención de las puérperas y recién nacidos, aumentando la captación oportuna del 30% en 2023 al 50% en 2028 en el Primer Nivel de Atención.</t>
  </si>
  <si>
    <t>1.11.1Puérperas reciben atención continua y seguimiento postparto en el primer nivel de atención.</t>
  </si>
  <si>
    <t>Materno-Neonatal</t>
  </si>
  <si>
    <t>1.11.2 Recién nacidos reciben atención continua y seguimiento postparto en el primer nivel de atención.</t>
  </si>
  <si>
    <t>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</si>
  <si>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1.12.1 La población usuaria de los servicios de salud se beneficia de la disponibilidad oportuna de recursos financieros, gracias a que los establecimientos de salud (EES) ejecutan su presupuesto de manera eficiente, transparente y orientada a garantizar servicios de calidad.</t>
  </si>
  <si>
    <t>Administartivo-Financiero</t>
  </si>
  <si>
    <t>1.12.2 La población usuaria recibe atención continua y coordinada mediante la articulación efectiva de los procesos de referencia y contrarreferencia en la red de salud.</t>
  </si>
  <si>
    <t>Atención a los Usuarios</t>
  </si>
  <si>
    <t>1.12.3 La población usuaria recibe acceso a una cartera de servicios de salud integral, oportuna y de calidad, que responde a sus necesidades sanitarias.</t>
  </si>
  <si>
    <t>Atención a Usuarios</t>
  </si>
  <si>
    <t>EE.2 - Fortalecimiento del desarrollo y la gestión de los recursos humanos</t>
  </si>
  <si>
    <t>RE2.1 -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</si>
  <si>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</si>
  <si>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Recursos Humanos</t>
  </si>
  <si>
    <t>RE2.2 - Incrementada la eficacia de los procesos de contratación y retención de recursos humanos de salud en establecimientos públicos, reduciendo vacantes y mejorando la dotación de personal.</t>
  </si>
  <si>
    <t>2.2.2. Las autoridades y gestores del SNS disponen de un análisis actualizado de la demanda de recursos humanos por nivel de atención, que permite dimensionar dotaciones, planificar reclutamiento y formación, y mejorar la distribución del personal según necesidades poblacionales.</t>
  </si>
  <si>
    <t>EE.3 - Fortalecimiento institucional</t>
  </si>
  <si>
    <t>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</si>
  <si>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3.1.1 Los Centros de Atención y Servicios (CEAS) y las Oficinas Regionales de Salud (ORS) reciben el Formulario de Levantamiento de Necesidades de Cooperación No Reembolsable como instrumento estandarizado, para identificar y priorizar requerimientos vinculados a cooperación y asistencia técnica.</t>
  </si>
  <si>
    <t xml:space="preserve">Planificación </t>
  </si>
  <si>
    <t>3.1.2 La ciudadanía y los colaboradores reciben información y orientación mediante estrategias de comunicación y campañas inclusivas, fortaleciendo la confianza, aceptación institucional, coordinación interna y promoviendo la transformación del SNS hacia una red pública integrada y centrada en el paciente.</t>
  </si>
  <si>
    <t>Comunicaciones</t>
  </si>
  <si>
    <t>3.1.3 Personal y población usuaria reciben beneficios del PAI-RSI mediante iniciativas que promueven eficiencia energética, gestión de residuos, uso racional del agua y sensibilización ambiental en Sede Central y SRS.</t>
  </si>
  <si>
    <t>3.1.4 Los Servicios Regionales de Salud (SRS) reciben procesos estandarizados de gestión y seguimiento de casos litigiosos, asegurando eficiencia, transparencia y resolución oportuna de los procedimientos legales.</t>
  </si>
  <si>
    <t>Jurídica</t>
  </si>
  <si>
    <t xml:space="preserve">3.1.5 Personal y usuarios del SNS reciben servicios tecnológicos confiables </t>
  </si>
  <si>
    <t>Tecnología</t>
  </si>
  <si>
    <t xml:space="preserve">Primer Nivel
Centros Hospitalarios
</t>
  </si>
  <si>
    <t>Automatización Tecnológica</t>
  </si>
  <si>
    <t>3.1.6 La población usuaria recibe servicios seguros y de calidad mediante el fortalecimiento del modelo institucional de gestión y monitoreo de la calidad, con estándares, indicadores, auditorías y acciones de mejora continua en todas las unidades.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</si>
  <si>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</si>
  <si>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Administrativo-Financiero</t>
  </si>
  <si>
    <t>3.1.8 Las Direcciones Regionales y establecimientos del SRS disponen de un sistema institucional de archivo mejorado  que asegura organización, conservación y acceso oportuno documentos, mediante estandarización de la gestión documental, digitalización, trazabilidad, control y seguridad de la información.</t>
  </si>
  <si>
    <t>RE3.2 -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</si>
  <si>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</si>
  <si>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Enfermería</t>
  </si>
  <si>
    <t>Cultura de Servicios y Gestión de Usuarios</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</si>
  <si>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</si>
  <si>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Laboratorios Clínicos e Imágenes</t>
  </si>
  <si>
    <t>Fortalecimiento de la Veeduría y participación social</t>
  </si>
  <si>
    <t>3.2.3 Establecimientos de salud garantizan un entorno de atención seguro y confiable para los usuarios, conforme a estándares nacionales e internacionales</t>
  </si>
  <si>
    <t>Calidad de los Servicios de Salud</t>
  </si>
  <si>
    <t>RE3.3 - Cumplidos los indicadores de gestión pública institucional, garantizando disponibilidad oportuna de la información para la toma de decisiones.</t>
  </si>
  <si>
    <t>3.3.1 Los usuarios de los sistemas de información en salud se benefician de datos confiables y oportunos, mediante la gestión, verificación y aseguramiento de la calidad de la información registrada y reportada.</t>
  </si>
  <si>
    <t>Gestión de la Información</t>
  </si>
  <si>
    <t>Primer Nivel
Centros Hospitalarios
Materno Infantil y Adolecentes
Gestión Clínica</t>
  </si>
  <si>
    <t>RE3.5 -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</si>
  <si>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</si>
  <si>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Oficina de Acceso a la Información</t>
  </si>
  <si>
    <t>RE3.6 -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</si>
  <si>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</si>
  <si>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Planificación</t>
  </si>
  <si>
    <t>RE3.8 -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</si>
  <si>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</si>
  <si>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Fiscalización</t>
  </si>
  <si>
    <t>Adminsitrativo-Financiero
Planificación</t>
  </si>
  <si>
    <t>RE3.9 - Instalaciones físicas remodeladas y equipadas conforme a estándares de centros de salud incrementando su capacidad resolutiva.</t>
  </si>
  <si>
    <t>3.9.1 La población usuaria del SNS se beneficia de la mejora de la infraestructura y equipamiento de la red de salud, mediante la implementación de programas de readecuación, construcción y equipamiento de hospitales y centros de primer nivel de atención.</t>
  </si>
  <si>
    <t>Infraestructura</t>
  </si>
  <si>
    <t>3.9.2 La población usuaria del SNS se beneficia de servicios continuos y seguros gracias a la implementación del plan de mantenimiento preventivo y correctivo de infraestructuras y equipos médicos en toda la red.</t>
  </si>
  <si>
    <t>Administrativo</t>
  </si>
  <si>
    <t>3.9.3 Establecimientos de salud logran y sostienen su habilitación conforme a la normativa vigente</t>
  </si>
  <si>
    <t>Calidad de los servicios de Salud</t>
  </si>
  <si>
    <t>RE3.10 -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</si>
  <si>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</si>
  <si>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</si>
  <si>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</si>
  <si>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</si>
  <si>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</si>
  <si>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</si>
  <si>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</si>
  <si>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</si>
  <si>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</si>
  <si>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</si>
  <si>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</si>
  <si>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</si>
  <si>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</si>
  <si>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</si>
  <si>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</si>
  <si>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</si>
  <si>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</si>
  <si>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</si>
  <si>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</si>
  <si>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</si>
  <si>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</si>
  <si>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</si>
  <si>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</si>
  <si>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1.1.1.01</t>
  </si>
  <si>
    <t>Seguimiento para el fortalecimiento de la Estrategia Canguro .</t>
  </si>
  <si>
    <t>Reporte</t>
  </si>
  <si>
    <t>Informe</t>
  </si>
  <si>
    <t>Reporte de supervisión PMC (ver cronograma de visitas)/ Informe Análisis de Indicadores (mayo, septiembre)</t>
  </si>
  <si>
    <t>1.1.1.02</t>
  </si>
  <si>
    <t>Análisis de la mortalidad postneonatal, infantil y en la primera infancia por SRS</t>
  </si>
  <si>
    <t>1.1.1.03</t>
  </si>
  <si>
    <t>Seguimiento a la Sala Situacional IA</t>
  </si>
  <si>
    <t>Minuta</t>
  </si>
  <si>
    <t>1.1.1.04</t>
  </si>
  <si>
    <t xml:space="preserve">Elaboración e implementación del plan para el fortalecimiento de los servicios pediatricos.  </t>
  </si>
  <si>
    <t>Plan</t>
  </si>
  <si>
    <t>Plan (elaboración enero) Seguimiento (abril, julio, octubre)</t>
  </si>
  <si>
    <t>1.1.1.05</t>
  </si>
  <si>
    <t>Seguimiento a la intervención para el fortalecimiento en la atención niños asistidos por violencia en CEAS y CPN (Socialización guias y protocolos, reporte de casos)</t>
  </si>
  <si>
    <t>Listado de participación</t>
  </si>
  <si>
    <r>
      <rPr>
        <b/>
        <sz val="10"/>
        <color theme="1"/>
        <rFont val="Calibri"/>
        <scheme val="minor"/>
      </rPr>
      <t>Socialización</t>
    </r>
    <r>
      <rPr>
        <sz val="10"/>
        <color theme="1"/>
        <rFont val="Calibri"/>
        <scheme val="minor"/>
      </rPr>
      <t xml:space="preserve"> (Listado de participantes/ Agenda) </t>
    </r>
    <r>
      <rPr>
        <b/>
        <sz val="10"/>
        <color theme="1"/>
        <rFont val="Calibri"/>
        <scheme val="minor"/>
      </rPr>
      <t>Reporte casos</t>
    </r>
    <r>
      <rPr>
        <sz val="10"/>
        <color theme="1"/>
        <rFont val="Calibri"/>
        <scheme val="minor"/>
      </rPr>
      <t xml:space="preserve"> (Formulario para reporte de casos)</t>
    </r>
  </si>
  <si>
    <t>1.1.1.06</t>
  </si>
  <si>
    <t>Seguimiento a la atención en salud en menores de 5 años en CPNA seleccionados</t>
  </si>
  <si>
    <t>1.1.1.07</t>
  </si>
  <si>
    <t>Capitaciones de  anticonceptivos al personal de la Unidades de Atención Integral y las Consultas Diferenciadas para adolescentes</t>
  </si>
  <si>
    <t>Agenda</t>
  </si>
  <si>
    <t>1.1.1.08</t>
  </si>
  <si>
    <t xml:space="preserve">Reunión con CEAS priorizados para  revisión de Indicadores </t>
  </si>
  <si>
    <t>1.1.1.09</t>
  </si>
  <si>
    <t>Seguimiento al fortalecimiento de las Unidades de Atención Integrales en Salud para personas Adolescentes</t>
  </si>
  <si>
    <t xml:space="preserve">Informe </t>
  </si>
  <si>
    <t>Informe/ Listado de participación (ver cronograma de visitas)</t>
  </si>
  <si>
    <t>1.1.1.10</t>
  </si>
  <si>
    <t>Seguimiento al fortalecimiento de las Consultas Diferenciadas en los CEAS</t>
  </si>
  <si>
    <t>1.1.1.11</t>
  </si>
  <si>
    <t>Socialización de las Guías Nacionales de Atención Integral a la Salud de Adolescentes por SRS</t>
  </si>
  <si>
    <t>1.1.1.12</t>
  </si>
  <si>
    <t xml:space="preserve">Análisis de la Planificación familiar en Adolescentes </t>
  </si>
  <si>
    <t>1.2.1.01</t>
  </si>
  <si>
    <t>Seguimiento regional de la  Morbilidad Materna Extrema de los CEAS</t>
  </si>
  <si>
    <t>1.2.1.02</t>
  </si>
  <si>
    <t>Análisis de los indicadores Maternos Neonatales de la Sala Situacional de los CEAS</t>
  </si>
  <si>
    <t>Plantilla estandarizada</t>
  </si>
  <si>
    <t>1.2.1.03</t>
  </si>
  <si>
    <t>Seguimiento a la implementacion de la Estrategia Código Rojo en los CEAS priorizados.</t>
  </si>
  <si>
    <t>1.2.1.04</t>
  </si>
  <si>
    <t>Seguimiento al tamizaje de infecciones vaginales y urinarias en la embarazada en los CEAS priorizados (SRS Ozama y Cibao Norte)</t>
  </si>
  <si>
    <t>1.2.1.05</t>
  </si>
  <si>
    <t xml:space="preserve">Adecuación de la Elaboracion de los planes de mejora de la metodología de Observación de la Práctica Clínica (OPC) según los resultados del monitoreo de calidad de los servicios en los CEAS priorizados </t>
  </si>
  <si>
    <t>1.2.1.06</t>
  </si>
  <si>
    <t>Seguimiento a la Planificación  Post Evento Obstétrico en los CEAS priorizados</t>
  </si>
  <si>
    <t>1.2.1.07</t>
  </si>
  <si>
    <t>Monitoreo  al apego a protocolo de atencion en consulta prenatal en los CEAS priorizados.</t>
  </si>
  <si>
    <t>1.2.2.01</t>
  </si>
  <si>
    <t>Seguimiento a las acciones de cada uno de los  equipos de control de infecciones asociadas a la atención en salud (IAAS) en la UCIN de los 8 hospitales donde se implementa la estrategia.</t>
  </si>
  <si>
    <t>Ozama, Valdesia, Cibao Sur, Cibao Norte, Yuma</t>
  </si>
  <si>
    <t>1.2.2.02</t>
  </si>
  <si>
    <t>Supervisar la realización de capacitaciónes  por los equipos de IAAS, en limpieza y desinfección en las unidades neonatales.</t>
  </si>
  <si>
    <t>1.2.2.03</t>
  </si>
  <si>
    <t>Análisis de la información recolectada por los equipos de IAAS a través del sistema de vigilancia epidemiológica (hospitales: Maternidad Nuestra Señora de la Altagracia, Materno Infantil San Lorenzo de los Mina , Materno Dr. Reynaldo Almanzar, Maternidad Presidente Estrella Ureña)</t>
  </si>
  <si>
    <t>Ozama, Cibao Norte</t>
  </si>
  <si>
    <t>1.2.2.04</t>
  </si>
  <si>
    <t>Seguimiento de la ejecución de la vigilanica sanitaria del agua en las UCIN del SNS</t>
  </si>
  <si>
    <t>Todos los SRS</t>
  </si>
  <si>
    <t>1.2.2.05</t>
  </si>
  <si>
    <t>Reporte de  los casos Hemorragia Pulmonar en las UCIN (número de casos, edad gestacional, condición al egreso, ecocardiograma, registro de canalización umbilical y si recibio tratamiento para Ductus</t>
  </si>
  <si>
    <t>1.2.2.06</t>
  </si>
  <si>
    <t>Monitoreo del registro en línea del Certificado de Nacido Vivo en los CEAS</t>
  </si>
  <si>
    <t>1.2.2.07</t>
  </si>
  <si>
    <t>Seguimiento a la expansión de los Programas Canguro</t>
  </si>
  <si>
    <t>1.5.1.01</t>
  </si>
  <si>
    <t>Seguimiento a personas de riesgo  mayores de 18 años para la prevensión de hipertensión y diabetes (Tamizaje) por Área de Salud</t>
  </si>
  <si>
    <t>1.5.1.02</t>
  </si>
  <si>
    <t>Seguimiento a pacientes con hipertensión y diabetes por Área de Salud</t>
  </si>
  <si>
    <t>1.5.1.03</t>
  </si>
  <si>
    <t>Capacitación al personal de salud en los módulos de la Estrategia HEARTS por Área de Salud</t>
  </si>
  <si>
    <t>1.5.1.04</t>
  </si>
  <si>
    <t>Evaluación interna de la implementación de la Estrategia Hearts por Área de Salud</t>
  </si>
  <si>
    <t>1.5.2.01</t>
  </si>
  <si>
    <t>Mesas de trabajo intersectorial para la atención a violencia de género e intrafamiliar en salud.</t>
  </si>
  <si>
    <t>Atención Violencia de Género</t>
  </si>
  <si>
    <t>1.5.2.02</t>
  </si>
  <si>
    <t>Visitas de supervisión a los CEAS Regionales, Especializados y de Referencia para el debido seguimiento al protocolo y correcto abordaje a los pacientes victimas de violencia  de género e intrafamiliar</t>
  </si>
  <si>
    <t>1.5.2.03</t>
  </si>
  <si>
    <t>Monitoreo de estadísticas de los casos reportados de violencia de género e intrafamiliar.</t>
  </si>
  <si>
    <t>1.5.2.04</t>
  </si>
  <si>
    <t>Taller al personal de salud sobre el flujograma de atención de casos de violencia de genero e intrafamiliar.</t>
  </si>
  <si>
    <t>1.5.2.05</t>
  </si>
  <si>
    <t>Taller al personal de salud para la prevención y atención de casos de violencia en niños, niñas y adolescentes y violencia intrafamiliar.</t>
  </si>
  <si>
    <t>1.5.4.01</t>
  </si>
  <si>
    <t>Visitas de supervisión con el objetivo de identificar brechas en la atención de salud mental, con el fin de desarrollar planes de mejora para fortalecer los servicios.</t>
  </si>
  <si>
    <t>1.5.4.02</t>
  </si>
  <si>
    <t>Visitas de supervisión a las Unidades de Intervención en Crisis en funcionamiento en la región.</t>
  </si>
  <si>
    <t>1.5.4.03</t>
  </si>
  <si>
    <t>Mesas de trabajo con el personal de salud mental con el objetivo de socializar y dar seguimiento a los planes de mejoras.</t>
  </si>
  <si>
    <t>1.5.4.04</t>
  </si>
  <si>
    <t>Ampliación de la estrategia mhGAP de Atención Primaria, con enfoque prioritario en los Servicios Regionales Cibao Norte, Valdesia y  Ozama.</t>
  </si>
  <si>
    <t>1.5.4.05</t>
  </si>
  <si>
    <t>Taller de Prevención y Detección Temprana del Suicidio en lso SRS Noroeste, Nordeste, Valdesia y Yuma</t>
  </si>
  <si>
    <t>1.6.1.01</t>
  </si>
  <si>
    <t xml:space="preserve">Seguimiento a la Implementación de la iniciativa de salud escolar por Área de Salud en los SRS Metropolitano (Santo Domingo Este y Oeste) y SRS Norcentral (Santiago) </t>
  </si>
  <si>
    <t>1.6.2.01</t>
  </si>
  <si>
    <t>Seguimiento y reporte de las acciones para la detección temprana de cáncer cervicouterino en el PNA por Área de Salud</t>
  </si>
  <si>
    <t>1.6.3.01</t>
  </si>
  <si>
    <t>Seguimiento y reporte de las acciones para la detección temprana de cáncer próstata en el PNA por Área de Salud</t>
  </si>
  <si>
    <t>1.6.4.01</t>
  </si>
  <si>
    <t>Monitoreo al cumplimiento de las UNAPS de los procedimientos y protocolos de atención establecidos por Área de Salud</t>
  </si>
  <si>
    <t>Instrumento que represente la muestra de la ejecución del monitoreo por Área de Salud</t>
  </si>
  <si>
    <t>1.6.5.01</t>
  </si>
  <si>
    <t xml:space="preserve">Seguimiento a las capacitaciones a los RRHH de las áreas de odontología de acuerdo a las necesidades. </t>
  </si>
  <si>
    <t>1.6.5.02</t>
  </si>
  <si>
    <t>Seguimiento al desarrollo e implementación del plan de acciones para el acondicionamiento de infraestructura, mantenimiento de  equipos y equipamiento de las áreas de odontología  EES</t>
  </si>
  <si>
    <t>1.6.5.03</t>
  </si>
  <si>
    <t xml:space="preserve">Monitoreo y evaluación de los servicios odontológicos </t>
  </si>
  <si>
    <t>1.6.5.04</t>
  </si>
  <si>
    <t>Seguimiento del desarrollo del programa Restableciendo Sonrisas</t>
  </si>
  <si>
    <t>1.6.5.05</t>
  </si>
  <si>
    <t xml:space="preserve">Seguimiento del desarrollo del Programa Comunidad /Escuela libre de caries </t>
  </si>
  <si>
    <t>1.6.5.06</t>
  </si>
  <si>
    <t>Seguimiento del desarrollo del Programa Fomento de la Salud bucal.</t>
  </si>
  <si>
    <t>1.6.6.01</t>
  </si>
  <si>
    <t>Visitas de supervisión y auditoría al Sistema de Información Operacional y Epidemiológico de TB (SIOE) en 10 EES priorizados para fortalecimiento de la calidad del dato.</t>
  </si>
  <si>
    <t>1.6.6.02</t>
  </si>
  <si>
    <t>Reporte de las intervenciones de adherencia PoR 41  (visitas domiciliarias, Consultas Psicológicas y entrega de TDO a domicilio) realizadas en los ESS de la Región.</t>
  </si>
  <si>
    <t>1.6.6.03</t>
  </si>
  <si>
    <t>Reporte a la aplicación de las Terapia Preventiva de Tuberculosis (TPT) en la región de acuerdo a  los protocolos en los SAIs y servicios de TB en menores de 18 años y embarazadas.</t>
  </si>
  <si>
    <t>1.6.6.04</t>
  </si>
  <si>
    <t>Reunión con la Unidad Técnica Regional (UTR) para monitorear el cumplimiento de los protocolos establecidos por la OMS para el manejo de los pacientes Drogoresistentes.</t>
  </si>
  <si>
    <t>1.6.6.05</t>
  </si>
  <si>
    <t>Reunión con los pediatras pertenecientes a la Red Nacional de Pediatría para seguimiento de casos de TB Infantil en la región.</t>
  </si>
  <si>
    <t>1.6.6.06</t>
  </si>
  <si>
    <t>Mesa de Trabajo con Coordinación de laboratorio e imágenes, medicamentos regional y Primer Nivel para planificación de actividades relacionada a Tuberculosis en la región .</t>
  </si>
  <si>
    <t>1.6.6.07</t>
  </si>
  <si>
    <t>Mesa de trabajo con Materno Infantil y Hospitales para correcto manejo del los protocolos de TB en las embarazadas y aplicación de Terapia Preventiva para Tuberculosis (TPT).</t>
  </si>
  <si>
    <t>1.6.6.08</t>
  </si>
  <si>
    <t>Capacitación y actualización (Algoritmos, TB-DR, TB/VIH,TPT, TB Infantil y TB-Diabetes) al personal de salud para el fortalecimiento del programa de Tuberculosis.</t>
  </si>
  <si>
    <t>1.6.7.01</t>
  </si>
  <si>
    <t>Seguimiento a la implementación del programa de malaria.</t>
  </si>
  <si>
    <t>1.6.7.02</t>
  </si>
  <si>
    <t>Seguimiento a las enfermedades zoonoticas en los centros de salud.</t>
  </si>
  <si>
    <t>1.6.7.03</t>
  </si>
  <si>
    <t>Capacitación en el manejo y control de zoonosis en centros de salud de primer nivel de atención.</t>
  </si>
  <si>
    <t>1.6.8.01</t>
  </si>
  <si>
    <t>Reuniones de seguimiento al cumplimiento de indicadores del PoR 42  (SRS Ozama, Valdesia, Cibao Norte, Cibao Nordeste, Enriquillo, Yuma, Higuamo, El Valle, Cibao Noroeste, Cibao Sur)</t>
  </si>
  <si>
    <t>1.6.8.02</t>
  </si>
  <si>
    <t>Supervisión de las Intervenciones Implementadas para el Fortalecimiento de la Adherencia por el Personal del Programa 42.</t>
  </si>
  <si>
    <t>1.6.8.03</t>
  </si>
  <si>
    <t xml:space="preserve">Taller de intercambio de buenas prácticas en las intervenciones realizadas por el personal de los Servicios de Atención Integral.
</t>
  </si>
  <si>
    <t>1.6.8.04</t>
  </si>
  <si>
    <t>Mesas de trabajo con el personal de los Servicios de Atención Integral para seguimiento al cumplimiento de indicadores de la cascada 95-95-95 del Programa de VIH.</t>
  </si>
  <si>
    <t>1.6.8.05</t>
  </si>
  <si>
    <t>1.6.8.06</t>
  </si>
  <si>
    <t xml:space="preserve">Visitas de supervisión Áreas de Consejería  para pruebas VIH, de EES priorizados para verificar entrega y registro oportuno de pre y post consejería en el SIRENP </t>
  </si>
  <si>
    <t>Establecimientos que realizan pruebas de VIH de la red pública</t>
  </si>
  <si>
    <t>1.6.8.07</t>
  </si>
  <si>
    <t>Visita de supervisión de la estrategia de prevención de Profilaxis Pre Exposición al VIH (PrEP) en los establecimientos de salud seleccionados</t>
  </si>
  <si>
    <t>SRS Ozama, Cibao Norte, Cibao Nordeste, Enriquillo, Yuma, Higuamo, El Valle, Cibao Noroeste, Cibao Sur</t>
  </si>
  <si>
    <t>1.6.8.08</t>
  </si>
  <si>
    <t>Taller de Profilaxis Post Exposición al VIH, PPE</t>
  </si>
  <si>
    <t>1.6.8.09</t>
  </si>
  <si>
    <t>Visita de supervisión de la estrategia de prevención de Profilaxis Post Exposición al VIH (PPE) en los establecimientos de salud seleccionados</t>
  </si>
  <si>
    <t>1.6.8.10</t>
  </si>
  <si>
    <t>Visitas de seguimiento para el fortalecimiento de los Servicios de Infecciones de Transmisión Sexual (ITS) de los puestos centinelas esblecidos (SRS Ozama, Cibao Norte, Yuma, Cibao Sur), Santo Domingo, Puerto Plata, La Romana, La Vega</t>
  </si>
  <si>
    <t>Centro Sanitario de Santo Domingo e IDCP, Hospital Ricardo Limardo, Clínica de Familia La Romana, Hospital Regional Luis Morillo King</t>
  </si>
  <si>
    <t>1.6.8.11</t>
  </si>
  <si>
    <t>Auditoria de la calidad de los datos en los puestos centinelas establecidos (SRS Ozama, Cibao Norte, Yuma, Cibao Sur), Santo Domingo, Puerto Plata, La Romana, La Vega</t>
  </si>
  <si>
    <t>1.6.8.12</t>
  </si>
  <si>
    <t>Supervisión para la mejora de la calidad de los datos y el registro oportuno en el sistema de Registro Nominal de Pruebas de VIH (SIRENP) para el seguimiento de VIH, Hepatitis B y C, Sífilis</t>
  </si>
  <si>
    <t>1.7.1.01</t>
  </si>
  <si>
    <t>Elaboración y difusión del Boletín Regional de Información Estratégica del SUGEMI.</t>
  </si>
  <si>
    <t>Boletin</t>
  </si>
  <si>
    <t>Cada SRS reportará un Boletín a principio de cada trimestre, consolidando las informaciones de cierre del trimestre previo.</t>
  </si>
  <si>
    <t>1.7.1.02</t>
  </si>
  <si>
    <t>Identificación y convocatoria de CEAS que requieran capacitación de estimación y programación de medicamentos e insumos de uso general para el 2027.</t>
  </si>
  <si>
    <t>Correo remitido a la DMI con el listado de CEAS a participar en los talleres de capacitación.
Cada ADM debe remitir a la DMI a mas tardar el 31 de enero 2026 el listado de participantes para el taller de capacitación.</t>
  </si>
  <si>
    <t>1.7.1.03</t>
  </si>
  <si>
    <t>Taller para la consolidación de la programación de medicamentos e insumos de uso general de los CEAS para el 2027.</t>
  </si>
  <si>
    <t>Cada SRS realizará UN (1) taller  con sus CEAS correspondientes.</t>
  </si>
  <si>
    <t>1.7.1.04</t>
  </si>
  <si>
    <t xml:space="preserve">Remisión mensual a la DMI del formulario SUGEMI-2 de los CEAS de su Región y Almacén Regional con datos de despacho de PROMESE/CAL. </t>
  </si>
  <si>
    <t>Correo a la DMI con los SUGEMI-2 adjuntos o reporte de SALMI según aplique
Cada SRS enviará a la DMI correo con SUGEMI-2 de los CEAS y Almacén Regional adjunto.</t>
  </si>
  <si>
    <t>1.7.1.05</t>
  </si>
  <si>
    <t>Remisión mensual a la DMI del formulario SUGEMI-2 de Pedido General y SUGEMI-2 de Programas en la fecha establecida en los SRS.</t>
  </si>
  <si>
    <t>Correo a la DMI con los SUGEMI-2 adjuntos o reporte de SALMI según aplique
Cada SRS debe remtir estos SUGEMI-2 o reporte de SALMI a la DMI del 25-30 de cada mes, sin retraso.</t>
  </si>
  <si>
    <t>1.7.1.06</t>
  </si>
  <si>
    <t>Visita de supervisión de la gestión de suministro de los medicamentos de programas de Salud Colectiva (VIH, TB, PF) en los Establecimientos de Salud seleccionados.</t>
  </si>
  <si>
    <t>Cada SRS reportará de manera trimestral un informe  consolidado de las supervisiones realizadas a los EES con PSC selecionados</t>
  </si>
  <si>
    <t>1.7.1.07</t>
  </si>
  <si>
    <t>Visita de supervisión del cumplimiento de los procedimientos operativos del SUGEMI en los Hospitales y CPN seleccionados.</t>
  </si>
  <si>
    <t>Cada SRS reportará de manera trimestral un informe  consolidado de las supervisiones realizadas a los EES selecionados.</t>
  </si>
  <si>
    <t>1.7.1.08</t>
  </si>
  <si>
    <t>Seguimiento a la funcionalidad de los Comités Farmacoterapéuticos (CFT) en los CEAS de su Red.</t>
  </si>
  <si>
    <t>Informe consolidado de las minutas reportadas por cada Hospital.
Minutas de reuniones de los CEAS</t>
  </si>
  <si>
    <t>1.7.1.09</t>
  </si>
  <si>
    <t>Reunión CFT Regional  y promoción del uso racional de los medicamentos.</t>
  </si>
  <si>
    <t>Cada SRS convocará reunión a su CFT , tomará sus acciones de lugar y se discutirán los temas relacionados con la Cadena de Suministro de Medicamentos e Insumos.</t>
  </si>
  <si>
    <t>1.7.1.10</t>
  </si>
  <si>
    <t>Taller de capacitación en la Gestión de Suministro de los Programas de Salud Colectiva (VIH, TB, PF) a los EES.</t>
  </si>
  <si>
    <t>Los SRS convocarán a los EES de su red en los cuales se identifiquen oportunidades de mejora en el manejo del suministro de los PSC con el fin de capacitar al personal.</t>
  </si>
  <si>
    <t>1.7.1.11</t>
  </si>
  <si>
    <t>Visita de supervisión capacitante para validar el uso y funcionamiento del SALMI en los establecimientos de su red seleccionados.</t>
  </si>
  <si>
    <t>Cada SRS realizará visitas de supervisión de SALMI en los establecimientos de su red que tengan instalado el sistema.</t>
  </si>
  <si>
    <t>1.8.1.01</t>
  </si>
  <si>
    <t>Seguimiento a la conformación y funcionamiento de los Comité Salud por Área de Salud</t>
  </si>
  <si>
    <t>Matriz de comités de salud, actas de conformación y listado de reuniones del comité</t>
  </si>
  <si>
    <t>1.8.1.02</t>
  </si>
  <si>
    <t>Seguimiento a las Áreas de Salud para el aumento de la realización de visitas domiciliarias con énfasis en programas priorizados.</t>
  </si>
  <si>
    <t>Por área de salud/zona/CPN con el detalle de las visitas domicialirias desagregadas por pacientes crónicos, puérperas/recién nacidos, gestantes, personas con discapacidad, otros.</t>
  </si>
  <si>
    <t>1.8.1.03</t>
  </si>
  <si>
    <t>Seguimiento a enfermedades transmitidas por vectores y/o focos activos de malaria por Área de Salud</t>
  </si>
  <si>
    <t>1.8.1.04</t>
  </si>
  <si>
    <t>Seguimiento a los programas por curso de vida (niños menores de 5 años o mujeres en edad fertil o adulto mayor) por Área de Salud</t>
  </si>
  <si>
    <t>1.8.2.01</t>
  </si>
  <si>
    <t>Coordinacion para la gestion de la red de emergencias medicas de su demarcación.</t>
  </si>
  <si>
    <t>1.8.2.02</t>
  </si>
  <si>
    <t>Coordinación de la Implementación del Modelo Integrado de Atención de Emergencias y Urgencias.</t>
  </si>
  <si>
    <t>1.8.2.03</t>
  </si>
  <si>
    <t>Supervisión de la Implementación de RAC-Triaje en Salas de Emergencias Centros Hospitalarios</t>
  </si>
  <si>
    <t>1.8.2.04</t>
  </si>
  <si>
    <t xml:space="preserve">Supervision al llenado de historia clinica de emergencias, registro de indicadores y registro de todos los pacientes del libro de emergencias </t>
  </si>
  <si>
    <t>Hoja de supervisión</t>
  </si>
  <si>
    <t>1.8.2.05</t>
  </si>
  <si>
    <t xml:space="preserve">Supervisión procedimiento de entrega, recibo y reposicion de carro de paro en salas de emergencias </t>
  </si>
  <si>
    <t>1.8.2.06</t>
  </si>
  <si>
    <t>Monitoreo  del tablero de Indicadores de Gestión de las Salas de Emergencias de los Centros Hospitalarios.</t>
  </si>
  <si>
    <t>1.8.2.07</t>
  </si>
  <si>
    <t>Seguimiento de Plan de Mejora de los Servicios de emergencias Centros hospitalarios</t>
  </si>
  <si>
    <t>1.8.2.08</t>
  </si>
  <si>
    <t>Socialización de los procedimientos de traslado de pacientes</t>
  </si>
  <si>
    <t>1.8.2.09</t>
  </si>
  <si>
    <t>Seguimiento a la elaboración y/o actualización de los Planes de Emergencias de salud y Desastres Naturales SRS y CEAS</t>
  </si>
  <si>
    <t>1.8.2.10</t>
  </si>
  <si>
    <t>Supervisión y Seguimiento a la funcionabilidad  de los  Planes de  Emergencias y Desastres Hospitalarios a traves de los simulacros.</t>
  </si>
  <si>
    <t>1.8.2.11</t>
  </si>
  <si>
    <t xml:space="preserve">Mesa de Trabajo Para la Coordinación de preparación Operativo  feriado Navidad y Año Nuevo </t>
  </si>
  <si>
    <t>1.8.2.12</t>
  </si>
  <si>
    <t xml:space="preserve">Mesa de Trabajo Para la Coordinación de preparación Operativo  Semana Santa </t>
  </si>
  <si>
    <t>1.8.2.13</t>
  </si>
  <si>
    <t>Mesa de Trabajo Para la Coordinación  Preparativos y Respuesta a Temporada Ciclónica y Eventos de Salud Publica consecuentes</t>
  </si>
  <si>
    <t>1.8.2.14</t>
  </si>
  <si>
    <t>Reunion de Coordinación  Preparativos y Respuesta a alta demanda asistencial por siniestros siniestro viales, emergencias de salud, desastres naturales y cambio climaticos.</t>
  </si>
  <si>
    <t>1.8.2.15</t>
  </si>
  <si>
    <t>Seguimiento del analisis situacional de salud publica y desastres naturales de su demarcacion</t>
  </si>
  <si>
    <t>1.8.3.01</t>
  </si>
  <si>
    <t>Supervision de indicadores de calidad en el programa de hemodialisis y diálisis peritoneal, para los centros que apliquen para el programa.</t>
  </si>
  <si>
    <t>1.8.3.02</t>
  </si>
  <si>
    <t>Elaboración de un plan de mejora a partir de los resultados de la evaluacion de indicadores de calidad en el programa de hemodialisis y diálisis peritoneal, para los centros que esten bajo su juridicion y apliquen para el programa</t>
  </si>
  <si>
    <t>1.8.3.03</t>
  </si>
  <si>
    <t>Seguimiento a los planes de mejora de la evaluacion de indicadores de calidad en el programa de hemodialisis y diálisis peritoneal, para los centros que esten bajo su juridicion y apliquen para el programa</t>
  </si>
  <si>
    <t>1.8.3.04</t>
  </si>
  <si>
    <t>Seguimiento al plan de mejora de las evaluaciones de la calidad de los servicios de nutrición</t>
  </si>
  <si>
    <t>1.8.3.05</t>
  </si>
  <si>
    <t>Evaluación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</si>
  <si>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</si>
  <si>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</si>
  <si>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</si>
  <si>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</si>
  <si>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1.8.3.08</t>
  </si>
  <si>
    <t>Seguimiento a la notificación oportuna de las enfermedades bajo vigilancia epidemiológica (EPI 1 y 2)</t>
  </si>
  <si>
    <t>1.8.3.09</t>
  </si>
  <si>
    <t>Seguimiento a la implementación del procedimiento de hosteleria hospitalaria</t>
  </si>
  <si>
    <t>1.8.3.10</t>
  </si>
  <si>
    <t>Realizar levantamiento de la cartera de servicio, a fin de validar su cumplimiento de acuerdo al nivel de atencion de los centros de salud perteneciente a su juridicción.</t>
  </si>
  <si>
    <t>1.8.3.11</t>
  </si>
  <si>
    <t>Realizar supervision y evaluación a la gestion y funcionamiento de las Infecciones Asociadas a la Atencion en Salud (IAAS).</t>
  </si>
  <si>
    <t>1.8.3.12</t>
  </si>
  <si>
    <t>Realizar planes de mejora producto de las brechas identificadas en la gestion efectiva del comité de IAAS de cada centro</t>
  </si>
  <si>
    <t>1.8.3.13</t>
  </si>
  <si>
    <t>Realizar matriz de los comites existentes en cada una de los centros que correspondan a su Regional de Salud</t>
  </si>
  <si>
    <t>Matriz</t>
  </si>
  <si>
    <t>1.8.3.14</t>
  </si>
  <si>
    <t xml:space="preserve">Realizar planes de mejora que evidencien la ejeccion y las acciones en cada uno de los comites priorizados según el reglamento hospitalrio. </t>
  </si>
  <si>
    <t>1.8.3.15</t>
  </si>
  <si>
    <t>Evaluación de autodiagnosticos realizados por los centros piloto  para la implementación de Metodologia de Gestión Productiva de los Servicios de Salud.</t>
  </si>
  <si>
    <t>1.8.3.16</t>
  </si>
  <si>
    <t>Implementacion de la Metodologia de la Gestión Productiva de los Servicios de Salud  (MGPS)  en los centros priorizados de la red  Publica de Salud.</t>
  </si>
  <si>
    <t>1.8.3.17</t>
  </si>
  <si>
    <t>Seguimiento a los ajustes y elaboracion de los  planes de mejora con la Metodologia de Gestión Productiva  en los centros priorizados</t>
  </si>
  <si>
    <t>1.8.3.18</t>
  </si>
  <si>
    <t>Seguimiento a la ejecucion de los  planes de mejora resultante de la aplicación de Metodologia de Gestión Productiva  en los centros priorizado.</t>
  </si>
  <si>
    <t>1.8.3.19</t>
  </si>
  <si>
    <t xml:space="preserve">Supervisión de la calidad de los servicios de nutrición </t>
  </si>
  <si>
    <t>1.8.3.20</t>
  </si>
  <si>
    <t>Desarrollo de los planes de mejora a partir de los resultados de las evaluaciones de la calidad de los servicios de nutrición.</t>
  </si>
  <si>
    <t>1.8.3.21</t>
  </si>
  <si>
    <t>1.8.3.22</t>
  </si>
  <si>
    <t>Análisis del comportamiento de las objeciones médicas y administrativas</t>
  </si>
  <si>
    <t>1.8.3.23</t>
  </si>
  <si>
    <t>Elaboracion de los planes de mejora para la disminucion de las objeciones médicas, administrativas y el incremento de la facturación de los CEAS, en coordinacion de los SRS los centros de salud.</t>
  </si>
  <si>
    <t>1.8.3.24</t>
  </si>
  <si>
    <t>Seguimiento a la ejecución de planes de mejora para la disminucion de las objeciones médicas, administrativas y el incremento de la facturación de los CEAS.</t>
  </si>
  <si>
    <t>1.8.3.25</t>
  </si>
  <si>
    <t xml:space="preserve">Realizar levantamiento de los centros de salud correspondientes a su centro de salud, a fin de gestionar y controlar el estatus de la habilacion de CEAS </t>
  </si>
  <si>
    <t>1.8.3.26</t>
  </si>
  <si>
    <t>Realizar levantamiento de los centros de salud correspondientes a su centro de salud, a fin de gestionar y dar seguimiento a la conratacion de las ARS a traves de la Direccion de Centros Hospitalarios (DCH)</t>
  </si>
  <si>
    <t>1.8.3.27</t>
  </si>
  <si>
    <t>Dar seguimiento a la Implementacion del proceso de prefectura para la optimizacion y efectividad del proceso de factura en los centros priorizados.</t>
  </si>
  <si>
    <t>1.9.1.01</t>
  </si>
  <si>
    <t>Seguimiento a la finalización del proceso de registro de adscripción de la población, actualización y digitación de la fichas familiares por Área de Salud</t>
  </si>
  <si>
    <t>Matriz del sistema</t>
  </si>
  <si>
    <t>1.9.1.02</t>
  </si>
  <si>
    <t>Seguimiento a la actualización del proceso de zonificación y sectorización en los territorios por Área de Salud</t>
  </si>
  <si>
    <t>Matriz Sz-1</t>
  </si>
  <si>
    <t>1.10.1.01</t>
  </si>
  <si>
    <t>Mesa de trabajo con el equipo técnico del SRS para elaborar y direccionar los planes de desarrollo en inversión para la readecuación de infraestructuras, dotación de equipamientos e insumos del PNA por Área de Salud</t>
  </si>
  <si>
    <t>Plan de inversión PNA 2026</t>
  </si>
  <si>
    <t>1.10.1.02</t>
  </si>
  <si>
    <t>Evaluación de los planes de inversión del PNA por Área de Salud</t>
  </si>
  <si>
    <t>Soportes de avance de ejecución</t>
  </si>
  <si>
    <t>1.10.1.03</t>
  </si>
  <si>
    <t>Seguimiento del aumento de la facturación de los servicios que se ofertan en los Centros Diagnósticos</t>
  </si>
  <si>
    <t>Reporte de facturación</t>
  </si>
  <si>
    <t>1.11.1.01</t>
  </si>
  <si>
    <t>Seguimiento a la visitas oportunas de puérperas por Área de Salud</t>
  </si>
  <si>
    <t>1.11.2.01</t>
  </si>
  <si>
    <t>Seguimiento a la visitas oportunas de recien nacidos por Área de Salud</t>
  </si>
  <si>
    <t>1.12.1.01</t>
  </si>
  <si>
    <t>Coordinacion tecnica con TI y SI del ORS para monitorear el uso, funcionalidad y registro oportuno en el modulo seguimiento de los avances de la organización y articulación de la red a través del módulo diseñado para el Registro Diario de Referencia y Contrareferencia.</t>
  </si>
  <si>
    <t>1.12.2.01</t>
  </si>
  <si>
    <t xml:space="preserve">Supervisión al buen llenado del Registro Diario de Referencia y Contrareferencia  para garantizar su uso oportuno, adecuado y correcto.  </t>
  </si>
  <si>
    <t>Consolidado de R y C</t>
  </si>
  <si>
    <t>1.12.2.02</t>
  </si>
  <si>
    <t>Seguimiento al registro de referencias y contrarreferencias de la Red.</t>
  </si>
  <si>
    <t>1.12.3.01</t>
  </si>
  <si>
    <t xml:space="preserve"> Taller de capacitación en el fortalecimiento de buenas prácticas en protocolos y documentación estandarizada.</t>
  </si>
  <si>
    <t>1.12.3.02</t>
  </si>
  <si>
    <t>1.12.3.03</t>
  </si>
  <si>
    <t>1.12.3.04</t>
  </si>
  <si>
    <t>Visita de supervisión a los EESS para evaluar la disponibilidad y la articulación de los servicios integrales de salud ofertados.</t>
  </si>
  <si>
    <t>1.12.3.05</t>
  </si>
  <si>
    <t xml:space="preserve">Sesiones de trabajo con los EES para la adecuación de las carteras de servicios y su actualizacion.   </t>
  </si>
  <si>
    <t>1.12.3.06</t>
  </si>
  <si>
    <t>Visita de supervisión a los  EES para la verificacion del cumplimiento de la adecuacion y  actualizacion de las carteras de servicios.</t>
  </si>
  <si>
    <t>2.1.1.01</t>
  </si>
  <si>
    <t>Ejecución Plan de Capacitación SRS-2026.</t>
  </si>
  <si>
    <t>1- El informe trimestral se realiza en el formulario estandarizado por el INAP. 
2-Adicional presentar listados de asistencia de las capacitaciones y el plan de capacitación 2026.</t>
  </si>
  <si>
    <t>2.1.1.02</t>
  </si>
  <si>
    <t>Reporte trimestral ejecución plan capacitación 2026 SRS, CEAS y Primer Nivel de Atención.</t>
  </si>
  <si>
    <t>Captura de pantalla remisión informe al Departamento de Evaluación del Desempeño y Capacitación.
El reporte debe ser remitido por correo al Departamento de Evaluación del Desempeño y Capacitación SNS los primeros 5 días hábiles de los meses siguientes: abril, julio, octubre.</t>
  </si>
  <si>
    <t>2.1.1.03</t>
  </si>
  <si>
    <t>Detección necesidades capacitación por departamento SRS y primer nivel, para elaborar plan de capacitación  2027.</t>
  </si>
  <si>
    <t>Presentar anexo formulario por departamento, de acuerdo a la estructura organizativa de cada dependencia.</t>
  </si>
  <si>
    <t>2.1.1.04</t>
  </si>
  <si>
    <t>Elaboración del Plan de Capacitación SRS-2027.</t>
  </si>
  <si>
    <t>Realizar plan de capacitación en formulario estándarizado por el INAP.</t>
  </si>
  <si>
    <t>2.1.1.05</t>
  </si>
  <si>
    <t>Auditoría acuerdos de desempeño CEAS y primer nivel.</t>
  </si>
  <si>
    <t>2.1.1.06</t>
  </si>
  <si>
    <t>Consolidado de resultados de evaluación del desempeño laboral SRS-CEAS y Primer Nivel de Atención 2025.</t>
  </si>
  <si>
    <t>Matriz para reportar resultados de evaluación del desempeño laboral 2025.</t>
  </si>
  <si>
    <t>2.1.1.07</t>
  </si>
  <si>
    <t>Consolidado de resultados de acuerdos del desempeño laboral SRS-CEAS y Primer Nivel de Atención 2026.</t>
  </si>
  <si>
    <t>Matriz para reportar acuerdos del desempeño laboral 2026.</t>
  </si>
  <si>
    <t>2.1.1.08</t>
  </si>
  <si>
    <t>Elaboración informe técnico resultados de evaluación del desempeño laboral 2025 SRS, y remisión al SNS.</t>
  </si>
  <si>
    <t>2.1.1.09</t>
  </si>
  <si>
    <t>Monitoreo por departamento  de los acuerdos de desempeño laboral 2026.</t>
  </si>
  <si>
    <t>No se requiere listado de asistencia adicional, ya que la minuta estandarizada del MAP es firmada por los colaboradores que participan en la reunión de revisión.</t>
  </si>
  <si>
    <t>2.1.1.10</t>
  </si>
  <si>
    <t>Remisión al Deparamento de Evaluación del Desempeño y Capacitación del consolidado trimestral de acuerdos de desempeño personal nuevo ingreso SRS-CEAS y Primer Nivel.</t>
  </si>
  <si>
    <t xml:space="preserve">Captura de pantalla remisión Plantilla de novedades para reportar acuerdos de desempeño. </t>
  </si>
  <si>
    <t>2.1.1.11</t>
  </si>
  <si>
    <t>Ejecución del Plan de Seguridad y Salud Ocupacional y Plan de Gestión de Riesgos.</t>
  </si>
  <si>
    <t>Informe de implementación del Sistema de Seguridad y Salud en la Administración Pública (SISTAP).</t>
  </si>
  <si>
    <t>2.1.1.12</t>
  </si>
  <si>
    <t xml:space="preserve"> Regularización mediante seguimiento y evaluación  del personal de licencia médica recurrentes y enviado a evaluar auditoria médica.</t>
  </si>
  <si>
    <t xml:space="preserve">Evaluación, seguimiento del personal con licencias recurrentes y los enviados a auditoria médica </t>
  </si>
  <si>
    <t>2.1.1.13</t>
  </si>
  <si>
    <t xml:space="preserve">Seguimiento e investigación de accidentes y enfermedades laborales. </t>
  </si>
  <si>
    <t>Elaboración de reporte y seguimiento de incidentes laborales.</t>
  </si>
  <si>
    <t>2.1.1.14</t>
  </si>
  <si>
    <t>Gestión de subsidios por enfermedad común.</t>
  </si>
  <si>
    <t>2.1.1.15</t>
  </si>
  <si>
    <t>Gestión oportuna de  expedientes de pago de prestaciones laborales  y desvinculaciones.</t>
  </si>
  <si>
    <t xml:space="preserve">Remisión de  la documentación (Copia de cédula, matriz de no vacaciones, certificación de vacaciones, acción de personal dentro del plazo de 5 días a partir de la notificación. </t>
  </si>
  <si>
    <t>2.1.1.16</t>
  </si>
  <si>
    <t>Garantizar el cumplimiento y la correcta gestión de las solicitudes de seguros médicos dirigidos Dependientes adicionales  (Seguros Padres).</t>
  </si>
  <si>
    <t xml:space="preserve">Seguimiento al  registro y ontrol de solicitudes de Seguros Médicos Dependientes adicionales  (Seguros Padres). </t>
  </si>
  <si>
    <t>2.2.2.01</t>
  </si>
  <si>
    <t>Elaboración de la planificación de recursos humanos 2027.</t>
  </si>
  <si>
    <t>Captura de correo enviado a DRH SNS</t>
  </si>
  <si>
    <t>2.2.2.02</t>
  </si>
  <si>
    <t>Reporte  trimestral de la dotación de acuerdo a las estructuras aprobadas de la ORS, establecimientos del 1er nivel y nivel especializado de atención.</t>
  </si>
  <si>
    <t>Reporte consolidado (fisico y digital en formato de Excel) enviado a DRH SNS</t>
  </si>
  <si>
    <t>3.1.1.01</t>
  </si>
  <si>
    <t>Consolidación de los Formularios de Levantamiento de Necesidades de Cooperación No Reembolsable remitidos por los CEAS correspondientes.</t>
  </si>
  <si>
    <t>1. Matriz consolidada de proyectos e iniciativas de cooperación no reembolsable.
2. Remisión vía correo electrónico a la División de Cooperación Internacional.</t>
  </si>
  <si>
    <t>3.1.1.02</t>
  </si>
  <si>
    <t>Consolidación del Formulario de Reporte de Donaciones remitidos por los CEAS correspondientes.</t>
  </si>
  <si>
    <t>1. Formulario de Reporte de Donaciones.
2. Remisión vía correo electrónico a la División de Cooperación Internacional.</t>
  </si>
  <si>
    <t>3.1.2.01</t>
  </si>
  <si>
    <t>Seguimiento al cumplimiento de la identidad institucional EES. (para el Programa Desempeño SNS).</t>
  </si>
  <si>
    <t>3.1.2.02</t>
  </si>
  <si>
    <t>Seguimiento Plan Interconexión Red Pública de Servicio de Salud (Etrategia de educación en Salud).</t>
  </si>
  <si>
    <t>3.1.3.01</t>
  </si>
  <si>
    <t>Jornadas de sensibilización ambiental institucional (reforestación / limpieza de costas/otras) coordinada con instituciones públicas, privada y ONGs.</t>
  </si>
  <si>
    <t>Fotos</t>
  </si>
  <si>
    <t xml:space="preserve">3.1.4.01 </t>
  </si>
  <si>
    <t>Mesa de socialización para el diseño de estrategias de defensa y posible solución de los casos legales y judiciales.</t>
  </si>
  <si>
    <t>3.1.4.02</t>
  </si>
  <si>
    <t>Seguimiento a los casos litigiosos de los hospitales de su demarcación.</t>
  </si>
  <si>
    <t>Captura correo envío a Ju´ridica sns</t>
  </si>
  <si>
    <t>3.1.5.01</t>
  </si>
  <si>
    <t xml:space="preserve">Actualización de portales web  </t>
  </si>
  <si>
    <t>Capturas de actualización</t>
  </si>
  <si>
    <t>3.1.5.02</t>
  </si>
  <si>
    <t xml:space="preserve">Soportes incidencias tecnológicas atendidas </t>
  </si>
  <si>
    <t>3.1.5.03</t>
  </si>
  <si>
    <t xml:space="preserve">Inventario de activos tecnológicos </t>
  </si>
  <si>
    <t>Inventario</t>
  </si>
  <si>
    <t>Con cortes de actualización al trimestre</t>
  </si>
  <si>
    <t>3.1.6.01</t>
  </si>
  <si>
    <t>Elaboración de la memoria institucional 2026</t>
  </si>
  <si>
    <t>Memoria</t>
  </si>
  <si>
    <t>3.1.6.02</t>
  </si>
  <si>
    <t>Mesas de trabajo para la elaboración del Plan Operativo Anual 2027 de la OR y CEAS</t>
  </si>
  <si>
    <t>POA ORS y CEAS
Captura de envío a la DPD SNS</t>
  </si>
  <si>
    <t>3.1.6.03</t>
  </si>
  <si>
    <t>Monitoreo y evaluación del POA 2026</t>
  </si>
  <si>
    <t>MEP</t>
  </si>
  <si>
    <t>3.1.6.04</t>
  </si>
  <si>
    <t>Elaboración y seguimiento de los  planes de mejora acorde a los hallazgos del MEP</t>
  </si>
  <si>
    <t>3.1.6.05</t>
  </si>
  <si>
    <t>Seguimiento a los CEAS en el proceso de análisis y rediseño de estructura y Manuales de Funciones de acuerdo a la nueva estructura estandariazada de los hospitales</t>
  </si>
  <si>
    <t>Registro Digital</t>
  </si>
  <si>
    <t>Para esta actividad se establece prioridad para Hospitales de tercer Nivel</t>
  </si>
  <si>
    <t>3.1.6.06</t>
  </si>
  <si>
    <t>Seguimiento a la identificación o implementación de buenas prácticas en los CEAS en  función del Procedimiento aprobado</t>
  </si>
  <si>
    <r>
      <t xml:space="preserve">Formulario de Solicitud enviado por el EES con la retroalimentación de la ORS 
Correo de carga de la solicitud generado por la plataforma de innovación (En cuanto la plataforma esté en funcionamiento) 
Si el hospital tiene practica postulada en 2025 debe presentar el formulario de seguimiento de implementacion 
</t>
    </r>
    <r>
      <rPr>
        <b/>
        <sz val="10"/>
        <color rgb="FF000000"/>
        <rFont val="Calibri"/>
        <scheme val="minor"/>
      </rPr>
      <t xml:space="preserve">35% de CEAS por SRS:
</t>
    </r>
    <r>
      <rPr>
        <sz val="10"/>
        <color rgb="FF000000"/>
        <rFont val="Calibri"/>
        <scheme val="minor"/>
      </rPr>
      <t>CIBAO NORTE: 11
CIBAO SUR: 6
CIBAO NORDESTE: 8
CIBAO NOROESTE: 6
VALDESIA: 6
ENRIQUILLO: 6
EL VALLE: 5
YUMA:   4
HIGUAMO: 5
OZAMA: 13</t>
    </r>
  </si>
  <si>
    <t>3.1.6.07</t>
  </si>
  <si>
    <t>Elaboración del informe de autodiagnóstico y sistema afinado de puntuación CAF</t>
  </si>
  <si>
    <t>3.1.6.08</t>
  </si>
  <si>
    <t>Informe de seguimiento a plan de mejora CAF año en curso</t>
  </si>
  <si>
    <t>3.1.6.09</t>
  </si>
  <si>
    <t xml:space="preserve">Elaboración plan de mejora CAF del próximo año </t>
  </si>
  <si>
    <t>3.1.6.10</t>
  </si>
  <si>
    <t>Mesa técnica de evaluación de resultados SISMAP Salud y Programa de Desempeño SNS para la elaboración de planes de mejora</t>
  </si>
  <si>
    <t>3.1.6.11</t>
  </si>
  <si>
    <t>Ejecución de las sesiones del Comité de Calidad del SRS</t>
  </si>
  <si>
    <t>3.1.6.12</t>
  </si>
  <si>
    <t>Evaluación de conocimientos NOBACI</t>
  </si>
  <si>
    <t>Elaborado por Departamento de Calidad en la Gestión</t>
  </si>
  <si>
    <t>3.1.6.13</t>
  </si>
  <si>
    <t xml:space="preserve">Elaboración de la Matriz de Riesgos y Planes de Tratamiento </t>
  </si>
  <si>
    <t>3.1.6.14</t>
  </si>
  <si>
    <t xml:space="preserve">Seguimiento al cumplimiento del Plan de Tratamiento de Riesgos </t>
  </si>
  <si>
    <t>3.1.6.15</t>
  </si>
  <si>
    <t xml:space="preserve">Autoevaluación de Controles 
Internos </t>
  </si>
  <si>
    <t>3.1.6.16</t>
  </si>
  <si>
    <t>Seguimiento al plan de mejora derivado de la autoevaluación de los controles internos</t>
  </si>
  <si>
    <t>3.1.6.17</t>
  </si>
  <si>
    <t>Seguimiento al cumplimiento del Plan de Tratamiento de Riesgos en los Hospitales Autogestionados de su región</t>
  </si>
  <si>
    <t>3.1.7.01</t>
  </si>
  <si>
    <t>Actualizacion de Inventarios de la ORS</t>
  </si>
  <si>
    <t>3.1.7.02</t>
  </si>
  <si>
    <t xml:space="preserve">Registro de Activos en el Sistema de Administracion de Bienes (SIAB) </t>
  </si>
  <si>
    <t>3.1.7.03</t>
  </si>
  <si>
    <t>Coordinacion, seguimiento y realizacion de Inventarios de CPN de la Red SNS.</t>
  </si>
  <si>
    <t>3.1.7.04</t>
  </si>
  <si>
    <t>Seguimiento a los EES del SRS al cumplimiento del Registro en SIAB de los bienes patrimoniales</t>
  </si>
  <si>
    <t>3.1.8.01</t>
  </si>
  <si>
    <t>Socialización y supervisión al cumplimiento de los lineamientos de archivo en los  ORS y EES</t>
  </si>
  <si>
    <t>3.1.8.02</t>
  </si>
  <si>
    <t>Elaboración e implementación de mejoras en la gestión de archivos en ORS y EES</t>
  </si>
  <si>
    <t>3.2.1.01</t>
  </si>
  <si>
    <t>Seguimiento a la calidad del cuidado clínico, investigación y gestión a través de la enfermera especialista en todos los niveles de atención</t>
  </si>
  <si>
    <t>3.2.1.02</t>
  </si>
  <si>
    <t>Diseño, inducción e implementación del instrumento de supervisión enfermería en atención primaria</t>
  </si>
  <si>
    <t>3.2.1.03</t>
  </si>
  <si>
    <t>Supervisión y aplicación expediente clínico en los diferentes niveles de atención</t>
  </si>
  <si>
    <t>3.2.1.04</t>
  </si>
  <si>
    <t>Capacitación y retroalimentación en dosificación y administración de medicamentos al personal de enfermería</t>
  </si>
  <si>
    <t>3.2.2.01</t>
  </si>
  <si>
    <t>Implementación de pruebas de Hepatitis B y C en los CDx de los 10 SRS</t>
  </si>
  <si>
    <t>10 SRS</t>
  </si>
  <si>
    <t>Laboratorios e Imágenes</t>
  </si>
  <si>
    <t>3.2.2.02</t>
  </si>
  <si>
    <t xml:space="preserve">
Monitoreo a los documentos estandarizados para la gestión de los servicios de laboratorio e imágenes en 50% de los establecimientos de salud de primer nivel de atención en salud</t>
  </si>
  <si>
    <t>3.2.2.03</t>
  </si>
  <si>
    <t xml:space="preserve">
Monitoreo a la implementación de resultados online en 50 EES</t>
  </si>
  <si>
    <t>3.2.2.04</t>
  </si>
  <si>
    <t>Seguimiento a la implementación de apoyo telediagnóstico en las regiones priorizadas</t>
  </si>
  <si>
    <t>SRS Ozama, Valdesia, Enriquillo, El Valle, Cibao Sur.</t>
  </si>
  <si>
    <t>3.2.2.05</t>
  </si>
  <si>
    <t>Monitoreo a los EES en la aplicación y seguimiento del pase de lista de verificación SLIPTA, para el  fortalecimiento gerencial y mejora continua de la calidad en los laboratorios clínicos de la red pública</t>
  </si>
  <si>
    <t>3.2.2.06</t>
  </si>
  <si>
    <t xml:space="preserve">Levantamiento y análisis de las necesidades de RRHH en los laboratorios e imágenes en los 3 niveles de atención para garantizar la dotación adecuada, distribución y fortalecimiento de la capacidad operativa </t>
  </si>
  <si>
    <t>10 SRS
Captura  de matriz enviada   a la DLI</t>
  </si>
  <si>
    <t>3.2.2.07</t>
  </si>
  <si>
    <t xml:space="preserve">Monitoreo a los EES a las acciones realizadas en los servicios de laboratorio e imágenes orientadas a la reducción de la mortalidad materna e infantil          </t>
  </si>
  <si>
    <t>Marzo : Ozama, El Valle, Higuamo mayo: Valdesia, Cibao Noroeste julio: Enriquillo, Cibao Norte, Cibao Sur septiembre: Cibao Nordeste, Yuma</t>
  </si>
  <si>
    <t>3.2.2.08</t>
  </si>
  <si>
    <t>Seguimiento a los acuerdos establecidos en la supervisión a los EES que cuentan con departamento de microbiología para validar la automatización, provisión de insumos,  disponibilidad y certificación de cabinas de bioseguridad</t>
  </si>
  <si>
    <t>Ozama, El Valle, Higuamo, Valdesia, Enriquillo, Cibao Norte, Cibao Sur, Cibao Nordeste, Yuma.</t>
  </si>
  <si>
    <t>3.2.2.09</t>
  </si>
  <si>
    <t>Implementación de un modelo de flujo de referencia y contrarreferencia de muestra de laboratorio clinico e imágenes</t>
  </si>
  <si>
    <t>3.2.2.10</t>
  </si>
  <si>
    <t>Supervisión a los EES  en la implementación de los procedimientos del SUTMER</t>
  </si>
  <si>
    <t>3.2.2.11</t>
  </si>
  <si>
    <t>Seguimiento a los bancos de sangre para garantizar la provisión de los servicios en los EES que cuentan con servicios de transfusión sanguinea</t>
  </si>
  <si>
    <t>3.2.2.12</t>
  </si>
  <si>
    <t>Seguimiento a  clubes de donantes de sangre en los 10 SRS</t>
  </si>
  <si>
    <t>3.2.2.13</t>
  </si>
  <si>
    <t>Supervisión a los EES para el seguimiento de la gestión al suministro de reactivos e insumos de laboratorios e imágenes en el segundo y tercer nivel de atención de los 10 SRS</t>
  </si>
  <si>
    <t>3.2.2.14</t>
  </si>
  <si>
    <t>Supervisión  en el levantamiento para la implementación del Sistema de Registro Nominal de Pacientes de VIH (SIRENP) en los EES de 1er, 2do y 3er nivel donde no ha sido implementado 10 SRS</t>
  </si>
  <si>
    <t>3.2.2.15</t>
  </si>
  <si>
    <t>Seguimiento a los EES  que realizan diagnóstico molecular de tuberculosis mediante GeneXpert, incluyendo la verificación del cumplimiento de los requisitos técnicos y la certificación de las cabinas de bioseguridad</t>
  </si>
  <si>
    <t>3.2.2.16</t>
  </si>
  <si>
    <t xml:space="preserve">Supervisión para el cumplimiento y/o ampliación de la cartera de servicios en primer nivel de atención </t>
  </si>
  <si>
    <t>3.2.2.17</t>
  </si>
  <si>
    <t>SRS Ozama, Higuamo, Yuma, Cibao Noroeste, El Valle, Cibao Norte y Cibao Nordeste</t>
  </si>
  <si>
    <t>3.2.2.18</t>
  </si>
  <si>
    <t>Seguimiento al reporte mensual del infolab en los EES 10 SRS</t>
  </si>
  <si>
    <t>10 SRS
Captura de envio a la DLI
INFOLAB</t>
  </si>
  <si>
    <t>3.2.2.19</t>
  </si>
  <si>
    <t>Supervisión a la realización de la prueba y reporte de resultados de HPV en los laboratorios  procesadores en  SRS  Ozama, Yuma, El Valle y Cibao Norte</t>
  </si>
  <si>
    <t>SRS  Ozama, Yuma, El Valle y Cibao Norte.</t>
  </si>
  <si>
    <t>3.2.2.20</t>
  </si>
  <si>
    <t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t>
  </si>
  <si>
    <t>3.2.2.21</t>
  </si>
  <si>
    <t>Supervisión a EES para verificar  las acciones de bioseguridad y radio protección en los servicios de laboratorios clinicos e imágenes</t>
  </si>
  <si>
    <t>3.2.2.22</t>
  </si>
  <si>
    <t>3.2.2.23</t>
  </si>
  <si>
    <t xml:space="preserve">Supervisión en los establecimientos de salud de 2do nivel de los 10 SRS  para el fortalecimiento de la provisión de los servicios de laboratorio e  imágenes </t>
  </si>
  <si>
    <t>3.2.2.24</t>
  </si>
  <si>
    <t>3.2.2.25</t>
  </si>
  <si>
    <t>Coordinación y Logística para la Capacitación en Metodologías, Técnicas y Uso de los Instrumentos para el Monitoreo de la Calidad en los Servicios, dirigido al personal de Calidad de los Servicios en los EESS de cada SRS.</t>
  </si>
  <si>
    <t> </t>
  </si>
  <si>
    <t>Constancia de coordinación logística (correo electrónico, etc)</t>
  </si>
  <si>
    <t>La División regional debe coordinar con el facilitador de sede central la fecha específica para su acompañamiento técnico (de ser requerido).
Preferiblemente presencial, pero también puede ser virtual según disponibilidad.
En caso de modalidad presencial se debe garantizar el lugar con capacidad de personal,  audiovisual, alimentos y bebidas.</t>
  </si>
  <si>
    <t>3.2.2.26</t>
  </si>
  <si>
    <t>Formulación del Cronograma de Supervisión en Calidad de los Servicios de Salud.</t>
  </si>
  <si>
    <t>Cronograma</t>
  </si>
  <si>
    <t>El cronograma puede incluir supervisiones y seguimientos de los distintos temas de la DGCSS, por tanto, hay actividades tanto en modalidad presencial como virtual.
En el transcurso del año se debe haber supervisado en modalidad presencial al 100% de los CEAS en mínimo 1 visita.</t>
  </si>
  <si>
    <t>3.2.2.27</t>
  </si>
  <si>
    <t>Supervisión al Monitoreo Interno y Planes de Mejora en Calidad de los Servicios.</t>
  </si>
  <si>
    <t>Formulario; Planes de Mejora; Listados de Participación; Fotos</t>
  </si>
  <si>
    <t>El formulario es el  DGCSS-FO-068; uno por cada establecimiento supervisado en el período a evaluar.</t>
  </si>
  <si>
    <t>3.2.2.28</t>
  </si>
  <si>
    <t>Reuniones de Análisis y Seguimiento a la Gestión de la Calidad en los Servicios para la Mejora Continua.</t>
  </si>
  <si>
    <t>Agenda; Listados de Participación; Fotos</t>
  </si>
  <si>
    <t>Preferiblemente presencial, pero también puede ser virtual.
En caso de presencial se debe garantizar un lugar con capacidad suficiente para las personas, recurso audiovisual, alimentos y bebidas.</t>
  </si>
  <si>
    <t>3.2.2.29</t>
  </si>
  <si>
    <t>Seguimiento a la Conformación y Funcionamiento de los Comités de Mejora Continua de la Calidad en la Atención y Seguridad del Paciente.</t>
  </si>
  <si>
    <t>Informe; Listado de Participación</t>
  </si>
  <si>
    <t>El informe (firmado y sellado) debe reflejar la cantidad de los comités que se han conformado y que actualmente continúan activos.</t>
  </si>
  <si>
    <t>3.2.2.30</t>
  </si>
  <si>
    <t>Coordinación y Logística para la Capacitación en Humanización de los Servicios.</t>
  </si>
  <si>
    <r>
      <t>La División regional debe coordinar con el facilitador de sede central el mes y la fecha específica para su acompañamiento técnico (</t>
    </r>
    <r>
      <rPr>
        <u/>
        <sz val="10"/>
        <color theme="1"/>
        <rFont val="Calibri"/>
        <scheme val="minor"/>
      </rPr>
      <t>no todas serán en este mes; algunas regionales reprogramarán para la fecha coordinada con sede central</t>
    </r>
    <r>
      <rPr>
        <sz val="10"/>
        <color theme="1"/>
        <rFont val="Calibri"/>
        <scheme val="minor"/>
      </rPr>
      <t>).
Se debe garantizar el lugar con capacidad de personal y recurso audiovisual, alimentos y bebidas.</t>
    </r>
  </si>
  <si>
    <t>3.2.2.31</t>
  </si>
  <si>
    <t>Capacitación en el DGCSS-MA-003 Manual del Funcionamiento del Comité de Mejora Continua de la Calidad en la Atención y Seguridad del Paciente, dirigido al personal de los comités en el SRS.</t>
  </si>
  <si>
    <t>3.2.2.32</t>
  </si>
  <si>
    <t>Acompañamiento Técnico en el Monitoreo de Condiciones Esenciales bajo la Metodología VCEm junto a los equipos de la DGCSS de Sede Central.</t>
  </si>
  <si>
    <t>Solo los CEAS priorizados en su región desde la DGCSS.</t>
  </si>
  <si>
    <t>3.2.2.33</t>
  </si>
  <si>
    <t>Capacitación para el Fortalecimiento de la Gestión de la Calidad en Servicios de Salud</t>
  </si>
  <si>
    <t>Preferiblemente presencial, pero también puede ser virtual.
El tema de la capacitación será definido por la División de Calidad en función de las necesidades detectadas en su región, con el propósito de apoyar la mejora continua de los servicios de salud.</t>
  </si>
  <si>
    <t>3.2.3.01</t>
  </si>
  <si>
    <t>Evaluación de los programas de Prevención y Control de Infecciones (PCI) y acciones de bioseguridad en los CEAS  priorizados.</t>
  </si>
  <si>
    <t xml:space="preserve">Formularios de evaluación 
Los instrumentos de evaluación son el Formulario de evaluación de PCI en hospitales, de la OMS, y el DCH-FO-035. </t>
  </si>
  <si>
    <t>3.2.3.02</t>
  </si>
  <si>
    <t>Revisión y validación  de los planes de mejora del programa de prevención y control de infecciones y bioseguridad elaborados por CEAS priorizados.</t>
  </si>
  <si>
    <t>planes revisados y validados 
Se realizará revisión de los planes de mejora de PCI y bioseguridad elaborados por los CEAS priorizados, validando su alineación con los resultados obtenidos en sus evaluaciones, las evaluaciones aplicads por los SRS y las brechas identificadas en los boletines informativos de la DGCSS.</t>
  </si>
  <si>
    <t>3.2.3.03</t>
  </si>
  <si>
    <t>Seguimiento a la implementación de plan de mejora de prevención y control de infecciones y bioseguridad de establecimientos de salud priorizados.</t>
  </si>
  <si>
    <t>Constancia de coordinación logística (correo electrónico, etc)
El informe debe incluir los avances en la implementación y/o cierre de las brechas identificadas en los planes de mejora de los CEAS priorizados.</t>
  </si>
  <si>
    <t>3.2.3.04</t>
  </si>
  <si>
    <t>Coordinación de capacitación de CEAS para el fortalecimiento de las acciones de prevención y control de riesgos biológicos.</t>
  </si>
  <si>
    <t>Constancia de coordinación logística (correo electrónico, etc)
La División regional debe coordinar con el facilitador de sede central la fecha específica para su acompañamiento técnico (de ser requerido).
Modalidad presencial, garantizando lugar con capacidad para el personal requerido, equipo audiovisual, alimentos y bebidas.</t>
  </si>
  <si>
    <t>3.3.1.01</t>
  </si>
  <si>
    <t>Auditorias de calidad del dato en los EES PNA y NE</t>
  </si>
  <si>
    <t>Captura correo envío a DGI SNS</t>
  </si>
  <si>
    <t>3.3.1.02</t>
  </si>
  <si>
    <t>Reunión de socialización de los informes de  calidad del dato con el personal de estadística de los EES</t>
  </si>
  <si>
    <t>3.5.1.01</t>
  </si>
  <si>
    <t>Actualización del Portal de Transparencia.</t>
  </si>
  <si>
    <t xml:space="preserve">Si es evaluado por la Direccion General de Etica e Integridad Gubernamental (DIGEIG), entrega el  Formulario de evaluación.
Si es evaluado por la OAISNS, entrega la plantilla d e evaluición. </t>
  </si>
  <si>
    <t xml:space="preserve">OAI </t>
  </si>
  <si>
    <t>3.5.1.02</t>
  </si>
  <si>
    <t xml:space="preserve">Evaluación de los portales de transparencia de los hospitales que pertenecen a su regional </t>
  </si>
  <si>
    <t>El RAI es el responsable de evaluar los portales de transparencia de todos los hospitales que pertenecen a su regional. 
Con excepción de los hospitales que son evaluados directamente por la DIGEIG.
Solo aplica para los que tienen portales de trasnparencia y RAI.</t>
  </si>
  <si>
    <t>3.5.1.03</t>
  </si>
  <si>
    <t>Levantamiento del estatus y necesidades de la Oficina de Acceso la Información de la ORS</t>
  </si>
  <si>
    <t xml:space="preserve">El RAI es el responsable de realizar un levantamiento de las necesidades de su OAI </t>
  </si>
  <si>
    <t>3.5.1.04</t>
  </si>
  <si>
    <t>Levantamiento del estatus y necesidades de las Oficinas de Acceso a la Información Pública de los hospitales que pertenecen a su regional</t>
  </si>
  <si>
    <t>El RAI realizará un informe de los resultados obtenidos, es el responsable de realizar un levantamiento de las necesidades de la OAI de todos los hospitales que pertenecen a su regional para su correcto funcionamiento.</t>
  </si>
  <si>
    <t>3.5.1.05</t>
  </si>
  <si>
    <t xml:space="preserve">Capacitación en la Ley 200-04 y la Resolución No. 002-21de la Dirección General de Ética e Integridad Gubernamental y demas normativa completaria, dirigida a los RAIs de los hospitales y al personal de la regional </t>
  </si>
  <si>
    <t>3.5.1.06</t>
  </si>
  <si>
    <t xml:space="preserve">Capacitación en el Sistema Nacional de Atención Ciudadana 311,dirigida a los RAIs de los hospitales y al personal de la regional </t>
  </si>
  <si>
    <t xml:space="preserve">El RAI tiene dos opciones para realizar esta actividad:
1.	Solicitar al Ministerio de la Presidencia que imparta la capacitación; o, 
2.	Preparar la capacitación e impartirla al personal de la regional </t>
  </si>
  <si>
    <t>3.5.1.07</t>
  </si>
  <si>
    <t xml:space="preserve">Capacitación sobre declaración jurada de bienes, a los RAI de los hospitales y a los funcionarios competentes, de conformidad con la Ley 311-14.  </t>
  </si>
  <si>
    <t>El RAI tiene dos opciones para realizar esta actividad:
1.	Solicitar a la Cámara de Cuentas que imparta la capacitación; o, 
2.	Preparar la capacitación e impartirla a todo el personal que le corresponda presentarla</t>
  </si>
  <si>
    <t>3.5.1.08</t>
  </si>
  <si>
    <t>Capacitación en la Ley No. 172-13 sobre Protección de Datos Personales dirigida a todo el personal de la regional y los RAI de los hospitales.</t>
  </si>
  <si>
    <t>El RAI debe preparar la capacitación e impartirla a todo el personal de la regional y hospitales.</t>
  </si>
  <si>
    <t>3.5.1.09</t>
  </si>
  <si>
    <t>Creación de la Matriz de Responsabilidad y socialización  con el personal de la regional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</si>
  <si>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</si>
  <si>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3.5.1.10</t>
  </si>
  <si>
    <t xml:space="preserve">Creación y/ o actualización de la Resolución de Información Clasificada, si aplica </t>
  </si>
  <si>
    <t>Resolución</t>
  </si>
  <si>
    <t xml:space="preserve">El RAI es el responsable de crear y actualizar la Resolución de Información Clasificada. </t>
  </si>
  <si>
    <t>3.6.1.01</t>
  </si>
  <si>
    <t>Consolidación de la plantilla PACC 2027 ORS y seguimiento al cumplimiento de los CEAS</t>
  </si>
  <si>
    <t xml:space="preserve">Matriz PACC consolidada </t>
  </si>
  <si>
    <t>3.6.1.02</t>
  </si>
  <si>
    <t>Seguimiento a la formulación del presupuesto 2027 de la OR y coordinación de la elaboración de los CEAS</t>
  </si>
  <si>
    <t xml:space="preserve">Plantillas Presupuesto POA </t>
  </si>
  <si>
    <t>3.6.1.03</t>
  </si>
  <si>
    <t>Seguimiento al reporte ejecución Metas Físicas y Financieras en el SIGEF 2026</t>
  </si>
  <si>
    <t>Solo en los SRS Ozama (EES autogestionados: Ney Arias Lora. Reynaldo Almanzar, Hugo Mendoza, Nelson Astacio, Marcelino Velez, INCART, Maternidad Nuestra Señora de la Altragracia, Maternidad de Los Mina, CEMADOJA; CECANOT., Mario Tolentino Dipp y Centro Gastro.
SRS Yuma (EES autogestionados: Hosp. General Nuestra Señora de la Altragracia ) y SRS Cibao Sur (EES autogestionados: Traumatologico Juan Bosch )"</t>
  </si>
  <si>
    <t>3.6.1.04</t>
  </si>
  <si>
    <t>Acompañamiento y seguimiento a los CEAS en el desempeño de los procesos de compras y cumplimiento del SISCOMPRA</t>
  </si>
  <si>
    <t>Aplica a todos los hospitales registrados en el SECP</t>
  </si>
  <si>
    <t>3.8.1.01</t>
  </si>
  <si>
    <t>Reunión de seguimiento a planes de mejora resultados de las fiscalizaciones aplicadas.</t>
  </si>
  <si>
    <t>3.8.1.02</t>
  </si>
  <si>
    <t>Revisión y  remisión de expedientes de Incentivo Rendimiento Individual  y de guardias presenciales en los plazos establecidos.</t>
  </si>
  <si>
    <t xml:space="preserve">Carta de No Objeción MAP
DFC-F0-016 Formulario reporte mensual guardias presenciales           </t>
  </si>
  <si>
    <t>3.8.1.03</t>
  </si>
  <si>
    <t>Reunión de seguimiento a planes de mejora resultados de la evaluación de control interno aplicada.</t>
  </si>
  <si>
    <t>Planes de Mejora</t>
  </si>
  <si>
    <t>3.8.1.04</t>
  </si>
  <si>
    <t>Mesa de trabajo junto a la DFC y los EES para la evaluación de los niveles de avance  del plan piloto Proyecto Sistema de Fiscalización y Control Regional.</t>
  </si>
  <si>
    <t>3.8.1.05</t>
  </si>
  <si>
    <t>Compilación y validación de los datos referentes a comportamiento de indicadores (disminución de deuda, eficientización de la nómina e incremento de captación recursos directos).</t>
  </si>
  <si>
    <t>3.8.1.06</t>
  </si>
  <si>
    <t>Ejecución de fondos anticipos financieros (OP y MC) y seguimiento en los plazos establecidos a la liquidación de los anticipos financieros de los EES.</t>
  </si>
  <si>
    <t>3.8.1.07</t>
  </si>
  <si>
    <t>Tramitación oportuna ante el SNS de los registros de firmas en cuentas bancarias a nuevos directores y administradores.</t>
  </si>
  <si>
    <t>Oficio de solicitud</t>
  </si>
  <si>
    <t>3.9.1.01</t>
  </si>
  <si>
    <t>Readecuación de la Infraestructura Física  de los Establecimientos de Salud del PNA acorde a su plan de inversión</t>
  </si>
  <si>
    <t>3.9.1.02</t>
  </si>
  <si>
    <t>Dotación de equipamiento Médico de los establecimientos de salud acorde al nivel de atención.</t>
  </si>
  <si>
    <t>3.9.1.03</t>
  </si>
  <si>
    <t>Readecuación de la Infraestructura Física  de los Establecimientos de Salud del Nivel Especializado</t>
  </si>
  <si>
    <t>3.9.2.01</t>
  </si>
  <si>
    <t xml:space="preserve">Validación de los Planes de Mantenimiento Correctivos y/o Preventivos de Infraestructura y Equipos de los Hospitales SISMAP-SALUD </t>
  </si>
  <si>
    <t>3.9.2.02</t>
  </si>
  <si>
    <t xml:space="preserve">Seguimiento a la ejecución de los Planes de Mantenimiento Correctivos y/o Preventivos de Infraestructura y Equipos de los Hospitales SISMAP-SALUD </t>
  </si>
  <si>
    <t>3.9.3.01</t>
  </si>
  <si>
    <t>Seguimiento al Estatus de Habilitación de EES</t>
  </si>
  <si>
    <t>3.9.3.02</t>
  </si>
  <si>
    <t>Visita de Validación de Autoinspección de Habilitación en CEAS Prorizados</t>
  </si>
  <si>
    <t>El informe (firmado y sellado) debe reflejar el nivel de cumplimiento de los criterios de habilitación de los EES</t>
  </si>
  <si>
    <t>3.9.3.03</t>
  </si>
  <si>
    <t>Monitoreo a la Implementación de Planes de Mejora de Habilitación</t>
  </si>
  <si>
    <t>3.10.1.01</t>
  </si>
  <si>
    <t>Capacitación para medición de satisfacción a equipos de atención a usuarios (coordinadores, promotores y AU) de CPN y CCDx.</t>
  </si>
  <si>
    <t>3.10.1.02</t>
  </si>
  <si>
    <t>Seguimiento a la iplementación, evaluación y seguimiento de las encuestas de satisfacción de usuarios y los planes de mejora derivados de su resultado en el 70% de los establecimientos de cada área de salud.</t>
  </si>
  <si>
    <t>3.10.1.03</t>
  </si>
  <si>
    <t>Segumiento a la aplicación de encuestas de satisfacción en CEAS.</t>
  </si>
  <si>
    <t>Fuente: Tablero Power BI</t>
  </si>
  <si>
    <t>3.10.1.04</t>
  </si>
  <si>
    <t xml:space="preserve">Elaboración cronograma de implementación de grupos focales
</t>
  </si>
  <si>
    <t>3.10.1.05</t>
  </si>
  <si>
    <t xml:space="preserve">Ejecución de grupos focales para medir calidad percibida del servicio.
</t>
  </si>
  <si>
    <t>Informes</t>
  </si>
  <si>
    <t>Al menos 1 grupo focal por CEAS en todo el año.</t>
  </si>
  <si>
    <t>3.10.1.06</t>
  </si>
  <si>
    <t>Seguimiento a la gestión de los buzones de sugerencias (QDRS)</t>
  </si>
  <si>
    <t>3.10.1.07</t>
  </si>
  <si>
    <t>Visita de supervisión a los CEAS para validar cumplimiento de los atributos de la experiencia del paciente</t>
  </si>
  <si>
    <t>Al menos 1 visita cuatrimestral a cada CEAS en todo el año.</t>
  </si>
  <si>
    <t>3.10.1.08</t>
  </si>
  <si>
    <t>Seguimiento a la implementación del plan de mejora de la experiencia del paciente</t>
  </si>
  <si>
    <t>3.10.1.09</t>
  </si>
  <si>
    <t>Seguimiento al cumplimiento indicadores de AU</t>
  </si>
  <si>
    <t>El reporte que indica el cumplimiento es suministrado por el SNS sede central (DAU)</t>
  </si>
  <si>
    <t>Venta Servicios</t>
  </si>
  <si>
    <t>Identificación de necesidades de insumos</t>
  </si>
  <si>
    <t>Código_Actividad</t>
  </si>
  <si>
    <t>Actividad</t>
  </si>
  <si>
    <t xml:space="preserve">Total de Actividades </t>
  </si>
  <si>
    <t>Insumos</t>
  </si>
  <si>
    <t>Descripción</t>
  </si>
  <si>
    <t>Unidad de Medida</t>
  </si>
  <si>
    <t>Cantidad de Insumos</t>
  </si>
  <si>
    <t>Precio Unitario</t>
  </si>
  <si>
    <t>Valor Total</t>
  </si>
  <si>
    <t>Código Presupuestario</t>
  </si>
  <si>
    <t>Fuente de Financiamiento</t>
  </si>
  <si>
    <t>InsumoAbrev</t>
  </si>
  <si>
    <t>Identificacion de necesidades de infraestructuras</t>
  </si>
  <si>
    <t>Tipo de Intervención</t>
  </si>
  <si>
    <t>Tipo EESS</t>
  </si>
  <si>
    <t>Nombre de establecimiento</t>
  </si>
  <si>
    <t>Provincia</t>
  </si>
  <si>
    <t>ListaProvincia</t>
  </si>
  <si>
    <t>Municipio</t>
  </si>
  <si>
    <t>Monto Estimado</t>
  </si>
  <si>
    <t>Identificación de necesidades de equipos</t>
  </si>
  <si>
    <t>Tipos de Acciones</t>
  </si>
  <si>
    <t>Tipo de Equipo</t>
  </si>
  <si>
    <t>Item</t>
  </si>
  <si>
    <t>Valor Total Estimado</t>
  </si>
  <si>
    <t>Columna1</t>
  </si>
  <si>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</si>
  <si>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</si>
  <si>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</si>
  <si>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</si>
  <si>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</si>
  <si>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</si>
  <si>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</si>
  <si>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</si>
  <si>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</si>
  <si>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</si>
  <si>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</si>
  <si>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</si>
  <si>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</si>
  <si>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</si>
  <si>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</si>
  <si>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</si>
  <si>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</si>
  <si>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</si>
  <si>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</si>
  <si>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</si>
  <si>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</si>
  <si>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</si>
  <si>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</si>
  <si>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</si>
  <si>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</si>
  <si>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</si>
  <si>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</si>
  <si>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</si>
  <si>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</si>
  <si>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</si>
  <si>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</si>
  <si>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</si>
  <si>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</si>
  <si>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</si>
  <si>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</si>
  <si>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</si>
  <si>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</si>
  <si>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</si>
  <si>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</si>
  <si>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</si>
  <si>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</si>
  <si>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</si>
  <si>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</si>
  <si>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</si>
  <si>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</si>
  <si>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</si>
  <si>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</si>
  <si>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</si>
  <si>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</si>
  <si>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</si>
  <si>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</si>
  <si>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</si>
  <si>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</si>
  <si>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</si>
  <si>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</si>
  <si>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</si>
  <si>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</si>
  <si>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</si>
  <si>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</si>
  <si>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</si>
  <si>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</si>
  <si>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</si>
  <si>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</si>
  <si>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</si>
  <si>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</si>
  <si>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</si>
  <si>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</si>
  <si>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</si>
  <si>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</si>
  <si>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</si>
  <si>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</si>
  <si>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</si>
  <si>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</si>
  <si>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</si>
  <si>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</si>
  <si>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</si>
  <si>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</si>
  <si>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</si>
  <si>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</si>
  <si>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</si>
  <si>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</si>
  <si>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</si>
  <si>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</si>
  <si>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</si>
  <si>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</si>
  <si>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</si>
  <si>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</si>
  <si>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</si>
  <si>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</si>
  <si>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</si>
  <si>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</si>
  <si>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</si>
  <si>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</si>
  <si>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</si>
  <si>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</si>
  <si>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</si>
  <si>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</si>
  <si>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</si>
  <si>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</si>
  <si>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</si>
  <si>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</si>
  <si>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</si>
  <si>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</si>
  <si>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</si>
  <si>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</si>
  <si>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</si>
  <si>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</si>
  <si>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</si>
  <si>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</si>
  <si>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</si>
  <si>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</si>
  <si>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</si>
  <si>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</si>
  <si>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</si>
  <si>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</si>
  <si>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</si>
  <si>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</si>
  <si>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</si>
  <si>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</si>
  <si>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</si>
  <si>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</si>
  <si>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</si>
  <si>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</si>
  <si>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</si>
  <si>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</si>
  <si>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</si>
  <si>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</si>
  <si>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</si>
  <si>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</si>
  <si>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</si>
  <si>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</si>
  <si>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</si>
  <si>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</si>
  <si>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</si>
  <si>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</si>
  <si>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</si>
  <si>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</si>
  <si>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</si>
  <si>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</si>
  <si>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</si>
  <si>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</si>
  <si>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</si>
  <si>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</si>
  <si>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</si>
  <si>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</si>
  <si>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</si>
  <si>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</si>
  <si>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</si>
  <si>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</si>
  <si>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</si>
  <si>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</si>
  <si>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</si>
  <si>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</si>
  <si>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</si>
  <si>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</si>
  <si>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</si>
  <si>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</si>
  <si>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</si>
  <si>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</si>
  <si>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</si>
  <si>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</si>
  <si>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</si>
  <si>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</si>
  <si>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</si>
  <si>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</si>
  <si>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</si>
  <si>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</si>
  <si>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</si>
  <si>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</si>
  <si>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generales</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</si>
  <si>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</si>
  <si>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</si>
  <si>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</si>
  <si>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</si>
  <si>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</si>
  <si>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</si>
  <si>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</si>
  <si>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</si>
  <si>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</si>
  <si>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</si>
  <si>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</si>
  <si>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</si>
  <si>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</si>
  <si>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</si>
  <si>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</si>
  <si>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</si>
  <si>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</si>
  <si>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</si>
  <si>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</si>
  <si>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</si>
  <si>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</si>
  <si>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</si>
  <si>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</si>
  <si>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</si>
  <si>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</si>
  <si>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</si>
  <si>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</si>
  <si>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</si>
  <si>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</si>
  <si>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</si>
  <si>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</si>
  <si>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</si>
  <si>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</si>
  <si>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</si>
  <si>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</si>
  <si>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</si>
  <si>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</si>
  <si>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</si>
  <si>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</si>
  <si>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</si>
  <si>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</si>
  <si>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</si>
  <si>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</si>
  <si>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</si>
  <si>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</si>
  <si>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</si>
  <si>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</si>
  <si>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</si>
  <si>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</si>
  <si>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</si>
  <si>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</si>
  <si>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</si>
  <si>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</si>
  <si>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</si>
  <si>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</si>
  <si>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</si>
  <si>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</si>
  <si>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</si>
  <si>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</si>
  <si>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</si>
  <si>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</si>
  <si>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</si>
  <si>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</si>
  <si>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</si>
  <si>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</si>
  <si>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</si>
  <si>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</si>
  <si>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</si>
  <si>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</si>
  <si>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</si>
  <si>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</si>
  <si>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</si>
  <si>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</si>
  <si>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</si>
  <si>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</si>
  <si>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</si>
  <si>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</si>
  <si>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</si>
  <si>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</si>
  <si>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</si>
  <si>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</si>
  <si>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</si>
  <si>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</si>
  <si>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</si>
  <si>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</si>
  <si>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</si>
  <si>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</si>
  <si>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</si>
  <si>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</si>
  <si>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</si>
  <si>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</si>
  <si>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</si>
  <si>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</si>
  <si>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</si>
  <si>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</si>
  <si>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</si>
  <si>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</si>
  <si>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</si>
  <si>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</si>
  <si>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</si>
  <si>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</si>
  <si>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</si>
  <si>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</si>
  <si>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</si>
  <si>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</si>
  <si>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</si>
  <si>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</si>
  <si>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</si>
  <si>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</si>
  <si>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</si>
  <si>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</si>
  <si>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</si>
  <si>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</si>
  <si>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</si>
  <si>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</si>
  <si>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</si>
  <si>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</si>
  <si>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</si>
  <si>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</si>
  <si>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</si>
  <si>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</si>
  <si>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</si>
  <si>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</si>
  <si>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</si>
  <si>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</si>
  <si>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</si>
  <si>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</si>
  <si>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</si>
  <si>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</si>
  <si>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</si>
  <si>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</si>
  <si>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</si>
  <si>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</si>
  <si>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</si>
  <si>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</si>
  <si>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</si>
  <si>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</si>
  <si>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</si>
  <si>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</si>
  <si>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</si>
  <si>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</si>
  <si>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</si>
  <si>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</si>
  <si>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</si>
  <si>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</si>
  <si>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</si>
  <si>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</si>
  <si>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</si>
  <si>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</si>
  <si>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</si>
  <si>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</si>
  <si>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</si>
  <si>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</si>
  <si>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</si>
  <si>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</si>
  <si>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</si>
  <si>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</si>
  <si>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</si>
  <si>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</si>
  <si>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</si>
  <si>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</si>
  <si>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</si>
  <si>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</si>
  <si>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</si>
  <si>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</si>
  <si>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</si>
  <si>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</si>
  <si>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</si>
  <si>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</si>
  <si>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</si>
  <si>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</si>
  <si>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</si>
  <si>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</si>
  <si>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</si>
  <si>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</si>
  <si>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</si>
  <si>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</si>
  <si>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</si>
  <si>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</si>
  <si>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</si>
  <si>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</si>
  <si>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</si>
  <si>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</si>
  <si>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</si>
  <si>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</si>
  <si>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</si>
  <si>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</si>
  <si>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</si>
  <si>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</si>
  <si>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</si>
  <si>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</si>
  <si>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</si>
  <si>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</si>
  <si>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</si>
  <si>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</si>
  <si>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</si>
  <si>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</si>
  <si>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</si>
  <si>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</si>
  <si>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</si>
  <si>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</si>
  <si>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</si>
  <si>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</si>
  <si>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</si>
  <si>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</si>
  <si>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</si>
  <si>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</si>
  <si>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</si>
  <si>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</si>
  <si>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</si>
  <si>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</si>
  <si>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</si>
  <si>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</si>
  <si>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</si>
  <si>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</si>
  <si>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</si>
  <si>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</si>
  <si>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</si>
  <si>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</si>
  <si>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</si>
  <si>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</si>
  <si>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</si>
  <si>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</si>
  <si>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</si>
  <si>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</si>
  <si>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</si>
  <si>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</si>
  <si>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</si>
  <si>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</si>
  <si>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</si>
  <si>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</si>
  <si>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</si>
  <si>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</si>
  <si>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</si>
  <si>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</si>
  <si>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</si>
  <si>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</si>
  <si>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</si>
  <si>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</si>
  <si>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</si>
  <si>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</si>
  <si>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</si>
  <si>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</si>
  <si>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</si>
  <si>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</si>
  <si>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</si>
  <si>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</si>
  <si>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</si>
  <si>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</si>
  <si>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</si>
  <si>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</si>
  <si>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</si>
  <si>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</si>
  <si>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</si>
  <si>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</si>
  <si>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</si>
  <si>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</si>
  <si>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</si>
  <si>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</si>
  <si>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</si>
  <si>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</si>
  <si>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</si>
  <si>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</si>
  <si>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</si>
  <si>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</si>
  <si>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</si>
  <si>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</si>
  <si>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</si>
  <si>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</si>
  <si>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</si>
  <si>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</si>
  <si>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</si>
  <si>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</si>
  <si>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</si>
  <si>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</si>
  <si>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</si>
  <si>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</si>
  <si>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</si>
  <si>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</si>
  <si>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</si>
  <si>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</si>
  <si>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</si>
  <si>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</si>
  <si>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</si>
  <si>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</si>
  <si>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</si>
  <si>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</si>
  <si>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</si>
  <si>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</si>
  <si>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</si>
  <si>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</si>
  <si>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</si>
  <si>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</si>
  <si>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</si>
  <si>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</si>
  <si>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</si>
  <si>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</si>
  <si>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</si>
  <si>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</si>
  <si>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</si>
  <si>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</si>
  <si>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</si>
  <si>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</si>
  <si>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</si>
  <si>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</si>
  <si>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</si>
  <si>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</si>
  <si>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</si>
  <si>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</si>
  <si>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</si>
  <si>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</si>
  <si>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</si>
  <si>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</si>
  <si>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</si>
  <si>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</si>
  <si>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</si>
  <si>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</si>
  <si>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</si>
  <si>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</si>
  <si>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</si>
  <si>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</si>
  <si>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</si>
  <si>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</si>
  <si>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</si>
  <si>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</si>
  <si>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</si>
  <si>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</si>
  <si>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</si>
  <si>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</si>
  <si>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</si>
  <si>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</si>
  <si>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</si>
  <si>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</si>
  <si>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</si>
  <si>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</si>
  <si>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</si>
  <si>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</si>
  <si>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</si>
  <si>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</si>
  <si>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</si>
  <si>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</si>
  <si>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</si>
  <si>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</si>
  <si>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</si>
  <si>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</si>
  <si>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</si>
  <si>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</si>
  <si>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</si>
  <si>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</si>
  <si>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</si>
  <si>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</si>
  <si>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</si>
  <si>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</si>
  <si>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</si>
  <si>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</si>
  <si>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</si>
  <si>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</si>
  <si>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</si>
  <si>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</si>
  <si>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</si>
  <si>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</si>
  <si>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</si>
  <si>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</si>
  <si>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</si>
  <si>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</si>
  <si>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</si>
  <si>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</si>
  <si>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</si>
  <si>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</si>
  <si>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</si>
  <si>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</si>
  <si>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</si>
  <si>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</si>
  <si>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</si>
  <si>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</si>
  <si>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</si>
  <si>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</si>
  <si>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</si>
  <si>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</si>
  <si>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</si>
  <si>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</si>
  <si>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</si>
  <si>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</si>
  <si>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</si>
  <si>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</si>
  <si>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</si>
  <si>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</si>
  <si>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</si>
  <si>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</si>
  <si>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</si>
  <si>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</si>
  <si>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</si>
  <si>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</si>
  <si>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</si>
  <si>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</si>
  <si>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</si>
  <si>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</si>
  <si>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</si>
  <si>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</si>
  <si>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</si>
  <si>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</si>
  <si>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</si>
  <si>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</si>
  <si>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</si>
  <si>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</si>
  <si>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</si>
  <si>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</si>
  <si>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</si>
  <si>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</si>
  <si>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</si>
  <si>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</si>
  <si>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</si>
  <si>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</si>
  <si>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</si>
  <si>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</si>
  <si>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</si>
  <si>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</si>
  <si>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</si>
  <si>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</si>
  <si>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</si>
  <si>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</si>
  <si>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</si>
  <si>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</si>
  <si>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</si>
  <si>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</si>
  <si>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</si>
  <si>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</si>
  <si>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</si>
  <si>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</si>
  <si>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</si>
  <si>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</si>
  <si>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</si>
  <si>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</si>
  <si>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</si>
  <si>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</si>
  <si>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</si>
  <si>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</si>
  <si>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</si>
  <si>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</si>
  <si>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</si>
  <si>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</si>
  <si>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</si>
  <si>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</si>
  <si>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</si>
  <si>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</si>
  <si>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</si>
  <si>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</si>
  <si>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</si>
  <si>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</si>
  <si>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</si>
  <si>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</si>
  <si>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</si>
  <si>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</si>
  <si>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</si>
  <si>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</si>
  <si>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</si>
  <si>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</si>
  <si>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</si>
  <si>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</si>
  <si>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</si>
  <si>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</si>
  <si>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</si>
  <si>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</si>
  <si>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</si>
  <si>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</si>
  <si>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</si>
  <si>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</si>
  <si>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</si>
  <si>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</si>
  <si>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</si>
  <si>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</si>
  <si>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</si>
  <si>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</si>
  <si>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</si>
  <si>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</si>
  <si>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</si>
  <si>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</si>
  <si>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</si>
  <si>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</si>
  <si>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</si>
  <si>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</si>
  <si>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</si>
  <si>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</si>
  <si>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</si>
  <si>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</si>
  <si>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</si>
  <si>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</si>
  <si>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</si>
  <si>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</si>
  <si>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</si>
  <si>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</si>
  <si>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</si>
  <si>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</si>
  <si>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</si>
  <si>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</si>
  <si>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</si>
  <si>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</si>
  <si>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</si>
  <si>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</si>
  <si>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</si>
  <si>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</si>
  <si>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</si>
  <si>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</si>
  <si>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</si>
  <si>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</si>
  <si>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</si>
  <si>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</si>
  <si>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</si>
  <si>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</si>
  <si>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</si>
  <si>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</si>
  <si>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</si>
  <si>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</si>
  <si>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</si>
  <si>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</si>
  <si>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</si>
  <si>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</si>
  <si>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</si>
  <si>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</si>
  <si>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</si>
  <si>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</si>
  <si>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</si>
  <si>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</si>
  <si>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</si>
  <si>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</si>
  <si>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</si>
  <si>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</si>
  <si>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</si>
  <si>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</si>
  <si>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</si>
  <si>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</si>
  <si>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</si>
  <si>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</si>
  <si>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</si>
  <si>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</si>
  <si>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</si>
  <si>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</si>
  <si>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</si>
  <si>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</si>
  <si>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</si>
  <si>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</si>
  <si>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</si>
  <si>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</si>
  <si>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</si>
  <si>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</si>
  <si>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</si>
  <si>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</si>
  <si>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</si>
  <si>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</si>
  <si>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</si>
  <si>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</si>
  <si>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</si>
  <si>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</si>
  <si>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</si>
  <si>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</si>
  <si>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</si>
  <si>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</si>
  <si>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</si>
  <si>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</si>
  <si>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</si>
  <si>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</si>
  <si>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</si>
  <si>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</si>
  <si>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</si>
  <si>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</si>
  <si>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</si>
  <si>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</si>
  <si>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</si>
  <si>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</si>
  <si>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</si>
  <si>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</si>
  <si>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</si>
  <si>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</si>
  <si>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</si>
  <si>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</si>
  <si>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</si>
  <si>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</si>
  <si>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</si>
  <si>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</si>
  <si>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</si>
  <si>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</si>
  <si>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</si>
  <si>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</si>
  <si>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</si>
  <si>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</si>
  <si>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</si>
  <si>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</si>
  <si>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</si>
  <si>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</si>
  <si>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</si>
  <si>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</si>
  <si>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</si>
  <si>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</si>
  <si>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</si>
  <si>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</si>
  <si>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</si>
  <si>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</si>
  <si>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</si>
  <si>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</si>
  <si>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</si>
  <si>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</si>
  <si>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</si>
  <si>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</si>
  <si>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</si>
  <si>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</si>
  <si>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</si>
  <si>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</si>
  <si>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</si>
  <si>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</si>
  <si>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</si>
  <si>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</si>
  <si>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</si>
  <si>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</si>
  <si>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</si>
  <si>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</si>
  <si>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</si>
  <si>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</si>
  <si>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</si>
  <si>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</si>
  <si>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</si>
  <si>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</si>
  <si>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</si>
  <si>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</si>
  <si>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</si>
  <si>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</si>
  <si>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</si>
  <si>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</si>
  <si>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</si>
  <si>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</si>
  <si>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</si>
  <si>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</si>
  <si>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</si>
  <si>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</si>
  <si>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</si>
  <si>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</si>
  <si>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</si>
  <si>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</si>
  <si>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</si>
  <si>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</si>
  <si>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</si>
  <si>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</si>
  <si>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</si>
  <si>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</si>
  <si>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</si>
  <si>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</si>
  <si>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</si>
  <si>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</si>
  <si>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</si>
  <si>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</si>
  <si>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</si>
  <si>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</si>
  <si>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</si>
  <si>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</si>
  <si>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</si>
  <si>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</si>
  <si>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</si>
  <si>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</si>
  <si>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</si>
  <si>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</si>
  <si>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</si>
  <si>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</si>
  <si>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</si>
  <si>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</si>
  <si>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</si>
  <si>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</si>
  <si>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</si>
  <si>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</si>
  <si>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</si>
  <si>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</si>
  <si>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</si>
  <si>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</si>
  <si>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</si>
  <si>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</si>
  <si>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</si>
  <si>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</si>
  <si>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</si>
  <si>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</si>
  <si>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</si>
  <si>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</si>
  <si>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</si>
  <si>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</si>
  <si>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</si>
  <si>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</si>
  <si>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</si>
  <si>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</si>
  <si>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</si>
  <si>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</si>
  <si>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</si>
  <si>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</si>
  <si>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</si>
  <si>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</si>
  <si>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</si>
  <si>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</si>
  <si>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</si>
  <si>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</si>
  <si>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</si>
  <si>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</si>
  <si>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</si>
  <si>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</si>
  <si>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</si>
  <si>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</si>
  <si>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</si>
  <si>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</si>
  <si>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</si>
  <si>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</si>
  <si>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</si>
  <si>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</si>
  <si>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</si>
  <si>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</si>
  <si>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</si>
  <si>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</si>
  <si>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</si>
  <si>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</si>
  <si>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</si>
  <si>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</si>
  <si>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</si>
  <si>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</si>
  <si>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</si>
  <si>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</si>
  <si>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</si>
  <si>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</si>
  <si>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</si>
  <si>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</si>
  <si>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</si>
  <si>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</si>
  <si>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</si>
  <si>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</si>
  <si>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</si>
  <si>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</si>
  <si>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</si>
  <si>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</si>
  <si>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</si>
  <si>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</si>
  <si>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</si>
  <si>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</si>
  <si>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</si>
  <si>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</si>
  <si>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</si>
  <si>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</si>
  <si>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</si>
  <si>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</si>
  <si>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</si>
  <si>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</si>
  <si>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</si>
  <si>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</si>
  <si>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</si>
  <si>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</si>
  <si>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</si>
  <si>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</si>
  <si>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</si>
  <si>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</si>
  <si>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</si>
  <si>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</si>
  <si>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</si>
  <si>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</si>
  <si>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</si>
  <si>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</si>
  <si>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</si>
  <si>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</si>
  <si>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</si>
  <si>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</si>
  <si>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</si>
  <si>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</si>
  <si>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</si>
  <si>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</si>
  <si>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</si>
  <si>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</si>
  <si>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</si>
  <si>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</si>
  <si>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</si>
  <si>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</si>
  <si>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</si>
  <si>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</si>
  <si>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</si>
  <si>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</si>
  <si>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</si>
  <si>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</si>
  <si>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</si>
  <si>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</si>
  <si>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</si>
  <si>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</si>
  <si>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</si>
  <si>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</si>
  <si>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</si>
  <si>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</si>
  <si>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</si>
  <si>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</si>
  <si>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</si>
  <si>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</si>
  <si>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</si>
  <si>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</si>
  <si>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</si>
  <si>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</si>
  <si>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</si>
  <si>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</si>
  <si>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</si>
  <si>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</si>
  <si>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</si>
  <si>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</si>
  <si>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</si>
  <si>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</si>
  <si>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</si>
  <si>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</si>
  <si>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</si>
  <si>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</si>
  <si>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</si>
  <si>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</si>
  <si>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</si>
  <si>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</si>
  <si>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</si>
  <si>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</si>
  <si>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</si>
  <si>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</si>
  <si>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</si>
  <si>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</si>
  <si>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</si>
  <si>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</si>
  <si>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</si>
  <si>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</si>
  <si>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</si>
  <si>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</si>
  <si>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</si>
  <si>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</si>
  <si>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</si>
  <si>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</si>
  <si>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</si>
  <si>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</si>
  <si>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</si>
  <si>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</si>
  <si>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</si>
  <si>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</si>
  <si>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</si>
  <si>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</si>
  <si>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</si>
  <si>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</si>
  <si>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</si>
  <si>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</si>
  <si>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</si>
  <si>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</si>
  <si>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</si>
  <si>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</si>
  <si>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</si>
  <si>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</si>
  <si>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</si>
  <si>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</si>
  <si>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</si>
  <si>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</si>
  <si>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</si>
  <si>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</si>
  <si>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</si>
  <si>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</si>
  <si>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</si>
  <si>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</si>
  <si>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</si>
  <si>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</si>
  <si>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</si>
  <si>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</si>
  <si>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</si>
  <si>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</si>
  <si>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</si>
  <si>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</si>
  <si>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</si>
  <si>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</si>
  <si>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</si>
  <si>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</si>
  <si>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</si>
  <si>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</si>
  <si>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</si>
  <si>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</si>
  <si>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</si>
  <si>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</si>
  <si>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</si>
  <si>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</si>
  <si>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</si>
  <si>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</si>
  <si>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</si>
  <si>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</si>
  <si>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</si>
  <si>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</si>
  <si>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</si>
  <si>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</si>
  <si>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</si>
  <si>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</si>
  <si>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</si>
  <si>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</si>
  <si>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</si>
  <si>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</si>
  <si>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</si>
  <si>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</si>
  <si>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</si>
  <si>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</si>
  <si>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</si>
  <si>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</si>
  <si>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</si>
  <si>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</si>
  <si>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</si>
  <si>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</si>
  <si>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</si>
  <si>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</si>
  <si>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</si>
  <si>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</si>
  <si>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</si>
  <si>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</si>
  <si>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</si>
  <si>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</si>
  <si>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</si>
  <si>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</si>
  <si>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</si>
  <si>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</si>
  <si>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</si>
  <si>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</si>
  <si>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</si>
  <si>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</si>
  <si>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</si>
  <si>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</si>
  <si>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</si>
  <si>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</si>
  <si>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</si>
  <si>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</si>
  <si>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</si>
  <si>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</si>
  <si>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</si>
  <si>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</si>
  <si>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</si>
  <si>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</si>
  <si>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</si>
  <si>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</si>
  <si>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</si>
  <si>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</si>
  <si>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</si>
  <si>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</si>
  <si>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</si>
  <si>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</si>
  <si>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</si>
  <si>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</si>
  <si>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</si>
  <si>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</si>
  <si>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</si>
  <si>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</si>
  <si>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</si>
  <si>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</si>
  <si>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</si>
  <si>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</si>
  <si>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</si>
  <si>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</si>
  <si>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</si>
  <si>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</si>
  <si>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</si>
  <si>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</si>
  <si>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</si>
  <si>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</si>
  <si>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</si>
  <si>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</si>
  <si>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</si>
  <si>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</si>
  <si>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</si>
  <si>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</si>
  <si>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</si>
  <si>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</si>
  <si>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</si>
  <si>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</si>
  <si>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</si>
  <si>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</si>
  <si>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</si>
  <si>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</si>
  <si>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</si>
  <si>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</si>
  <si>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</si>
  <si>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</si>
  <si>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</si>
  <si>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</si>
  <si>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</si>
  <si>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</si>
  <si>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</si>
  <si>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</si>
  <si>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</si>
  <si>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</si>
  <si>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</si>
  <si>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</si>
  <si>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</si>
  <si>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</si>
  <si>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</si>
  <si>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</si>
  <si>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</si>
  <si>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</si>
  <si>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</si>
  <si>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</si>
  <si>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</si>
  <si>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</si>
  <si>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</si>
  <si>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</si>
  <si>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</si>
  <si>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</si>
  <si>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</si>
  <si>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</si>
  <si>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</si>
  <si>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</si>
  <si>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</si>
  <si>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</si>
  <si>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</si>
  <si>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</si>
  <si>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</si>
  <si>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</si>
  <si>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</si>
  <si>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</si>
  <si>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</si>
  <si>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</si>
  <si>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</si>
  <si>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</si>
  <si>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</si>
  <si>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</si>
  <si>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</si>
  <si>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</si>
  <si>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</si>
  <si>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</si>
  <si>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</si>
  <si>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</si>
  <si>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</si>
  <si>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</si>
  <si>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</si>
  <si>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</si>
  <si>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</si>
  <si>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</si>
  <si>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</si>
  <si>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</si>
  <si>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</si>
  <si>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</si>
  <si>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</si>
  <si>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</si>
  <si>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</si>
  <si>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</si>
  <si>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</si>
  <si>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</si>
  <si>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</si>
  <si>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</si>
  <si>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</si>
  <si>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</si>
  <si>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</si>
  <si>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</si>
  <si>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</si>
  <si>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</si>
  <si>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</si>
  <si>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</si>
  <si>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</si>
  <si>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</si>
  <si>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</si>
  <si>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</si>
  <si>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</si>
  <si>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</si>
  <si>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</si>
  <si>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</si>
  <si>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</si>
  <si>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</si>
  <si>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</si>
  <si>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</si>
  <si>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</si>
  <si>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</si>
  <si>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</si>
  <si>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</si>
  <si>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</si>
  <si>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</si>
  <si>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</si>
  <si>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</si>
  <si>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</si>
  <si>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</si>
  <si>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</si>
  <si>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</si>
  <si>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</si>
  <si>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</si>
  <si>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</si>
  <si>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</si>
  <si>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</si>
  <si>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</si>
  <si>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</si>
  <si>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</si>
  <si>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</si>
  <si>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</si>
  <si>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</si>
  <si>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</si>
  <si>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</si>
  <si>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</si>
  <si>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</si>
  <si>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</si>
  <si>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</si>
  <si>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</si>
  <si>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</si>
  <si>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</si>
  <si>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</si>
  <si>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</si>
  <si>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</si>
  <si>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</si>
  <si>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</si>
  <si>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</si>
  <si>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</si>
  <si>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</si>
  <si>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</si>
  <si>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</si>
  <si>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</si>
  <si>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</si>
  <si>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</si>
  <si>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</si>
  <si>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Hospedaje</t>
  </si>
  <si>
    <t>Depósito</t>
  </si>
  <si>
    <t>2.2.3.1.01</t>
  </si>
  <si>
    <t>Viaticos Chofer sin Hospedaje</t>
  </si>
  <si>
    <t>Viaticos Técnicos Hospedaje</t>
  </si>
  <si>
    <t>Viaticos Técnicos sin Hospedaje</t>
  </si>
  <si>
    <t>Viaticos Profesionales Hospedaje</t>
  </si>
  <si>
    <t>Viaticos Profesionales sin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</si>
  <si>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</si>
  <si>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</si>
  <si>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</si>
  <si>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</si>
  <si>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</si>
  <si>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</si>
  <si>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</si>
  <si>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</si>
  <si>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</si>
  <si>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Unidad</t>
  </si>
  <si>
    <t>2.6.4.1.01</t>
  </si>
  <si>
    <t>2.6.4.2.01</t>
  </si>
  <si>
    <t>2.6.4.8.01</t>
  </si>
  <si>
    <t>lsFuentesFinanciamiento</t>
  </si>
  <si>
    <t>Anticipo Financiero</t>
  </si>
  <si>
    <t>Facturación de servicios</t>
  </si>
  <si>
    <t>Financiamiento externo</t>
  </si>
  <si>
    <t>Presupuesto Institucional</t>
  </si>
  <si>
    <t>lsInsumosEquipos</t>
  </si>
  <si>
    <t>EE Concatenado</t>
  </si>
  <si>
    <t>Eje Estratégic0</t>
  </si>
  <si>
    <t>EE</t>
  </si>
  <si>
    <t>RE Concatenado</t>
  </si>
  <si>
    <t>Resultados Estratégicos</t>
  </si>
  <si>
    <t>RE</t>
  </si>
  <si>
    <t>Ejes Estratégicos</t>
  </si>
  <si>
    <t>Desarrollo y fortalecimiento de las redes integradas de servicios de salud, fundamentada en el Modelo de Atención</t>
  </si>
  <si>
    <t>EE.1</t>
  </si>
  <si>
    <t>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</si>
  <si>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RE1.1</t>
  </si>
  <si>
    <t>Aumentado el cumplimiento normativo para reducir la incidencia de complicaciones neonatales y maternas, pasando de un promedio del 75.5% en el año 2023 al 88% en el año 2028 en todas las regiones de la Red Pública de Servicios de Salud.</t>
  </si>
  <si>
    <t>RE1.2</t>
  </si>
  <si>
    <t>EE.2</t>
  </si>
  <si>
    <t>Reducido el embarazo en adolescentes atendidas en los establecimientos de la Red Pública en un 20% al año 2028, mediante el fortalecimiento del acceso a servicios integrales de salud sexual y reproductiva.</t>
  </si>
  <si>
    <t>RE1.3</t>
  </si>
  <si>
    <t>EE.3</t>
  </si>
  <si>
    <t>Disminuida la proporción de partos por cesárea en hospitales del sector público pasando de 48.83 en el 2023 a 34 en el 2028.</t>
  </si>
  <si>
    <t>RE1.4</t>
  </si>
  <si>
    <t>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</si>
  <si>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RE1.5</t>
  </si>
  <si>
    <t>Incrementado el acceso oportuno a servicios de salud de calidad, aumentando el acceso a servicios preventivos de 2.23% de la población prioritaria en 2023 al 5.24% en 2028 en todas las regiones del país.</t>
  </si>
  <si>
    <t>RE1.6</t>
  </si>
  <si>
    <t>Aumentada la disponibilidad de medicamentos esenciales en los establecimientos de la Red Pública de Servicios de Salud, incrementando el cumplimiento promedio de abastecimiento del 88% en 2023 al 93% en 2028 en todas las regiones del país.</t>
  </si>
  <si>
    <t>RE1.7</t>
  </si>
  <si>
    <t>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</si>
  <si>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RE1.8</t>
  </si>
  <si>
    <t>Fortalecida la implementación del Modelo de Atención en Salud beneficiando a la población usuaria del primer nivel de atención, incrementando la adscripción del 7% en 2023 al 80% en 2028, en todas las regiones del país.</t>
  </si>
  <si>
    <t>RE1.9</t>
  </si>
  <si>
    <t>Mejorada la distribución y presencia del Primer Nivel de Atención respecto a la sectorización, incrementando la presencia del Primer Nivel del 70% en 2023 al 71% en 2028  en todas las regiones del territorio nacional.</t>
  </si>
  <si>
    <t>RE1.10</t>
  </si>
  <si>
    <t>Fortalecida la continuidad en la atención de las puérperas y recién nacidos, aumentando la captación oportuna del 30% en 2023 al 50% en 2028 en el Primer Nivel de Atención.</t>
  </si>
  <si>
    <t>RE1.11</t>
  </si>
  <si>
    <t>RE1.12</t>
  </si>
  <si>
    <t>RE1.13</t>
  </si>
  <si>
    <t>Fortalecimiento del desarrollo y la gestión de los recursos humanos</t>
  </si>
  <si>
    <t>Reducida la escasez de recursos humanos de salud, aumentando un 12% en el 2028 la dotación de personal en establecimientos públicos del país.</t>
  </si>
  <si>
    <t>RE2.1</t>
  </si>
  <si>
    <t>Incrementada la eficacia de los procesos de contratación y retención de recursos humanos de salud en establecimientos públicos, reduciendo vacantes y mejorando la dotación de personal.</t>
  </si>
  <si>
    <t>RE2.2</t>
  </si>
  <si>
    <t>Fortalecimiento institucional</t>
  </si>
  <si>
    <t>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</si>
  <si>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RE3.1</t>
  </si>
  <si>
    <t>Incrementada la satisfacción de usuarios y la calidad percibida de los servicios públicos</t>
  </si>
  <si>
    <t>RE3.2</t>
  </si>
  <si>
    <t>Cumplidos los indicadores de gestión pública institucional, garantizando disponibilidad oportuna de la información para la toma de decisiones.</t>
  </si>
  <si>
    <t>RE3.3</t>
  </si>
  <si>
    <t>Alcanzado un cumplimiento mínimo del 90% de las metas de planificación y ejecución presupuestaria, optimizando la asignación y uso de recursos.</t>
  </si>
  <si>
    <t>RE3.4</t>
  </si>
  <si>
    <t>Atendidas las solicitudes de información recibidas en los plazos establecidos, con reportes de cumplimiento mensual y mecanismos de retroalimentación al usuario.</t>
  </si>
  <si>
    <t>RE3.5</t>
  </si>
  <si>
    <t>Registradas y procesadas en el Sistema Electrónico de Compras Públicas las adquisiciones y contrataciones institucionales y de la Red Pública.</t>
  </si>
  <si>
    <t>RE3.6</t>
  </si>
  <si>
    <t>Incrementando progresivamente el índice de uso de las TIC y Gobierno Digital en la Red Pública de Servicios de Salud</t>
  </si>
  <si>
    <t>RE3.7</t>
  </si>
  <si>
    <t>Implementados y operativos los controles internos definidos por las NOBACI, con revisiones de cumplimiento semestrales y planes de mejora continua.</t>
  </si>
  <si>
    <t>RE3.8</t>
  </si>
  <si>
    <t>Instalaciones físicas remodeladas y equipadas conforme a estándares de centros de salud incrementando su capacidad resolutiva.</t>
  </si>
  <si>
    <t>RE3.9</t>
  </si>
  <si>
    <t>Implementado un sistema integral de medición y gestión de la satisfacción de usuarios, con reportes trimestrales y planes de mejora continua para elevar la calidad percibida de los servicios públicos.</t>
  </si>
  <si>
    <t>RE3.10</t>
  </si>
  <si>
    <t>Ls_LinesEstategica</t>
  </si>
  <si>
    <t>Le_code</t>
  </si>
  <si>
    <t>Ls_ObjEstrategico</t>
  </si>
  <si>
    <t>Cod. Obj.</t>
  </si>
  <si>
    <t>Cod: LE</t>
  </si>
  <si>
    <t>Obj1.1</t>
  </si>
  <si>
    <t>LE</t>
  </si>
  <si>
    <t>Obj1.3</t>
  </si>
  <si>
    <t>Obj1.6</t>
  </si>
  <si>
    <t>Obj1.8</t>
  </si>
  <si>
    <t>LE.1 - Desarrollo y fortalecimiento de las redes integradas de servicios de salud fundamentada en el Modelo de Atención</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</si>
  <si>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</si>
  <si>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</si>
  <si>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</si>
  <si>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</si>
  <si>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</si>
  <si>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</si>
  <si>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</si>
  <si>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</si>
  <si>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</si>
  <si>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</si>
  <si>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LE.2 - Fortalecimiento de la gestión y desarrollo de los recursos humanos.</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</si>
  <si>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</si>
  <si>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</si>
  <si>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</si>
  <si>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</si>
  <si>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</si>
  <si>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</si>
  <si>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</si>
  <si>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</si>
  <si>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</si>
  <si>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LE.3 - Fortalecimiento Institucional</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</si>
  <si>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</si>
  <si>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</si>
  <si>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</si>
  <si>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</si>
  <si>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</si>
  <si>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</si>
  <si>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</si>
  <si>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</si>
  <si>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</si>
  <si>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</si>
  <si>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</si>
  <si>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</si>
  <si>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</si>
  <si>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</si>
  <si>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</si>
  <si>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</si>
  <si>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</si>
  <si>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</si>
  <si>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</si>
  <si>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</si>
  <si>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</si>
  <si>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</si>
  <si>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</si>
  <si>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</si>
  <si>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</si>
  <si>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</si>
  <si>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</si>
  <si>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</si>
  <si>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</si>
  <si>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</si>
  <si>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</si>
  <si>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</si>
  <si>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</si>
  <si>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</si>
  <si>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</si>
  <si>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</si>
  <si>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</si>
  <si>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</si>
  <si>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</si>
  <si>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</si>
  <si>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</si>
  <si>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</si>
  <si>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</si>
  <si>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</si>
  <si>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</si>
  <si>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</si>
  <si>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</si>
  <si>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</si>
  <si>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</si>
  <si>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</si>
  <si>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</si>
  <si>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</si>
  <si>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</si>
  <si>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</si>
  <si>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</si>
  <si>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</si>
  <si>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</si>
  <si>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</si>
  <si>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</si>
  <si>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</si>
  <si>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</si>
  <si>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</si>
  <si>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</si>
  <si>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</si>
  <si>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</si>
  <si>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</si>
  <si>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</si>
  <si>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</si>
  <si>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</si>
  <si>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</si>
  <si>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</si>
  <si>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</si>
  <si>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</si>
  <si>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</si>
  <si>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</si>
  <si>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</si>
  <si>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</si>
  <si>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</si>
  <si>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</si>
  <si>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</si>
  <si>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</si>
  <si>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</si>
  <si>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</si>
  <si>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</si>
  <si>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</si>
  <si>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</si>
  <si>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</si>
  <si>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</si>
  <si>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</si>
  <si>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</si>
  <si>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</si>
  <si>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</si>
  <si>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</si>
  <si>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</si>
  <si>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</si>
  <si>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</si>
  <si>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</si>
  <si>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</si>
  <si>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</si>
  <si>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</si>
  <si>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</si>
  <si>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</si>
  <si>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</si>
  <si>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</si>
  <si>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</si>
  <si>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</si>
  <si>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</si>
  <si>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</si>
  <si>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</si>
  <si>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</si>
  <si>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</si>
  <si>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Le</t>
  </si>
  <si>
    <t>1.1   Fortalecer los niveles de atención priorizando el Primer Nivel de Atención, incrementando su capacidad de resolución para satisfacer eficientemente las necesidades de salud de la población.</t>
  </si>
  <si>
    <t>1.2  Avanzar en la articulación de las redes de servicios, asegurando que la atención sea integral y acorde con las necesidades territoriales de la población.</t>
  </si>
  <si>
    <t>1.3  Asegurar la calidad de la atención y la seguridad del paciente, en el marco de los derechos de las personas, con el fin de aumentar la confianza y satisfacción de los usuarios de los servicios de salud.</t>
  </si>
  <si>
    <t>2.1  Desarrollar capacidades en los colaboradores de la red de salud, mediante la formación continua, para mejorar el desempeño laboral y alinearlo con las necesidades identificadas en cada nivel de atención.</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</si>
  <si>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</si>
  <si>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</si>
  <si>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3.1  Fortalecer los procesos de gestión institucional para mejorar la eficiencia, transparencia y efectividad en la administración de los recursos y servicios.</t>
  </si>
  <si>
    <t>3.2  Aumentar la sostenibilidad financiera de la institución, mediante la optimización de recursos y la implementación de estrategias de financiamiento a mediano y largo plazo.</t>
  </si>
  <si>
    <t>3.3  Mejorar el posicionamiento institucional, con el objetivo de aumentar su visibilidad, reputación y liderazgo en el sector salud.</t>
  </si>
  <si>
    <t>3.4  Fomentar alianzas interinstitucionales con actores clave, para maximizar los recursos y mejorar la calidad de los servicios de salud a través de la colaboración y el intercambio de conocimientos.</t>
  </si>
  <si>
    <t>3.5  Fortalecer el uso de tecnologías y sistemas de información en la gestión institucional, para mejorar la calidad y eficiencia operativa.</t>
  </si>
  <si>
    <t>3.6  Fortalecer la infraestructura física y el equipamiento médico, asegurando que los centros de salud cuenten con recursos adecuados para ofrecer atención de calidad.</t>
  </si>
  <si>
    <t>3.7  Fortalecer las capacidades de planificación institucional para optimizar los procesos estratégicos, asegurando que los resultados esperados y el presupuesto se alineen de manera efectiva, contribuyendo a la mejora continua de la gestión institucional.</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</si>
  <si>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</si>
  <si>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</si>
  <si>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</si>
  <si>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</si>
  <si>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</si>
  <si>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</si>
  <si>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</si>
  <si>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</si>
  <si>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</si>
  <si>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</si>
  <si>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</si>
  <si>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</si>
  <si>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</si>
  <si>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</si>
  <si>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</si>
  <si>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</si>
  <si>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</si>
  <si>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</si>
  <si>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</si>
  <si>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</si>
  <si>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</si>
  <si>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</si>
  <si>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</si>
  <si>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</si>
  <si>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</si>
  <si>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</si>
  <si>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</si>
  <si>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SNS - Dirección Central</t>
  </si>
  <si>
    <t>Ls_Estructura</t>
  </si>
  <si>
    <t>LsTipoEESS</t>
  </si>
  <si>
    <t>ls_TiposAcciones</t>
  </si>
  <si>
    <t>Ls_DependenciasSRS</t>
  </si>
  <si>
    <t>Almacen</t>
  </si>
  <si>
    <t>Compra</t>
  </si>
  <si>
    <t>ls_ComprayAlquiler</t>
  </si>
  <si>
    <t>R5 - SRS Valdesia</t>
  </si>
  <si>
    <t>Centro Primer Nivel</t>
  </si>
  <si>
    <t>Alquiler</t>
  </si>
  <si>
    <t>R1 - SRS Cibao Norte</t>
  </si>
  <si>
    <t>Centro Diagnóstico</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</si>
  <si>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</si>
  <si>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</si>
  <si>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</si>
  <si>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</si>
  <si>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</si>
  <si>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</si>
  <si>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</si>
  <si>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</si>
  <si>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</si>
  <si>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</si>
  <si>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</si>
  <si>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</si>
  <si>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</si>
  <si>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</si>
  <si>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</si>
  <si>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</si>
  <si>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</si>
  <si>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</si>
  <si>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</si>
  <si>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Instalaciones eléctricas</t>
  </si>
  <si>
    <t>Dirección</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</si>
  <si>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</si>
  <si>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</si>
  <si>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</si>
  <si>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</si>
  <si>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</si>
  <si>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</si>
  <si>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</si>
  <si>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</si>
  <si>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</si>
  <si>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</si>
  <si>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</si>
  <si>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</si>
  <si>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</si>
  <si>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</si>
  <si>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</si>
  <si>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</si>
  <si>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</si>
  <si>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</si>
  <si>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</si>
  <si>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</si>
  <si>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</si>
  <si>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</si>
  <si>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</si>
  <si>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</si>
  <si>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</si>
  <si>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</si>
  <si>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</si>
  <si>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</si>
  <si>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</si>
  <si>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</si>
  <si>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</si>
  <si>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</si>
  <si>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</si>
  <si>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</si>
  <si>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</si>
  <si>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</si>
  <si>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</si>
  <si>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</si>
  <si>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</si>
  <si>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</si>
  <si>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Oficina Acceso a la Información</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</si>
  <si>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</si>
  <si>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</si>
  <si>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</si>
  <si>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</si>
  <si>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</si>
  <si>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</si>
  <si>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</si>
  <si>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</si>
  <si>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</si>
  <si>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</si>
  <si>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</si>
  <si>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</si>
  <si>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</si>
  <si>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</si>
  <si>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</si>
  <si>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</si>
  <si>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</si>
  <si>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</si>
  <si>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</si>
  <si>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</si>
  <si>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</si>
  <si>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</si>
  <si>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</si>
  <si>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</si>
  <si>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</si>
  <si>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</si>
  <si>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</si>
  <si>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</si>
  <si>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</si>
  <si>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</si>
  <si>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</si>
  <si>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</si>
  <si>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</si>
  <si>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</si>
  <si>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</si>
  <si>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</si>
  <si>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</si>
  <si>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</si>
  <si>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</si>
  <si>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</si>
  <si>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</si>
  <si>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</si>
  <si>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</si>
  <si>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</si>
  <si>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</si>
  <si>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</si>
  <si>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</si>
  <si>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</si>
  <si>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</si>
  <si>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</si>
  <si>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</si>
  <si>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</si>
  <si>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</si>
  <si>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</si>
  <si>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</si>
  <si>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</si>
  <si>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</si>
  <si>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</si>
  <si>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</si>
  <si>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</si>
  <si>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</si>
  <si>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</si>
  <si>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</si>
  <si>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</si>
  <si>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</si>
  <si>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</si>
  <si>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</si>
  <si>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</si>
  <si>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</si>
  <si>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</si>
  <si>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</si>
  <si>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</si>
  <si>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</si>
  <si>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</si>
  <si>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</si>
  <si>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</si>
  <si>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</si>
  <si>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</si>
  <si>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</si>
  <si>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</si>
  <si>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</si>
  <si>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</si>
  <si>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</si>
  <si>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</si>
  <si>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Seguridad</t>
  </si>
  <si>
    <t>ls_SubDireccion</t>
  </si>
  <si>
    <t>DCE</t>
  </si>
  <si>
    <t>JUR</t>
  </si>
  <si>
    <t>OAI</t>
  </si>
  <si>
    <t>DRH</t>
  </si>
  <si>
    <t>DFC</t>
  </si>
  <si>
    <t>DPD</t>
  </si>
  <si>
    <t>ADM</t>
  </si>
  <si>
    <t>TIC</t>
  </si>
  <si>
    <t>DFI</t>
  </si>
  <si>
    <t>DEM</t>
  </si>
  <si>
    <t>DMI</t>
  </si>
  <si>
    <t>DGI</t>
  </si>
  <si>
    <t>DCSS</t>
  </si>
  <si>
    <t>MIA</t>
  </si>
  <si>
    <t>DAR</t>
  </si>
  <si>
    <t>DCH</t>
  </si>
  <si>
    <t>DPN</t>
  </si>
  <si>
    <t>DSF</t>
  </si>
  <si>
    <t>04_División</t>
  </si>
  <si>
    <t>OFC</t>
  </si>
  <si>
    <t>Oficina de Control y Fiscalización</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</si>
  <si>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</si>
  <si>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</si>
  <si>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</si>
  <si>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</si>
  <si>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</si>
  <si>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</si>
  <si>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</si>
  <si>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</si>
  <si>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</si>
  <si>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</si>
  <si>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</si>
  <si>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</si>
  <si>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</si>
  <si>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</si>
  <si>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</si>
  <si>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</si>
  <si>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</si>
  <si>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</si>
  <si>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</si>
  <si>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</si>
  <si>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</si>
  <si>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</si>
  <si>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</si>
  <si>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</si>
  <si>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</si>
  <si>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</si>
  <si>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</si>
  <si>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</si>
  <si>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</si>
  <si>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</si>
  <si>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</si>
  <si>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</si>
  <si>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</si>
  <si>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</si>
  <si>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Infraestructura y Equipos</t>
  </si>
  <si>
    <t>Atención al Usuario</t>
  </si>
  <si>
    <t>Tesorería</t>
  </si>
  <si>
    <t>Revisión y Análisis</t>
  </si>
  <si>
    <t>Monitoreo y Evaluación</t>
  </si>
  <si>
    <t>Formulación de PPP</t>
  </si>
  <si>
    <t>Desarrollo Institucional</t>
  </si>
  <si>
    <t>Calidad de la Gestión</t>
  </si>
  <si>
    <t>Estadísticas</t>
  </si>
  <si>
    <t>Atención Primaria</t>
  </si>
  <si>
    <t>Atención Especializada</t>
  </si>
  <si>
    <t>Materno Infantil</t>
  </si>
  <si>
    <t>Asistencial</t>
  </si>
  <si>
    <t>Atencion a los Usuarios</t>
  </si>
  <si>
    <t>Estratégico</t>
  </si>
  <si>
    <t>Financiero</t>
  </si>
  <si>
    <t>Gestión Humana</t>
  </si>
  <si>
    <t>Monitoreo</t>
  </si>
  <si>
    <t>Servicios Diagnósticos</t>
  </si>
  <si>
    <t>Acceso a la Información</t>
  </si>
  <si>
    <t>Control y Fiscalización</t>
  </si>
  <si>
    <t>URGM</t>
  </si>
  <si>
    <t>Ls_Medio_Verificacion</t>
  </si>
  <si>
    <t>Protocolo</t>
  </si>
  <si>
    <t>Manual</t>
  </si>
  <si>
    <t>Reglamento</t>
  </si>
  <si>
    <t>Encuesta</t>
  </si>
  <si>
    <t>Otros</t>
  </si>
  <si>
    <t xml:space="preserve">El RAI tiene dos opciones para realizar esta actividad:
1.	Solicitarla a la Dirección General de Etica e Integridad Gubernamental 
2.	Preparar la capacitación e impartirla al personal de la regional 
 </t>
  </si>
  <si>
    <t>Hospital Regional Ing. Luis L. Bogaert, Hospital Materno Infantil Jose Francisco Peña Gómez, Hospital Don Julio Moronta,  Hospital Municipal Dr. José Fausto Ovalles, CDX Mao</t>
  </si>
  <si>
    <t xml:space="preserve">Seguimiento a la implementación del plan de integración de los servicios de VIH en los EES de las provincias priorizadas </t>
  </si>
  <si>
    <t>mayo: Valdesia, Cibao Noroeste 
Formulario Sutmer</t>
  </si>
  <si>
    <t xml:space="preserve"> mayo: Valdesia, Cibao Noroeste </t>
  </si>
  <si>
    <t>septiembre: Valdesia, Cibao Noroeste,Yuma y Cibao Nordeste</t>
  </si>
  <si>
    <t xml:space="preserve">mayo: Cibao Noroeste, Higuamo </t>
  </si>
  <si>
    <t xml:space="preserve">Supervisión a los EES procesadores de pruebas de Carga Viral y CD4 para el seguimiento a la provisión, gestión de insumos y reactivos </t>
  </si>
  <si>
    <t xml:space="preserve">mayo: Valdesia, Cibao Noroeste </t>
  </si>
  <si>
    <t xml:space="preserve">Supervisión a los CDx para la identificación de acciones requeridas para el fortalecimiento de la provisión de los servicios de laboratorio e  imágenes </t>
  </si>
  <si>
    <t>mayo: Cibao Noroeste, Higuamo</t>
  </si>
  <si>
    <t xml:space="preserve">Visita de supervisión  a los EES para verificar el cumplimiento de las acciones para el diagnóstico de malaria </t>
  </si>
  <si>
    <t xml:space="preserve"> junio Enriquillo, Cibao Noroeste, Higuamo  
Formulario de malaria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</si>
</sst>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62"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4" tint="-0.249977111117893"/>
      <name val="Calibri"/>
      <family val="2"/>
      <scheme val="minor"/>
    </font>
    <font>
      <sz val="12"/>
      <color theme="4" tint="-0.249977111117893"/>
      <name val="Calibri"/>
      <family val="2"/>
      <scheme val="minor"/>
    </font>
    <font>
      <sz val="10"/>
      <color theme="1"/>
      <name val="Times New Roman"/>
    </font>
    <font>
      <b/>
      <sz val="10"/>
      <color theme="1"/>
      <name val="Times New Roman"/>
    </font>
    <font>
      <sz val="10"/>
      <name val="Calibri"/>
      <scheme val="minor"/>
    </font>
    <font>
      <sz val="10"/>
      <name val="Times New Roman"/>
    </font>
    <font>
      <sz val="10"/>
      <color theme="1"/>
      <name val="Calibri"/>
      <scheme val="minor"/>
    </font>
    <font>
      <b/>
      <sz val="10"/>
      <color theme="1"/>
      <name val="Calibri"/>
      <scheme val="minor"/>
    </font>
    <font>
      <sz val="10"/>
      <color rgb="FF000000"/>
      <name val="Calibri"/>
      <scheme val="minor"/>
    </font>
    <font>
      <b/>
      <sz val="10"/>
      <color rgb="FF000000"/>
      <name val="Calibri"/>
      <scheme val="minor"/>
    </font>
    <font>
      <u/>
      <sz val="10"/>
      <color theme="1"/>
      <name val="Calibri"/>
      <scheme val="minor"/>
    </font>
    <font>
      <sz val="10"/>
      <color rgb="FFFF0000"/>
      <name val="Calibri"/>
      <family val="2"/>
      <scheme val="minor"/>
    </font>
    <font>
      <b/>
      <sz val="10"/>
      <color rgb="FFFF0000"/>
      <name val="Calibri"/>
      <family val="2"/>
      <scheme val="minor"/>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theme="4" tint="0.59999389629810485"/>
        <bgColor theme="4" tint="0.59999389629810485"/>
      </patternFill>
    </fill>
  </fills>
  <borders count="5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theme="4"/>
      </bottom>
      <diagonal/>
    </border>
    <border>
      <left style="thin">
        <color indexed="64"/>
      </left>
      <right style="thin">
        <color indexed="64"/>
      </right>
      <top style="thin">
        <color indexed="64"/>
      </top>
      <bottom style="thin">
        <color theme="4"/>
      </bottom>
      <diagonal/>
    </border>
    <border>
      <left/>
      <right/>
      <top style="thin">
        <color theme="4"/>
      </top>
      <bottom style="thin">
        <color theme="4"/>
      </bottom>
      <diagonal/>
    </border>
    <border>
      <left/>
      <right/>
      <top/>
      <bottom style="thin">
        <color theme="4"/>
      </bottom>
      <diagonal/>
    </border>
  </borders>
  <cellStyleXfs count="10">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cellStyleXfs>
  <cellXfs count="739">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3" fontId="21" fillId="0" borderId="0" xfId="0" applyNumberFormat="1" applyFont="1" applyAlignment="1" applyProtection="1">
      <alignment horizontal="right" vertical="top"/>
      <protection locked="0"/>
    </xf>
    <xf numFmtId="0" fontId="21" fillId="0" borderId="0" xfId="0" applyFont="1" applyAlignment="1">
      <alignment vertical="top"/>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2" fillId="0" borderId="0" xfId="4" applyFont="1" applyAlignment="1" applyProtection="1">
      <alignment vertic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43" fontId="21" fillId="0" borderId="37" xfId="4" applyNumberFormat="1" applyFont="1" applyBorder="1" applyAlignment="1" applyProtection="1">
      <alignment vertical="center" wrapText="1"/>
      <protection locked="0"/>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3" fontId="21" fillId="0" borderId="0" xfId="0" applyNumberFormat="1" applyFont="1" applyAlignment="1" applyProtection="1">
      <alignment horizontal="left" vertical="top"/>
      <protection locked="0"/>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wrapText="1"/>
    </xf>
    <xf numFmtId="0" fontId="43" fillId="0" borderId="47" xfId="0" applyFont="1" applyBorder="1" applyAlignment="1" applyProtection="1">
      <alignment horizontal="left" vertical="center" wrapText="1"/>
      <protection locked="0"/>
    </xf>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43" fillId="0" borderId="0" xfId="9" applyNumberFormat="1" applyFont="1" applyFill="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0" fontId="36" fillId="12" borderId="56" xfId="0" applyFont="1" applyFill="1" applyBorder="1" applyAlignment="1">
      <alignment horizontal="center" vertical="center"/>
    </xf>
    <xf numFmtId="0" fontId="34" fillId="0" borderId="57" xfId="8" applyFont="1" applyBorder="1"/>
    <xf numFmtId="0" fontId="36" fillId="12" borderId="55" xfId="0" applyFont="1" applyFill="1" applyBorder="1" applyAlignment="1">
      <alignment horizontal="center" vertical="center"/>
    </xf>
    <xf numFmtId="0" fontId="49" fillId="0" borderId="52" xfId="0" applyFont="1" applyBorder="1" applyAlignment="1">
      <alignment vertical="center" wrapText="1"/>
    </xf>
    <xf numFmtId="0" fontId="50" fillId="0" borderId="19" xfId="8" applyFont="1" applyBorder="1" applyAlignment="1">
      <alignment horizontal="left"/>
    </xf>
    <xf numFmtId="0" fontId="49" fillId="0" borderId="19" xfId="0" applyFont="1" applyBorder="1" applyAlignment="1">
      <alignment vertical="center" wrapText="1"/>
    </xf>
    <xf numFmtId="0" fontId="50" fillId="0" borderId="19" xfId="8" applyFont="1" applyBorder="1"/>
    <xf numFmtId="44" fontId="21" fillId="0" borderId="0" xfId="3" applyFont="1" applyAlignment="1">
      <alignment horizontal="left" vertical="top"/>
    </xf>
    <xf numFmtId="0" fontId="22" fillId="0" borderId="22" xfId="0" applyFont="1" applyBorder="1" applyAlignment="1">
      <alignment vertical="center" wrapText="1"/>
    </xf>
    <xf numFmtId="0" fontId="49" fillId="37" borderId="56" xfId="0" applyFont="1" applyFill="1" applyBorder="1" applyAlignment="1">
      <alignment vertical="center" wrapText="1"/>
    </xf>
    <xf numFmtId="0" fontId="49" fillId="0" borderId="56" xfId="0" applyFont="1" applyBorder="1" applyAlignment="1">
      <alignment vertical="center" wrapText="1"/>
    </xf>
    <xf numFmtId="0" fontId="49" fillId="37" borderId="1" xfId="0" applyFont="1" applyFill="1" applyBorder="1" applyAlignment="1">
      <alignment vertical="center" wrapText="1"/>
    </xf>
    <xf numFmtId="0" fontId="0" fillId="41" borderId="1" xfId="0" applyFill="1" applyBorder="1" applyAlignment="1">
      <alignment horizontal="left" vertical="center" wrapText="1"/>
    </xf>
    <xf numFmtId="0" fontId="0" fillId="41" borderId="1" xfId="0" applyFill="1" applyBorder="1" applyAlignment="1">
      <alignment horizontal="center" vertical="center"/>
    </xf>
    <xf numFmtId="0" fontId="0" fillId="37" borderId="1" xfId="0" applyFill="1" applyBorder="1" applyAlignment="1">
      <alignment horizontal="left" vertical="center" wrapText="1"/>
    </xf>
    <xf numFmtId="0" fontId="0" fillId="37" borderId="1" xfId="0" applyFill="1" applyBorder="1" applyAlignment="1">
      <alignment horizontal="center" vertical="center"/>
    </xf>
    <xf numFmtId="0" fontId="0" fillId="41" borderId="19" xfId="0" applyFill="1" applyBorder="1" applyAlignment="1">
      <alignment horizontal="left" vertical="center" wrapText="1"/>
    </xf>
    <xf numFmtId="0" fontId="0" fillId="41" borderId="19" xfId="0" applyFill="1" applyBorder="1" applyAlignment="1">
      <alignment horizontal="center" vertical="center"/>
    </xf>
    <xf numFmtId="0" fontId="34" fillId="0" borderId="58" xfId="8" applyFont="1" applyBorder="1"/>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51" fillId="0" borderId="0" xfId="0" applyFont="1" applyAlignment="1">
      <alignment horizontal="left" vertical="center" wrapText="1"/>
    </xf>
    <xf numFmtId="0" fontId="53" fillId="0" borderId="0" xfId="0" applyFont="1" applyAlignment="1">
      <alignment horizontal="left" vertical="center" wrapText="1"/>
    </xf>
    <xf numFmtId="0" fontId="1" fillId="0" borderId="0" xfId="0" applyFont="1" applyAlignment="1">
      <alignment horizontal="center" vertical="center" wrapText="1"/>
    </xf>
    <xf numFmtId="0" fontId="51" fillId="0" borderId="47" xfId="0" applyFont="1" applyBorder="1" applyAlignment="1">
      <alignment horizontal="left" vertical="center" wrapText="1"/>
    </xf>
    <xf numFmtId="9" fontId="51" fillId="0" borderId="47" xfId="0" applyNumberFormat="1" applyFont="1" applyBorder="1" applyAlignment="1">
      <alignment horizontal="center" vertical="center" wrapText="1"/>
    </xf>
    <xf numFmtId="1" fontId="51" fillId="0" borderId="47" xfId="0" applyNumberFormat="1" applyFont="1" applyBorder="1" applyAlignment="1">
      <alignment horizontal="center" vertical="center" wrapText="1"/>
    </xf>
    <xf numFmtId="0" fontId="54" fillId="0" borderId="47" xfId="0" applyFont="1" applyBorder="1" applyAlignment="1">
      <alignment horizontal="left" vertical="center" wrapText="1"/>
    </xf>
    <xf numFmtId="0" fontId="52" fillId="0" borderId="0" xfId="0" applyFont="1" applyAlignment="1">
      <alignment horizontal="left" vertical="center" wrapText="1"/>
    </xf>
    <xf numFmtId="10" fontId="51" fillId="0" borderId="0" xfId="0" applyNumberFormat="1" applyFont="1" applyAlignment="1">
      <alignment horizontal="center" vertical="center" wrapText="1"/>
    </xf>
    <xf numFmtId="9" fontId="51" fillId="0" borderId="0" xfId="9" applyFont="1" applyFill="1" applyAlignment="1" applyProtection="1">
      <alignment horizontal="center" vertical="center" wrapText="1"/>
    </xf>
    <xf numFmtId="0" fontId="54" fillId="0" borderId="0" xfId="0" applyFont="1" applyAlignment="1">
      <alignment horizontal="left" vertical="center" wrapText="1"/>
    </xf>
    <xf numFmtId="0" fontId="51" fillId="0" borderId="0" xfId="0" applyFont="1" applyAlignment="1">
      <alignment horizontal="center" vertical="center" wrapText="1"/>
    </xf>
    <xf numFmtId="9" fontId="51" fillId="0" borderId="0" xfId="0" applyNumberFormat="1" applyFont="1" applyAlignment="1">
      <alignment horizontal="center" vertical="center" wrapText="1"/>
    </xf>
    <xf numFmtId="0" fontId="40" fillId="10" borderId="0" xfId="0" applyFont="1" applyFill="1" applyAlignment="1">
      <alignment vertical="top"/>
    </xf>
    <xf numFmtId="0" fontId="43" fillId="10" borderId="0" xfId="0" applyFont="1" applyFill="1" applyAlignment="1">
      <alignment vertical="top"/>
    </xf>
    <xf numFmtId="0" fontId="43" fillId="10" borderId="0" xfId="0" applyFont="1" applyFill="1" applyAlignment="1">
      <alignment horizontal="left" vertical="top"/>
    </xf>
    <xf numFmtId="0" fontId="22" fillId="0" borderId="44" xfId="0" applyFont="1" applyBorder="1" applyAlignment="1">
      <alignment horizontal="center" vertical="top" wrapText="1"/>
    </xf>
    <xf numFmtId="0" fontId="22" fillId="0" borderId="45" xfId="0" applyFont="1" applyBorder="1" applyAlignment="1">
      <alignment horizontal="center" vertical="top" wrapText="1"/>
    </xf>
    <xf numFmtId="0" fontId="22" fillId="0" borderId="46" xfId="0" applyFont="1" applyBorder="1" applyAlignment="1">
      <alignment horizontal="center" vertical="top" wrapText="1"/>
    </xf>
    <xf numFmtId="0" fontId="22" fillId="0" borderId="0" xfId="0" applyFont="1" applyAlignment="1">
      <alignment horizontal="center" vertical="top" wrapText="1"/>
    </xf>
    <xf numFmtId="0" fontId="30" fillId="10" borderId="0" xfId="0" applyFont="1" applyFill="1" applyAlignment="1">
      <alignment horizontal="center" vertical="top" wrapText="1"/>
    </xf>
    <xf numFmtId="0" fontId="30" fillId="0" borderId="0" xfId="0" applyFont="1" applyAlignment="1">
      <alignment horizontal="center" vertical="top" wrapText="1"/>
    </xf>
    <xf numFmtId="0" fontId="55" fillId="0" borderId="0" xfId="0" applyFont="1" applyAlignment="1" applyProtection="1">
      <alignment horizontal="left" vertical="top" wrapText="1"/>
      <protection locked="0"/>
    </xf>
    <xf numFmtId="0" fontId="55" fillId="0" borderId="0" xfId="0" applyFont="1" applyAlignment="1" applyProtection="1">
      <alignment horizontal="center" vertical="top" wrapText="1"/>
      <protection locked="0"/>
    </xf>
    <xf numFmtId="0" fontId="56" fillId="0" borderId="0" xfId="0" applyFont="1" applyAlignment="1">
      <alignment horizontal="center" vertical="top" wrapText="1"/>
    </xf>
    <xf numFmtId="0" fontId="55" fillId="0" borderId="0" xfId="0" applyFont="1" applyAlignment="1">
      <alignment horizontal="left" vertical="top" wrapText="1"/>
    </xf>
    <xf numFmtId="0" fontId="55" fillId="10" borderId="0" xfId="0" applyFont="1" applyFill="1" applyAlignment="1">
      <alignment horizontal="center" vertical="top" wrapText="1"/>
    </xf>
    <xf numFmtId="0" fontId="55" fillId="0" borderId="0" xfId="0" applyFont="1" applyAlignment="1">
      <alignment horizontal="center" vertical="top" wrapText="1"/>
    </xf>
    <xf numFmtId="0" fontId="55" fillId="0" borderId="0" xfId="0" applyFont="1" applyAlignment="1" applyProtection="1">
      <alignment horizontal="left" vertical="top"/>
      <protection locked="0"/>
    </xf>
    <xf numFmtId="0" fontId="55" fillId="0" borderId="0" xfId="0" applyFont="1" applyAlignment="1" applyProtection="1">
      <alignment horizontal="center" vertical="top"/>
      <protection locked="0"/>
    </xf>
    <xf numFmtId="0" fontId="56" fillId="0" borderId="0" xfId="0" applyFont="1" applyAlignment="1">
      <alignment horizontal="center" vertical="top"/>
    </xf>
    <xf numFmtId="0" fontId="55" fillId="10" borderId="0" xfId="0" applyFont="1" applyFill="1" applyAlignment="1">
      <alignment vertical="top"/>
    </xf>
    <xf numFmtId="0" fontId="55" fillId="0" borderId="0" xfId="0" applyFont="1" applyAlignment="1">
      <alignment vertical="top"/>
    </xf>
    <xf numFmtId="0" fontId="57" fillId="0" borderId="0" xfId="0" applyFont="1" applyAlignment="1" applyProtection="1">
      <alignment horizontal="left" vertical="top" wrapText="1"/>
      <protection locked="0"/>
    </xf>
    <xf numFmtId="0" fontId="55" fillId="0" borderId="1" xfId="0" applyFont="1" applyBorder="1" applyAlignment="1" applyProtection="1">
      <alignment horizontal="left" vertical="top" wrapText="1"/>
      <protection locked="0"/>
    </xf>
    <xf numFmtId="0" fontId="55" fillId="0" borderId="34" xfId="0" applyFont="1" applyBorder="1" applyAlignment="1">
      <alignment horizontal="center" vertical="top" wrapText="1"/>
    </xf>
    <xf numFmtId="0" fontId="55" fillId="0" borderId="54" xfId="0" applyFont="1" applyBorder="1" applyAlignment="1">
      <alignment horizontal="center" vertical="top" wrapText="1"/>
    </xf>
    <xf numFmtId="0" fontId="30" fillId="0" borderId="0" xfId="0" applyFont="1" applyAlignment="1">
      <alignment horizontal="center" vertical="top"/>
    </xf>
    <xf numFmtId="0" fontId="29" fillId="0" borderId="0" xfId="0" applyFont="1" applyAlignment="1">
      <alignment horizontal="center" vertical="top"/>
    </xf>
    <xf numFmtId="0" fontId="60" fillId="0" borderId="0" xfId="0" applyFont="1" applyAlignment="1" applyProtection="1">
      <alignment horizontal="left" vertical="top"/>
      <protection locked="0"/>
    </xf>
    <xf numFmtId="0" fontId="60" fillId="0" borderId="0" xfId="0" applyFont="1" applyAlignment="1" applyProtection="1">
      <alignment horizontal="left" vertical="top" wrapText="1"/>
      <protection locked="0"/>
    </xf>
    <xf numFmtId="0" fontId="60" fillId="0" borderId="0" xfId="0" applyFont="1" applyAlignment="1" applyProtection="1">
      <alignment horizontal="center" vertical="top" wrapText="1"/>
      <protection locked="0"/>
    </xf>
    <xf numFmtId="0" fontId="60" fillId="0" borderId="0" xfId="0" applyFont="1" applyAlignment="1" applyProtection="1">
      <alignment horizontal="center" vertical="top"/>
      <protection locked="0"/>
    </xf>
    <xf numFmtId="0" fontId="61" fillId="0" borderId="0" xfId="0" applyFont="1" applyAlignment="1">
      <alignment horizontal="center" vertical="top"/>
    </xf>
    <xf numFmtId="0" fontId="60" fillId="0" borderId="0" xfId="0" applyFont="1" applyAlignment="1">
      <alignment horizontal="left" vertical="top" wrapText="1"/>
    </xf>
    <xf numFmtId="0" fontId="60" fillId="10" borderId="0" xfId="0" applyFont="1" applyFill="1" applyAlignment="1">
      <alignment vertical="top"/>
    </xf>
    <xf numFmtId="0" fontId="60" fillId="0" borderId="0" xfId="0" applyFont="1" applyAlignment="1">
      <alignment vertical="top"/>
    </xf>
    <xf numFmtId="0" fontId="30" fillId="0" borderId="0" xfId="0" applyFont="1" applyAlignment="1" applyProtection="1">
      <alignment horizontal="left" vertical="top" wrapText="1"/>
      <protection locked="0"/>
    </xf>
    <xf numFmtId="0" fontId="55" fillId="0" borderId="0" xfId="0" applyFont="1" applyAlignment="1" applyProtection="1">
      <alignment horizontal="center" vertical="center" wrapText="1"/>
      <protection locked="0"/>
    </xf>
    <xf numFmtId="0" fontId="60" fillId="0" borderId="0" xfId="0"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2" fillId="4" borderId="35" xfId="5" applyFont="1" applyFill="1" applyBorder="1" applyAlignment="1">
      <alignment horizontal="left" vertical="center" textRotation="90"/>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0">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36">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border outline="0">
        <bottom style="thin">
          <color indexed="64"/>
        </bottom>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theme="4" tint="0.79998168889431442"/>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numFmt numFmtId="0" formatCode="General"/>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theme="4"/>
        </bottom>
        <vertical/>
        <horizontal/>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indexed="64"/>
          <bgColor auto="1"/>
        </patternFill>
      </fill>
      <alignment horizontal="general" vertical="center" textRotation="0" wrapText="1" indent="0" justifyLastLine="0" shrinkToFit="0" readingOrder="0"/>
      <border diagonalUp="0" diagonalDown="0" outline="0">
        <left/>
        <right style="thin">
          <color indexed="64"/>
        </right>
        <top style="thin">
          <color indexed="64"/>
        </top>
        <bottom/>
      </border>
    </dxf>
    <dxf>
      <border outline="0">
        <top style="thin">
          <color indexed="64"/>
        </top>
      </border>
    </dxf>
    <dxf>
      <border outline="0">
        <left style="thin">
          <color indexed="64"/>
        </left>
        <right style="thin">
          <color indexed="64"/>
        </right>
        <bottom style="thin">
          <color indexed="64"/>
        </bottom>
      </border>
    </dxf>
    <dxf>
      <fill>
        <patternFill patternType="none">
          <bgColor auto="1"/>
        </patternFill>
      </fill>
    </dxf>
    <dxf>
      <border outline="0">
        <bottom style="thin">
          <color theme="4"/>
        </bottom>
      </border>
    </dxf>
    <dxf>
      <font>
        <b/>
        <i val="0"/>
        <strike val="0"/>
        <condense val="0"/>
        <extend val="0"/>
        <outline val="0"/>
        <shadow val="0"/>
        <u val="none"/>
        <vertAlign val="baseline"/>
        <sz val="10"/>
        <color theme="4" tint="-0.249977111117893"/>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general" vertical="top" textRotation="0" wrapText="0" indent="0" justifyLastLine="0" shrinkToFit="0" readingOrder="0"/>
    </dxf>
    <dxf>
      <font>
        <strike val="0"/>
        <outline val="0"/>
        <shadow val="0"/>
        <u val="none"/>
        <vertAlign val="baseline"/>
        <sz val="10"/>
        <color theme="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center" vertical="top"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center"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general"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alignment horizontal="center" vertical="top" textRotation="0" wrapText="0" indent="0" justifyLastLine="0" shrinkToFit="0" readingOrder="0"/>
    </dxf>
    <dxf>
      <font>
        <strike val="0"/>
        <outline val="0"/>
        <shadow val="0"/>
        <u val="none"/>
        <vertAlign val="baseline"/>
        <sz val="10"/>
        <color theme="1"/>
        <name val="Calibri"/>
        <scheme val="minor"/>
      </font>
      <fill>
        <patternFill patternType="none">
          <fgColor indexed="64"/>
          <bgColor indexed="65"/>
        </patternFill>
      </fill>
      <alignment horizontal="center" vertical="top"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alignment horizontal="general" vertical="top" textRotation="0" wrapText="0" indent="0" justifyLastLine="0" shrinkToFit="0" readingOrder="0"/>
    </dxf>
    <dxf>
      <font>
        <strike val="0"/>
        <outline val="0"/>
        <shadow val="0"/>
        <u val="none"/>
        <vertAlign val="baseline"/>
        <sz val="10"/>
        <color theme="1"/>
        <name val="Calibri"/>
        <scheme val="minor"/>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left"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left"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left"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left" vertical="top"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left" vertical="top" textRotation="0" indent="0" justifyLastLine="0" shrinkToFit="0" readingOrder="0"/>
      <protection locked="0" hidden="0"/>
    </dxf>
    <dxf>
      <font>
        <strike val="0"/>
        <outline val="0"/>
        <shadow val="0"/>
        <u val="none"/>
        <vertAlign val="baseline"/>
        <sz val="10"/>
      </font>
      <alignment vertical="top"/>
    </dxf>
    <dxf>
      <font>
        <b val="0"/>
        <i val="0"/>
        <strike val="0"/>
        <condense val="0"/>
        <extend val="0"/>
        <outline val="0"/>
        <shadow val="0"/>
        <u val="none"/>
        <vertAlign val="baseline"/>
        <sz val="10"/>
        <color theme="1"/>
        <name val="Calibri"/>
        <scheme val="minor"/>
      </font>
      <fill>
        <patternFill patternType="none">
          <fgColor indexed="64"/>
          <bgColor indexed="65"/>
        </patternFill>
      </fill>
      <alignment vertical="top"/>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1" indent="0" justifyLastLine="0" shrinkToFit="0" readingOrder="0"/>
      <border diagonalUp="0" diagonalDown="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family val="2"/>
        <scheme val="minor"/>
      </font>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powerPivotData" Target="model/item.data"/></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7</xdr:col>
      <xdr:colOff>1729740</xdr:colOff>
      <xdr:row>5</xdr:row>
      <xdr:rowOff>70444</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7</xdr:col>
          <xdr:colOff>0</xdr:colOff>
          <xdr:row>5</xdr:row>
          <xdr:rowOff>57150</xdr:rowOff>
        </xdr:from>
        <xdr:to>
          <xdr:col>7</xdr:col>
          <xdr:colOff>1381125</xdr:colOff>
          <xdr:row>6</xdr:row>
          <xdr:rowOff>152400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8</xdr:col>
      <xdr:colOff>201507</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18</xdr:row>
      <xdr:rowOff>0</xdr:rowOff>
    </xdr:from>
    <xdr:to>
      <xdr:col>6</xdr:col>
      <xdr:colOff>1432560</xdr:colOff>
      <xdr:row>18</xdr:row>
      <xdr:rowOff>843</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8</xdr:col>
      <xdr:colOff>105656</xdr:colOff>
      <xdr:row>7</xdr:row>
      <xdr:rowOff>20955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57150</xdr:rowOff>
        </xdr:from>
        <xdr:to>
          <xdr:col>7</xdr:col>
          <xdr:colOff>57150</xdr:colOff>
          <xdr:row>6</xdr:row>
          <xdr:rowOff>171450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286</xdr:row>
      <xdr:rowOff>0</xdr:rowOff>
    </xdr:from>
    <xdr:to>
      <xdr:col>6</xdr:col>
      <xdr:colOff>1432560</xdr:colOff>
      <xdr:row>286</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286</xdr:row>
      <xdr:rowOff>0</xdr:rowOff>
    </xdr:from>
    <xdr:to>
      <xdr:col>6</xdr:col>
      <xdr:colOff>1432560</xdr:colOff>
      <xdr:row>286</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85725</xdr:rowOff>
        </xdr:from>
        <xdr:to>
          <xdr:col>7</xdr:col>
          <xdr:colOff>38100</xdr:colOff>
          <xdr:row>7</xdr:row>
          <xdr:rowOff>19050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6</xdr:row>
          <xdr:rowOff>200025</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1457325</xdr:colOff>
          <xdr:row>6</xdr:row>
          <xdr:rowOff>76200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E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E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56" headerRowDxfId="235" dataDxfId="234" totalsRowDxfId="233">
  <autoFilter ref="B8:Q56" xr:uid="{00000000-0009-0000-0100-000003000000}"/>
  <tableColumns count="16">
    <tableColumn id="20" xr3:uid="{00000000-0010-0000-0000-000014000000}" name="ID_Dependendencia" dataDxfId="232">
      <calculatedColumnFormula>IF('Formulario PPGR1'!$H9="","",CONCATENATE('Formulario PPGR1'!$C9,".",'Formulario PPGR1'!$D9,".",'Formulario PPGR1'!$E9,".",#REF!))</calculatedColumnFormula>
    </tableColumn>
    <tableColumn id="13" xr3:uid="{00000000-0010-0000-0000-00000D000000}" name="POA" dataDxfId="231">
      <calculatedColumnFormula>IF('Formulario PPGR1'!$H9="","",#REF!)</calculatedColumnFormula>
    </tableColumn>
    <tableColumn id="17" xr3:uid="{00000000-0010-0000-0000-000011000000}" name="SRS" dataDxfId="230">
      <calculatedColumnFormula>IF('Formulario PPGR1'!$H9="","",#REF!)</calculatedColumnFormula>
    </tableColumn>
    <tableColumn id="18" xr3:uid="{00000000-0010-0000-0000-000012000000}" name="AREA" dataDxfId="229">
      <calculatedColumnFormula>IF('Formulario PPGR1'!$H9="","",#REF!)</calculatedColumnFormula>
    </tableColumn>
    <tableColumn id="2" xr3:uid="{00000000-0010-0000-0000-000002000000}" name="Cod_Eje" dataDxfId="228">
      <calculatedColumnFormula>_xlfn.XLOOKUP($H9,tbl_ejes_estrategicos[Ejes Estratégicos],tbl_ejes_estrategicos[Cod_Eje],"",0)</calculatedColumnFormula>
    </tableColumn>
    <tableColumn id="16" xr3:uid="{00000000-0010-0000-0000-000010000000}" name="Cod_re" dataDxfId="227" totalsRowDxfId="226">
      <calculatedColumnFormula>_xlfn.XLOOKUP(Tabla3[[#This Row],[Resultado Estratégico Institucional]],Tabla13[RE Concatenado],Tabla13[RE],"",0)</calculatedColumnFormula>
    </tableColumn>
    <tableColumn id="1" xr3:uid="{00000000-0010-0000-0000-000001000000}" name="Eje Estratégico" totalsRowLabel="Total" dataDxfId="225" totalsRowDxfId="224"/>
    <tableColumn id="15" xr3:uid="{00000000-0010-0000-0000-00000F000000}" name="Resultado Estratégico Institucional" dataDxfId="223" totalsRowDxfId="222"/>
    <tableColumn id="3" xr3:uid="{00000000-0010-0000-0000-000003000000}" name="Productos" dataDxfId="221" totalsRowDxfId="220"/>
    <tableColumn id="4" xr3:uid="{00000000-0010-0000-0000-000004000000}" name="Indicador" dataDxfId="219" totalsRowDxfId="218"/>
    <tableColumn id="5" xr3:uid="{00000000-0010-0000-0000-000005000000}" name="Unidad de medida" dataDxfId="217" totalsRowDxfId="216"/>
    <tableColumn id="22" xr3:uid="{00000000-0010-0000-0000-000016000000}" name="Línea Base" dataDxfId="215" totalsRowDxfId="214"/>
    <tableColumn id="6" xr3:uid="{00000000-0010-0000-0000-000006000000}" name="Meta" dataDxfId="213" totalsRowDxfId="212"/>
    <tableColumn id="11" xr3:uid="{00000000-0010-0000-0000-00000B000000}" name="Supuestos" dataDxfId="211" totalsRowDxfId="210"/>
    <tableColumn id="7" xr3:uid="{16BDB572-A24B-4EF3-8DB2-1C4AF9CA2C86}" name="Dependencia responsable" dataDxfId="209" totalsRowDxfId="208"/>
    <tableColumn id="12" xr3:uid="{00000000-0010-0000-0000-00000C000000}" name="Dependencia de apoyo" totalsRowFunction="count" dataDxfId="207" totalsRowDxfId="206"/>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287" totalsRowCount="1" headerRowDxfId="205" dataDxfId="204" totalsRowDxfId="203">
  <autoFilter ref="B8:Z286" xr:uid="{00000000-0009-0000-0100-000002000000}"/>
  <tableColumns count="25">
    <tableColumn id="1" xr3:uid="{00000000-0010-0000-0100-000001000000}" name="ID_Dependendencia" dataDxfId="202" totalsRowDxfId="201">
      <calculatedColumnFormula>IF('Formulario PPGR2'!$G9="","",CONCATENATE('Formulario PPGR2'!$C9,".",'Formulario PPGR2'!$D9,".",'Formulario PPGR2'!$E9,".",'Formulario PPGR2'!$F9))</calculatedColumnFormula>
    </tableColumn>
    <tableColumn id="4" xr3:uid="{00000000-0010-0000-0100-000004000000}" name="POA" dataDxfId="200" totalsRowDxfId="199"/>
    <tableColumn id="24" xr3:uid="{00000000-0010-0000-0100-000018000000}" name="SRS" dataDxfId="198" totalsRowDxfId="197">
      <calculatedColumnFormula>IF('Formulario PPGR2'!$G9="","",'Formulario PPGR1'!#REF!)</calculatedColumnFormula>
    </tableColumn>
    <tableColumn id="25" xr3:uid="{00000000-0010-0000-0100-000019000000}" name="AREA" dataDxfId="196" totalsRowDxfId="195">
      <calculatedColumnFormula>IF('Formulario PPGR2'!$G9="","",'Formulario PPGR1'!#REF!)</calculatedColumnFormula>
    </tableColumn>
    <tableColumn id="26" xr3:uid="{00000000-0010-0000-0100-00001A000000}" name="TIPO" dataDxfId="194" totalsRowDxfId="193">
      <calculatedColumnFormula>IF('Formulario PPGR2'!$G9="","",'Formulario PPGR1'!#REF!)</calculatedColumnFormula>
    </tableColumn>
    <tableColumn id="2" xr3:uid="{00000000-0010-0000-0100-000002000000}" name="Productos " dataDxfId="192" totalsRowDxfId="191"/>
    <tableColumn id="3" xr3:uid="{00000000-0010-0000-0100-000003000000}" name="Código" dataDxfId="190" totalsRowDxfId="189"/>
    <tableColumn id="23" xr3:uid="{00000000-0010-0000-0100-000017000000}" name="Actividades Programables Presupuestables" dataDxfId="188" totalsRowDxfId="187"/>
    <tableColumn id="5" xr3:uid="{00000000-0010-0000-0100-000005000000}" name="Ene" totalsRowFunction="sum" dataDxfId="186" totalsRowDxfId="185"/>
    <tableColumn id="6" xr3:uid="{00000000-0010-0000-0100-000006000000}" name="Feb" totalsRowFunction="sum" dataDxfId="184" totalsRowDxfId="183"/>
    <tableColumn id="7" xr3:uid="{00000000-0010-0000-0100-000007000000}" name="Mar" totalsRowFunction="sum" dataDxfId="182" totalsRowDxfId="181"/>
    <tableColumn id="8" xr3:uid="{00000000-0010-0000-0100-000008000000}" name="Abr" totalsRowFunction="sum" dataDxfId="180" totalsRowDxfId="179"/>
    <tableColumn id="9" xr3:uid="{00000000-0010-0000-0100-000009000000}" name="May" totalsRowFunction="sum" dataDxfId="178" totalsRowDxfId="177"/>
    <tableColumn id="10" xr3:uid="{00000000-0010-0000-0100-00000A000000}" name="Jun" totalsRowFunction="sum" dataDxfId="176" totalsRowDxfId="175"/>
    <tableColumn id="11" xr3:uid="{00000000-0010-0000-0100-00000B000000}" name="Jul" totalsRowFunction="sum" dataDxfId="174" totalsRowDxfId="173"/>
    <tableColumn id="12" xr3:uid="{00000000-0010-0000-0100-00000C000000}" name="Ago" totalsRowFunction="sum" dataDxfId="172" totalsRowDxfId="171"/>
    <tableColumn id="13" xr3:uid="{00000000-0010-0000-0100-00000D000000}" name="Sep" totalsRowFunction="sum" dataDxfId="170" totalsRowDxfId="169"/>
    <tableColumn id="14" xr3:uid="{00000000-0010-0000-0100-00000E000000}" name="Oct" totalsRowFunction="sum" dataDxfId="168" totalsRowDxfId="167"/>
    <tableColumn id="15" xr3:uid="{00000000-0010-0000-0100-00000F000000}" name="Nov" totalsRowFunction="sum" dataDxfId="166" totalsRowDxfId="165"/>
    <tableColumn id="16" xr3:uid="{00000000-0010-0000-0100-000010000000}" name="Dic" totalsRowFunction="sum" dataDxfId="164" totalsRowDxfId="163"/>
    <tableColumn id="17" xr3:uid="{00000000-0010-0000-0100-000011000000}" name="Total de Acciones " totalsRowFunction="sum" dataDxfId="162" totalsRowDxfId="161">
      <calculatedColumnFormula>SUM('Formulario PPGR2'!$J9:$U9)</calculatedColumnFormula>
    </tableColumn>
    <tableColumn id="18" xr3:uid="{00000000-0010-0000-0100-000012000000}" name="Medio de Verificación 1" dataDxfId="160" totalsRowDxfId="159"/>
    <tableColumn id="19" xr3:uid="{00000000-0010-0000-0100-000013000000}" name="Medio de Verificación 2" dataDxfId="158" totalsRowDxfId="157"/>
    <tableColumn id="20" xr3:uid="{00000000-0010-0000-0100-000014000000}" name="Medio de Verificación 3" dataDxfId="156" totalsRowDxfId="155"/>
    <tableColumn id="22" xr3:uid="{00000000-0010-0000-0100-000016000000}" name="Responsable " dataDxfId="154" totalsRowDxfId="153"/>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84" headerRowDxfId="152" dataDxfId="151" totalsRowDxfId="150">
  <autoFilter ref="B8:R1684" xr:uid="{00000000-0009-0000-0100-000001000000}"/>
  <tableColumns count="17">
    <tableColumn id="13" xr3:uid="{00000000-0010-0000-0200-00000D000000}" name="ID_Dependendencia" dataDxfId="149" totalsRowDxfId="148">
      <calculatedColumnFormula>IF('Formulario PPGR3'!$G9="","",CONCATENATE('Formulario PPGR3'!$C9,".",'Formulario PPGR3'!$D9,".",'Formulario PPGR3'!$E9,".",'Formulario PPGR3'!$F9))</calculatedColumnFormula>
    </tableColumn>
    <tableColumn id="14" xr3:uid="{00000000-0010-0000-0200-00000E000000}" name="POA" dataDxfId="147" totalsRowDxfId="146"/>
    <tableColumn id="15" xr3:uid="{00000000-0010-0000-0200-00000F000000}" name="SRS" dataDxfId="145" totalsRowDxfId="144"/>
    <tableColumn id="16" xr3:uid="{00000000-0010-0000-0200-000010000000}" name="AREA" dataDxfId="143" totalsRowDxfId="142">
      <calculatedColumnFormula>IF('Formulario PPGR3'!$G9="","",'Formulario PPGR1'!#REF!)</calculatedColumnFormula>
    </tableColumn>
    <tableColumn id="17" xr3:uid="{00000000-0010-0000-0200-000011000000}" name="TIPO" dataDxfId="141" totalsRowDxfId="140">
      <calculatedColumnFormula>IF('Formulario PPGR3'!$G9="","",'Formulario PPGR1'!#REF!)</calculatedColumnFormula>
    </tableColumn>
    <tableColumn id="1" xr3:uid="{00000000-0010-0000-0200-000001000000}" name="Código_Actividad" totalsRowLabel="Total" dataDxfId="139" totalsRowDxfId="138"/>
    <tableColumn id="2" xr3:uid="{00000000-0010-0000-0200-000002000000}" name="Actividad" dataDxfId="137" totalsRowDxfId="136">
      <calculatedColumnFormula array="1">IF(Tabla1[[#This Row],[Código_Actividad]]="","",_xlfn.XLOOKUP(Tabla1[[#This Row],[Código_Actividad]],CodigoActividad,Tabla2[Actividades Programables Presupuestables],"",0))</calculatedColumnFormula>
    </tableColumn>
    <tableColumn id="10" xr3:uid="{00000000-0010-0000-0200-00000A000000}" name="Total de Actividades " totalsRowFunction="sum" dataDxfId="135">
      <calculatedColumnFormula>IFERROR(VLOOKUP('Formulario PPGR3'!$G9,'Formulario PPGR2'!$H$9:$V$286,15,FALSE),"")</calculatedColumnFormula>
    </tableColumn>
    <tableColumn id="3" xr3:uid="{00000000-0010-0000-0200-000003000000}" name="Insumos" dataDxfId="134" totalsRowDxfId="133"/>
    <tableColumn id="11" xr3:uid="{00000000-0010-0000-0200-00000B000000}" name="Descripción" dataDxfId="132" totalsRowDxfId="131"/>
    <tableColumn id="4" xr3:uid="{00000000-0010-0000-0200-000004000000}" name="Unidad de Medida" dataDxfId="130">
      <calculatedColumnFormula>IF(Tabla1[[#This Row],[Descripción]]="","",_xlfn.XLOOKUP(Tabla1[[#This Row],[Descripción]],Tabla10[Descripción],Tabla10[Unidad de Medida],"",0))</calculatedColumnFormula>
    </tableColumn>
    <tableColumn id="5" xr3:uid="{00000000-0010-0000-0200-000005000000}" name="Cantidad de Insumos" dataDxfId="129" totalsRowDxfId="128"/>
    <tableColumn id="6" xr3:uid="{00000000-0010-0000-0200-000006000000}" name="Precio Unitario" dataDxfId="127" dataCellStyle="Moneda">
      <calculatedColumnFormula>IF(Tabla1[[#This Row],[Descripción]]="","",_xlfn.XLOOKUP(Tabla1[[#This Row],[Descripción]],Tabla10[Descripción],Tabla10[Precio Unitario],0))</calculatedColumnFormula>
    </tableColumn>
    <tableColumn id="7" xr3:uid="{00000000-0010-0000-0200-000007000000}" name="Valor Total" totalsRowFunction="sum" dataDxfId="126" dataCellStyle="Moneda">
      <calculatedColumnFormula>IF(Tabla1[[#This Row],[Cantidad de Insumos]]="","",Tabla1[[#This Row],[Precio Unitario]]*Tabla1[[#This Row],[Cantidad de Insumos]])</calculatedColumnFormula>
    </tableColumn>
    <tableColumn id="8" xr3:uid="{00000000-0010-0000-0200-000008000000}" name="Código Presupuestario" dataDxfId="125">
      <calculatedColumnFormula>IF(Tabla1[[#This Row],[Descripción]]="","",_xlfn.XLOOKUP(Tabla1[[#This Row],[Descripción]],Tabla10[Descripción],Tabla10[CODIGO PRESUPUESTARIO],0))</calculatedColumnFormula>
    </tableColumn>
    <tableColumn id="9" xr3:uid="{00000000-0010-0000-0200-000009000000}" name="Fuente de Financiamiento" dataDxfId="124" totalsRowDxfId="123"/>
    <tableColumn id="18" xr3:uid="{4999BA11-7C7C-4ABB-812B-8F35ACFD5A4A}" name="InsumoAbrev" dataDxfId="122" totalsRowDxfId="121">
      <calculatedColumnFormula>IF(Tabla1[[#This Row],[Insumos]]="","",_xlfn.XLOOKUP(Tabla1[[#This Row],[Insumos]],Tabla10[Insumo],Tabla10[InsumoAbrev],"",0))</calculatedColumnFormula>
    </tableColumn>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37" headerRowDxfId="120" dataDxfId="119" tableBorderDxfId="118" headerRowCellStyle="Normal 2" dataCellStyle="Normal 2">
  <autoFilter ref="B8:P37" xr:uid="{00000000-0009-0000-0100-000004000000}"/>
  <tableColumns count="15">
    <tableColumn id="11" xr3:uid="{00000000-0010-0000-0300-00000B000000}" name="ID_Dependendencia" dataDxfId="117" totalsRowDxfId="116" dataCellStyle="Normal 2">
      <calculatedColumnFormula>IF('Formulario PPGR4'!$G9="","",CONCATENATE('Formulario PPGR4'!$C9,".",'Formulario PPGR4'!$D9,".",'Formulario PPGR4'!$E9,".",'Formulario PPGR4'!$F9))</calculatedColumnFormula>
    </tableColumn>
    <tableColumn id="12" xr3:uid="{00000000-0010-0000-0300-00000C000000}" name="POA" dataDxfId="115" totalsRowDxfId="114" dataCellStyle="Normal 2">
      <calculatedColumnFormula>IF('Formulario PPGR4'!$G9="","",'Formulario PPGR1'!#REF!)</calculatedColumnFormula>
    </tableColumn>
    <tableColumn id="13" xr3:uid="{00000000-0010-0000-0300-00000D000000}" name="SRS" dataDxfId="113" totalsRowDxfId="112" dataCellStyle="Normal 2">
      <calculatedColumnFormula>IF('Formulario PPGR4'!$G9="","",'Formulario PPGR1'!#REF!)</calculatedColumnFormula>
    </tableColumn>
    <tableColumn id="14" xr3:uid="{00000000-0010-0000-0300-00000E000000}" name="AREA" dataDxfId="111" totalsRowDxfId="110" dataCellStyle="Normal 2">
      <calculatedColumnFormula>IF('Formulario PPGR4'!$G9="","",'Formulario PPGR1'!#REF!)</calculatedColumnFormula>
    </tableColumn>
    <tableColumn id="15" xr3:uid="{00000000-0010-0000-0300-00000F000000}" name="TIPO" dataDxfId="109" totalsRowDxfId="108" dataCellStyle="Normal 2">
      <calculatedColumnFormula>IF('Formulario PPGR4'!$G9="","",'Formulario PPGR1'!#REF!)</calculatedColumnFormula>
    </tableColumn>
    <tableColumn id="1" xr3:uid="{00000000-0010-0000-0300-000001000000}" name="Tipo de Intervención" totalsRowLabel="Total" dataDxfId="107" totalsRowDxfId="106"/>
    <tableColumn id="2" xr3:uid="{00000000-0010-0000-0300-000002000000}" name="Tipo EESS" dataDxfId="105" totalsRowDxfId="104"/>
    <tableColumn id="3" xr3:uid="{00000000-0010-0000-0300-000003000000}" name="Nombre de establecimiento" dataDxfId="103" totalsRowDxfId="102" dataCellStyle="Normal 2"/>
    <tableColumn id="4" xr3:uid="{00000000-0010-0000-0300-000004000000}" name="Provincia" dataDxfId="101" totalsRowDxfId="100" dataCellStyle="Normal 2"/>
    <tableColumn id="6" xr3:uid="{00000000-0010-0000-0300-000006000000}" name="ListaProvincia" dataDxfId="99" totalsRowDxfId="98" dataCellStyle="Normal 2">
      <calculatedColumnFormula>IFERROR(VLOOKUP('Formulario PPGR4'!$J9,Prov!$A$2:$B$156,2,FALSE),"")</calculatedColumnFormula>
    </tableColumn>
    <tableColumn id="5" xr3:uid="{00000000-0010-0000-0300-000005000000}" name="Municipio" dataDxfId="97" totalsRowDxfId="96" dataCellStyle="Normal 2"/>
    <tableColumn id="7" xr3:uid="{00000000-0010-0000-0300-000007000000}" name="Unidad de Medida" dataDxfId="95" totalsRowDxfId="94" dataCellStyle="Normal 2"/>
    <tableColumn id="8" xr3:uid="{00000000-0010-0000-0300-000008000000}" name="Monto Estimado" totalsRowFunction="sum" dataDxfId="93" totalsRowDxfId="92" dataCellStyle="Normal 2"/>
    <tableColumn id="9" xr3:uid="{00000000-0010-0000-0300-000009000000}" name="Código Presupuestario" dataDxfId="91" totalsRowDxfId="90" dataCellStyle="Normal 2">
      <calculatedColumnFormula>IFERROR(VLOOKUP($G9,Catalogo!$G$20:$H$25,2,FALSE),"")</calculatedColumnFormula>
    </tableColumn>
    <tableColumn id="10" xr3:uid="{00000000-0010-0000-0300-00000A000000}" name="Fuente de Financiamiento" totalsRowFunction="count" dataDxfId="89" totalsRowDxfId="88"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66" headerRowDxfId="87" dataDxfId="86" tableBorderDxfId="85" headerRowCellStyle="Normal 2" dataCellStyle="Normal 2">
  <autoFilter ref="B8:W66" xr:uid="{00000000-0009-0000-0100-000005000000}"/>
  <tableColumns count="22">
    <tableColumn id="17" xr3:uid="{00000000-0010-0000-0400-000011000000}" name="ID_Dependendencia" dataDxfId="84" totalsRowDxfId="83" dataCellStyle="Normal 2">
      <calculatedColumnFormula>IF('Formulario PPGR5'!$G9="","",CONCATENATE('Formulario PPGR5'!$C9,".",'Formulario PPGR5'!$D9,".",'Formulario PPGR5'!$E9,".",'Formulario PPGR5'!$F9))</calculatedColumnFormula>
    </tableColumn>
    <tableColumn id="18" xr3:uid="{00000000-0010-0000-0400-000012000000}" name="POA" dataDxfId="82" totalsRowDxfId="81" dataCellStyle="Normal 2"/>
    <tableColumn id="19" xr3:uid="{00000000-0010-0000-0400-000013000000}" name="SRS" dataDxfId="80" totalsRowDxfId="79" dataCellStyle="Normal 2">
      <calculatedColumnFormula>IF('Formulario PPGR5'!$G9="","",'Formulario PPGR1'!#REF!)</calculatedColumnFormula>
    </tableColumn>
    <tableColumn id="20" xr3:uid="{00000000-0010-0000-0400-000014000000}" name="AREA" dataDxfId="78" totalsRowDxfId="77" dataCellStyle="Normal 2">
      <calculatedColumnFormula>IF('Formulario PPGR5'!$G9="","",'Formulario PPGR1'!#REF!)</calculatedColumnFormula>
    </tableColumn>
    <tableColumn id="21" xr3:uid="{00000000-0010-0000-0400-000015000000}" name="TIPO" dataDxfId="76" totalsRowDxfId="75" dataCellStyle="Normal 2">
      <calculatedColumnFormula>IF('Formulario PPGR5'!$G9="","",'Formulario PPGR1'!#REF!)</calculatedColumnFormula>
    </tableColumn>
    <tableColumn id="1" xr3:uid="{00000000-0010-0000-0400-000001000000}" name="Tipos de Acciones" totalsRowLabel="Total" dataDxfId="74" totalsRowDxfId="73"/>
    <tableColumn id="6" xr3:uid="{00000000-0010-0000-0400-000006000000}" name="Tipo de Equipo" dataDxfId="72" totalsRowDxfId="71"/>
    <tableColumn id="16" xr3:uid="{00000000-0010-0000-0400-000010000000}" name="InsumoAbrev" dataDxfId="70" totalsRowDxfId="69"/>
    <tableColumn id="11" xr3:uid="{00000000-0010-0000-0400-00000B000000}" name="Item" dataDxfId="68" totalsRowDxfId="67"/>
    <tableColumn id="12" xr3:uid="{00000000-0010-0000-0400-00000C000000}" name="Descripción" dataDxfId="66" totalsRowDxfId="65"/>
    <tableColumn id="2" xr3:uid="{00000000-0010-0000-0400-000002000000}" name="Tipo EESS" dataDxfId="64" totalsRowDxfId="63"/>
    <tableColumn id="3" xr3:uid="{00000000-0010-0000-0400-000003000000}" name="Nombre de establecimiento" dataDxfId="62" totalsRowDxfId="61" dataCellStyle="Normal 2"/>
    <tableColumn id="4" xr3:uid="{00000000-0010-0000-0400-000004000000}" name="Provincia" dataDxfId="60" totalsRowDxfId="59" dataCellStyle="Normal 2"/>
    <tableColumn id="15" xr3:uid="{00000000-0010-0000-0400-00000F000000}" name="ListaProvincia" dataDxfId="58" totalsRowDxfId="57" dataCellStyle="Normal 2"/>
    <tableColumn id="5" xr3:uid="{00000000-0010-0000-0400-000005000000}" name="Municipio" dataDxfId="56" totalsRowDxfId="55" dataCellStyle="Normal 2"/>
    <tableColumn id="7" xr3:uid="{00000000-0010-0000-0400-000007000000}" name="Unidad de Medida" dataDxfId="54" totalsRowDxfId="53" dataCellStyle="Normal 2"/>
    <tableColumn id="14" xr3:uid="{00000000-0010-0000-0400-00000E000000}" name="Cantidad de Insumos" dataDxfId="52" totalsRowDxfId="51" dataCellStyle="Normal 2"/>
    <tableColumn id="13" xr3:uid="{00000000-0010-0000-0400-00000D000000}" name="Precio Unitario" dataDxfId="50" totalsRowDxfId="49" dataCellStyle="Normal 2"/>
    <tableColumn id="8" xr3:uid="{00000000-0010-0000-0400-000008000000}" name="Valor Total Estimado" totalsRowFunction="sum" dataDxfId="48" totalsRowDxfId="47" dataCellStyle="Normal 2"/>
    <tableColumn id="9" xr3:uid="{00000000-0010-0000-0400-000009000000}" name="Código Presupuestario" dataDxfId="46" totalsRowDxfId="45" dataCellStyle="Normal 2"/>
    <tableColumn id="10" xr3:uid="{00000000-0010-0000-0400-00000A000000}" name="Fuente de Financiamiento" totalsRowFunction="count" dataDxfId="44" totalsRowDxfId="43" dataCellStyle="Normal 2"/>
    <tableColumn id="22" xr3:uid="{00000000-0010-0000-0400-000016000000}" name="Columna1" dataDxfId="42" totalsRowDxfId="41"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40" headerRowBorderDxfId="39" tableBorderDxfId="38" headerRowCellStyle="Normal 3">
  <autoFilter ref="A1:F528" xr:uid="{4021F252-51AF-4853-9EA8-A11D3747684D}"/>
  <tableColumns count="6">
    <tableColumn id="1" xr3:uid="{D67036FA-2ACC-44F3-B541-50909B793F2B}" name="Insumo" dataDxfId="37" dataCellStyle="Normal 3"/>
    <tableColumn id="2" xr3:uid="{FE680637-AEA4-4B5F-8610-458A36E97FA7}" name="InsumoAbrev" dataDxfId="36" dataCellStyle="Normal 3"/>
    <tableColumn id="3" xr3:uid="{0D762FAB-9136-4494-AE4A-F1A1454A042E}" name="Descripción" dataDxfId="35" dataCellStyle="Normal 3"/>
    <tableColumn id="4" xr3:uid="{8B499464-17AD-4F86-AFDB-0C0441775295}" name="Unidad de Medida" dataDxfId="34" dataCellStyle="Normal 3"/>
    <tableColumn id="5" xr3:uid="{1B8DFA5B-DCC0-48BB-86ED-553104BA85EF}" name="Precio Unitario" dataDxfId="33" dataCellStyle="Millares 3"/>
    <tableColumn id="6" xr3:uid="{D94FFBFC-1BC8-4F8E-947D-BF2AC057C3A0}" name="CODIGO PRESUPUESTARIO" dataDxfId="32"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6BD72A0-A042-41E9-9790-CB7EF6F65C13}" name="Tabla13" displayName="Tabla13" ref="B2:F27" totalsRowShown="0" headerRowDxfId="31" dataDxfId="29" headerRowBorderDxfId="30" tableBorderDxfId="28" totalsRowBorderDxfId="27">
  <autoFilter ref="B2:F27" xr:uid="{66BD72A0-A042-41E9-9790-CB7EF6F65C13}"/>
  <tableColumns count="5">
    <tableColumn id="1" xr3:uid="{35EE1A07-8FA9-4A49-9881-C72E4DC66F33}" name="Eje Estratégic0" dataDxfId="26"/>
    <tableColumn id="2" xr3:uid="{C67A501A-9C43-4257-BA31-4D5CC52966C8}" name="EE" dataDxfId="25" dataCellStyle="Normal 5"/>
    <tableColumn id="5" xr3:uid="{73DDDEDC-ECED-413B-A464-99AD775058C7}" name="RE Concatenado" dataDxfId="24" dataCellStyle="Normal 5">
      <calculatedColumnFormula>_xlfn.CONCAT(Tabla13[[#This Row],[RE]]," - ",Tabla13[[#This Row],[Resultados Estratégicos]])</calculatedColumnFormula>
    </tableColumn>
    <tableColumn id="3" xr3:uid="{B8A413AE-35C7-42B8-A513-43CCCE125721}" name="Resultados Estratégicos" dataDxfId="23"/>
    <tableColumn id="4" xr3:uid="{1C0ABC43-D112-4DDE-A508-0E71D885B330}" name="RE" dataDxfId="22" dataCellStyle="Normal 5"/>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B542370-48C4-4486-8EE6-B5D38E218142}" name="tbl_ejes_estrategicos" displayName="tbl_ejes_estrategicos" ref="I2:J5" totalsRowShown="0" tableBorderDxfId="21">
  <autoFilter ref="I2:J5" xr:uid="{EB542370-48C4-4486-8EE6-B5D38E218142}"/>
  <tableColumns count="2">
    <tableColumn id="1" xr3:uid="{A99B8CF4-1C9D-43FB-9636-289069C52A03}" name="Ejes Estratégicos"/>
    <tableColumn id="2" xr3:uid="{650939B8-9DDD-4F82-809A-45AF6BC1BE04}" name="Cod_Eje"/>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0" tableBorderDxfId="19">
  <autoFilter ref="B56:F80" xr:uid="{84D271AC-CFCF-44D9-A58D-B4E38B814570}"/>
  <tableColumns count="5">
    <tableColumn id="1" xr3:uid="{2D193611-46F1-4DC0-B163-BEDE34A94C79}" name="Línea Estratégica" dataDxfId="18"/>
    <tableColumn id="2" xr3:uid="{9DF710BD-0F3B-4A9B-89E5-404227D29DC2}" name="LE" dataDxfId="17" dataCellStyle="Normal 5"/>
    <tableColumn id="3" xr3:uid="{FB836612-4835-49F9-A082-B371CA571AA6}" name="Objetivo Estratégico" dataDxfId="16"/>
    <tableColumn id="4" xr3:uid="{7C22D24E-B3A2-431D-AF7F-7849A81FAB00}" name="Obj" dataDxfId="15" dataCellStyle="Normal 5"/>
    <tableColumn id="5" xr3:uid="{288AEAC4-9CD8-4B3F-8252-D2179F2ED4D0}" name="Resultados Esperados" dataDxfId="14"/>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3" headerRowBorderDxfId="12" tableBorderDxfId="11" headerRowCellStyle="Normal 5">
  <autoFilter ref="F5:H18" xr:uid="{48A870B9-B36B-4538-A903-477D23130DDF}"/>
  <tableColumns count="3">
    <tableColumn id="1" xr3:uid="{77BA70AB-DD79-4F70-A321-D930B49137ED}" name="Ls_ObjEstrategico" dataDxfId="10" dataCellStyle="Normal 5"/>
    <tableColumn id="2" xr3:uid="{6859D196-78EF-476B-B7AE-BEF939D5646B}" name="Cod. Obj." dataDxfId="9" dataCellStyle="Normal 5"/>
    <tableColumn id="3" xr3:uid="{BE351F4D-C019-4C06-99E2-0B41507161AE}" name="Cod: LE" dataDxfId="8" dataCellStyle="Normal 5"/>
  </tableColumns>
  <tableStyleInfo name="TableStyleLight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7"/>
    <tableColumn id="2" xr3:uid="{94EADC75-CFA4-4312-9FB6-C597457ECB84}" name="Resultados Esperados" dataDxfId="6"/>
  </tableColumns>
  <tableStyleInfo name="TableStyleLight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5" headerRowBorderDxfId="4" tableBorderDxfId="3" totalsRowBorderDxfId="2">
  <autoFilter ref="B5:C8" xr:uid="{6448D3AF-ABA3-4734-9CF8-DFFC8F6DB623}"/>
  <tableColumns count="2">
    <tableColumn id="1" xr3:uid="{3F00FFD9-91B2-42A5-9F30-9F6BB56BE123}" name="Ls_LinesEstategica" dataDxfId="1"/>
    <tableColumn id="2" xr3:uid="{ED51DF07-45DC-4164-B39B-B28679CF073F}" name="Le_code"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drawing" Target="../drawings/drawing9.xml"/><Relationship Id="rId5" Type="http://schemas.openxmlformats.org/officeDocument/2006/relationships/table" Target="../tables/table12.xml"/><Relationship Id="rId4" Type="http://schemas.openxmlformats.org/officeDocument/2006/relationships/table" Target="../tables/table1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zoomScaleNormal="100" workbookViewId="0">
      <selection activeCell="I16" sqref="I16"/>
    </sheetView>
  </sheetViews>
  <sheetFormatPr baseColWidth="10" defaultColWidth="9.140625" defaultRowHeight="12.75" x14ac:dyDescent="0.2"/>
  <cols>
    <col min="1" max="1" width="39" style="253" customWidth="1"/>
    <col min="2" max="2" width="18.5703125" style="253" bestFit="1" customWidth="1"/>
    <col min="3" max="3" width="9.140625" style="253" customWidth="1"/>
    <col min="4" max="4" width="13.42578125" style="253" customWidth="1"/>
    <col min="5" max="5" width="14.5703125" style="253" customWidth="1"/>
    <col min="6" max="6" width="14" style="253" customWidth="1"/>
    <col min="7" max="7" width="13.85546875" style="253" customWidth="1"/>
    <col min="8" max="8" width="9.140625" style="253" customWidth="1"/>
    <col min="9" max="9" width="53.28515625" style="253" customWidth="1"/>
    <col min="10" max="16384" width="9.140625" style="253"/>
  </cols>
  <sheetData>
    <row r="1" spans="1:9" x14ac:dyDescent="0.2">
      <c r="I1" s="426" t="s">
        <v>0</v>
      </c>
    </row>
    <row r="2" spans="1:9" x14ac:dyDescent="0.2">
      <c r="A2" s="267" t="s">
        <v>1</v>
      </c>
      <c r="B2" s="268"/>
      <c r="C2" s="268"/>
      <c r="D2" s="269"/>
      <c r="E2" s="269"/>
      <c r="F2" s="269"/>
      <c r="G2" s="269"/>
      <c r="I2" s="427" t="s">
        <v>2</v>
      </c>
    </row>
    <row r="3" spans="1:9" x14ac:dyDescent="0.2">
      <c r="A3" s="270" t="s">
        <v>3</v>
      </c>
      <c r="B3" s="271"/>
      <c r="C3" s="271"/>
      <c r="D3" s="269"/>
      <c r="E3" s="269"/>
      <c r="F3" s="269"/>
      <c r="G3" s="269"/>
      <c r="I3" s="427" t="s">
        <v>4</v>
      </c>
    </row>
    <row r="4" spans="1:9" ht="13.5" thickBot="1" x14ac:dyDescent="0.25">
      <c r="A4" s="270"/>
      <c r="B4" s="271"/>
      <c r="C4" s="271"/>
      <c r="D4" s="269"/>
      <c r="E4" s="269"/>
      <c r="F4" s="269"/>
      <c r="G4" s="269"/>
      <c r="I4" s="427" t="s">
        <v>5</v>
      </c>
    </row>
    <row r="5" spans="1:9" ht="13.5" thickBot="1" x14ac:dyDescent="0.25">
      <c r="A5" s="717" t="s">
        <v>6</v>
      </c>
      <c r="B5" s="718"/>
      <c r="I5" s="427" t="s">
        <v>7</v>
      </c>
    </row>
    <row r="6" spans="1:9" x14ac:dyDescent="0.2">
      <c r="A6" s="320" t="s">
        <v>8</v>
      </c>
      <c r="B6" s="321">
        <f>+'Formulario PPGR2'!$J$287+'Formulario PPGR2'!$K$287+'Formulario PPGR2'!$L$287</f>
        <v>260</v>
      </c>
      <c r="I6" s="427" t="s">
        <v>9</v>
      </c>
    </row>
    <row r="7" spans="1:9" x14ac:dyDescent="0.2">
      <c r="A7" s="320" t="s">
        <v>10</v>
      </c>
      <c r="B7" s="321">
        <f>+'Formulario PPGR2'!$M$287+'Formulario PPGR2'!$N$287+'Formulario PPGR2'!$O$287</f>
        <v>334</v>
      </c>
      <c r="I7" s="427" t="s">
        <v>11</v>
      </c>
    </row>
    <row r="8" spans="1:9" x14ac:dyDescent="0.2">
      <c r="A8" s="320" t="s">
        <v>12</v>
      </c>
      <c r="B8" s="321">
        <f>+'Formulario PPGR2'!$P$287+'Formulario PPGR2'!$Q$287+'Formulario PPGR2'!$R$287</f>
        <v>311</v>
      </c>
      <c r="I8" s="427" t="s">
        <v>13</v>
      </c>
    </row>
    <row r="9" spans="1:9" x14ac:dyDescent="0.2">
      <c r="A9" s="320" t="s">
        <v>14</v>
      </c>
      <c r="B9" s="321">
        <f>+'Formulario PPGR2'!$S$287+'Formulario PPGR2'!$T$287+'Formulario PPGR2'!$U$287</f>
        <v>288</v>
      </c>
      <c r="I9" s="427" t="s">
        <v>15</v>
      </c>
    </row>
    <row r="10" spans="1:9" ht="13.5" thickBot="1" x14ac:dyDescent="0.25">
      <c r="A10" s="322" t="s">
        <v>16</v>
      </c>
      <c r="B10" s="323">
        <f>SUM(B6:B9)</f>
        <v>1193</v>
      </c>
      <c r="I10" s="427" t="s">
        <v>17</v>
      </c>
    </row>
    <row r="11" spans="1:9" x14ac:dyDescent="0.2">
      <c r="I11" s="427" t="s">
        <v>18</v>
      </c>
    </row>
    <row r="12" spans="1:9" x14ac:dyDescent="0.2">
      <c r="I12" s="427" t="s">
        <v>19</v>
      </c>
    </row>
    <row r="13" spans="1:9" x14ac:dyDescent="0.2">
      <c r="I13" s="427" t="s">
        <v>20</v>
      </c>
    </row>
    <row r="14" spans="1:9" x14ac:dyDescent="0.2">
      <c r="I14" s="427" t="s">
        <v>21</v>
      </c>
    </row>
    <row r="15" spans="1:9" x14ac:dyDescent="0.2">
      <c r="I15" s="427" t="s">
        <v>22</v>
      </c>
    </row>
    <row r="16" spans="1:9" x14ac:dyDescent="0.2">
      <c r="I16" s="427" t="s">
        <v>23</v>
      </c>
    </row>
    <row r="17" spans="1:9" ht="13.5" thickBot="1" x14ac:dyDescent="0.25">
      <c r="A17" s="327" t="s">
        <v>24</v>
      </c>
      <c r="B17" s="271">
        <f t="array" ref="B17:D17">+'Formulario PPGR1'!L2:N2</f>
        <v>2026</v>
      </c>
      <c r="C17" s="329">
        <v>0</v>
      </c>
      <c r="D17" s="328">
        <v>0</v>
      </c>
      <c r="E17" s="269"/>
      <c r="F17" s="269"/>
      <c r="G17" s="269"/>
      <c r="I17" s="427" t="s">
        <v>25</v>
      </c>
    </row>
    <row r="18" spans="1:9" ht="26.25" thickBot="1" x14ac:dyDescent="0.25">
      <c r="A18" s="272" t="s">
        <v>26</v>
      </c>
      <c r="B18" s="273" t="s">
        <v>27</v>
      </c>
      <c r="C18" s="273" t="s">
        <v>28</v>
      </c>
      <c r="D18" s="273" t="s">
        <v>29</v>
      </c>
      <c r="E18" s="273" t="s">
        <v>30</v>
      </c>
      <c r="F18" s="273" t="s">
        <v>31</v>
      </c>
      <c r="G18" s="274" t="s">
        <v>32</v>
      </c>
      <c r="I18" s="427" t="s">
        <v>33</v>
      </c>
    </row>
    <row r="19" spans="1:9" x14ac:dyDescent="0.2">
      <c r="A19" s="301"/>
      <c r="B19" s="302"/>
      <c r="C19" s="303"/>
      <c r="D19" s="303"/>
      <c r="E19" s="275" t="e">
        <f t="shared" ref="E19:E36" si="0">+C19/$C$37</f>
        <v>#DIV/0!</v>
      </c>
      <c r="F19" s="276" t="e">
        <f t="shared" ref="F19:F36" si="1">+D19/$D$37</f>
        <v>#DIV/0!</v>
      </c>
      <c r="G19" s="324" t="e">
        <f t="shared" ref="G19:G36" si="2">+B19/$B$37</f>
        <v>#DIV/0!</v>
      </c>
      <c r="I19" s="427" t="s">
        <v>34</v>
      </c>
    </row>
    <row r="20" spans="1:9" x14ac:dyDescent="0.2">
      <c r="A20" s="301"/>
      <c r="B20" s="302"/>
      <c r="C20" s="303"/>
      <c r="D20" s="304"/>
      <c r="E20" s="277" t="e">
        <f t="shared" si="0"/>
        <v>#DIV/0!</v>
      </c>
      <c r="F20" s="278" t="e">
        <f t="shared" si="1"/>
        <v>#DIV/0!</v>
      </c>
      <c r="G20" s="325" t="e">
        <f t="shared" si="2"/>
        <v>#DIV/0!</v>
      </c>
      <c r="I20" s="427" t="s">
        <v>35</v>
      </c>
    </row>
    <row r="21" spans="1:9" x14ac:dyDescent="0.2">
      <c r="A21" s="301"/>
      <c r="B21" s="302"/>
      <c r="C21" s="303"/>
      <c r="D21" s="304"/>
      <c r="E21" s="277" t="e">
        <f t="shared" si="0"/>
        <v>#DIV/0!</v>
      </c>
      <c r="F21" s="278" t="e">
        <f t="shared" si="1"/>
        <v>#DIV/0!</v>
      </c>
      <c r="G21" s="325" t="e">
        <f t="shared" si="2"/>
        <v>#DIV/0!</v>
      </c>
      <c r="I21" s="427" t="s">
        <v>36</v>
      </c>
    </row>
    <row r="22" spans="1:9" x14ac:dyDescent="0.2">
      <c r="A22" s="301"/>
      <c r="B22" s="302"/>
      <c r="C22" s="303"/>
      <c r="D22" s="304"/>
      <c r="E22" s="277" t="e">
        <f t="shared" si="0"/>
        <v>#DIV/0!</v>
      </c>
      <c r="F22" s="278" t="e">
        <f t="shared" si="1"/>
        <v>#DIV/0!</v>
      </c>
      <c r="G22" s="325" t="e">
        <f t="shared" si="2"/>
        <v>#DIV/0!</v>
      </c>
      <c r="I22" s="427" t="s">
        <v>37</v>
      </c>
    </row>
    <row r="23" spans="1:9" x14ac:dyDescent="0.2">
      <c r="A23" s="301"/>
      <c r="B23" s="302"/>
      <c r="C23" s="303"/>
      <c r="D23" s="304"/>
      <c r="E23" s="277" t="e">
        <f t="shared" si="0"/>
        <v>#DIV/0!</v>
      </c>
      <c r="F23" s="278" t="e">
        <f t="shared" si="1"/>
        <v>#DIV/0!</v>
      </c>
      <c r="G23" s="325" t="e">
        <f t="shared" si="2"/>
        <v>#DIV/0!</v>
      </c>
      <c r="I23" s="427" t="s">
        <v>38</v>
      </c>
    </row>
    <row r="24" spans="1:9" x14ac:dyDescent="0.2">
      <c r="A24" s="301"/>
      <c r="B24" s="302"/>
      <c r="C24" s="303"/>
      <c r="D24" s="304"/>
      <c r="E24" s="277" t="e">
        <f t="shared" si="0"/>
        <v>#DIV/0!</v>
      </c>
      <c r="F24" s="278" t="e">
        <f t="shared" si="1"/>
        <v>#DIV/0!</v>
      </c>
      <c r="G24" s="325" t="e">
        <f t="shared" si="2"/>
        <v>#DIV/0!</v>
      </c>
      <c r="I24" s="427" t="s">
        <v>39</v>
      </c>
    </row>
    <row r="25" spans="1:9" x14ac:dyDescent="0.2">
      <c r="A25" s="301"/>
      <c r="B25" s="302"/>
      <c r="C25" s="303"/>
      <c r="D25" s="304"/>
      <c r="E25" s="277" t="e">
        <f t="shared" si="0"/>
        <v>#DIV/0!</v>
      </c>
      <c r="F25" s="278" t="e">
        <f t="shared" si="1"/>
        <v>#DIV/0!</v>
      </c>
      <c r="G25" s="325" t="e">
        <f t="shared" si="2"/>
        <v>#DIV/0!</v>
      </c>
      <c r="I25" s="427" t="s">
        <v>40</v>
      </c>
    </row>
    <row r="26" spans="1:9" x14ac:dyDescent="0.2">
      <c r="A26" s="301"/>
      <c r="B26" s="302"/>
      <c r="C26" s="303"/>
      <c r="D26" s="304"/>
      <c r="E26" s="277" t="e">
        <f t="shared" si="0"/>
        <v>#DIV/0!</v>
      </c>
      <c r="F26" s="278" t="e">
        <f t="shared" si="1"/>
        <v>#DIV/0!</v>
      </c>
      <c r="G26" s="325" t="e">
        <f t="shared" si="2"/>
        <v>#DIV/0!</v>
      </c>
      <c r="I26" s="427" t="s">
        <v>41</v>
      </c>
    </row>
    <row r="27" spans="1:9" x14ac:dyDescent="0.2">
      <c r="A27" s="301"/>
      <c r="B27" s="302"/>
      <c r="C27" s="303"/>
      <c r="D27" s="304"/>
      <c r="E27" s="277" t="e">
        <f t="shared" si="0"/>
        <v>#DIV/0!</v>
      </c>
      <c r="F27" s="278" t="e">
        <f t="shared" si="1"/>
        <v>#DIV/0!</v>
      </c>
      <c r="G27" s="325" t="e">
        <f t="shared" si="2"/>
        <v>#DIV/0!</v>
      </c>
      <c r="I27" s="427" t="s">
        <v>42</v>
      </c>
    </row>
    <row r="28" spans="1:9" x14ac:dyDescent="0.2">
      <c r="A28" s="301"/>
      <c r="B28" s="302"/>
      <c r="C28" s="303"/>
      <c r="D28" s="304"/>
      <c r="E28" s="277" t="e">
        <f t="shared" si="0"/>
        <v>#DIV/0!</v>
      </c>
      <c r="F28" s="278" t="e">
        <f t="shared" si="1"/>
        <v>#DIV/0!</v>
      </c>
      <c r="G28" s="325" t="e">
        <f t="shared" si="2"/>
        <v>#DIV/0!</v>
      </c>
      <c r="I28" s="427" t="s">
        <v>43</v>
      </c>
    </row>
    <row r="29" spans="1:9" x14ac:dyDescent="0.2">
      <c r="A29" s="305"/>
      <c r="B29" s="306"/>
      <c r="C29" s="304"/>
      <c r="D29" s="304"/>
      <c r="E29" s="277" t="e">
        <f t="shared" si="0"/>
        <v>#DIV/0!</v>
      </c>
      <c r="F29" s="278" t="e">
        <f t="shared" si="1"/>
        <v>#DIV/0!</v>
      </c>
      <c r="G29" s="325" t="e">
        <f t="shared" si="2"/>
        <v>#DIV/0!</v>
      </c>
      <c r="I29" s="427" t="s">
        <v>44</v>
      </c>
    </row>
    <row r="30" spans="1:9" x14ac:dyDescent="0.2">
      <c r="A30" s="305"/>
      <c r="B30" s="306"/>
      <c r="C30" s="304"/>
      <c r="D30" s="304"/>
      <c r="E30" s="277" t="e">
        <f t="shared" si="0"/>
        <v>#DIV/0!</v>
      </c>
      <c r="F30" s="278" t="e">
        <f t="shared" si="1"/>
        <v>#DIV/0!</v>
      </c>
      <c r="G30" s="325" t="e">
        <f t="shared" si="2"/>
        <v>#DIV/0!</v>
      </c>
      <c r="I30" s="427" t="s">
        <v>45</v>
      </c>
    </row>
    <row r="31" spans="1:9" x14ac:dyDescent="0.2">
      <c r="A31" s="305"/>
      <c r="B31" s="306"/>
      <c r="C31" s="304"/>
      <c r="D31" s="304"/>
      <c r="E31" s="277" t="e">
        <f t="shared" si="0"/>
        <v>#DIV/0!</v>
      </c>
      <c r="F31" s="278" t="e">
        <f t="shared" si="1"/>
        <v>#DIV/0!</v>
      </c>
      <c r="G31" s="325" t="e">
        <f t="shared" si="2"/>
        <v>#DIV/0!</v>
      </c>
      <c r="I31" s="427" t="s">
        <v>46</v>
      </c>
    </row>
    <row r="32" spans="1:9" x14ac:dyDescent="0.2">
      <c r="A32" s="305"/>
      <c r="B32" s="306"/>
      <c r="C32" s="304"/>
      <c r="D32" s="304"/>
      <c r="E32" s="277" t="e">
        <f t="shared" si="0"/>
        <v>#DIV/0!</v>
      </c>
      <c r="F32" s="278" t="e">
        <f t="shared" si="1"/>
        <v>#DIV/0!</v>
      </c>
      <c r="G32" s="325" t="e">
        <f t="shared" si="2"/>
        <v>#DIV/0!</v>
      </c>
      <c r="I32" s="428" t="s">
        <v>47</v>
      </c>
    </row>
    <row r="33" spans="1:9" x14ac:dyDescent="0.2">
      <c r="A33" s="307"/>
      <c r="B33" s="306"/>
      <c r="C33" s="308"/>
      <c r="D33" s="308"/>
      <c r="E33" s="277" t="e">
        <f t="shared" si="0"/>
        <v>#DIV/0!</v>
      </c>
      <c r="F33" s="278" t="e">
        <f t="shared" si="1"/>
        <v>#DIV/0!</v>
      </c>
      <c r="G33" s="325" t="e">
        <f t="shared" si="2"/>
        <v>#DIV/0!</v>
      </c>
      <c r="I33" s="428" t="s">
        <v>48</v>
      </c>
    </row>
    <row r="34" spans="1:9" x14ac:dyDescent="0.2">
      <c r="A34" s="307"/>
      <c r="B34" s="306"/>
      <c r="C34" s="308"/>
      <c r="D34" s="308"/>
      <c r="E34" s="277" t="e">
        <f t="shared" si="0"/>
        <v>#DIV/0!</v>
      </c>
      <c r="F34" s="278" t="e">
        <f t="shared" si="1"/>
        <v>#DIV/0!</v>
      </c>
      <c r="G34" s="325" t="e">
        <f t="shared" si="2"/>
        <v>#DIV/0!</v>
      </c>
      <c r="I34" s="428" t="s">
        <v>49</v>
      </c>
    </row>
    <row r="35" spans="1:9" x14ac:dyDescent="0.2">
      <c r="A35" s="307"/>
      <c r="B35" s="306"/>
      <c r="C35" s="308"/>
      <c r="D35" s="308"/>
      <c r="E35" s="279" t="e">
        <f t="shared" si="0"/>
        <v>#DIV/0!</v>
      </c>
      <c r="F35" s="280" t="e">
        <f t="shared" si="1"/>
        <v>#DIV/0!</v>
      </c>
      <c r="G35" s="326" t="e">
        <f t="shared" si="2"/>
        <v>#DIV/0!</v>
      </c>
      <c r="I35" s="428" t="s">
        <v>50</v>
      </c>
    </row>
    <row r="36" spans="1:9" ht="13.5" thickBot="1" x14ac:dyDescent="0.25">
      <c r="A36" s="309"/>
      <c r="B36" s="306"/>
      <c r="C36" s="308"/>
      <c r="D36" s="308"/>
      <c r="E36" s="279" t="e">
        <f t="shared" si="0"/>
        <v>#DIV/0!</v>
      </c>
      <c r="F36" s="280" t="e">
        <f t="shared" si="1"/>
        <v>#DIV/0!</v>
      </c>
      <c r="G36" s="326" t="e">
        <f t="shared" si="2"/>
        <v>#DIV/0!</v>
      </c>
      <c r="I36" s="428" t="s">
        <v>51</v>
      </c>
    </row>
    <row r="37" spans="1:9" ht="13.5" thickBot="1" x14ac:dyDescent="0.25">
      <c r="A37" s="310" t="s">
        <v>52</v>
      </c>
      <c r="B37" s="311">
        <f t="shared" ref="B37:G37" si="3">SUM(B19:B36)</f>
        <v>0</v>
      </c>
      <c r="C37" s="312">
        <f t="shared" si="3"/>
        <v>0</v>
      </c>
      <c r="D37" s="312">
        <f t="shared" si="3"/>
        <v>0</v>
      </c>
      <c r="E37" s="313" t="e">
        <f t="shared" si="3"/>
        <v>#DIV/0!</v>
      </c>
      <c r="F37" s="314" t="e">
        <f t="shared" si="3"/>
        <v>#DIV/0!</v>
      </c>
      <c r="G37" s="315" t="e">
        <f t="shared" si="3"/>
        <v>#DIV/0!</v>
      </c>
      <c r="I37" s="428" t="s">
        <v>53</v>
      </c>
    </row>
    <row r="38" spans="1:9" x14ac:dyDescent="0.2">
      <c r="I38" s="428" t="s">
        <v>54</v>
      </c>
    </row>
    <row r="39" spans="1:9" x14ac:dyDescent="0.2">
      <c r="I39" s="428" t="s">
        <v>55</v>
      </c>
    </row>
    <row r="40" spans="1:9" x14ac:dyDescent="0.2">
      <c r="I40" s="428" t="s">
        <v>56</v>
      </c>
    </row>
    <row r="41" spans="1:9" x14ac:dyDescent="0.2">
      <c r="I41" s="428" t="s">
        <v>57</v>
      </c>
    </row>
    <row r="42" spans="1:9" x14ac:dyDescent="0.2">
      <c r="I42" s="428" t="s">
        <v>58</v>
      </c>
    </row>
    <row r="43" spans="1:9" x14ac:dyDescent="0.2">
      <c r="I43" s="428" t="s">
        <v>59</v>
      </c>
    </row>
    <row r="44" spans="1:9" x14ac:dyDescent="0.2">
      <c r="I44" s="428" t="s">
        <v>60</v>
      </c>
    </row>
    <row r="45" spans="1:9" x14ac:dyDescent="0.2">
      <c r="I45" s="428" t="s">
        <v>61</v>
      </c>
    </row>
    <row r="46" spans="1:9" x14ac:dyDescent="0.2">
      <c r="I46" s="428" t="s">
        <v>62</v>
      </c>
    </row>
    <row r="47" spans="1:9" x14ac:dyDescent="0.2">
      <c r="I47" s="428" t="s">
        <v>63</v>
      </c>
    </row>
    <row r="48" spans="1:9" x14ac:dyDescent="0.2">
      <c r="I48" s="428" t="s">
        <v>64</v>
      </c>
    </row>
    <row r="49" spans="9:9" x14ac:dyDescent="0.2">
      <c r="I49" s="428" t="s">
        <v>65</v>
      </c>
    </row>
    <row r="50" spans="9:9" x14ac:dyDescent="0.2">
      <c r="I50" s="428" t="s">
        <v>66</v>
      </c>
    </row>
    <row r="51" spans="9:9" x14ac:dyDescent="0.2">
      <c r="I51" s="428" t="s">
        <v>67</v>
      </c>
    </row>
    <row r="52" spans="9:9" x14ac:dyDescent="0.2">
      <c r="I52" s="428" t="s">
        <v>68</v>
      </c>
    </row>
    <row r="53" spans="9:9" x14ac:dyDescent="0.2">
      <c r="I53" s="428" t="s">
        <v>69</v>
      </c>
    </row>
    <row r="54" spans="9:9" x14ac:dyDescent="0.2">
      <c r="I54" s="428" t="s">
        <v>70</v>
      </c>
    </row>
    <row r="55" spans="9:9" x14ac:dyDescent="0.2">
      <c r="I55" s="428" t="s">
        <v>71</v>
      </c>
    </row>
    <row r="56" spans="9:9" x14ac:dyDescent="0.2">
      <c r="I56" s="428" t="s">
        <v>72</v>
      </c>
    </row>
    <row r="57" spans="9:9" x14ac:dyDescent="0.2">
      <c r="I57" s="428" t="s">
        <v>73</v>
      </c>
    </row>
    <row r="58" spans="9:9" x14ac:dyDescent="0.2">
      <c r="I58" s="428" t="s">
        <v>74</v>
      </c>
    </row>
    <row r="59" spans="9:9" x14ac:dyDescent="0.2">
      <c r="I59" s="428" t="s">
        <v>75</v>
      </c>
    </row>
    <row r="60" spans="9:9" x14ac:dyDescent="0.2">
      <c r="I60" s="428" t="s">
        <v>76</v>
      </c>
    </row>
    <row r="61" spans="9:9" x14ac:dyDescent="0.2">
      <c r="I61" s="428" t="s">
        <v>77</v>
      </c>
    </row>
    <row r="62" spans="9:9" x14ac:dyDescent="0.2">
      <c r="I62" s="428" t="s">
        <v>78</v>
      </c>
    </row>
    <row r="63" spans="9:9" x14ac:dyDescent="0.2">
      <c r="I63" s="428" t="s">
        <v>79</v>
      </c>
    </row>
    <row r="64" spans="9:9" x14ac:dyDescent="0.2">
      <c r="I64" s="428" t="s">
        <v>80</v>
      </c>
    </row>
    <row r="65" spans="9:9" x14ac:dyDescent="0.2">
      <c r="I65" s="428" t="s">
        <v>81</v>
      </c>
    </row>
    <row r="66" spans="9:9" x14ac:dyDescent="0.2">
      <c r="I66" s="428" t="s">
        <v>82</v>
      </c>
    </row>
    <row r="67" spans="9:9" x14ac:dyDescent="0.2">
      <c r="I67" s="428" t="s">
        <v>83</v>
      </c>
    </row>
    <row r="68" spans="9:9" x14ac:dyDescent="0.2">
      <c r="I68" s="428" t="s">
        <v>84</v>
      </c>
    </row>
    <row r="69" spans="9:9" x14ac:dyDescent="0.2">
      <c r="I69" s="428" t="s">
        <v>85</v>
      </c>
    </row>
    <row r="70" spans="9:9" x14ac:dyDescent="0.2">
      <c r="I70" s="428"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58"/>
  <sheetViews>
    <sheetView showGridLines="0" view="pageBreakPreview" topLeftCell="K5" zoomScale="179" zoomScaleNormal="80" zoomScaleSheetLayoutView="80" workbookViewId="0">
      <selection activeCell="L3" sqref="L3:N3"/>
    </sheetView>
  </sheetViews>
  <sheetFormatPr baseColWidth="10" defaultColWidth="9.140625" defaultRowHeight="12.75" x14ac:dyDescent="0.2"/>
  <cols>
    <col min="1" max="1" width="3.42578125" style="239" customWidth="1"/>
    <col min="2" max="2" width="19.7109375" style="239" hidden="1" customWidth="1"/>
    <col min="3" max="3" width="8.5703125" style="239" hidden="1" customWidth="1"/>
    <col min="4" max="4" width="7" style="239" hidden="1" customWidth="1"/>
    <col min="5" max="5" width="9.7109375" style="239" hidden="1" customWidth="1"/>
    <col min="6" max="7" width="7.7109375" style="240" hidden="1" customWidth="1"/>
    <col min="8" max="8" width="37.28515625" style="240" customWidth="1"/>
    <col min="9" max="9" width="39.140625" style="240" customWidth="1"/>
    <col min="10" max="10" width="32.28515625" style="240" customWidth="1"/>
    <col min="11" max="11" width="21.28515625" style="240" customWidth="1"/>
    <col min="12" max="12" width="14.42578125" style="240" customWidth="1"/>
    <col min="13" max="13" width="14.42578125" style="256" customWidth="1"/>
    <col min="14" max="14" width="13.5703125" style="240" customWidth="1"/>
    <col min="15" max="15" width="15.28515625" style="242" hidden="1" customWidth="1"/>
    <col min="16" max="17" width="23.140625" style="242" customWidth="1"/>
    <col min="18" max="30" width="9.140625" style="242" customWidth="1"/>
    <col min="31" max="34" width="9.140625" style="243" customWidth="1"/>
    <col min="35" max="42" width="9.140625" style="244" customWidth="1"/>
    <col min="43" max="16384" width="9.140625" style="239"/>
  </cols>
  <sheetData>
    <row r="1" spans="1:42" x14ac:dyDescent="0.2">
      <c r="J1" s="121"/>
      <c r="K1" s="121"/>
      <c r="L1" s="121"/>
      <c r="M1" s="241"/>
      <c r="N1" s="121"/>
    </row>
    <row r="2" spans="1:42" x14ac:dyDescent="0.2">
      <c r="A2" s="240"/>
      <c r="B2" s="240"/>
      <c r="C2" s="240"/>
      <c r="D2" s="240"/>
      <c r="E2" s="240"/>
      <c r="F2" s="118"/>
      <c r="G2" s="118"/>
      <c r="I2" s="121" t="s">
        <v>1</v>
      </c>
      <c r="J2" s="121"/>
      <c r="K2" s="245" t="s">
        <v>87</v>
      </c>
      <c r="L2" s="719">
        <v>2026</v>
      </c>
      <c r="M2" s="719"/>
      <c r="N2" s="719"/>
      <c r="Q2" s="243"/>
    </row>
    <row r="3" spans="1:42" x14ac:dyDescent="0.2">
      <c r="A3" s="240"/>
      <c r="B3" s="240"/>
      <c r="C3" s="240"/>
      <c r="D3" s="240"/>
      <c r="E3" s="240"/>
      <c r="F3" s="118"/>
      <c r="G3" s="118"/>
      <c r="I3" s="121" t="s">
        <v>3</v>
      </c>
      <c r="J3" s="121"/>
      <c r="K3" s="245" t="s">
        <v>88</v>
      </c>
      <c r="L3" s="721" t="s">
        <v>2508</v>
      </c>
      <c r="M3" s="721"/>
      <c r="N3" s="721"/>
      <c r="Q3" s="246" t="str">
        <f>VLOOKUP(L3,Catalogo!$B$10:$C$20,2,FALSE)</f>
        <v>Ls_DependenciasSRS</v>
      </c>
    </row>
    <row r="4" spans="1:42" x14ac:dyDescent="0.2">
      <c r="A4" s="240"/>
      <c r="B4" s="240"/>
      <c r="C4" s="240"/>
      <c r="D4" s="240"/>
      <c r="E4" s="240"/>
      <c r="F4" s="118"/>
      <c r="G4" s="118"/>
      <c r="I4" s="121" t="s">
        <v>90</v>
      </c>
      <c r="J4" s="121"/>
      <c r="K4" s="245" t="s">
        <v>91</v>
      </c>
      <c r="L4" s="721" t="s">
        <v>92</v>
      </c>
      <c r="M4" s="721"/>
      <c r="N4" s="721"/>
      <c r="Q4" s="246" t="str">
        <f>IF(Q3="Ls_Estructura",VLOOKUP(L4,Catalogo!B24:C28,2,FALSE),VLOOKUP(L4,Catalogo!$B$137:$C$141,2,FALSE))</f>
        <v>Ls_GerenciasSRS</v>
      </c>
    </row>
    <row r="5" spans="1:42" x14ac:dyDescent="0.2">
      <c r="A5" s="240"/>
      <c r="B5" s="240"/>
      <c r="C5" s="240"/>
      <c r="D5" s="240"/>
      <c r="E5" s="240"/>
      <c r="F5" s="118"/>
      <c r="G5" s="118"/>
      <c r="I5" s="121" t="s">
        <v>93</v>
      </c>
      <c r="J5" s="121"/>
      <c r="K5" s="245" t="str">
        <f>IF(Q3="Ls_Estructura",VLOOKUP($L$4,Catalogo!$B$24:$D$29,3,FALSE),VLOOKUP($L$4,Catalogo!$B$137:$D$141,3,FALSE))</f>
        <v xml:space="preserve">Gerencias:  </v>
      </c>
      <c r="L5" s="720" t="s">
        <v>94</v>
      </c>
      <c r="M5" s="720"/>
      <c r="N5" s="720"/>
      <c r="Q5" s="243"/>
    </row>
    <row r="6" spans="1:42" x14ac:dyDescent="0.2">
      <c r="A6" s="240"/>
      <c r="B6" s="240"/>
      <c r="C6" s="240"/>
      <c r="D6" s="240"/>
      <c r="E6" s="240"/>
      <c r="F6" s="118"/>
      <c r="G6" s="118"/>
      <c r="H6" s="118"/>
      <c r="I6" s="118"/>
      <c r="J6" s="118"/>
      <c r="K6" s="118"/>
      <c r="L6" s="242"/>
      <c r="M6" s="247"/>
      <c r="N6" s="242"/>
    </row>
    <row r="7" spans="1:42" x14ac:dyDescent="0.2">
      <c r="A7" s="240"/>
      <c r="B7" s="240"/>
      <c r="C7" s="240"/>
      <c r="D7" s="240"/>
      <c r="E7" s="240"/>
      <c r="F7" s="242"/>
      <c r="G7" s="242"/>
      <c r="H7" s="242"/>
      <c r="I7" s="242"/>
      <c r="J7" s="242"/>
      <c r="K7" s="242"/>
      <c r="L7" s="242"/>
      <c r="M7" s="247"/>
      <c r="N7" s="242"/>
    </row>
    <row r="8" spans="1:42" s="248" customFormat="1" ht="25.5" x14ac:dyDescent="0.2">
      <c r="B8" s="249" t="s">
        <v>95</v>
      </c>
      <c r="C8" s="249" t="s">
        <v>96</v>
      </c>
      <c r="D8" s="249" t="s">
        <v>97</v>
      </c>
      <c r="E8" s="249" t="s">
        <v>98</v>
      </c>
      <c r="F8" s="249" t="s">
        <v>99</v>
      </c>
      <c r="G8" s="249" t="s">
        <v>100</v>
      </c>
      <c r="H8" s="249" t="s">
        <v>101</v>
      </c>
      <c r="I8" s="249" t="s">
        <v>102</v>
      </c>
      <c r="J8" s="249" t="s">
        <v>103</v>
      </c>
      <c r="K8" s="249" t="s">
        <v>104</v>
      </c>
      <c r="L8" s="249" t="s">
        <v>105</v>
      </c>
      <c r="M8" s="249" t="s">
        <v>106</v>
      </c>
      <c r="N8" s="249" t="s">
        <v>107</v>
      </c>
      <c r="O8" s="249" t="s">
        <v>108</v>
      </c>
      <c r="P8" s="249" t="s">
        <v>109</v>
      </c>
      <c r="Q8" s="249" t="s">
        <v>110</v>
      </c>
      <c r="R8" s="250"/>
      <c r="S8" s="250"/>
      <c r="T8" s="250"/>
      <c r="U8" s="250"/>
      <c r="V8" s="250"/>
      <c r="W8" s="250"/>
      <c r="X8" s="250"/>
      <c r="Y8" s="250"/>
      <c r="Z8" s="250"/>
      <c r="AA8" s="250"/>
      <c r="AB8" s="250"/>
      <c r="AC8" s="250"/>
      <c r="AD8" s="250"/>
      <c r="AE8" s="251"/>
      <c r="AF8" s="251"/>
      <c r="AG8" s="251"/>
      <c r="AH8" s="251"/>
      <c r="AI8" s="252"/>
      <c r="AJ8" s="252"/>
      <c r="AK8" s="252"/>
      <c r="AL8" s="252"/>
      <c r="AM8" s="252"/>
      <c r="AN8" s="252"/>
      <c r="AO8" s="252"/>
      <c r="AP8" s="252"/>
    </row>
    <row r="9" spans="1:42" s="253" customFormat="1" ht="89.25" x14ac:dyDescent="0.2">
      <c r="B9" s="207" t="e">
        <f>IF('Formulario PPGR1'!$H9="","",CONCATENATE('Formulario PPGR1'!$C9,".",'Formulario PPGR1'!$D9,".",'Formulario PPGR1'!$E9,".",#REF!))</f>
        <v>#REF!</v>
      </c>
      <c r="C9" s="207" t="e">
        <f>IF('Formulario PPGR1'!$H9="","",#REF!)</f>
        <v>#REF!</v>
      </c>
      <c r="D9" s="207" t="e">
        <f>IF('Formulario PPGR1'!$H9="","",#REF!)</f>
        <v>#REF!</v>
      </c>
      <c r="E9" s="207" t="e">
        <f>IF('Formulario PPGR1'!$H9="","",#REF!)</f>
        <v>#REF!</v>
      </c>
      <c r="F9" s="232" t="str">
        <f>_xlfn.XLOOKUP($H9,tbl_ejes_estrategicos[Ejes Estratégicos],tbl_ejes_estrategicos[Cod_Eje],"",0)</f>
        <v>EE.1</v>
      </c>
      <c r="G9" s="232" t="str">
        <f>_xlfn.XLOOKUP(Tabla3[[#This Row],[Resultado Estratégico Institucional]],Tabla13[RE Concatenado],Tabla13[RE],"",0)</f>
        <v>RE1.1</v>
      </c>
      <c r="H9" s="231" t="s">
        <v>111</v>
      </c>
      <c r="I9" s="231" t="s">
        <v>112</v>
      </c>
      <c r="J9" s="284" t="s">
        <v>113</v>
      </c>
      <c r="K9" s="231"/>
      <c r="L9" s="231"/>
      <c r="M9" s="285"/>
      <c r="N9" s="285"/>
      <c r="O9" s="233"/>
      <c r="P9" s="233" t="s">
        <v>114</v>
      </c>
      <c r="Q9" s="233" t="s">
        <v>115</v>
      </c>
      <c r="R9" s="242"/>
      <c r="S9" s="242"/>
      <c r="T9" s="242"/>
      <c r="U9" s="242"/>
      <c r="V9" s="242"/>
      <c r="W9" s="242"/>
      <c r="X9" s="242"/>
      <c r="Y9" s="242"/>
      <c r="Z9" s="242"/>
      <c r="AA9" s="242"/>
      <c r="AB9" s="242"/>
      <c r="AC9" s="242"/>
      <c r="AD9" s="242"/>
      <c r="AE9" s="243"/>
      <c r="AF9" s="243"/>
      <c r="AG9" s="243"/>
      <c r="AH9" s="243"/>
      <c r="AI9" s="243"/>
      <c r="AJ9" s="243"/>
      <c r="AK9" s="243"/>
      <c r="AL9" s="243"/>
      <c r="AM9" s="243"/>
      <c r="AN9" s="243"/>
      <c r="AO9" s="243"/>
      <c r="AP9" s="243"/>
    </row>
    <row r="10" spans="1:42" s="253" customFormat="1" ht="89.25" x14ac:dyDescent="0.2">
      <c r="B10" s="207" t="e">
        <f>IF('Formulario PPGR1'!$H10="","",CONCATENATE('Formulario PPGR1'!$C10,".",'Formulario PPGR1'!$D10,".",'Formulario PPGR1'!$E10,".",#REF!))</f>
        <v>#REF!</v>
      </c>
      <c r="C10" s="207" t="e">
        <f>IF('Formulario PPGR1'!$H10="","",#REF!)</f>
        <v>#REF!</v>
      </c>
      <c r="D10" s="207" t="e">
        <f>IF('Formulario PPGR1'!$H10="","",#REF!)</f>
        <v>#REF!</v>
      </c>
      <c r="E10" s="207" t="e">
        <f>IF('Formulario PPGR1'!$H10="","",#REF!)</f>
        <v>#REF!</v>
      </c>
      <c r="F10" s="232" t="str">
        <f>_xlfn.XLOOKUP($H10,tbl_ejes_estrategicos[Ejes Estratégicos],tbl_ejes_estrategicos[Cod_Eje],"",0)</f>
        <v>EE.1</v>
      </c>
      <c r="G10" s="232" t="str">
        <f>_xlfn.XLOOKUP(Tabla3[[#This Row],[Resultado Estratégico Institucional]],Tabla13[RE Concatenado],Tabla13[RE],"",0)</f>
        <v>RE1.1</v>
      </c>
      <c r="H10" s="231" t="s">
        <v>111</v>
      </c>
      <c r="I10" s="231" t="s">
        <v>112</v>
      </c>
      <c r="J10" s="284" t="s">
        <v>116</v>
      </c>
      <c r="K10" s="231"/>
      <c r="L10" s="231"/>
      <c r="M10" s="285"/>
      <c r="N10" s="285"/>
      <c r="O10" s="233"/>
      <c r="P10" s="233" t="s">
        <v>114</v>
      </c>
      <c r="Q10" s="233" t="s">
        <v>115</v>
      </c>
      <c r="R10" s="242"/>
      <c r="S10" s="242"/>
      <c r="T10" s="242"/>
      <c r="U10" s="242"/>
      <c r="V10" s="242"/>
      <c r="W10" s="242"/>
      <c r="X10" s="242"/>
      <c r="Y10" s="242"/>
      <c r="Z10" s="242"/>
      <c r="AA10" s="242"/>
      <c r="AB10" s="242"/>
      <c r="AC10" s="242"/>
      <c r="AD10" s="242"/>
      <c r="AE10" s="243"/>
      <c r="AF10" s="243"/>
      <c r="AG10" s="243"/>
      <c r="AH10" s="243"/>
      <c r="AI10" s="243"/>
      <c r="AJ10" s="243"/>
      <c r="AK10" s="243"/>
      <c r="AL10" s="243"/>
      <c r="AM10" s="243"/>
      <c r="AN10" s="243"/>
      <c r="AO10" s="243"/>
      <c r="AP10" s="243"/>
    </row>
    <row r="11" spans="1:42" s="253" customFormat="1" ht="76.5" x14ac:dyDescent="0.2">
      <c r="B11" s="207" t="e">
        <f>IF('Formulario PPGR1'!$H11="","",CONCATENATE('Formulario PPGR1'!$C11,".",'Formulario PPGR1'!$D11,".",'Formulario PPGR1'!$E11,".",#REF!))</f>
        <v>#REF!</v>
      </c>
      <c r="C11" s="207" t="e">
        <f>IF('Formulario PPGR1'!$H11="","",#REF!)</f>
        <v>#REF!</v>
      </c>
      <c r="D11" s="207" t="e">
        <f>IF('Formulario PPGR1'!$H11="","",#REF!)</f>
        <v>#REF!</v>
      </c>
      <c r="E11" s="207" t="e">
        <f>IF('Formulario PPGR1'!$H11="","",#REF!)</f>
        <v>#REF!</v>
      </c>
      <c r="F11" s="232" t="str">
        <f>_xlfn.XLOOKUP($H11,tbl_ejes_estrategicos[Ejes Estratégicos],tbl_ejes_estrategicos[Cod_Eje],"",0)</f>
        <v>EE.1</v>
      </c>
      <c r="G11" s="232" t="str">
        <f>_xlfn.XLOOKUP(Tabla3[[#This Row],[Resultado Estratégico Institucional]],Tabla13[RE Concatenado],Tabla13[RE],"",0)</f>
        <v>RE1.2</v>
      </c>
      <c r="H11" s="231" t="s">
        <v>111</v>
      </c>
      <c r="I11" s="231" t="s">
        <v>117</v>
      </c>
      <c r="J11" s="284" t="s">
        <v>118</v>
      </c>
      <c r="K11" s="231"/>
      <c r="L11" s="231"/>
      <c r="M11" s="285"/>
      <c r="N11" s="285"/>
      <c r="O11" s="233"/>
      <c r="P11" s="233" t="s">
        <v>114</v>
      </c>
      <c r="Q11" s="233" t="s">
        <v>115</v>
      </c>
      <c r="R11" s="242"/>
      <c r="S11" s="242"/>
      <c r="T11" s="242"/>
      <c r="U11" s="242"/>
      <c r="V11" s="242"/>
      <c r="W11" s="242"/>
      <c r="X11" s="242"/>
      <c r="Y11" s="242"/>
      <c r="Z11" s="242"/>
      <c r="AA11" s="242"/>
      <c r="AB11" s="242"/>
      <c r="AC11" s="242"/>
      <c r="AD11" s="242"/>
      <c r="AE11" s="243"/>
      <c r="AF11" s="243"/>
      <c r="AG11" s="243"/>
      <c r="AH11" s="243"/>
      <c r="AI11" s="243"/>
      <c r="AJ11" s="243"/>
      <c r="AK11" s="243"/>
      <c r="AL11" s="243"/>
      <c r="AM11" s="243"/>
      <c r="AN11" s="243"/>
      <c r="AO11" s="243"/>
      <c r="AP11" s="243"/>
    </row>
    <row r="12" spans="1:42" s="253" customFormat="1" ht="102" x14ac:dyDescent="0.2">
      <c r="B12" s="207" t="e">
        <f>IF('Formulario PPGR1'!$H12="","",CONCATENATE('Formulario PPGR1'!$C12,".",'Formulario PPGR1'!$D12,".",'Formulario PPGR1'!$E12,".",#REF!))</f>
        <v>#REF!</v>
      </c>
      <c r="C12" s="207" t="e">
        <f>IF('Formulario PPGR1'!$H12="","",#REF!)</f>
        <v>#REF!</v>
      </c>
      <c r="D12" s="207" t="e">
        <f>IF('Formulario PPGR1'!$H12="","",#REF!)</f>
        <v>#REF!</v>
      </c>
      <c r="E12" s="207" t="e">
        <f>IF('Formulario PPGR1'!$H12="","",#REF!)</f>
        <v>#REF!</v>
      </c>
      <c r="F12" s="232" t="str">
        <f>_xlfn.XLOOKUP($H12,tbl_ejes_estrategicos[Ejes Estratégicos],tbl_ejes_estrategicos[Cod_Eje],"",0)</f>
        <v>EE.1</v>
      </c>
      <c r="G12" s="232" t="str">
        <f>_xlfn.XLOOKUP(Tabla3[[#This Row],[Resultado Estratégico Institucional]],Tabla13[RE Concatenado],Tabla13[RE],"",0)</f>
        <v>RE1.5</v>
      </c>
      <c r="H12" s="231" t="s">
        <v>111</v>
      </c>
      <c r="I12" s="231" t="s">
        <v>119</v>
      </c>
      <c r="J12" s="284" t="s">
        <v>120</v>
      </c>
      <c r="K12" s="231"/>
      <c r="L12" s="231"/>
      <c r="M12" s="287"/>
      <c r="N12" s="285"/>
      <c r="O12" s="233"/>
      <c r="P12" s="233" t="s">
        <v>121</v>
      </c>
      <c r="Q12" s="233"/>
      <c r="R12" s="242"/>
      <c r="S12" s="242"/>
      <c r="T12" s="242"/>
      <c r="U12" s="242"/>
      <c r="V12" s="243" t="s">
        <v>122</v>
      </c>
      <c r="W12" s="242"/>
      <c r="X12" s="242"/>
      <c r="Y12" s="242"/>
      <c r="Z12" s="242"/>
      <c r="AA12" s="242"/>
      <c r="AB12" s="242"/>
      <c r="AC12" s="242"/>
      <c r="AD12" s="242"/>
      <c r="AE12" s="243"/>
      <c r="AF12" s="243"/>
      <c r="AG12" s="243"/>
      <c r="AH12" s="243"/>
      <c r="AI12" s="243"/>
      <c r="AJ12" s="243"/>
      <c r="AK12" s="243"/>
      <c r="AL12" s="243"/>
      <c r="AM12" s="243"/>
      <c r="AN12" s="243"/>
      <c r="AO12" s="243"/>
      <c r="AP12" s="243"/>
    </row>
    <row r="13" spans="1:42" s="253" customFormat="1" ht="89.25" x14ac:dyDescent="0.2">
      <c r="B13" s="667" t="e">
        <f>IF('Formulario PPGR1'!$H13="","",CONCATENATE('Formulario PPGR1'!$C13,".",'Formulario PPGR1'!$D13,".",'Formulario PPGR1'!$E13,".",#REF!))</f>
        <v>#REF!</v>
      </c>
      <c r="C13" s="667" t="e">
        <f>IF('Formulario PPGR1'!$H13="","",#REF!)</f>
        <v>#REF!</v>
      </c>
      <c r="D13" s="667" t="e">
        <f>IF('Formulario PPGR1'!$H13="","",#REF!)</f>
        <v>#REF!</v>
      </c>
      <c r="E13" s="667" t="e">
        <f>IF('Formulario PPGR1'!$H13="","",#REF!)</f>
        <v>#REF!</v>
      </c>
      <c r="F13" s="668" t="str">
        <f>_xlfn.XLOOKUP($H13,tbl_ejes_estrategicos[Ejes Estratégicos],tbl_ejes_estrategicos[Cod_Eje],"",0)</f>
        <v>EE.1</v>
      </c>
      <c r="G13" s="232" t="str">
        <f>_xlfn.XLOOKUP(Tabla3[[#This Row],[Resultado Estratégico Institucional]],Tabla13[RE Concatenado],Tabla13[RE],"",0)</f>
        <v>RE1.5</v>
      </c>
      <c r="H13" s="231" t="s">
        <v>111</v>
      </c>
      <c r="I13" s="231" t="s">
        <v>119</v>
      </c>
      <c r="J13" s="673" t="s">
        <v>123</v>
      </c>
      <c r="K13" s="666"/>
      <c r="L13" s="666"/>
      <c r="M13" s="678"/>
      <c r="N13" s="675"/>
      <c r="O13" s="667"/>
      <c r="P13" s="206" t="s">
        <v>124</v>
      </c>
      <c r="Q13" s="676"/>
      <c r="R13" s="242"/>
      <c r="S13" s="242"/>
      <c r="T13" s="242"/>
      <c r="U13" s="242"/>
      <c r="V13" s="243"/>
      <c r="W13" s="242"/>
      <c r="X13" s="242"/>
      <c r="Y13" s="242"/>
      <c r="Z13" s="242"/>
      <c r="AA13" s="242"/>
      <c r="AB13" s="242"/>
      <c r="AC13" s="242"/>
      <c r="AD13" s="242"/>
      <c r="AE13" s="243"/>
      <c r="AF13" s="243"/>
      <c r="AG13" s="243"/>
      <c r="AH13" s="243"/>
      <c r="AI13" s="243"/>
      <c r="AJ13" s="243"/>
      <c r="AK13" s="243"/>
      <c r="AL13" s="243"/>
      <c r="AM13" s="243"/>
      <c r="AN13" s="243"/>
      <c r="AO13" s="243"/>
      <c r="AP13" s="243"/>
    </row>
    <row r="14" spans="1:42" s="253" customFormat="1" ht="89.25" x14ac:dyDescent="0.2">
      <c r="B14" s="667" t="e">
        <f>IF('Formulario PPGR1'!$H14="","",CONCATENATE('Formulario PPGR1'!$C14,".",'Formulario PPGR1'!$D14,".",'Formulario PPGR1'!$E14,".",#REF!))</f>
        <v>#REF!</v>
      </c>
      <c r="C14" s="667" t="e">
        <f>IF('Formulario PPGR1'!$H14="","",#REF!)</f>
        <v>#REF!</v>
      </c>
      <c r="D14" s="667" t="e">
        <f>IF('Formulario PPGR1'!$H14="","",#REF!)</f>
        <v>#REF!</v>
      </c>
      <c r="E14" s="667" t="e">
        <f>IF('Formulario PPGR1'!$H14="","",#REF!)</f>
        <v>#REF!</v>
      </c>
      <c r="F14" s="668" t="str">
        <f>_xlfn.XLOOKUP($H14,tbl_ejes_estrategicos[Ejes Estratégicos],tbl_ejes_estrategicos[Cod_Eje],"",0)</f>
        <v>EE.1</v>
      </c>
      <c r="G14" s="232" t="str">
        <f>_xlfn.XLOOKUP(Tabla3[[#This Row],[Resultado Estratégico Institucional]],Tabla13[RE Concatenado],Tabla13[RE],"",0)</f>
        <v>RE1.5</v>
      </c>
      <c r="H14" s="231" t="s">
        <v>111</v>
      </c>
      <c r="I14" s="231" t="s">
        <v>119</v>
      </c>
      <c r="J14" s="673" t="s">
        <v>125</v>
      </c>
      <c r="K14" s="666"/>
      <c r="L14" s="666"/>
      <c r="M14" s="678"/>
      <c r="N14" s="675"/>
      <c r="O14" s="667"/>
      <c r="P14" s="206" t="s">
        <v>126</v>
      </c>
      <c r="Q14" s="676" t="s">
        <v>127</v>
      </c>
      <c r="R14" s="242"/>
      <c r="S14" s="242"/>
      <c r="T14" s="242"/>
      <c r="U14" s="242"/>
      <c r="V14" s="243"/>
      <c r="W14" s="242"/>
      <c r="X14" s="242"/>
      <c r="Y14" s="242"/>
      <c r="Z14" s="242"/>
      <c r="AA14" s="242"/>
      <c r="AB14" s="242"/>
      <c r="AC14" s="242"/>
      <c r="AD14" s="242"/>
      <c r="AE14" s="243"/>
      <c r="AF14" s="243"/>
      <c r="AG14" s="243"/>
      <c r="AH14" s="243"/>
      <c r="AI14" s="243"/>
      <c r="AJ14" s="243"/>
      <c r="AK14" s="243"/>
      <c r="AL14" s="243"/>
      <c r="AM14" s="243"/>
      <c r="AN14" s="243"/>
      <c r="AO14" s="243"/>
      <c r="AP14" s="243"/>
    </row>
    <row r="15" spans="1:42" s="253" customFormat="1" ht="89.25" x14ac:dyDescent="0.2">
      <c r="B15" s="667" t="e">
        <f>IF('Formulario PPGR1'!$H15="","",CONCATENATE('Formulario PPGR1'!$C15,".",'Formulario PPGR1'!$D15,".",'Formulario PPGR1'!$E15,".",#REF!))</f>
        <v>#REF!</v>
      </c>
      <c r="C15" s="667" t="e">
        <f>IF('Formulario PPGR1'!$H15="","",#REF!)</f>
        <v>#REF!</v>
      </c>
      <c r="D15" s="667" t="e">
        <f>IF('Formulario PPGR1'!$H15="","",#REF!)</f>
        <v>#REF!</v>
      </c>
      <c r="E15" s="667" t="e">
        <f>IF('Formulario PPGR1'!$H15="","",#REF!)</f>
        <v>#REF!</v>
      </c>
      <c r="F15" s="668" t="str">
        <f>_xlfn.XLOOKUP($H15,tbl_ejes_estrategicos[Ejes Estratégicos],tbl_ejes_estrategicos[Cod_Eje],"",0)</f>
        <v>EE.1</v>
      </c>
      <c r="G15" s="232" t="str">
        <f>_xlfn.XLOOKUP(Tabla3[[#This Row],[Resultado Estratégico Institucional]],Tabla13[RE Concatenado],Tabla13[RE],"",0)</f>
        <v>RE1.5</v>
      </c>
      <c r="H15" s="231" t="s">
        <v>111</v>
      </c>
      <c r="I15" s="231" t="s">
        <v>119</v>
      </c>
      <c r="J15" s="673" t="s">
        <v>128</v>
      </c>
      <c r="K15" s="666"/>
      <c r="L15" s="666"/>
      <c r="M15" s="678"/>
      <c r="N15" s="675"/>
      <c r="O15" s="667"/>
      <c r="P15" s="206" t="s">
        <v>129</v>
      </c>
      <c r="Q15" s="676" t="s">
        <v>115</v>
      </c>
      <c r="R15" s="242"/>
      <c r="S15" s="242"/>
      <c r="T15" s="242"/>
      <c r="U15" s="242"/>
      <c r="V15" s="243"/>
      <c r="W15" s="242"/>
      <c r="X15" s="242"/>
      <c r="Y15" s="242"/>
      <c r="Z15" s="242"/>
      <c r="AA15" s="242"/>
      <c r="AB15" s="242"/>
      <c r="AC15" s="242"/>
      <c r="AD15" s="242"/>
      <c r="AE15" s="243"/>
      <c r="AF15" s="243"/>
      <c r="AG15" s="243"/>
      <c r="AH15" s="243"/>
      <c r="AI15" s="243"/>
      <c r="AJ15" s="243"/>
      <c r="AK15" s="243"/>
      <c r="AL15" s="243"/>
      <c r="AM15" s="243"/>
      <c r="AN15" s="243"/>
      <c r="AO15" s="243"/>
      <c r="AP15" s="243"/>
    </row>
    <row r="16" spans="1:42" s="253" customFormat="1" ht="114.75" x14ac:dyDescent="0.2">
      <c r="B16" s="207" t="e">
        <f>IF('Formulario PPGR1'!$H16="","",CONCATENATE('Formulario PPGR1'!$C16,".",'Formulario PPGR1'!$D16,".",'Formulario PPGR1'!$E16,".",#REF!))</f>
        <v>#REF!</v>
      </c>
      <c r="C16" s="207" t="e">
        <f>IF('Formulario PPGR1'!$H16="","",#REF!)</f>
        <v>#REF!</v>
      </c>
      <c r="D16" s="207" t="e">
        <f>IF('Formulario PPGR1'!$H16="","",#REF!)</f>
        <v>#REF!</v>
      </c>
      <c r="E16" s="207" t="e">
        <f>IF('Formulario PPGR1'!$H16="","",#REF!)</f>
        <v>#REF!</v>
      </c>
      <c r="F16" s="232" t="str">
        <f>_xlfn.XLOOKUP($H16,tbl_ejes_estrategicos[Ejes Estratégicos],tbl_ejes_estrategicos[Cod_Eje],"",0)</f>
        <v>EE.1</v>
      </c>
      <c r="G16" s="232" t="str">
        <f>_xlfn.XLOOKUP(Tabla3[[#This Row],[Resultado Estratégico Institucional]],Tabla13[RE Concatenado],Tabla13[RE],"",0)</f>
        <v>RE1.6</v>
      </c>
      <c r="H16" s="231" t="s">
        <v>111</v>
      </c>
      <c r="I16" s="231" t="s">
        <v>130</v>
      </c>
      <c r="J16" s="284" t="s">
        <v>131</v>
      </c>
      <c r="K16" s="231"/>
      <c r="L16" s="231"/>
      <c r="M16" s="287"/>
      <c r="N16" s="285"/>
      <c r="O16" s="233"/>
      <c r="P16" s="233" t="s">
        <v>121</v>
      </c>
      <c r="Q16" s="233"/>
      <c r="R16" s="242"/>
      <c r="S16" s="242"/>
      <c r="T16" s="242"/>
      <c r="U16" s="242"/>
      <c r="V16" s="243"/>
      <c r="W16" s="242"/>
      <c r="X16" s="242"/>
      <c r="Y16" s="242"/>
      <c r="Z16" s="242"/>
      <c r="AA16" s="242"/>
      <c r="AB16" s="242"/>
      <c r="AC16" s="242"/>
      <c r="AD16" s="242"/>
      <c r="AE16" s="243"/>
      <c r="AF16" s="243"/>
      <c r="AG16" s="243"/>
      <c r="AH16" s="243"/>
      <c r="AI16" s="243"/>
      <c r="AJ16" s="243"/>
      <c r="AK16" s="243"/>
      <c r="AL16" s="243"/>
      <c r="AM16" s="243"/>
      <c r="AN16" s="243"/>
      <c r="AO16" s="243"/>
      <c r="AP16" s="243"/>
    </row>
    <row r="17" spans="2:42" s="253" customFormat="1" ht="63.75" x14ac:dyDescent="0.2">
      <c r="B17" s="207" t="e">
        <f>IF('Formulario PPGR1'!$H17="","",CONCATENATE('Formulario PPGR1'!$C17,".",'Formulario PPGR1'!$D17,".",'Formulario PPGR1'!$E17,".",#REF!))</f>
        <v>#REF!</v>
      </c>
      <c r="C17" s="207" t="e">
        <f>IF('Formulario PPGR1'!$H17="","",#REF!)</f>
        <v>#REF!</v>
      </c>
      <c r="D17" s="207" t="e">
        <f>IF('Formulario PPGR1'!$H17="","",#REF!)</f>
        <v>#REF!</v>
      </c>
      <c r="E17" s="207" t="e">
        <f>IF('Formulario PPGR1'!$H17="","",#REF!)</f>
        <v>#REF!</v>
      </c>
      <c r="F17" s="232" t="str">
        <f>_xlfn.XLOOKUP($H17,tbl_ejes_estrategicos[Ejes Estratégicos],tbl_ejes_estrategicos[Cod_Eje],"",0)</f>
        <v>EE.1</v>
      </c>
      <c r="G17" s="232" t="str">
        <f>_xlfn.XLOOKUP(Tabla3[[#This Row],[Resultado Estratégico Institucional]],Tabla13[RE Concatenado],Tabla13[RE],"",0)</f>
        <v>RE1.6</v>
      </c>
      <c r="H17" s="231" t="s">
        <v>111</v>
      </c>
      <c r="I17" s="231" t="s">
        <v>130</v>
      </c>
      <c r="J17" s="284" t="s">
        <v>132</v>
      </c>
      <c r="K17" s="231"/>
      <c r="L17" s="231"/>
      <c r="M17" s="287"/>
      <c r="N17" s="285"/>
      <c r="O17" s="233"/>
      <c r="P17" s="233" t="s">
        <v>121</v>
      </c>
      <c r="Q17" s="233"/>
      <c r="R17" s="242"/>
      <c r="S17" s="242"/>
      <c r="T17" s="242"/>
      <c r="U17" s="242"/>
      <c r="V17" s="243"/>
      <c r="W17" s="242"/>
      <c r="X17" s="242"/>
      <c r="Y17" s="242"/>
      <c r="Z17" s="242"/>
      <c r="AA17" s="242"/>
      <c r="AB17" s="242"/>
      <c r="AC17" s="242"/>
      <c r="AD17" s="242"/>
      <c r="AE17" s="243"/>
      <c r="AF17" s="243"/>
      <c r="AG17" s="243"/>
      <c r="AH17" s="243"/>
      <c r="AI17" s="243"/>
      <c r="AJ17" s="243"/>
      <c r="AK17" s="243"/>
      <c r="AL17" s="243"/>
      <c r="AM17" s="243"/>
      <c r="AN17" s="243"/>
      <c r="AO17" s="243"/>
      <c r="AP17" s="243"/>
    </row>
    <row r="18" spans="2:42" s="253" customFormat="1" ht="63.75" x14ac:dyDescent="0.2">
      <c r="B18" s="207" t="e">
        <f>IF('Formulario PPGR1'!$H18="","",CONCATENATE('Formulario PPGR1'!$C18,".",'Formulario PPGR1'!$D18,".",'Formulario PPGR1'!$E18,".",#REF!))</f>
        <v>#REF!</v>
      </c>
      <c r="C18" s="207" t="e">
        <f>IF('Formulario PPGR1'!$H18="","",#REF!)</f>
        <v>#REF!</v>
      </c>
      <c r="D18" s="207" t="e">
        <f>IF('Formulario PPGR1'!$H18="","",#REF!)</f>
        <v>#REF!</v>
      </c>
      <c r="E18" s="207" t="e">
        <f>IF('Formulario PPGR1'!$H18="","",#REF!)</f>
        <v>#REF!</v>
      </c>
      <c r="F18" s="232" t="str">
        <f>_xlfn.XLOOKUP($H18,tbl_ejes_estrategicos[Ejes Estratégicos],tbl_ejes_estrategicos[Cod_Eje],"",0)</f>
        <v>EE.1</v>
      </c>
      <c r="G18" s="232" t="str">
        <f>_xlfn.XLOOKUP(Tabla3[[#This Row],[Resultado Estratégico Institucional]],Tabla13[RE Concatenado],Tabla13[RE],"",0)</f>
        <v>RE1.6</v>
      </c>
      <c r="H18" s="231" t="s">
        <v>111</v>
      </c>
      <c r="I18" s="231" t="s">
        <v>130</v>
      </c>
      <c r="J18" s="284" t="s">
        <v>133</v>
      </c>
      <c r="K18" s="231"/>
      <c r="L18" s="231"/>
      <c r="M18" s="288"/>
      <c r="N18" s="285"/>
      <c r="O18" s="233"/>
      <c r="P18" s="233" t="s">
        <v>121</v>
      </c>
      <c r="Q18" s="233"/>
      <c r="R18" s="242"/>
      <c r="S18" s="242"/>
      <c r="T18" s="242"/>
      <c r="U18" s="242"/>
      <c r="V18" s="243"/>
      <c r="W18" s="242"/>
      <c r="X18" s="242"/>
      <c r="Y18" s="242"/>
      <c r="Z18" s="242"/>
      <c r="AA18" s="242"/>
      <c r="AB18" s="242"/>
      <c r="AC18" s="242"/>
      <c r="AD18" s="242"/>
      <c r="AE18" s="243"/>
      <c r="AF18" s="243"/>
      <c r="AG18" s="243"/>
      <c r="AH18" s="243"/>
      <c r="AI18" s="243"/>
      <c r="AJ18" s="243"/>
      <c r="AK18" s="243"/>
      <c r="AL18" s="243"/>
      <c r="AM18" s="243"/>
      <c r="AN18" s="243"/>
      <c r="AO18" s="243"/>
      <c r="AP18" s="243"/>
    </row>
    <row r="19" spans="2:42" s="253" customFormat="1" ht="89.25" x14ac:dyDescent="0.2">
      <c r="B19" s="667" t="e">
        <f>IF('Formulario PPGR1'!$H19="","",CONCATENATE('Formulario PPGR1'!$C19,".",'Formulario PPGR1'!$D19,".",'Formulario PPGR1'!$E19,".",#REF!))</f>
        <v>#REF!</v>
      </c>
      <c r="C19" s="667" t="e">
        <f>IF('Formulario PPGR1'!$H19="","",#REF!)</f>
        <v>#REF!</v>
      </c>
      <c r="D19" s="667" t="e">
        <f>IF('Formulario PPGR1'!$H19="","",#REF!)</f>
        <v>#REF!</v>
      </c>
      <c r="E19" s="667" t="e">
        <f>IF('Formulario PPGR1'!$H19="","",#REF!)</f>
        <v>#REF!</v>
      </c>
      <c r="F19" s="668" t="str">
        <f>_xlfn.XLOOKUP($H19,tbl_ejes_estrategicos[Ejes Estratégicos],tbl_ejes_estrategicos[Cod_Eje],"",0)</f>
        <v>EE.1</v>
      </c>
      <c r="G19" s="232" t="str">
        <f>_xlfn.XLOOKUP(Tabla3[[#This Row],[Resultado Estratégico Institucional]],Tabla13[RE Concatenado],Tabla13[RE],"",0)</f>
        <v>RE1.6</v>
      </c>
      <c r="H19" s="231" t="s">
        <v>111</v>
      </c>
      <c r="I19" s="231" t="s">
        <v>130</v>
      </c>
      <c r="J19" s="673" t="s">
        <v>134</v>
      </c>
      <c r="K19" s="666"/>
      <c r="L19" s="666"/>
      <c r="M19" s="674"/>
      <c r="N19" s="675"/>
      <c r="O19" s="667"/>
      <c r="P19" s="233" t="s">
        <v>121</v>
      </c>
      <c r="Q19" s="676"/>
      <c r="R19" s="242"/>
      <c r="S19" s="242"/>
      <c r="T19" s="242"/>
      <c r="U19" s="242"/>
      <c r="V19" s="243"/>
      <c r="W19" s="242"/>
      <c r="X19" s="242"/>
      <c r="Y19" s="242"/>
      <c r="Z19" s="242"/>
      <c r="AA19" s="242"/>
      <c r="AB19" s="242"/>
      <c r="AC19" s="242"/>
      <c r="AD19" s="242"/>
      <c r="AE19" s="243"/>
      <c r="AF19" s="243"/>
      <c r="AG19" s="243"/>
      <c r="AH19" s="243"/>
      <c r="AI19" s="243"/>
      <c r="AJ19" s="243"/>
      <c r="AK19" s="243"/>
      <c r="AL19" s="243"/>
      <c r="AM19" s="243"/>
      <c r="AN19" s="243"/>
      <c r="AO19" s="243"/>
      <c r="AP19" s="243"/>
    </row>
    <row r="20" spans="2:42" s="253" customFormat="1" ht="63.75" x14ac:dyDescent="0.2">
      <c r="B20" s="667" t="e">
        <f>IF('Formulario PPGR1'!$H20="","",CONCATENATE('Formulario PPGR1'!$C20,".",'Formulario PPGR1'!$D20,".",'Formulario PPGR1'!$E20,".",#REF!))</f>
        <v>#REF!</v>
      </c>
      <c r="C20" s="667" t="e">
        <f>IF('Formulario PPGR1'!$H20="","",#REF!)</f>
        <v>#REF!</v>
      </c>
      <c r="D20" s="667" t="e">
        <f>IF('Formulario PPGR1'!$H20="","",#REF!)</f>
        <v>#REF!</v>
      </c>
      <c r="E20" s="667" t="e">
        <f>IF('Formulario PPGR1'!$H20="","",#REF!)</f>
        <v>#REF!</v>
      </c>
      <c r="F20" s="668" t="str">
        <f>_xlfn.XLOOKUP($H20,tbl_ejes_estrategicos[Ejes Estratégicos],tbl_ejes_estrategicos[Cod_Eje],"",0)</f>
        <v>EE.1</v>
      </c>
      <c r="G20" s="232" t="str">
        <f>_xlfn.XLOOKUP(Tabla3[[#This Row],[Resultado Estratégico Institucional]],Tabla13[RE Concatenado],Tabla13[RE],"",0)</f>
        <v>RE1.6</v>
      </c>
      <c r="H20" s="231" t="s">
        <v>111</v>
      </c>
      <c r="I20" s="231" t="s">
        <v>130</v>
      </c>
      <c r="J20" s="673" t="s">
        <v>135</v>
      </c>
      <c r="K20" s="666"/>
      <c r="L20" s="666"/>
      <c r="M20" s="674"/>
      <c r="N20" s="675"/>
      <c r="O20" s="667"/>
      <c r="P20" s="206" t="s">
        <v>136</v>
      </c>
      <c r="Q20" s="676" t="s">
        <v>115</v>
      </c>
      <c r="R20" s="242"/>
      <c r="S20" s="242"/>
      <c r="T20" s="242"/>
      <c r="U20" s="242"/>
      <c r="V20" s="243"/>
      <c r="W20" s="242"/>
      <c r="X20" s="242"/>
      <c r="Y20" s="242"/>
      <c r="Z20" s="242"/>
      <c r="AA20" s="242"/>
      <c r="AB20" s="242"/>
      <c r="AC20" s="242"/>
      <c r="AD20" s="242"/>
      <c r="AE20" s="243"/>
      <c r="AF20" s="243"/>
      <c r="AG20" s="243"/>
      <c r="AH20" s="243"/>
      <c r="AI20" s="243"/>
      <c r="AJ20" s="243"/>
      <c r="AK20" s="243"/>
      <c r="AL20" s="243"/>
      <c r="AM20" s="243"/>
      <c r="AN20" s="243"/>
      <c r="AO20" s="243"/>
      <c r="AP20" s="243"/>
    </row>
    <row r="21" spans="2:42" s="253" customFormat="1" ht="76.5" x14ac:dyDescent="0.2">
      <c r="B21" s="667" t="e">
        <f>IF('Formulario PPGR1'!$H21="","",CONCATENATE('Formulario PPGR1'!$C21,".",'Formulario PPGR1'!$D21,".",'Formulario PPGR1'!$E21,".",#REF!))</f>
        <v>#REF!</v>
      </c>
      <c r="C21" s="667" t="e">
        <f>IF('Formulario PPGR1'!$H21="","",#REF!)</f>
        <v>#REF!</v>
      </c>
      <c r="D21" s="667" t="e">
        <f>IF('Formulario PPGR1'!$H21="","",#REF!)</f>
        <v>#REF!</v>
      </c>
      <c r="E21" s="667" t="e">
        <f>IF('Formulario PPGR1'!$H21="","",#REF!)</f>
        <v>#REF!</v>
      </c>
      <c r="F21" s="668" t="str">
        <f>_xlfn.XLOOKUP($H21,tbl_ejes_estrategicos[Ejes Estratégicos],tbl_ejes_estrategicos[Cod_Eje],"",0)</f>
        <v>EE.1</v>
      </c>
      <c r="G21" s="232" t="str">
        <f>_xlfn.XLOOKUP(Tabla3[[#This Row],[Resultado Estratégico Institucional]],Tabla13[RE Concatenado],Tabla13[RE],"",0)</f>
        <v>RE1.6</v>
      </c>
      <c r="H21" s="231" t="s">
        <v>111</v>
      </c>
      <c r="I21" s="231" t="s">
        <v>130</v>
      </c>
      <c r="J21" s="673" t="s">
        <v>137</v>
      </c>
      <c r="K21" s="666"/>
      <c r="L21" s="666"/>
      <c r="M21" s="674"/>
      <c r="N21" s="675"/>
      <c r="O21" s="667"/>
      <c r="P21" s="206" t="s">
        <v>138</v>
      </c>
      <c r="Q21" s="676" t="s">
        <v>115</v>
      </c>
      <c r="R21" s="242"/>
      <c r="S21" s="242"/>
      <c r="T21" s="242"/>
      <c r="U21" s="242"/>
      <c r="V21" s="243"/>
      <c r="W21" s="242"/>
      <c r="X21" s="242"/>
      <c r="Y21" s="242"/>
      <c r="Z21" s="242"/>
      <c r="AA21" s="242"/>
      <c r="AB21" s="242"/>
      <c r="AC21" s="242"/>
      <c r="AD21" s="242"/>
      <c r="AE21" s="243"/>
      <c r="AF21" s="243"/>
      <c r="AG21" s="243"/>
      <c r="AH21" s="243"/>
      <c r="AI21" s="243"/>
      <c r="AJ21" s="243"/>
      <c r="AK21" s="243"/>
      <c r="AL21" s="243"/>
      <c r="AM21" s="243"/>
      <c r="AN21" s="243"/>
      <c r="AO21" s="243"/>
      <c r="AP21" s="243"/>
    </row>
    <row r="22" spans="2:42" s="253" customFormat="1" ht="63.75" x14ac:dyDescent="0.2">
      <c r="B22" s="207" t="e">
        <f>IF('Formulario PPGR1'!$H22="","",CONCATENATE('Formulario PPGR1'!$C22,".",'Formulario PPGR1'!$D22,".",'Formulario PPGR1'!$E22,".",#REF!))</f>
        <v>#REF!</v>
      </c>
      <c r="C22" s="207" t="e">
        <f>IF('Formulario PPGR1'!$H22="","",#REF!)</f>
        <v>#REF!</v>
      </c>
      <c r="D22" s="207" t="e">
        <f>IF('Formulario PPGR1'!$H22="","",#REF!)</f>
        <v>#REF!</v>
      </c>
      <c r="E22" s="207" t="e">
        <f>IF('Formulario PPGR1'!$H22="","",#REF!)</f>
        <v>#REF!</v>
      </c>
      <c r="F22" s="232" t="str">
        <f>_xlfn.XLOOKUP($H22,tbl_ejes_estrategicos[Ejes Estratégicos],tbl_ejes_estrategicos[Cod_Eje],"",0)</f>
        <v>EE.1</v>
      </c>
      <c r="G22" s="232" t="str">
        <f>_xlfn.XLOOKUP(Tabla3[[#This Row],[Resultado Estratégico Institucional]],Tabla13[RE Concatenado],Tabla13[RE],"",0)</f>
        <v>RE1.6</v>
      </c>
      <c r="H22" s="231" t="s">
        <v>111</v>
      </c>
      <c r="I22" s="231" t="s">
        <v>130</v>
      </c>
      <c r="J22" s="284" t="s">
        <v>139</v>
      </c>
      <c r="K22" s="231"/>
      <c r="L22" s="231"/>
      <c r="M22" s="287"/>
      <c r="N22" s="287"/>
      <c r="O22" s="233"/>
      <c r="P22" s="206" t="s">
        <v>138</v>
      </c>
      <c r="Q22" s="676" t="s">
        <v>115</v>
      </c>
      <c r="R22" s="242"/>
      <c r="S22" s="242"/>
      <c r="T22" s="242"/>
      <c r="U22" s="242"/>
      <c r="V22" s="243"/>
      <c r="W22" s="242"/>
      <c r="X22" s="242"/>
      <c r="Y22" s="242"/>
      <c r="Z22" s="242"/>
      <c r="AA22" s="242"/>
      <c r="AB22" s="242"/>
      <c r="AC22" s="242"/>
      <c r="AD22" s="242"/>
      <c r="AE22" s="243"/>
      <c r="AF22" s="243"/>
      <c r="AG22" s="243"/>
      <c r="AH22" s="243"/>
      <c r="AI22" s="243"/>
      <c r="AJ22" s="243"/>
      <c r="AK22" s="243"/>
      <c r="AL22" s="243"/>
      <c r="AM22" s="243"/>
      <c r="AN22" s="243"/>
      <c r="AO22" s="243"/>
      <c r="AP22" s="243"/>
    </row>
    <row r="23" spans="2:42" s="253" customFormat="1" ht="76.5" x14ac:dyDescent="0.2">
      <c r="B23" s="207" t="e">
        <f>IF('Formulario PPGR1'!$H23="","",CONCATENATE('Formulario PPGR1'!$C23,".",'Formulario PPGR1'!$D23,".",'Formulario PPGR1'!$E23,".",#REF!))</f>
        <v>#REF!</v>
      </c>
      <c r="C23" s="207" t="e">
        <f>IF('Formulario PPGR1'!$H23="","",#REF!)</f>
        <v>#REF!</v>
      </c>
      <c r="D23" s="207" t="e">
        <f>IF('Formulario PPGR1'!$H23="","",#REF!)</f>
        <v>#REF!</v>
      </c>
      <c r="E23" s="207" t="e">
        <f>IF('Formulario PPGR1'!$H23="","",#REF!)</f>
        <v>#REF!</v>
      </c>
      <c r="F23" s="232" t="str">
        <f>_xlfn.XLOOKUP($H23,tbl_ejes_estrategicos[Ejes Estratégicos],tbl_ejes_estrategicos[Cod_Eje],"",0)</f>
        <v>EE.1</v>
      </c>
      <c r="G23" s="232" t="str">
        <f>_xlfn.XLOOKUP(Tabla3[[#This Row],[Resultado Estratégico Institucional]],Tabla13[RE Concatenado],Tabla13[RE],"",0)</f>
        <v>RE1.6</v>
      </c>
      <c r="H23" s="231" t="s">
        <v>111</v>
      </c>
      <c r="I23" s="231" t="s">
        <v>130</v>
      </c>
      <c r="J23" s="284" t="s">
        <v>140</v>
      </c>
      <c r="K23" s="231"/>
      <c r="L23" s="231"/>
      <c r="M23" s="287"/>
      <c r="N23" s="285"/>
      <c r="O23" s="233"/>
      <c r="P23" s="206" t="s">
        <v>138</v>
      </c>
      <c r="Q23" s="676" t="s">
        <v>115</v>
      </c>
      <c r="R23" s="242"/>
      <c r="S23" s="242"/>
      <c r="T23" s="242"/>
      <c r="U23" s="242"/>
      <c r="V23" s="243"/>
      <c r="W23" s="242"/>
      <c r="X23" s="242"/>
      <c r="Y23" s="242"/>
      <c r="Z23" s="242"/>
      <c r="AA23" s="242"/>
      <c r="AB23" s="242"/>
      <c r="AC23" s="242"/>
      <c r="AD23" s="242"/>
      <c r="AE23" s="243"/>
      <c r="AF23" s="243"/>
      <c r="AG23" s="243"/>
      <c r="AH23" s="243"/>
      <c r="AI23" s="243"/>
      <c r="AJ23" s="243"/>
      <c r="AK23" s="243"/>
      <c r="AL23" s="243"/>
      <c r="AM23" s="243"/>
      <c r="AN23" s="243"/>
      <c r="AO23" s="243"/>
      <c r="AP23" s="243"/>
    </row>
    <row r="24" spans="2:42" s="253" customFormat="1" ht="76.5" x14ac:dyDescent="0.2">
      <c r="B24" s="207" t="e">
        <f>IF('Formulario PPGR1'!$H24="","",CONCATENATE('Formulario PPGR1'!$C24,".",'Formulario PPGR1'!$D24,".",'Formulario PPGR1'!$E24,".",#REF!))</f>
        <v>#REF!</v>
      </c>
      <c r="C24" s="207" t="e">
        <f>IF('Formulario PPGR1'!$H24="","",#REF!)</f>
        <v>#REF!</v>
      </c>
      <c r="D24" s="207" t="e">
        <f>IF('Formulario PPGR1'!$H24="","",#REF!)</f>
        <v>#REF!</v>
      </c>
      <c r="E24" s="207" t="e">
        <f>IF('Formulario PPGR1'!$H24="","",#REF!)</f>
        <v>#REF!</v>
      </c>
      <c r="F24" s="232" t="str">
        <f>_xlfn.XLOOKUP($H24,tbl_ejes_estrategicos[Ejes Estratégicos],tbl_ejes_estrategicos[Cod_Eje],"",0)</f>
        <v>EE.1</v>
      </c>
      <c r="G24" s="232" t="str">
        <f>_xlfn.XLOOKUP(Tabla3[[#This Row],[Resultado Estratégico Institucional]],Tabla13[RE Concatenado],Tabla13[RE],"",0)</f>
        <v>RE1.7</v>
      </c>
      <c r="H24" s="231" t="s">
        <v>111</v>
      </c>
      <c r="I24" s="231" t="s">
        <v>141</v>
      </c>
      <c r="J24" s="284" t="s">
        <v>142</v>
      </c>
      <c r="K24" s="231"/>
      <c r="L24" s="231"/>
      <c r="M24" s="286"/>
      <c r="N24" s="289"/>
      <c r="O24" s="233"/>
      <c r="P24" s="233" t="s">
        <v>126</v>
      </c>
      <c r="Q24" s="676" t="s">
        <v>143</v>
      </c>
      <c r="R24" s="242"/>
      <c r="S24" s="242"/>
      <c r="T24" s="242"/>
      <c r="U24" s="242"/>
      <c r="V24" s="243"/>
      <c r="W24" s="242"/>
      <c r="X24" s="242"/>
      <c r="Y24" s="242"/>
      <c r="Z24" s="242"/>
      <c r="AA24" s="242"/>
      <c r="AB24" s="242"/>
      <c r="AC24" s="242"/>
      <c r="AD24" s="242"/>
      <c r="AE24" s="243"/>
      <c r="AF24" s="243"/>
      <c r="AG24" s="243"/>
      <c r="AH24" s="243"/>
      <c r="AI24" s="243"/>
      <c r="AJ24" s="243"/>
      <c r="AK24" s="243"/>
      <c r="AL24" s="243"/>
      <c r="AM24" s="243"/>
      <c r="AN24" s="243"/>
      <c r="AO24" s="243"/>
      <c r="AP24" s="243"/>
    </row>
    <row r="25" spans="2:42" s="253" customFormat="1" ht="89.25" x14ac:dyDescent="0.2">
      <c r="B25" s="207" t="e">
        <f>IF('Formulario PPGR1'!$H25="","",CONCATENATE('Formulario PPGR1'!$C25,".",'Formulario PPGR1'!$D25,".",'Formulario PPGR1'!$E25,".",#REF!))</f>
        <v>#REF!</v>
      </c>
      <c r="C25" s="207" t="e">
        <f>IF('Formulario PPGR1'!$H25="","",#REF!)</f>
        <v>#REF!</v>
      </c>
      <c r="D25" s="207" t="e">
        <f>IF('Formulario PPGR1'!$H25="","",#REF!)</f>
        <v>#REF!</v>
      </c>
      <c r="E25" s="207" t="e">
        <f>IF('Formulario PPGR1'!$H25="","",#REF!)</f>
        <v>#REF!</v>
      </c>
      <c r="F25" s="232" t="str">
        <f>_xlfn.XLOOKUP($H25,tbl_ejes_estrategicos[Ejes Estratégicos],tbl_ejes_estrategicos[Cod_Eje],"",0)</f>
        <v>EE.1</v>
      </c>
      <c r="G25" s="232" t="str">
        <f>_xlfn.XLOOKUP(Tabla3[[#This Row],[Resultado Estratégico Institucional]],Tabla13[RE Concatenado],Tabla13[RE],"",0)</f>
        <v>RE1.8</v>
      </c>
      <c r="H25" s="231" t="s">
        <v>111</v>
      </c>
      <c r="I25" s="231" t="s">
        <v>144</v>
      </c>
      <c r="J25" s="284" t="s">
        <v>145</v>
      </c>
      <c r="K25" s="231"/>
      <c r="L25" s="231"/>
      <c r="M25" s="285"/>
      <c r="N25" s="285"/>
      <c r="O25" s="206"/>
      <c r="P25" s="233" t="s">
        <v>121</v>
      </c>
      <c r="Q25" s="233"/>
      <c r="R25" s="242"/>
      <c r="S25" s="242"/>
      <c r="T25" s="242"/>
      <c r="U25" s="242"/>
      <c r="V25" s="243"/>
      <c r="W25" s="242"/>
      <c r="X25" s="242"/>
      <c r="Y25" s="242"/>
      <c r="Z25" s="242"/>
      <c r="AA25" s="242"/>
      <c r="AB25" s="242"/>
      <c r="AC25" s="242"/>
      <c r="AD25" s="242"/>
      <c r="AE25" s="243"/>
      <c r="AF25" s="243"/>
      <c r="AG25" s="243"/>
      <c r="AH25" s="243"/>
      <c r="AI25" s="243"/>
      <c r="AJ25" s="243"/>
      <c r="AK25" s="243"/>
      <c r="AL25" s="243"/>
      <c r="AM25" s="243"/>
      <c r="AN25" s="243"/>
      <c r="AO25" s="243"/>
      <c r="AP25" s="243"/>
    </row>
    <row r="26" spans="2:42" s="253" customFormat="1" ht="89.25" x14ac:dyDescent="0.2">
      <c r="B26" s="207" t="e">
        <f>IF('Formulario PPGR1'!$H26="","",CONCATENATE('Formulario PPGR1'!$C26,".",'Formulario PPGR1'!$D26,".",'Formulario PPGR1'!$E26,".",#REF!))</f>
        <v>#REF!</v>
      </c>
      <c r="C26" s="207" t="e">
        <f>IF('Formulario PPGR1'!$H26="","",#REF!)</f>
        <v>#REF!</v>
      </c>
      <c r="D26" s="207" t="e">
        <f>IF('Formulario PPGR1'!$H26="","",#REF!)</f>
        <v>#REF!</v>
      </c>
      <c r="E26" s="207" t="e">
        <f>IF('Formulario PPGR1'!$H26="","",#REF!)</f>
        <v>#REF!</v>
      </c>
      <c r="F26" s="232" t="str">
        <f>_xlfn.XLOOKUP($H26,tbl_ejes_estrategicos[Ejes Estratégicos],tbl_ejes_estrategicos[Cod_Eje],"",0)</f>
        <v>EE.1</v>
      </c>
      <c r="G26" s="232" t="str">
        <f>_xlfn.XLOOKUP(Tabla3[[#This Row],[Resultado Estratégico Institucional]],Tabla13[RE Concatenado],Tabla13[RE],"",0)</f>
        <v>RE1.8</v>
      </c>
      <c r="H26" s="231" t="s">
        <v>111</v>
      </c>
      <c r="I26" s="231" t="s">
        <v>144</v>
      </c>
      <c r="J26" s="284" t="s">
        <v>146</v>
      </c>
      <c r="K26" s="231"/>
      <c r="L26" s="231"/>
      <c r="M26" s="285"/>
      <c r="N26" s="285"/>
      <c r="O26" s="206"/>
      <c r="P26" s="206" t="s">
        <v>147</v>
      </c>
      <c r="Q26" s="233"/>
      <c r="R26" s="242"/>
      <c r="S26" s="242"/>
      <c r="T26" s="242"/>
      <c r="U26" s="242"/>
      <c r="V26" s="243"/>
      <c r="W26" s="242"/>
      <c r="X26" s="242"/>
      <c r="Y26" s="242"/>
      <c r="Z26" s="242"/>
      <c r="AA26" s="242"/>
      <c r="AB26" s="242"/>
      <c r="AC26" s="242"/>
      <c r="AD26" s="242"/>
      <c r="AE26" s="243"/>
      <c r="AF26" s="243"/>
      <c r="AG26" s="243"/>
      <c r="AH26" s="243"/>
      <c r="AI26" s="243"/>
      <c r="AJ26" s="243"/>
      <c r="AK26" s="243"/>
      <c r="AL26" s="243"/>
      <c r="AM26" s="243"/>
      <c r="AN26" s="243"/>
      <c r="AO26" s="243"/>
      <c r="AP26" s="243"/>
    </row>
    <row r="27" spans="2:42" s="253" customFormat="1" ht="102" x14ac:dyDescent="0.2">
      <c r="B27" s="207" t="e">
        <f>IF('Formulario PPGR1'!$H27="","",CONCATENATE('Formulario PPGR1'!$C27,".",'Formulario PPGR1'!$D27,".",'Formulario PPGR1'!$E27,".",#REF!))</f>
        <v>#REF!</v>
      </c>
      <c r="C27" s="207" t="e">
        <f>IF('Formulario PPGR1'!$H27="","",#REF!)</f>
        <v>#REF!</v>
      </c>
      <c r="D27" s="207" t="e">
        <f>IF('Formulario PPGR1'!$H27="","",#REF!)</f>
        <v>#REF!</v>
      </c>
      <c r="E27" s="207" t="e">
        <f>IF('Formulario PPGR1'!$H27="","",#REF!)</f>
        <v>#REF!</v>
      </c>
      <c r="F27" s="232" t="str">
        <f>_xlfn.XLOOKUP($H27,tbl_ejes_estrategicos[Ejes Estratégicos],tbl_ejes_estrategicos[Cod_Eje],"",0)</f>
        <v>EE.1</v>
      </c>
      <c r="G27" s="232" t="str">
        <f>_xlfn.XLOOKUP(Tabla3[[#This Row],[Resultado Estratégico Institucional]],Tabla13[RE Concatenado],Tabla13[RE],"",0)</f>
        <v>RE1.8</v>
      </c>
      <c r="H27" s="231" t="s">
        <v>111</v>
      </c>
      <c r="I27" s="231" t="s">
        <v>144</v>
      </c>
      <c r="J27" s="284" t="s">
        <v>148</v>
      </c>
      <c r="K27" s="231"/>
      <c r="L27" s="231"/>
      <c r="M27" s="287"/>
      <c r="N27" s="287"/>
      <c r="O27" s="206"/>
      <c r="P27" s="206" t="s">
        <v>147</v>
      </c>
      <c r="Q27" s="233"/>
      <c r="R27" s="242"/>
      <c r="S27" s="242"/>
      <c r="T27" s="242"/>
      <c r="U27" s="242"/>
      <c r="V27" s="243"/>
      <c r="W27" s="242"/>
      <c r="X27" s="242"/>
      <c r="Y27" s="242"/>
      <c r="Z27" s="242"/>
      <c r="AA27" s="242"/>
      <c r="AB27" s="242"/>
      <c r="AC27" s="242"/>
      <c r="AD27" s="242"/>
      <c r="AE27" s="243"/>
      <c r="AF27" s="243"/>
      <c r="AG27" s="243"/>
      <c r="AH27" s="243"/>
      <c r="AI27" s="243"/>
      <c r="AJ27" s="243"/>
      <c r="AK27" s="243"/>
      <c r="AL27" s="243"/>
      <c r="AM27" s="243"/>
      <c r="AN27" s="243"/>
      <c r="AO27" s="243"/>
      <c r="AP27" s="243"/>
    </row>
    <row r="28" spans="2:42" s="253" customFormat="1" ht="63.75" x14ac:dyDescent="0.2">
      <c r="B28" s="207" t="e">
        <f>IF('Formulario PPGR1'!$H28="","",CONCATENATE('Formulario PPGR1'!$C28,".",'Formulario PPGR1'!$D28,".",'Formulario PPGR1'!$E28,".",#REF!))</f>
        <v>#REF!</v>
      </c>
      <c r="C28" s="207" t="e">
        <f>IF('Formulario PPGR1'!$H28="","",#REF!)</f>
        <v>#REF!</v>
      </c>
      <c r="D28" s="207" t="e">
        <f>IF('Formulario PPGR1'!$H28="","",#REF!)</f>
        <v>#REF!</v>
      </c>
      <c r="E28" s="207" t="e">
        <f>IF('Formulario PPGR1'!$H28="","",#REF!)</f>
        <v>#REF!</v>
      </c>
      <c r="F28" s="232" t="str">
        <f>_xlfn.XLOOKUP($H28,tbl_ejes_estrategicos[Ejes Estratégicos],tbl_ejes_estrategicos[Cod_Eje],"",0)</f>
        <v>EE.1</v>
      </c>
      <c r="G28" s="232" t="str">
        <f>_xlfn.XLOOKUP(Tabla3[[#This Row],[Resultado Estratégico Institucional]],Tabla13[RE Concatenado],Tabla13[RE],"",0)</f>
        <v>RE1.9</v>
      </c>
      <c r="H28" s="231" t="s">
        <v>111</v>
      </c>
      <c r="I28" s="231" t="s">
        <v>149</v>
      </c>
      <c r="J28" s="284" t="s">
        <v>150</v>
      </c>
      <c r="K28" s="231"/>
      <c r="L28" s="231"/>
      <c r="M28" s="285"/>
      <c r="N28" s="285"/>
      <c r="O28" s="206"/>
      <c r="P28" s="233" t="s">
        <v>121</v>
      </c>
      <c r="Q28" s="233"/>
      <c r="R28" s="242"/>
      <c r="S28" s="242"/>
      <c r="T28" s="242"/>
      <c r="U28" s="242"/>
      <c r="V28" s="243"/>
      <c r="W28" s="242"/>
      <c r="X28" s="242"/>
      <c r="Y28" s="242"/>
      <c r="Z28" s="242"/>
      <c r="AA28" s="242"/>
      <c r="AB28" s="242"/>
      <c r="AC28" s="242"/>
      <c r="AD28" s="242"/>
      <c r="AE28" s="243"/>
      <c r="AF28" s="243"/>
      <c r="AG28" s="243"/>
      <c r="AH28" s="243"/>
      <c r="AI28" s="243"/>
      <c r="AJ28" s="243"/>
      <c r="AK28" s="243"/>
      <c r="AL28" s="243"/>
      <c r="AM28" s="243"/>
      <c r="AN28" s="243"/>
      <c r="AO28" s="243"/>
      <c r="AP28" s="243"/>
    </row>
    <row r="29" spans="2:42" s="253" customFormat="1" ht="63.75" x14ac:dyDescent="0.2">
      <c r="B29" s="207" t="e">
        <f>IF('Formulario PPGR1'!$H29="","",CONCATENATE('Formulario PPGR1'!$C29,".",'Formulario PPGR1'!$D29,".",'Formulario PPGR1'!$E29,".",#REF!))</f>
        <v>#REF!</v>
      </c>
      <c r="C29" s="207" t="e">
        <f>IF('Formulario PPGR1'!$H29="","",#REF!)</f>
        <v>#REF!</v>
      </c>
      <c r="D29" s="207" t="e">
        <f>IF('Formulario PPGR1'!$H29="","",#REF!)</f>
        <v>#REF!</v>
      </c>
      <c r="E29" s="207" t="e">
        <f>IF('Formulario PPGR1'!$H29="","",#REF!)</f>
        <v>#REF!</v>
      </c>
      <c r="F29" s="232" t="str">
        <f>_xlfn.XLOOKUP($H29,tbl_ejes_estrategicos[Ejes Estratégicos],tbl_ejes_estrategicos[Cod_Eje],"",0)</f>
        <v>EE.1</v>
      </c>
      <c r="G29" s="232" t="str">
        <f>_xlfn.XLOOKUP(Tabla3[[#This Row],[Resultado Estratégico Institucional]],Tabla13[RE Concatenado],Tabla13[RE],"",0)</f>
        <v>RE1.10</v>
      </c>
      <c r="H29" s="231" t="s">
        <v>111</v>
      </c>
      <c r="I29" s="231" t="s">
        <v>151</v>
      </c>
      <c r="J29" s="284" t="s">
        <v>152</v>
      </c>
      <c r="K29" s="258"/>
      <c r="L29" s="258"/>
      <c r="M29" s="258"/>
      <c r="N29" s="258"/>
      <c r="O29" s="206"/>
      <c r="P29" s="290" t="s">
        <v>121</v>
      </c>
      <c r="Q29" s="290" t="s">
        <v>153</v>
      </c>
      <c r="R29" s="242"/>
      <c r="S29" s="242"/>
      <c r="T29" s="242"/>
      <c r="U29" s="242"/>
      <c r="V29" s="243"/>
      <c r="W29" s="242"/>
      <c r="X29" s="242"/>
      <c r="Y29" s="242"/>
      <c r="Z29" s="242"/>
      <c r="AA29" s="242"/>
      <c r="AB29" s="242"/>
      <c r="AC29" s="242"/>
      <c r="AD29" s="242"/>
      <c r="AE29" s="243"/>
      <c r="AF29" s="243"/>
      <c r="AG29" s="243"/>
      <c r="AH29" s="243"/>
      <c r="AI29" s="243"/>
      <c r="AJ29" s="243"/>
      <c r="AK29" s="243"/>
      <c r="AL29" s="243"/>
      <c r="AM29" s="243"/>
      <c r="AN29" s="243"/>
      <c r="AO29" s="243"/>
      <c r="AP29" s="243"/>
    </row>
    <row r="30" spans="2:42" s="253" customFormat="1" ht="51" x14ac:dyDescent="0.2">
      <c r="B30" s="667" t="e">
        <f>IF('Formulario PPGR1'!$H30="","",CONCATENATE('Formulario PPGR1'!$C30,".",'Formulario PPGR1'!$D30,".",'Formulario PPGR1'!$E30,".",#REF!))</f>
        <v>#REF!</v>
      </c>
      <c r="C30" s="667" t="e">
        <f>IF('Formulario PPGR1'!$H30="","",#REF!)</f>
        <v>#REF!</v>
      </c>
      <c r="D30" s="667" t="e">
        <f>IF('Formulario PPGR1'!$H30="","",#REF!)</f>
        <v>#REF!</v>
      </c>
      <c r="E30" s="667" t="e">
        <f>IF('Formulario PPGR1'!$H30="","",#REF!)</f>
        <v>#REF!</v>
      </c>
      <c r="F30" s="668" t="str">
        <f>_xlfn.XLOOKUP($H30,tbl_ejes_estrategicos[Ejes Estratégicos],tbl_ejes_estrategicos[Cod_Eje],"",0)</f>
        <v>EE.1</v>
      </c>
      <c r="G30" s="232" t="str">
        <f>_xlfn.XLOOKUP(Tabla3[[#This Row],[Resultado Estratégico Institucional]],Tabla13[RE Concatenado],Tabla13[RE],"",0)</f>
        <v>RE1.11</v>
      </c>
      <c r="H30" s="666" t="s">
        <v>111</v>
      </c>
      <c r="I30" s="666" t="s">
        <v>154</v>
      </c>
      <c r="J30" s="284" t="s">
        <v>155</v>
      </c>
      <c r="K30" s="669"/>
      <c r="L30" s="669"/>
      <c r="M30" s="670"/>
      <c r="N30" s="671"/>
      <c r="O30" s="667"/>
      <c r="P30" s="290" t="s">
        <v>121</v>
      </c>
      <c r="Q30" s="672" t="s">
        <v>156</v>
      </c>
      <c r="R30" s="242"/>
      <c r="S30" s="242"/>
      <c r="T30" s="242"/>
      <c r="U30" s="242"/>
      <c r="V30" s="243"/>
      <c r="W30" s="242"/>
      <c r="X30" s="242"/>
      <c r="Y30" s="242"/>
      <c r="Z30" s="242"/>
      <c r="AA30" s="242"/>
      <c r="AB30" s="242"/>
      <c r="AC30" s="242"/>
      <c r="AD30" s="242"/>
      <c r="AE30" s="243"/>
      <c r="AF30" s="243"/>
      <c r="AG30" s="243"/>
      <c r="AH30" s="243"/>
      <c r="AI30" s="243"/>
      <c r="AJ30" s="243"/>
      <c r="AK30" s="243"/>
      <c r="AL30" s="243"/>
      <c r="AM30" s="243"/>
      <c r="AN30" s="243"/>
      <c r="AO30" s="243"/>
      <c r="AP30" s="243"/>
    </row>
    <row r="31" spans="2:42" s="253" customFormat="1" ht="51" x14ac:dyDescent="0.2">
      <c r="B31" s="667" t="e">
        <f>IF('Formulario PPGR1'!$H31="","",CONCATENATE('Formulario PPGR1'!$C31,".",'Formulario PPGR1'!$D31,".",'Formulario PPGR1'!$E31,".",#REF!))</f>
        <v>#REF!</v>
      </c>
      <c r="C31" s="667" t="e">
        <f>IF('Formulario PPGR1'!$H31="","",#REF!)</f>
        <v>#REF!</v>
      </c>
      <c r="D31" s="667" t="e">
        <f>IF('Formulario PPGR1'!$H31="","",#REF!)</f>
        <v>#REF!</v>
      </c>
      <c r="E31" s="667" t="e">
        <f>IF('Formulario PPGR1'!$H31="","",#REF!)</f>
        <v>#REF!</v>
      </c>
      <c r="F31" s="668" t="str">
        <f>_xlfn.XLOOKUP($H31,tbl_ejes_estrategicos[Ejes Estratégicos],tbl_ejes_estrategicos[Cod_Eje],"",0)</f>
        <v>EE.1</v>
      </c>
      <c r="G31" s="232" t="str">
        <f>_xlfn.XLOOKUP(Tabla3[[#This Row],[Resultado Estratégico Institucional]],Tabla13[RE Concatenado],Tabla13[RE],"",0)</f>
        <v>RE1.11</v>
      </c>
      <c r="H31" s="666" t="s">
        <v>111</v>
      </c>
      <c r="I31" s="666" t="s">
        <v>154</v>
      </c>
      <c r="J31" s="673" t="s">
        <v>157</v>
      </c>
      <c r="K31" s="669"/>
      <c r="L31" s="669"/>
      <c r="M31" s="670"/>
      <c r="N31" s="671"/>
      <c r="O31" s="667"/>
      <c r="P31" s="206" t="s">
        <v>121</v>
      </c>
      <c r="Q31" s="672" t="s">
        <v>156</v>
      </c>
      <c r="R31" s="242"/>
      <c r="S31" s="242"/>
      <c r="T31" s="242"/>
      <c r="U31" s="242"/>
      <c r="V31" s="243"/>
      <c r="W31" s="242"/>
      <c r="X31" s="242"/>
      <c r="Y31" s="242"/>
      <c r="Z31" s="242"/>
      <c r="AA31" s="242"/>
      <c r="AB31" s="242"/>
      <c r="AC31" s="242"/>
      <c r="AD31" s="242"/>
      <c r="AE31" s="243"/>
      <c r="AF31" s="243"/>
      <c r="AG31" s="243"/>
      <c r="AH31" s="243"/>
      <c r="AI31" s="243"/>
      <c r="AJ31" s="243"/>
      <c r="AK31" s="243"/>
      <c r="AL31" s="243"/>
      <c r="AM31" s="243"/>
      <c r="AN31" s="243"/>
      <c r="AO31" s="243"/>
      <c r="AP31" s="243"/>
    </row>
    <row r="32" spans="2:42" s="253" customFormat="1" ht="102" x14ac:dyDescent="0.2">
      <c r="B32" s="667" t="e">
        <f>IF('Formulario PPGR1'!$H32="","",CONCATENATE('Formulario PPGR1'!$C32,".",'Formulario PPGR1'!$D32,".",'Formulario PPGR1'!$E32,".",#REF!))</f>
        <v>#REF!</v>
      </c>
      <c r="C32" s="667" t="e">
        <f>IF('Formulario PPGR1'!$H32="","",#REF!)</f>
        <v>#REF!</v>
      </c>
      <c r="D32" s="667" t="e">
        <f>IF('Formulario PPGR1'!$H32="","",#REF!)</f>
        <v>#REF!</v>
      </c>
      <c r="E32" s="667" t="e">
        <f>IF('Formulario PPGR1'!$H32="","",#REF!)</f>
        <v>#REF!</v>
      </c>
      <c r="F32" s="668" t="str">
        <f>_xlfn.XLOOKUP($H32,tbl_ejes_estrategicos[Ejes Estratégicos],tbl_ejes_estrategicos[Cod_Eje],"",0)</f>
        <v>EE.1</v>
      </c>
      <c r="G32" s="232" t="str">
        <f>_xlfn.XLOOKUP(Tabla3[[#This Row],[Resultado Estratégico Institucional]],Tabla13[RE Concatenado],Tabla13[RE],"",0)</f>
        <v>RE1.12</v>
      </c>
      <c r="H32" s="666" t="s">
        <v>111</v>
      </c>
      <c r="I32" s="666" t="s">
        <v>158</v>
      </c>
      <c r="J32" s="673" t="s">
        <v>159</v>
      </c>
      <c r="K32" s="669"/>
      <c r="L32" s="669"/>
      <c r="M32" s="670"/>
      <c r="N32" s="671"/>
      <c r="O32" s="667"/>
      <c r="P32" s="206" t="s">
        <v>160</v>
      </c>
      <c r="Q32" s="672"/>
      <c r="R32" s="242"/>
      <c r="S32" s="242"/>
      <c r="T32" s="242"/>
      <c r="U32" s="242"/>
      <c r="V32" s="243"/>
      <c r="W32" s="242"/>
      <c r="X32" s="242"/>
      <c r="Y32" s="242"/>
      <c r="Z32" s="242"/>
      <c r="AA32" s="242"/>
      <c r="AB32" s="242"/>
      <c r="AC32" s="242"/>
      <c r="AD32" s="242"/>
      <c r="AE32" s="243"/>
      <c r="AF32" s="243"/>
      <c r="AG32" s="243"/>
      <c r="AH32" s="243"/>
      <c r="AI32" s="243"/>
      <c r="AJ32" s="243"/>
      <c r="AK32" s="243"/>
      <c r="AL32" s="243"/>
      <c r="AM32" s="243"/>
      <c r="AN32" s="243"/>
      <c r="AO32" s="243"/>
      <c r="AP32" s="243"/>
    </row>
    <row r="33" spans="2:42" s="253" customFormat="1" ht="89.25" x14ac:dyDescent="0.2">
      <c r="B33" s="667" t="e">
        <f>IF('Formulario PPGR1'!$H33="","",CONCATENATE('Formulario PPGR1'!$C33,".",'Formulario PPGR1'!$D33,".",'Formulario PPGR1'!$E33,".",#REF!))</f>
        <v>#REF!</v>
      </c>
      <c r="C33" s="667" t="e">
        <f>IF('Formulario PPGR1'!$H33="","",#REF!)</f>
        <v>#REF!</v>
      </c>
      <c r="D33" s="667" t="e">
        <f>IF('Formulario PPGR1'!$H33="","",#REF!)</f>
        <v>#REF!</v>
      </c>
      <c r="E33" s="667" t="e">
        <f>IF('Formulario PPGR1'!$H33="","",#REF!)</f>
        <v>#REF!</v>
      </c>
      <c r="F33" s="668" t="str">
        <f>_xlfn.XLOOKUP($H33,tbl_ejes_estrategicos[Ejes Estratégicos],tbl_ejes_estrategicos[Cod_Eje],"",0)</f>
        <v>EE.1</v>
      </c>
      <c r="G33" s="232" t="str">
        <f>_xlfn.XLOOKUP(Tabla3[[#This Row],[Resultado Estratégico Institucional]],Tabla13[RE Concatenado],Tabla13[RE],"",0)</f>
        <v>RE1.12</v>
      </c>
      <c r="H33" s="666" t="s">
        <v>111</v>
      </c>
      <c r="I33" s="666" t="s">
        <v>158</v>
      </c>
      <c r="J33" s="673" t="s">
        <v>161</v>
      </c>
      <c r="K33" s="669"/>
      <c r="L33" s="669"/>
      <c r="M33" s="670"/>
      <c r="N33" s="671"/>
      <c r="O33" s="667"/>
      <c r="P33" s="206" t="s">
        <v>162</v>
      </c>
      <c r="Q33" s="672" t="s">
        <v>138</v>
      </c>
      <c r="R33" s="242"/>
      <c r="S33" s="242"/>
      <c r="T33" s="242"/>
      <c r="U33" s="242"/>
      <c r="V33" s="243"/>
      <c r="W33" s="242"/>
      <c r="X33" s="242"/>
      <c r="Y33" s="242"/>
      <c r="Z33" s="242"/>
      <c r="AA33" s="242"/>
      <c r="AB33" s="242"/>
      <c r="AC33" s="242"/>
      <c r="AD33" s="242"/>
      <c r="AE33" s="243"/>
      <c r="AF33" s="243"/>
      <c r="AG33" s="243"/>
      <c r="AH33" s="243"/>
      <c r="AI33" s="243"/>
      <c r="AJ33" s="243"/>
      <c r="AK33" s="243"/>
      <c r="AL33" s="243"/>
      <c r="AM33" s="243"/>
      <c r="AN33" s="243"/>
      <c r="AO33" s="243"/>
      <c r="AP33" s="243"/>
    </row>
    <row r="34" spans="2:42" s="253" customFormat="1" ht="89.25" x14ac:dyDescent="0.2">
      <c r="B34" s="207" t="e">
        <f>IF('Formulario PPGR1'!$H34="","",CONCATENATE('Formulario PPGR1'!$C34,".",'Formulario PPGR1'!$D34,".",'Formulario PPGR1'!$E34,".",#REF!))</f>
        <v>#REF!</v>
      </c>
      <c r="C34" s="207" t="e">
        <f>IF('Formulario PPGR1'!$H34="","",#REF!)</f>
        <v>#REF!</v>
      </c>
      <c r="D34" s="207" t="e">
        <f>IF('Formulario PPGR1'!$H34="","",#REF!)</f>
        <v>#REF!</v>
      </c>
      <c r="E34" s="207" t="e">
        <f>IF('Formulario PPGR1'!$H34="","",#REF!)</f>
        <v>#REF!</v>
      </c>
      <c r="F34" s="232" t="str">
        <f>_xlfn.XLOOKUP($H34,tbl_ejes_estrategicos[Ejes Estratégicos],tbl_ejes_estrategicos[Cod_Eje],"",0)</f>
        <v>EE.1</v>
      </c>
      <c r="G34" s="232" t="str">
        <f>_xlfn.XLOOKUP(Tabla3[[#This Row],[Resultado Estratégico Institucional]],Tabla13[RE Concatenado],Tabla13[RE],"",0)</f>
        <v>RE1.12</v>
      </c>
      <c r="H34" s="666" t="s">
        <v>111</v>
      </c>
      <c r="I34" s="666" t="s">
        <v>158</v>
      </c>
      <c r="J34" s="284" t="s">
        <v>163</v>
      </c>
      <c r="K34" s="258"/>
      <c r="L34" s="258"/>
      <c r="M34" s="291"/>
      <c r="N34" s="292"/>
      <c r="O34" s="206"/>
      <c r="P34" s="206" t="s">
        <v>138</v>
      </c>
      <c r="Q34" s="290" t="s">
        <v>164</v>
      </c>
      <c r="R34" s="242"/>
      <c r="S34" s="242"/>
      <c r="T34" s="242"/>
      <c r="U34" s="242"/>
      <c r="V34" s="243"/>
      <c r="W34" s="242"/>
      <c r="X34" s="242"/>
      <c r="Y34" s="242"/>
      <c r="Z34" s="242"/>
      <c r="AA34" s="242"/>
      <c r="AB34" s="242"/>
      <c r="AC34" s="242"/>
      <c r="AD34" s="242"/>
      <c r="AE34" s="243"/>
      <c r="AF34" s="243"/>
      <c r="AG34" s="243"/>
      <c r="AH34" s="243"/>
      <c r="AI34" s="243"/>
      <c r="AJ34" s="243"/>
      <c r="AK34" s="243"/>
      <c r="AL34" s="243"/>
      <c r="AM34" s="243"/>
      <c r="AN34" s="243"/>
      <c r="AO34" s="243"/>
      <c r="AP34" s="243"/>
    </row>
    <row r="35" spans="2:42" s="253" customFormat="1" ht="102" x14ac:dyDescent="0.2">
      <c r="B35" s="207" t="e">
        <f>IF('Formulario PPGR1'!$H35="","",CONCATENATE('Formulario PPGR1'!$C35,".",'Formulario PPGR1'!$D35,".",'Formulario PPGR1'!$E35,".",#REF!))</f>
        <v>#REF!</v>
      </c>
      <c r="C35" s="207" t="e">
        <f>IF('Formulario PPGR1'!$H35="","",#REF!)</f>
        <v>#REF!</v>
      </c>
      <c r="D35" s="207" t="e">
        <f>IF('Formulario PPGR1'!$H35="","",#REF!)</f>
        <v>#REF!</v>
      </c>
      <c r="E35" s="207" t="e">
        <f>IF('Formulario PPGR1'!$H35="","",#REF!)</f>
        <v>#REF!</v>
      </c>
      <c r="F35" s="232" t="str">
        <f>_xlfn.XLOOKUP($H35,tbl_ejes_estrategicos[Ejes Estratégicos],tbl_ejes_estrategicos[Cod_Eje],"",0)</f>
        <v>EE.2</v>
      </c>
      <c r="G35" s="232" t="str">
        <f>_xlfn.XLOOKUP(Tabla3[[#This Row],[Resultado Estratégico Institucional]],Tabla13[RE Concatenado],Tabla13[RE],"",0)</f>
        <v>RE2.1</v>
      </c>
      <c r="H35" s="231" t="s">
        <v>165</v>
      </c>
      <c r="I35" s="231" t="s">
        <v>166</v>
      </c>
      <c r="J35" s="284" t="s">
        <v>167</v>
      </c>
      <c r="K35" s="231"/>
      <c r="L35" s="258"/>
      <c r="M35" s="291"/>
      <c r="N35" s="292"/>
      <c r="O35" s="206"/>
      <c r="P35" s="206" t="s">
        <v>168</v>
      </c>
      <c r="Q35" s="290"/>
      <c r="R35" s="242"/>
      <c r="S35" s="242"/>
      <c r="T35" s="242"/>
      <c r="U35" s="242"/>
      <c r="V35" s="243"/>
      <c r="W35" s="242"/>
      <c r="X35" s="242"/>
      <c r="Y35" s="242"/>
      <c r="Z35" s="242"/>
      <c r="AA35" s="242"/>
      <c r="AB35" s="242"/>
      <c r="AC35" s="242"/>
      <c r="AD35" s="242"/>
      <c r="AE35" s="243"/>
      <c r="AF35" s="243"/>
      <c r="AG35" s="243"/>
      <c r="AH35" s="243"/>
      <c r="AI35" s="243"/>
      <c r="AJ35" s="243"/>
      <c r="AK35" s="243"/>
      <c r="AL35" s="243"/>
      <c r="AM35" s="243"/>
      <c r="AN35" s="243"/>
      <c r="AO35" s="243"/>
      <c r="AP35" s="243"/>
    </row>
    <row r="36" spans="2:42" s="253" customFormat="1" ht="102" x14ac:dyDescent="0.2">
      <c r="B36" s="207" t="e">
        <f>IF('Formulario PPGR1'!$H36="","",CONCATENATE('Formulario PPGR1'!$C36,".",'Formulario PPGR1'!$D36,".",'Formulario PPGR1'!$E36,".",#REF!))</f>
        <v>#REF!</v>
      </c>
      <c r="C36" s="207" t="e">
        <f>IF('Formulario PPGR1'!$H36="","",#REF!)</f>
        <v>#REF!</v>
      </c>
      <c r="D36" s="207" t="e">
        <f>IF('Formulario PPGR1'!$H36="","",#REF!)</f>
        <v>#REF!</v>
      </c>
      <c r="E36" s="207" t="e">
        <f>IF('Formulario PPGR1'!$H36="","",#REF!)</f>
        <v>#REF!</v>
      </c>
      <c r="F36" s="232" t="str">
        <f>_xlfn.XLOOKUP($H36,tbl_ejes_estrategicos[Ejes Estratégicos],tbl_ejes_estrategicos[Cod_Eje],"",0)</f>
        <v>EE.2</v>
      </c>
      <c r="G36" s="232" t="str">
        <f>_xlfn.XLOOKUP(Tabla3[[#This Row],[Resultado Estratégico Institucional]],Tabla13[RE Concatenado],Tabla13[RE],"",0)</f>
        <v>RE2.2</v>
      </c>
      <c r="H36" s="231" t="s">
        <v>165</v>
      </c>
      <c r="I36" s="231" t="s">
        <v>169</v>
      </c>
      <c r="J36" s="293" t="s">
        <v>170</v>
      </c>
      <c r="K36" s="258"/>
      <c r="L36" s="258"/>
      <c r="M36" s="291"/>
      <c r="N36" s="291"/>
      <c r="O36" s="206"/>
      <c r="P36" s="206" t="s">
        <v>168</v>
      </c>
      <c r="Q36" s="290" t="s">
        <v>115</v>
      </c>
      <c r="R36" s="242"/>
      <c r="S36" s="242"/>
      <c r="T36" s="242"/>
      <c r="U36" s="242"/>
      <c r="V36" s="243"/>
      <c r="W36" s="242"/>
      <c r="X36" s="242"/>
      <c r="Y36" s="242"/>
      <c r="Z36" s="242"/>
      <c r="AA36" s="242"/>
      <c r="AB36" s="242"/>
      <c r="AC36" s="242"/>
      <c r="AD36" s="242"/>
      <c r="AE36" s="243"/>
      <c r="AF36" s="243"/>
      <c r="AG36" s="243"/>
      <c r="AH36" s="243"/>
      <c r="AI36" s="243"/>
      <c r="AJ36" s="243"/>
      <c r="AK36" s="243"/>
      <c r="AL36" s="243"/>
      <c r="AM36" s="243"/>
      <c r="AN36" s="243"/>
      <c r="AO36" s="243"/>
      <c r="AP36" s="243"/>
    </row>
    <row r="37" spans="2:42" s="253" customFormat="1" ht="114.75" x14ac:dyDescent="0.2">
      <c r="B37" s="207" t="e">
        <f>IF('Formulario PPGR1'!$H37="","",CONCATENATE('Formulario PPGR1'!$C37,".",'Formulario PPGR1'!$D37,".",'Formulario PPGR1'!$E37,".",#REF!))</f>
        <v>#REF!</v>
      </c>
      <c r="C37" s="207" t="e">
        <f>IF('Formulario PPGR1'!$H37="","",#REF!)</f>
        <v>#REF!</v>
      </c>
      <c r="D37" s="207" t="e">
        <f>IF('Formulario PPGR1'!$H37="","",#REF!)</f>
        <v>#REF!</v>
      </c>
      <c r="E37" s="207" t="e">
        <f>IF('Formulario PPGR1'!$H37="","",#REF!)</f>
        <v>#REF!</v>
      </c>
      <c r="F37" s="232" t="str">
        <f>_xlfn.XLOOKUP($H37,tbl_ejes_estrategicos[Ejes Estratégicos],tbl_ejes_estrategicos[Cod_Eje],"",0)</f>
        <v>EE.3</v>
      </c>
      <c r="G37" s="232" t="str">
        <f>_xlfn.XLOOKUP(Tabla3[[#This Row],[Resultado Estratégico Institucional]],Tabla13[RE Concatenado],Tabla13[RE],"",0)</f>
        <v>RE3.1</v>
      </c>
      <c r="H37" s="231" t="s">
        <v>171</v>
      </c>
      <c r="I37" s="231" t="s">
        <v>172</v>
      </c>
      <c r="J37" s="284" t="s">
        <v>173</v>
      </c>
      <c r="K37" s="231"/>
      <c r="L37" s="231"/>
      <c r="M37" s="287"/>
      <c r="N37" s="286"/>
      <c r="O37" s="206"/>
      <c r="P37" s="231" t="s">
        <v>174</v>
      </c>
      <c r="Q37" s="233"/>
      <c r="R37" s="242"/>
      <c r="S37" s="242"/>
      <c r="T37" s="242"/>
      <c r="U37" s="242"/>
      <c r="V37" s="243"/>
      <c r="W37" s="242"/>
      <c r="X37" s="242"/>
      <c r="Y37" s="242"/>
      <c r="Z37" s="242"/>
      <c r="AA37" s="242"/>
      <c r="AB37" s="242"/>
      <c r="AC37" s="242"/>
      <c r="AD37" s="242"/>
      <c r="AE37" s="243"/>
      <c r="AF37" s="243"/>
      <c r="AG37" s="243"/>
      <c r="AH37" s="243"/>
      <c r="AI37" s="243"/>
      <c r="AJ37" s="243"/>
      <c r="AK37" s="243"/>
      <c r="AL37" s="243"/>
      <c r="AM37" s="243"/>
      <c r="AN37" s="243"/>
      <c r="AO37" s="243"/>
      <c r="AP37" s="243"/>
    </row>
    <row r="38" spans="2:42" s="253" customFormat="1" ht="114.75" x14ac:dyDescent="0.2">
      <c r="B38" s="207" t="e">
        <f>IF('Formulario PPGR1'!$H38="","",CONCATENATE('Formulario PPGR1'!$C38,".",'Formulario PPGR1'!$D38,".",'Formulario PPGR1'!$E38,".",#REF!))</f>
        <v>#REF!</v>
      </c>
      <c r="C38" s="207" t="e">
        <f>IF('Formulario PPGR1'!$H38="","",#REF!)</f>
        <v>#REF!</v>
      </c>
      <c r="D38" s="207" t="e">
        <f>IF('Formulario PPGR1'!$H38="","",#REF!)</f>
        <v>#REF!</v>
      </c>
      <c r="E38" s="207" t="e">
        <f>IF('Formulario PPGR1'!$H38="","",#REF!)</f>
        <v>#REF!</v>
      </c>
      <c r="F38" s="232" t="str">
        <f>_xlfn.XLOOKUP($H38,tbl_ejes_estrategicos[Ejes Estratégicos],tbl_ejes_estrategicos[Cod_Eje],"",0)</f>
        <v>EE.3</v>
      </c>
      <c r="G38" s="232" t="str">
        <f>_xlfn.XLOOKUP(Tabla3[[#This Row],[Resultado Estratégico Institucional]],Tabla13[RE Concatenado],Tabla13[RE],"",0)</f>
        <v>RE3.1</v>
      </c>
      <c r="H38" s="231" t="s">
        <v>171</v>
      </c>
      <c r="I38" s="231" t="s">
        <v>172</v>
      </c>
      <c r="J38" s="284" t="s">
        <v>175</v>
      </c>
      <c r="K38" s="258"/>
      <c r="L38" s="258"/>
      <c r="M38" s="291"/>
      <c r="N38" s="292"/>
      <c r="O38" s="206"/>
      <c r="P38" s="206" t="s">
        <v>176</v>
      </c>
      <c r="Q38" s="290"/>
      <c r="R38" s="242"/>
      <c r="S38" s="242"/>
      <c r="T38" s="242"/>
      <c r="U38" s="242"/>
      <c r="V38" s="243"/>
      <c r="W38" s="242"/>
      <c r="X38" s="242"/>
      <c r="Y38" s="242"/>
      <c r="Z38" s="242"/>
      <c r="AA38" s="242"/>
      <c r="AB38" s="242"/>
      <c r="AC38" s="242"/>
      <c r="AD38" s="242"/>
      <c r="AE38" s="243"/>
      <c r="AF38" s="243"/>
      <c r="AG38" s="243"/>
      <c r="AH38" s="243"/>
      <c r="AI38" s="243"/>
      <c r="AJ38" s="243"/>
      <c r="AK38" s="243"/>
      <c r="AL38" s="243"/>
      <c r="AM38" s="243"/>
      <c r="AN38" s="243"/>
      <c r="AO38" s="243"/>
      <c r="AP38" s="243"/>
    </row>
    <row r="39" spans="2:42" s="253" customFormat="1" ht="89.25" x14ac:dyDescent="0.2">
      <c r="B39" s="207" t="e">
        <f>IF('Formulario PPGR1'!$H39="","",CONCATENATE('Formulario PPGR1'!$C39,".",'Formulario PPGR1'!$D39,".",'Formulario PPGR1'!$E39,".",#REF!))</f>
        <v>#REF!</v>
      </c>
      <c r="C39" s="207" t="e">
        <f>IF('Formulario PPGR1'!$H39="","",#REF!)</f>
        <v>#REF!</v>
      </c>
      <c r="D39" s="207" t="e">
        <f>IF('Formulario PPGR1'!$H39="","",#REF!)</f>
        <v>#REF!</v>
      </c>
      <c r="E39" s="207" t="e">
        <f>IF('Formulario PPGR1'!$H39="","",#REF!)</f>
        <v>#REF!</v>
      </c>
      <c r="F39" s="232" t="str">
        <f>_xlfn.XLOOKUP($H39,tbl_ejes_estrategicos[Ejes Estratégicos],tbl_ejes_estrategicos[Cod_Eje],"",0)</f>
        <v>EE.3</v>
      </c>
      <c r="G39" s="232" t="str">
        <f>_xlfn.XLOOKUP(Tabla3[[#This Row],[Resultado Estratégico Institucional]],Tabla13[RE Concatenado],Tabla13[RE],"",0)</f>
        <v>RE3.1</v>
      </c>
      <c r="H39" s="231" t="s">
        <v>171</v>
      </c>
      <c r="I39" s="231" t="s">
        <v>172</v>
      </c>
      <c r="J39" s="284" t="s">
        <v>177</v>
      </c>
      <c r="K39" s="258"/>
      <c r="L39" s="258"/>
      <c r="M39" s="291"/>
      <c r="N39" s="292"/>
      <c r="O39" s="206"/>
      <c r="P39" s="206" t="s">
        <v>176</v>
      </c>
      <c r="Q39" s="290"/>
      <c r="R39" s="242"/>
      <c r="S39" s="242"/>
      <c r="T39" s="242"/>
      <c r="U39" s="242"/>
      <c r="V39" s="243"/>
      <c r="W39" s="242"/>
      <c r="X39" s="242"/>
      <c r="Y39" s="242"/>
      <c r="Z39" s="242"/>
      <c r="AA39" s="242"/>
      <c r="AB39" s="242"/>
      <c r="AC39" s="242"/>
      <c r="AD39" s="242"/>
      <c r="AE39" s="243"/>
      <c r="AF39" s="243"/>
      <c r="AG39" s="243"/>
      <c r="AH39" s="243"/>
      <c r="AI39" s="243"/>
      <c r="AJ39" s="243"/>
      <c r="AK39" s="243"/>
      <c r="AL39" s="243"/>
      <c r="AM39" s="243"/>
      <c r="AN39" s="243"/>
      <c r="AO39" s="243"/>
      <c r="AP39" s="243"/>
    </row>
    <row r="40" spans="2:42" s="253" customFormat="1" ht="89.25" x14ac:dyDescent="0.2">
      <c r="B40" s="207" t="e">
        <f>IF('Formulario PPGR1'!$H40="","",CONCATENATE('Formulario PPGR1'!$C40,".",'Formulario PPGR1'!$D40,".",'Formulario PPGR1'!$E40,".",#REF!))</f>
        <v>#REF!</v>
      </c>
      <c r="C40" s="207" t="e">
        <f>IF('Formulario PPGR1'!$H40="","",#REF!)</f>
        <v>#REF!</v>
      </c>
      <c r="D40" s="207" t="e">
        <f>IF('Formulario PPGR1'!$H40="","",#REF!)</f>
        <v>#REF!</v>
      </c>
      <c r="E40" s="207" t="e">
        <f>IF('Formulario PPGR1'!$H40="","",#REF!)</f>
        <v>#REF!</v>
      </c>
      <c r="F40" s="232" t="str">
        <f>_xlfn.XLOOKUP($H40,tbl_ejes_estrategicos[Ejes Estratégicos],tbl_ejes_estrategicos[Cod_Eje],"",0)</f>
        <v>EE.3</v>
      </c>
      <c r="G40" s="232" t="str">
        <f>_xlfn.XLOOKUP(Tabla3[[#This Row],[Resultado Estratégico Institucional]],Tabla13[RE Concatenado],Tabla13[RE],"",0)</f>
        <v>RE3.1</v>
      </c>
      <c r="H40" s="231" t="s">
        <v>171</v>
      </c>
      <c r="I40" s="231" t="s">
        <v>172</v>
      </c>
      <c r="J40" s="284" t="s">
        <v>178</v>
      </c>
      <c r="K40" s="231"/>
      <c r="L40" s="231"/>
      <c r="M40" s="287"/>
      <c r="N40" s="287"/>
      <c r="O40" s="206"/>
      <c r="P40" s="206" t="s">
        <v>179</v>
      </c>
      <c r="Q40" s="233"/>
      <c r="R40" s="242"/>
      <c r="S40" s="242"/>
      <c r="T40" s="242"/>
      <c r="U40" s="242"/>
      <c r="V40" s="243"/>
      <c r="W40" s="242"/>
      <c r="X40" s="242"/>
      <c r="Y40" s="242"/>
      <c r="Z40" s="242"/>
      <c r="AA40" s="242"/>
      <c r="AB40" s="242"/>
      <c r="AC40" s="242"/>
      <c r="AD40" s="242"/>
      <c r="AE40" s="243"/>
      <c r="AF40" s="243"/>
      <c r="AG40" s="243"/>
      <c r="AH40" s="243"/>
      <c r="AI40" s="243"/>
      <c r="AJ40" s="243"/>
      <c r="AK40" s="243"/>
      <c r="AL40" s="243"/>
      <c r="AM40" s="243"/>
      <c r="AN40" s="243"/>
      <c r="AO40" s="243"/>
      <c r="AP40" s="243"/>
    </row>
    <row r="41" spans="2:42" s="253" customFormat="1" ht="89.25" x14ac:dyDescent="0.2">
      <c r="B41" s="207" t="e">
        <f>IF('Formulario PPGR1'!$H41="","",CONCATENATE('Formulario PPGR1'!$C41,".",'Formulario PPGR1'!$D41,".",'Formulario PPGR1'!$E41,".",#REF!))</f>
        <v>#REF!</v>
      </c>
      <c r="C41" s="207" t="e">
        <f>IF('Formulario PPGR1'!$H41="","",#REF!)</f>
        <v>#REF!</v>
      </c>
      <c r="D41" s="207" t="e">
        <f>IF('Formulario PPGR1'!$H41="","",#REF!)</f>
        <v>#REF!</v>
      </c>
      <c r="E41" s="207" t="e">
        <f>IF('Formulario PPGR1'!$H41="","",#REF!)</f>
        <v>#REF!</v>
      </c>
      <c r="F41" s="232" t="str">
        <f>_xlfn.XLOOKUP($H41,tbl_ejes_estrategicos[Ejes Estratégicos],tbl_ejes_estrategicos[Cod_Eje],"",0)</f>
        <v>EE.3</v>
      </c>
      <c r="G41" s="232" t="str">
        <f>_xlfn.XLOOKUP(Tabla3[[#This Row],[Resultado Estratégico Institucional]],Tabla13[RE Concatenado],Tabla13[RE],"",0)</f>
        <v>RE3.1</v>
      </c>
      <c r="H41" s="231" t="s">
        <v>171</v>
      </c>
      <c r="I41" s="231" t="s">
        <v>172</v>
      </c>
      <c r="J41" s="284" t="s">
        <v>180</v>
      </c>
      <c r="K41" s="231"/>
      <c r="L41" s="231"/>
      <c r="M41" s="286"/>
      <c r="N41" s="287"/>
      <c r="O41" s="233"/>
      <c r="P41" s="233" t="s">
        <v>181</v>
      </c>
      <c r="Q41" s="233" t="s">
        <v>182</v>
      </c>
      <c r="R41" s="242"/>
      <c r="S41" s="242"/>
      <c r="T41" s="242"/>
      <c r="U41" s="242"/>
      <c r="V41" s="243" t="s">
        <v>183</v>
      </c>
      <c r="W41" s="242"/>
      <c r="X41" s="242"/>
      <c r="Y41" s="242"/>
      <c r="Z41" s="242"/>
      <c r="AA41" s="242"/>
      <c r="AB41" s="242"/>
      <c r="AC41" s="242"/>
      <c r="AD41" s="242"/>
      <c r="AE41" s="243"/>
      <c r="AF41" s="243"/>
      <c r="AG41" s="243"/>
      <c r="AH41" s="243"/>
      <c r="AI41" s="243"/>
      <c r="AJ41" s="243"/>
      <c r="AK41" s="243"/>
      <c r="AL41" s="243"/>
      <c r="AM41" s="243"/>
      <c r="AN41" s="243"/>
      <c r="AO41" s="243"/>
      <c r="AP41" s="243"/>
    </row>
    <row r="42" spans="2:42" s="253" customFormat="1" ht="89.25" x14ac:dyDescent="0.2">
      <c r="B42" s="667" t="e">
        <f>IF('Formulario PPGR1'!$H42="","",CONCATENATE('Formulario PPGR1'!$C42,".",'Formulario PPGR1'!$D42,".",'Formulario PPGR1'!$E42,".",#REF!))</f>
        <v>#REF!</v>
      </c>
      <c r="C42" s="667" t="e">
        <f>IF('Formulario PPGR1'!$H42="","",#REF!)</f>
        <v>#REF!</v>
      </c>
      <c r="D42" s="667" t="e">
        <f>IF('Formulario PPGR1'!$H42="","",#REF!)</f>
        <v>#REF!</v>
      </c>
      <c r="E42" s="667" t="e">
        <f>IF('Formulario PPGR1'!$H42="","",#REF!)</f>
        <v>#REF!</v>
      </c>
      <c r="F42" s="668" t="str">
        <f>_xlfn.XLOOKUP($H42,tbl_ejes_estrategicos[Ejes Estratégicos],tbl_ejes_estrategicos[Cod_Eje],"",0)</f>
        <v>EE.3</v>
      </c>
      <c r="G42" s="232" t="str">
        <f>_xlfn.XLOOKUP(Tabla3[[#This Row],[Resultado Estratégico Institucional]],Tabla13[RE Concatenado],Tabla13[RE],"",0)</f>
        <v>RE3.1</v>
      </c>
      <c r="H42" s="666" t="s">
        <v>171</v>
      </c>
      <c r="I42" s="666" t="s">
        <v>172</v>
      </c>
      <c r="J42" s="673" t="s">
        <v>184</v>
      </c>
      <c r="K42" s="666"/>
      <c r="L42" s="666"/>
      <c r="M42" s="677"/>
      <c r="N42" s="678"/>
      <c r="O42" s="667"/>
      <c r="P42" s="206" t="s">
        <v>174</v>
      </c>
      <c r="Q42" s="676"/>
      <c r="R42" s="242"/>
      <c r="S42" s="242"/>
      <c r="T42" s="242"/>
      <c r="U42" s="242"/>
      <c r="V42" s="243"/>
      <c r="W42" s="242"/>
      <c r="X42" s="242"/>
      <c r="Y42" s="242"/>
      <c r="Z42" s="242"/>
      <c r="AA42" s="242"/>
      <c r="AB42" s="242"/>
      <c r="AC42" s="242"/>
      <c r="AD42" s="242"/>
      <c r="AE42" s="243"/>
      <c r="AF42" s="243"/>
      <c r="AG42" s="243"/>
      <c r="AH42" s="243"/>
      <c r="AI42" s="243"/>
      <c r="AJ42" s="243"/>
      <c r="AK42" s="243"/>
      <c r="AL42" s="243"/>
      <c r="AM42" s="243"/>
      <c r="AN42" s="243"/>
      <c r="AO42" s="243"/>
      <c r="AP42" s="243"/>
    </row>
    <row r="43" spans="2:42" s="253" customFormat="1" ht="114.75" x14ac:dyDescent="0.2">
      <c r="B43" s="667" t="e">
        <f>IF('Formulario PPGR1'!$H43="","",CONCATENATE('Formulario PPGR1'!$C43,".",'Formulario PPGR1'!$D43,".",'Formulario PPGR1'!$E43,".",#REF!))</f>
        <v>#REF!</v>
      </c>
      <c r="C43" s="667" t="e">
        <f>IF('Formulario PPGR1'!$H43="","",#REF!)</f>
        <v>#REF!</v>
      </c>
      <c r="D43" s="667" t="e">
        <f>IF('Formulario PPGR1'!$H43="","",#REF!)</f>
        <v>#REF!</v>
      </c>
      <c r="E43" s="667" t="e">
        <f>IF('Formulario PPGR1'!$H43="","",#REF!)</f>
        <v>#REF!</v>
      </c>
      <c r="F43" s="668" t="str">
        <f>_xlfn.XLOOKUP($H43,tbl_ejes_estrategicos[Ejes Estratégicos],tbl_ejes_estrategicos[Cod_Eje],"",0)</f>
        <v>EE.3</v>
      </c>
      <c r="G43" s="232" t="str">
        <f>_xlfn.XLOOKUP(Tabla3[[#This Row],[Resultado Estratégico Institucional]],Tabla13[RE Concatenado],Tabla13[RE],"",0)</f>
        <v>RE3.1</v>
      </c>
      <c r="H43" s="666" t="s">
        <v>171</v>
      </c>
      <c r="I43" s="666" t="s">
        <v>172</v>
      </c>
      <c r="J43" s="673" t="s">
        <v>185</v>
      </c>
      <c r="K43" s="666"/>
      <c r="L43" s="666"/>
      <c r="M43" s="677"/>
      <c r="N43" s="678"/>
      <c r="O43" s="667"/>
      <c r="P43" s="206" t="s">
        <v>186</v>
      </c>
      <c r="Q43" s="676"/>
      <c r="R43" s="242"/>
      <c r="S43" s="242"/>
      <c r="T43" s="242"/>
      <c r="U43" s="242"/>
      <c r="V43" s="243"/>
      <c r="W43" s="242"/>
      <c r="X43" s="242"/>
      <c r="Y43" s="242"/>
      <c r="Z43" s="242"/>
      <c r="AA43" s="242"/>
      <c r="AB43" s="242"/>
      <c r="AC43" s="242"/>
      <c r="AD43" s="242"/>
      <c r="AE43" s="243"/>
      <c r="AF43" s="243"/>
      <c r="AG43" s="243"/>
      <c r="AH43" s="243"/>
      <c r="AI43" s="243"/>
      <c r="AJ43" s="243"/>
      <c r="AK43" s="243"/>
      <c r="AL43" s="243"/>
      <c r="AM43" s="243"/>
      <c r="AN43" s="243"/>
      <c r="AO43" s="243"/>
      <c r="AP43" s="243"/>
    </row>
    <row r="44" spans="2:42" s="253" customFormat="1" ht="114.75" x14ac:dyDescent="0.2">
      <c r="B44" s="667" t="e">
        <f>IF('Formulario PPGR1'!$H44="","",CONCATENATE('Formulario PPGR1'!$C44,".",'Formulario PPGR1'!$D44,".",'Formulario PPGR1'!$E44,".",#REF!))</f>
        <v>#REF!</v>
      </c>
      <c r="C44" s="667" t="e">
        <f>IF('Formulario PPGR1'!$H44="","",#REF!)</f>
        <v>#REF!</v>
      </c>
      <c r="D44" s="667" t="e">
        <f>IF('Formulario PPGR1'!$H44="","",#REF!)</f>
        <v>#REF!</v>
      </c>
      <c r="E44" s="667" t="e">
        <f>IF('Formulario PPGR1'!$H44="","",#REF!)</f>
        <v>#REF!</v>
      </c>
      <c r="F44" s="668" t="str">
        <f>_xlfn.XLOOKUP($H44,tbl_ejes_estrategicos[Ejes Estratégicos],tbl_ejes_estrategicos[Cod_Eje],"",0)</f>
        <v>EE.3</v>
      </c>
      <c r="G44" s="232" t="str">
        <f>_xlfn.XLOOKUP(Tabla3[[#This Row],[Resultado Estratégico Institucional]],Tabla13[RE Concatenado],Tabla13[RE],"",0)</f>
        <v>RE3.1</v>
      </c>
      <c r="H44" s="666" t="s">
        <v>171</v>
      </c>
      <c r="I44" s="666" t="s">
        <v>172</v>
      </c>
      <c r="J44" s="673" t="s">
        <v>187</v>
      </c>
      <c r="K44" s="666"/>
      <c r="L44" s="666"/>
      <c r="M44" s="677"/>
      <c r="N44" s="678"/>
      <c r="O44" s="667"/>
      <c r="P44" s="206" t="s">
        <v>186</v>
      </c>
      <c r="Q44" s="676"/>
      <c r="R44" s="242"/>
      <c r="S44" s="242"/>
      <c r="T44" s="242"/>
      <c r="U44" s="242"/>
      <c r="V44" s="243"/>
      <c r="W44" s="242"/>
      <c r="X44" s="242"/>
      <c r="Y44" s="242"/>
      <c r="Z44" s="242"/>
      <c r="AA44" s="242"/>
      <c r="AB44" s="242"/>
      <c r="AC44" s="242"/>
      <c r="AD44" s="242"/>
      <c r="AE44" s="243"/>
      <c r="AF44" s="243"/>
      <c r="AG44" s="243"/>
      <c r="AH44" s="243"/>
      <c r="AI44" s="243"/>
      <c r="AJ44" s="243"/>
      <c r="AK44" s="243"/>
      <c r="AL44" s="243"/>
      <c r="AM44" s="243"/>
      <c r="AN44" s="243"/>
      <c r="AO44" s="243"/>
      <c r="AP44" s="243"/>
    </row>
    <row r="45" spans="2:42" s="253" customFormat="1" ht="63.75" x14ac:dyDescent="0.2">
      <c r="B45" s="207" t="e">
        <f>IF('Formulario PPGR1'!$H45="","",CONCATENATE('Formulario PPGR1'!$C45,".",'Formulario PPGR1'!$D45,".",'Formulario PPGR1'!$E45,".",#REF!))</f>
        <v>#REF!</v>
      </c>
      <c r="C45" s="207" t="e">
        <f>IF('Formulario PPGR1'!$H45="","",#REF!)</f>
        <v>#REF!</v>
      </c>
      <c r="D45" s="207" t="e">
        <f>IF('Formulario PPGR1'!$H45="","",#REF!)</f>
        <v>#REF!</v>
      </c>
      <c r="E45" s="207" t="e">
        <f>IF('Formulario PPGR1'!$H45="","",#REF!)</f>
        <v>#REF!</v>
      </c>
      <c r="F45" s="232" t="str">
        <f>_xlfn.XLOOKUP($H45,tbl_ejes_estrategicos[Ejes Estratégicos],tbl_ejes_estrategicos[Cod_Eje],"",0)</f>
        <v>EE.3</v>
      </c>
      <c r="G45" s="232" t="str">
        <f>_xlfn.XLOOKUP(Tabla3[[#This Row],[Resultado Estratégico Institucional]],Tabla13[RE Concatenado],Tabla13[RE],"",0)</f>
        <v>RE3.2</v>
      </c>
      <c r="H45" s="231" t="s">
        <v>171</v>
      </c>
      <c r="I45" s="231" t="s">
        <v>188</v>
      </c>
      <c r="J45" s="284" t="s">
        <v>189</v>
      </c>
      <c r="K45" s="231"/>
      <c r="L45" s="231"/>
      <c r="M45" s="286"/>
      <c r="N45" s="294"/>
      <c r="O45" s="233"/>
      <c r="P45" s="233" t="s">
        <v>190</v>
      </c>
      <c r="Q45" s="233" t="s">
        <v>182</v>
      </c>
      <c r="R45" s="242"/>
      <c r="S45" s="242"/>
      <c r="T45" s="242"/>
      <c r="U45" s="242"/>
      <c r="V45" s="243" t="s">
        <v>191</v>
      </c>
      <c r="W45" s="242"/>
      <c r="X45" s="242"/>
      <c r="Y45" s="242"/>
      <c r="Z45" s="242"/>
      <c r="AA45" s="242"/>
      <c r="AB45" s="242"/>
      <c r="AC45" s="242"/>
      <c r="AD45" s="242"/>
      <c r="AE45" s="243"/>
      <c r="AF45" s="243"/>
      <c r="AG45" s="243"/>
      <c r="AH45" s="243"/>
      <c r="AI45" s="243"/>
      <c r="AJ45" s="243"/>
      <c r="AK45" s="243"/>
      <c r="AL45" s="243"/>
      <c r="AM45" s="243"/>
      <c r="AN45" s="243"/>
      <c r="AO45" s="243"/>
      <c r="AP45" s="243"/>
    </row>
    <row r="46" spans="2:42" s="253" customFormat="1" ht="127.5" x14ac:dyDescent="0.2">
      <c r="B46" s="207" t="e">
        <f>IF('Formulario PPGR1'!$H46="","",CONCATENATE('Formulario PPGR1'!$C46,".",'Formulario PPGR1'!$D46,".",'Formulario PPGR1'!$E46,".",#REF!))</f>
        <v>#REF!</v>
      </c>
      <c r="C46" s="207" t="e">
        <f>IF('Formulario PPGR1'!$H46="","",#REF!)</f>
        <v>#REF!</v>
      </c>
      <c r="D46" s="207" t="e">
        <f>IF('Formulario PPGR1'!$H46="","",#REF!)</f>
        <v>#REF!</v>
      </c>
      <c r="E46" s="207" t="e">
        <f>IF('Formulario PPGR1'!$H46="","",#REF!)</f>
        <v>#REF!</v>
      </c>
      <c r="F46" s="232" t="str">
        <f>_xlfn.XLOOKUP($H46,tbl_ejes_estrategicos[Ejes Estratégicos],tbl_ejes_estrategicos[Cod_Eje],"",0)</f>
        <v>EE.3</v>
      </c>
      <c r="G46" s="232" t="str">
        <f>_xlfn.XLOOKUP(Tabla3[[#This Row],[Resultado Estratégico Institucional]],Tabla13[RE Concatenado],Tabla13[RE],"",0)</f>
        <v>RE3.2</v>
      </c>
      <c r="H46" s="231" t="s">
        <v>171</v>
      </c>
      <c r="I46" s="231" t="s">
        <v>188</v>
      </c>
      <c r="J46" s="284" t="s">
        <v>192</v>
      </c>
      <c r="K46" s="231"/>
      <c r="L46" s="231"/>
      <c r="M46" s="286"/>
      <c r="N46" s="286"/>
      <c r="O46" s="233"/>
      <c r="P46" s="233" t="s">
        <v>193</v>
      </c>
      <c r="Q46" s="233"/>
      <c r="R46" s="242"/>
      <c r="S46" s="242"/>
      <c r="T46" s="242"/>
      <c r="U46" s="242"/>
      <c r="V46" s="243" t="s">
        <v>194</v>
      </c>
      <c r="W46" s="242"/>
      <c r="X46" s="242"/>
      <c r="Y46" s="242"/>
      <c r="Z46" s="242"/>
      <c r="AA46" s="242"/>
      <c r="AB46" s="242"/>
      <c r="AC46" s="242"/>
      <c r="AD46" s="242"/>
      <c r="AE46" s="243"/>
      <c r="AF46" s="243"/>
      <c r="AG46" s="243"/>
      <c r="AH46" s="243"/>
      <c r="AI46" s="243"/>
      <c r="AJ46" s="243"/>
      <c r="AK46" s="243"/>
      <c r="AL46" s="243"/>
      <c r="AM46" s="243"/>
      <c r="AN46" s="243"/>
      <c r="AO46" s="243"/>
      <c r="AP46" s="243"/>
    </row>
    <row r="47" spans="2:42" s="253" customFormat="1" ht="63.75" x14ac:dyDescent="0.2">
      <c r="B47" s="207" t="e">
        <f>IF('Formulario PPGR1'!$H47="","",CONCATENATE('Formulario PPGR1'!$C47,".",'Formulario PPGR1'!$D47,".",'Formulario PPGR1'!$E47,".",#REF!))</f>
        <v>#REF!</v>
      </c>
      <c r="C47" s="207" t="e">
        <f>IF('Formulario PPGR1'!$H47="","",#REF!)</f>
        <v>#REF!</v>
      </c>
      <c r="D47" s="207" t="e">
        <f>IF('Formulario PPGR1'!$H47="","",#REF!)</f>
        <v>#REF!</v>
      </c>
      <c r="E47" s="207" t="e">
        <f>IF('Formulario PPGR1'!$H47="","",#REF!)</f>
        <v>#REF!</v>
      </c>
      <c r="F47" s="232" t="str">
        <f>_xlfn.XLOOKUP($H47,tbl_ejes_estrategicos[Ejes Estratégicos],tbl_ejes_estrategicos[Cod_Eje],"",0)</f>
        <v>EE.3</v>
      </c>
      <c r="G47" s="232" t="str">
        <f>_xlfn.XLOOKUP(Tabla3[[#This Row],[Resultado Estratégico Institucional]],Tabla13[RE Concatenado],Tabla13[RE],"",0)</f>
        <v>RE3.2</v>
      </c>
      <c r="H47" s="231" t="s">
        <v>171</v>
      </c>
      <c r="I47" s="231" t="s">
        <v>188</v>
      </c>
      <c r="J47" s="284" t="s">
        <v>195</v>
      </c>
      <c r="K47" s="231"/>
      <c r="L47" s="231"/>
      <c r="M47" s="286"/>
      <c r="N47" s="285"/>
      <c r="O47" s="206"/>
      <c r="P47" s="233" t="s">
        <v>196</v>
      </c>
      <c r="Q47" s="233" t="s">
        <v>182</v>
      </c>
      <c r="R47" s="242"/>
      <c r="S47" s="242"/>
      <c r="T47" s="242"/>
      <c r="U47" s="242"/>
      <c r="V47" s="243"/>
      <c r="W47" s="242"/>
      <c r="X47" s="242"/>
      <c r="Y47" s="242"/>
      <c r="Z47" s="242"/>
      <c r="AA47" s="242"/>
      <c r="AB47" s="242"/>
      <c r="AC47" s="242"/>
      <c r="AD47" s="242"/>
      <c r="AE47" s="243"/>
      <c r="AF47" s="243"/>
      <c r="AG47" s="243"/>
      <c r="AH47" s="243"/>
      <c r="AI47" s="243"/>
      <c r="AJ47" s="243"/>
      <c r="AK47" s="243"/>
      <c r="AL47" s="243"/>
      <c r="AM47" s="243"/>
      <c r="AN47" s="243"/>
      <c r="AO47" s="243"/>
      <c r="AP47" s="243"/>
    </row>
    <row r="48" spans="2:42" s="253" customFormat="1" ht="76.5" x14ac:dyDescent="0.2">
      <c r="B48" s="207" t="e">
        <f>IF('Formulario PPGR1'!$H48="","",CONCATENATE('Formulario PPGR1'!$C48,".",'Formulario PPGR1'!$D48,".",'Formulario PPGR1'!$E48,".",#REF!))</f>
        <v>#REF!</v>
      </c>
      <c r="C48" s="207" t="e">
        <f>IF('Formulario PPGR1'!$H48="","",#REF!)</f>
        <v>#REF!</v>
      </c>
      <c r="D48" s="207" t="e">
        <f>IF('Formulario PPGR1'!$H48="","",#REF!)</f>
        <v>#REF!</v>
      </c>
      <c r="E48" s="207" t="e">
        <f>IF('Formulario PPGR1'!$H48="","",#REF!)</f>
        <v>#REF!</v>
      </c>
      <c r="F48" s="232" t="str">
        <f>_xlfn.XLOOKUP($H48,tbl_ejes_estrategicos[Ejes Estratégicos],tbl_ejes_estrategicos[Cod_Eje],"",0)</f>
        <v>EE.3</v>
      </c>
      <c r="G48" s="232" t="str">
        <f>_xlfn.XLOOKUP(Tabla3[[#This Row],[Resultado Estratégico Institucional]],Tabla13[RE Concatenado],Tabla13[RE],"",0)</f>
        <v>RE3.3</v>
      </c>
      <c r="H48" s="231" t="s">
        <v>171</v>
      </c>
      <c r="I48" s="231" t="s">
        <v>197</v>
      </c>
      <c r="J48" s="284" t="s">
        <v>198</v>
      </c>
      <c r="K48" s="231"/>
      <c r="L48" s="231"/>
      <c r="M48" s="287"/>
      <c r="N48" s="287"/>
      <c r="O48" s="233"/>
      <c r="P48" s="233" t="s">
        <v>199</v>
      </c>
      <c r="Q48" s="233" t="s">
        <v>200</v>
      </c>
      <c r="R48" s="242"/>
      <c r="S48" s="242"/>
      <c r="T48" s="242"/>
      <c r="U48" s="242"/>
      <c r="V48" s="242"/>
      <c r="W48" s="242"/>
      <c r="X48" s="242"/>
      <c r="Y48" s="242"/>
      <c r="Z48" s="242"/>
      <c r="AA48" s="242"/>
      <c r="AB48" s="242"/>
      <c r="AC48" s="242"/>
      <c r="AD48" s="242"/>
      <c r="AE48" s="243"/>
      <c r="AF48" s="243"/>
      <c r="AG48" s="243"/>
      <c r="AH48" s="243"/>
      <c r="AI48" s="243"/>
      <c r="AJ48" s="243"/>
      <c r="AK48" s="243"/>
      <c r="AL48" s="243"/>
      <c r="AM48" s="243"/>
      <c r="AN48" s="243"/>
      <c r="AO48" s="243"/>
      <c r="AP48" s="243"/>
    </row>
    <row r="49" spans="2:42" s="253" customFormat="1" ht="89.25" x14ac:dyDescent="0.2">
      <c r="B49" s="207" t="e">
        <f>IF('Formulario PPGR1'!$H49="","",CONCATENATE('Formulario PPGR1'!$C49,".",'Formulario PPGR1'!$D49,".",'Formulario PPGR1'!$E49,".",#REF!))</f>
        <v>#REF!</v>
      </c>
      <c r="C49" s="207" t="e">
        <f>IF('Formulario PPGR1'!$H49="","",#REF!)</f>
        <v>#REF!</v>
      </c>
      <c r="D49" s="207" t="e">
        <f>IF('Formulario PPGR1'!$H49="","",#REF!)</f>
        <v>#REF!</v>
      </c>
      <c r="E49" s="207" t="e">
        <f>IF('Formulario PPGR1'!$H49="","",#REF!)</f>
        <v>#REF!</v>
      </c>
      <c r="F49" s="232" t="str">
        <f>_xlfn.XLOOKUP($H49,tbl_ejes_estrategicos[Ejes Estratégicos],tbl_ejes_estrategicos[Cod_Eje],"",0)</f>
        <v>EE.3</v>
      </c>
      <c r="G49" s="232" t="str">
        <f>_xlfn.XLOOKUP(Tabla3[[#This Row],[Resultado Estratégico Institucional]],Tabla13[RE Concatenado],Tabla13[RE],"",0)</f>
        <v>RE3.5</v>
      </c>
      <c r="H49" s="231" t="s">
        <v>171</v>
      </c>
      <c r="I49" s="231" t="s">
        <v>201</v>
      </c>
      <c r="J49" s="284" t="s">
        <v>202</v>
      </c>
      <c r="K49" s="231"/>
      <c r="L49" s="231"/>
      <c r="M49" s="287"/>
      <c r="N49" s="287"/>
      <c r="O49" s="233"/>
      <c r="P49" s="233" t="s">
        <v>203</v>
      </c>
      <c r="Q49" s="233"/>
      <c r="R49" s="242"/>
      <c r="S49" s="242"/>
      <c r="T49" s="242"/>
      <c r="U49" s="242"/>
      <c r="V49" s="242"/>
      <c r="W49" s="242"/>
      <c r="X49" s="242"/>
      <c r="Y49" s="242"/>
      <c r="Z49" s="242"/>
      <c r="AA49" s="242"/>
      <c r="AB49" s="242"/>
      <c r="AC49" s="242"/>
      <c r="AD49" s="242"/>
      <c r="AE49" s="243"/>
      <c r="AF49" s="243"/>
      <c r="AG49" s="243"/>
      <c r="AH49" s="243"/>
      <c r="AI49" s="243"/>
      <c r="AJ49" s="243"/>
      <c r="AK49" s="243"/>
      <c r="AL49" s="243"/>
      <c r="AM49" s="243"/>
      <c r="AN49" s="243"/>
      <c r="AO49" s="243"/>
      <c r="AP49" s="243"/>
    </row>
    <row r="50" spans="2:42" s="253" customFormat="1" ht="102" x14ac:dyDescent="0.2">
      <c r="B50" s="207" t="e">
        <f>IF('Formulario PPGR1'!$H50="","",CONCATENATE('Formulario PPGR1'!$C50,".",'Formulario PPGR1'!$D50,".",'Formulario PPGR1'!$E50,".",#REF!))</f>
        <v>#REF!</v>
      </c>
      <c r="C50" s="207" t="e">
        <f>IF('Formulario PPGR1'!$H50="","",#REF!)</f>
        <v>#REF!</v>
      </c>
      <c r="D50" s="207" t="e">
        <f>IF('Formulario PPGR1'!$H50="","",#REF!)</f>
        <v>#REF!</v>
      </c>
      <c r="E50" s="207" t="e">
        <f>IF('Formulario PPGR1'!$H50="","",#REF!)</f>
        <v>#REF!</v>
      </c>
      <c r="F50" s="232" t="str">
        <f>_xlfn.XLOOKUP($H50,tbl_ejes_estrategicos[Ejes Estratégicos],tbl_ejes_estrategicos[Cod_Eje],"",0)</f>
        <v>EE.3</v>
      </c>
      <c r="G50" s="232" t="str">
        <f>_xlfn.XLOOKUP(Tabla3[[#This Row],[Resultado Estratégico Institucional]],Tabla13[RE Concatenado],Tabla13[RE],"",0)</f>
        <v>RE3.6</v>
      </c>
      <c r="H50" s="231" t="s">
        <v>171</v>
      </c>
      <c r="I50" s="231" t="s">
        <v>204</v>
      </c>
      <c r="J50" s="284" t="s">
        <v>205</v>
      </c>
      <c r="K50" s="231"/>
      <c r="L50" s="231"/>
      <c r="M50" s="286"/>
      <c r="N50" s="287"/>
      <c r="O50" s="233"/>
      <c r="P50" s="233" t="s">
        <v>160</v>
      </c>
      <c r="Q50" s="233" t="s">
        <v>206</v>
      </c>
      <c r="R50" s="242"/>
      <c r="S50" s="242"/>
      <c r="T50" s="242"/>
      <c r="U50" s="242"/>
      <c r="V50" s="242"/>
      <c r="W50" s="242"/>
      <c r="X50" s="242"/>
      <c r="Y50" s="242"/>
      <c r="Z50" s="242"/>
      <c r="AA50" s="242"/>
      <c r="AB50" s="242"/>
      <c r="AC50" s="242"/>
      <c r="AD50" s="242"/>
      <c r="AE50" s="243"/>
      <c r="AF50" s="243"/>
      <c r="AG50" s="243"/>
      <c r="AH50" s="243"/>
      <c r="AI50" s="243"/>
      <c r="AJ50" s="243"/>
      <c r="AK50" s="243"/>
      <c r="AL50" s="243"/>
      <c r="AM50" s="243"/>
      <c r="AN50" s="243"/>
      <c r="AO50" s="243"/>
      <c r="AP50" s="243"/>
    </row>
    <row r="51" spans="2:42" s="253" customFormat="1" ht="127.5" x14ac:dyDescent="0.2">
      <c r="B51" s="207" t="e">
        <f>IF('Formulario PPGR1'!$H51="","",CONCATENATE('Formulario PPGR1'!$C51,".",'Formulario PPGR1'!$D51,".",'Formulario PPGR1'!$E51,".",#REF!))</f>
        <v>#REF!</v>
      </c>
      <c r="C51" s="207" t="e">
        <f>IF('Formulario PPGR1'!$H51="","",#REF!)</f>
        <v>#REF!</v>
      </c>
      <c r="D51" s="207" t="e">
        <f>IF('Formulario PPGR1'!$H51="","",#REF!)</f>
        <v>#REF!</v>
      </c>
      <c r="E51" s="207" t="e">
        <f>IF('Formulario PPGR1'!$H51="","",#REF!)</f>
        <v>#REF!</v>
      </c>
      <c r="F51" s="232" t="str">
        <f>_xlfn.XLOOKUP($H51,tbl_ejes_estrategicos[Ejes Estratégicos],tbl_ejes_estrategicos[Cod_Eje],"",0)</f>
        <v>EE.3</v>
      </c>
      <c r="G51" s="232" t="str">
        <f>_xlfn.XLOOKUP(Tabla3[[#This Row],[Resultado Estratégico Institucional]],Tabla13[RE Concatenado],Tabla13[RE],"",0)</f>
        <v>RE3.8</v>
      </c>
      <c r="H51" s="231" t="s">
        <v>171</v>
      </c>
      <c r="I51" s="231" t="s">
        <v>207</v>
      </c>
      <c r="J51" s="284" t="s">
        <v>208</v>
      </c>
      <c r="K51" s="231"/>
      <c r="L51" s="231"/>
      <c r="M51" s="286"/>
      <c r="N51" s="286"/>
      <c r="O51" s="231"/>
      <c r="P51" s="231" t="s">
        <v>209</v>
      </c>
      <c r="Q51" s="231" t="s">
        <v>210</v>
      </c>
      <c r="R51" s="242"/>
      <c r="S51" s="242"/>
      <c r="T51" s="242"/>
      <c r="U51" s="242"/>
      <c r="V51" s="242"/>
      <c r="W51" s="242"/>
      <c r="X51" s="242"/>
      <c r="Y51" s="242"/>
      <c r="Z51" s="242"/>
      <c r="AA51" s="242"/>
      <c r="AB51" s="242"/>
      <c r="AC51" s="242"/>
      <c r="AD51" s="242"/>
      <c r="AE51" s="243"/>
      <c r="AF51" s="243"/>
      <c r="AG51" s="243"/>
      <c r="AH51" s="243"/>
      <c r="AI51" s="243"/>
      <c r="AJ51" s="243"/>
      <c r="AK51" s="243"/>
      <c r="AL51" s="243"/>
      <c r="AM51" s="243"/>
      <c r="AN51" s="243"/>
      <c r="AO51" s="243"/>
      <c r="AP51" s="243"/>
    </row>
    <row r="52" spans="2:42" s="253" customFormat="1" ht="102" x14ac:dyDescent="0.2">
      <c r="B52" s="207" t="e">
        <f>IF('Formulario PPGR1'!$H52="","",CONCATENATE('Formulario PPGR1'!$C52,".",'Formulario PPGR1'!$D52,".",'Formulario PPGR1'!$E52,".",#REF!))</f>
        <v>#REF!</v>
      </c>
      <c r="C52" s="207" t="e">
        <f>IF('Formulario PPGR1'!$H52="","",#REF!)</f>
        <v>#REF!</v>
      </c>
      <c r="D52" s="207" t="e">
        <f>IF('Formulario PPGR1'!$H52="","",#REF!)</f>
        <v>#REF!</v>
      </c>
      <c r="E52" s="207" t="e">
        <f>IF('Formulario PPGR1'!$H52="","",#REF!)</f>
        <v>#REF!</v>
      </c>
      <c r="F52" s="232" t="str">
        <f>_xlfn.XLOOKUP($H52,tbl_ejes_estrategicos[Ejes Estratégicos],tbl_ejes_estrategicos[Cod_Eje],"",0)</f>
        <v>EE.3</v>
      </c>
      <c r="G52" s="232" t="str">
        <f>_xlfn.XLOOKUP(Tabla3[[#This Row],[Resultado Estratégico Institucional]],Tabla13[RE Concatenado],Tabla13[RE],"",0)</f>
        <v>RE3.9</v>
      </c>
      <c r="H52" s="231" t="s">
        <v>171</v>
      </c>
      <c r="I52" s="231" t="s">
        <v>211</v>
      </c>
      <c r="J52" s="284" t="s">
        <v>212</v>
      </c>
      <c r="K52" s="231"/>
      <c r="L52" s="231"/>
      <c r="M52" s="286"/>
      <c r="N52" s="285"/>
      <c r="O52" s="231"/>
      <c r="P52" s="231" t="s">
        <v>213</v>
      </c>
      <c r="Q52" s="231" t="s">
        <v>182</v>
      </c>
      <c r="R52" s="242"/>
      <c r="S52" s="242"/>
      <c r="T52" s="242"/>
      <c r="U52" s="242"/>
      <c r="V52" s="242"/>
      <c r="W52" s="242"/>
      <c r="X52" s="242"/>
      <c r="Y52" s="242"/>
      <c r="Z52" s="242"/>
      <c r="AA52" s="242"/>
      <c r="AB52" s="242"/>
      <c r="AC52" s="242"/>
      <c r="AD52" s="242"/>
      <c r="AE52" s="243"/>
      <c r="AF52" s="243"/>
      <c r="AG52" s="243"/>
      <c r="AH52" s="243"/>
      <c r="AI52" s="243"/>
      <c r="AJ52" s="243"/>
      <c r="AK52" s="243"/>
      <c r="AL52" s="243"/>
      <c r="AM52" s="243"/>
      <c r="AN52" s="243"/>
      <c r="AO52" s="243"/>
      <c r="AP52" s="243"/>
    </row>
    <row r="53" spans="2:42" s="253" customFormat="1" ht="76.5" x14ac:dyDescent="0.2">
      <c r="B53" s="667" t="e">
        <f>IF('Formulario PPGR1'!$H53="","",CONCATENATE('Formulario PPGR1'!$C53,".",'Formulario PPGR1'!$D53,".",'Formulario PPGR1'!$E53,".",#REF!))</f>
        <v>#REF!</v>
      </c>
      <c r="C53" s="667" t="e">
        <f>IF('Formulario PPGR1'!$H53="","",#REF!)</f>
        <v>#REF!</v>
      </c>
      <c r="D53" s="667" t="e">
        <f>IF('Formulario PPGR1'!$H53="","",#REF!)</f>
        <v>#REF!</v>
      </c>
      <c r="E53" s="667" t="e">
        <f>IF('Formulario PPGR1'!$H53="","",#REF!)</f>
        <v>#REF!</v>
      </c>
      <c r="F53" s="668" t="str">
        <f>_xlfn.XLOOKUP($H53,tbl_ejes_estrategicos[Ejes Estratégicos],tbl_ejes_estrategicos[Cod_Eje],"",0)</f>
        <v>EE.3</v>
      </c>
      <c r="G53" s="232" t="str">
        <f>_xlfn.XLOOKUP(Tabla3[[#This Row],[Resultado Estratégico Institucional]],Tabla13[RE Concatenado],Tabla13[RE],"",0)</f>
        <v>RE3.9</v>
      </c>
      <c r="H53" s="231" t="s">
        <v>171</v>
      </c>
      <c r="I53" s="231" t="s">
        <v>211</v>
      </c>
      <c r="J53" s="284" t="s">
        <v>214</v>
      </c>
      <c r="K53" s="666"/>
      <c r="L53" s="666"/>
      <c r="M53" s="677"/>
      <c r="N53" s="675"/>
      <c r="O53" s="667"/>
      <c r="P53" s="231" t="s">
        <v>213</v>
      </c>
      <c r="Q53" s="676" t="s">
        <v>215</v>
      </c>
      <c r="R53" s="242"/>
      <c r="S53" s="242"/>
      <c r="T53" s="242"/>
      <c r="U53" s="242"/>
      <c r="V53" s="242"/>
      <c r="W53" s="242"/>
      <c r="X53" s="242"/>
      <c r="Y53" s="242"/>
      <c r="Z53" s="242"/>
      <c r="AA53" s="242"/>
      <c r="AB53" s="242"/>
      <c r="AC53" s="242"/>
      <c r="AD53" s="242"/>
      <c r="AE53" s="243"/>
      <c r="AF53" s="243"/>
      <c r="AG53" s="243"/>
      <c r="AH53" s="243"/>
      <c r="AI53" s="243"/>
      <c r="AJ53" s="243"/>
      <c r="AK53" s="243"/>
      <c r="AL53" s="243"/>
      <c r="AM53" s="243"/>
      <c r="AN53" s="243"/>
      <c r="AO53" s="243"/>
      <c r="AP53" s="243"/>
    </row>
    <row r="54" spans="2:42" s="253" customFormat="1" ht="38.25" x14ac:dyDescent="0.2">
      <c r="B54" s="667" t="e">
        <f>IF('Formulario PPGR1'!$H54="","",CONCATENATE('Formulario PPGR1'!$C54,".",'Formulario PPGR1'!$D54,".",'Formulario PPGR1'!$E54,".",#REF!))</f>
        <v>#REF!</v>
      </c>
      <c r="C54" s="667" t="e">
        <f>IF('Formulario PPGR1'!$H54="","",#REF!)</f>
        <v>#REF!</v>
      </c>
      <c r="D54" s="667" t="e">
        <f>IF('Formulario PPGR1'!$H54="","",#REF!)</f>
        <v>#REF!</v>
      </c>
      <c r="E54" s="667" t="e">
        <f>IF('Formulario PPGR1'!$H54="","",#REF!)</f>
        <v>#REF!</v>
      </c>
      <c r="F54" s="668" t="str">
        <f>_xlfn.XLOOKUP($H54,tbl_ejes_estrategicos[Ejes Estratégicos],tbl_ejes_estrategicos[Cod_Eje],"",0)</f>
        <v>EE.3</v>
      </c>
      <c r="G54" s="232" t="str">
        <f>_xlfn.XLOOKUP(Tabla3[[#This Row],[Resultado Estratégico Institucional]],Tabla13[RE Concatenado],Tabla13[RE],"",0)</f>
        <v>RE3.9</v>
      </c>
      <c r="H54" s="231" t="s">
        <v>171</v>
      </c>
      <c r="I54" s="231" t="s">
        <v>211</v>
      </c>
      <c r="J54" s="673" t="s">
        <v>216</v>
      </c>
      <c r="K54" s="666"/>
      <c r="L54" s="666"/>
      <c r="M54" s="677"/>
      <c r="N54" s="675"/>
      <c r="O54" s="667"/>
      <c r="P54" s="206" t="s">
        <v>217</v>
      </c>
      <c r="Q54" s="231" t="s">
        <v>182</v>
      </c>
      <c r="R54" s="242"/>
      <c r="S54" s="242"/>
      <c r="T54" s="242"/>
      <c r="U54" s="242"/>
      <c r="V54" s="242"/>
      <c r="W54" s="242"/>
      <c r="X54" s="242"/>
      <c r="Y54" s="242"/>
      <c r="Z54" s="242"/>
      <c r="AA54" s="242"/>
      <c r="AB54" s="242"/>
      <c r="AC54" s="242"/>
      <c r="AD54" s="242"/>
      <c r="AE54" s="243"/>
      <c r="AF54" s="243"/>
      <c r="AG54" s="243"/>
      <c r="AH54" s="243"/>
      <c r="AI54" s="243"/>
      <c r="AJ54" s="243"/>
      <c r="AK54" s="243"/>
      <c r="AL54" s="243"/>
      <c r="AM54" s="243"/>
      <c r="AN54" s="243"/>
      <c r="AO54" s="243"/>
      <c r="AP54" s="243"/>
    </row>
    <row r="55" spans="2:42" s="253" customFormat="1" ht="63.75" x14ac:dyDescent="0.2">
      <c r="B55" s="207" t="e">
        <f>IF('Formulario PPGR1'!$H55="","",CONCATENATE('Formulario PPGR1'!$C55,".",'Formulario PPGR1'!$D55,".",'Formulario PPGR1'!$E55,".",#REF!))</f>
        <v>#REF!</v>
      </c>
      <c r="C55" s="207" t="e">
        <f>IF('Formulario PPGR1'!$H55="","",#REF!)</f>
        <v>#REF!</v>
      </c>
      <c r="D55" s="207" t="e">
        <f>IF('Formulario PPGR1'!$H55="","",#REF!)</f>
        <v>#REF!</v>
      </c>
      <c r="E55" s="207" t="e">
        <f>IF('Formulario PPGR1'!$H55="","",#REF!)</f>
        <v>#REF!</v>
      </c>
      <c r="F55" s="232" t="str">
        <f>_xlfn.XLOOKUP($H55,tbl_ejes_estrategicos[Ejes Estratégicos],tbl_ejes_estrategicos[Cod_Eje],"",0)</f>
        <v>EE.3</v>
      </c>
      <c r="G55" s="232" t="str">
        <f>_xlfn.XLOOKUP(Tabla3[[#This Row],[Resultado Estratégico Institucional]],Tabla13[RE Concatenado],Tabla13[RE],"",0)</f>
        <v>RE3.10</v>
      </c>
      <c r="H55" s="231" t="s">
        <v>171</v>
      </c>
      <c r="I55" s="231" t="s">
        <v>218</v>
      </c>
      <c r="J55" s="284" t="s">
        <v>219</v>
      </c>
      <c r="K55" s="231"/>
      <c r="L55" s="231"/>
      <c r="M55" s="287"/>
      <c r="N55" s="287"/>
      <c r="O55" s="233"/>
      <c r="P55" s="233" t="s">
        <v>162</v>
      </c>
      <c r="Q55" s="233" t="s">
        <v>121</v>
      </c>
      <c r="R55" s="242"/>
      <c r="S55" s="242"/>
      <c r="T55" s="242"/>
      <c r="U55" s="242"/>
      <c r="V55" s="242"/>
      <c r="W55" s="242"/>
      <c r="X55" s="242"/>
      <c r="Y55" s="242"/>
      <c r="Z55" s="242"/>
      <c r="AA55" s="242"/>
      <c r="AB55" s="242"/>
      <c r="AC55" s="242"/>
      <c r="AD55" s="242"/>
      <c r="AE55" s="243"/>
      <c r="AF55" s="243"/>
      <c r="AG55" s="243"/>
      <c r="AH55" s="243"/>
      <c r="AI55" s="243"/>
      <c r="AJ55" s="243"/>
      <c r="AK55" s="243"/>
      <c r="AL55" s="243"/>
      <c r="AM55" s="243"/>
      <c r="AN55" s="243"/>
      <c r="AO55" s="243"/>
      <c r="AP55" s="243"/>
    </row>
    <row r="56" spans="2:42" s="253" customFormat="1" x14ac:dyDescent="0.2">
      <c r="B56" s="207" t="str">
        <f>IF('Formulario PPGR1'!$H56="","",CONCATENATE('Formulario PPGR1'!$C56,".",'Formulario PPGR1'!$D56,".",'Formulario PPGR1'!$E56,".",#REF!))</f>
        <v/>
      </c>
      <c r="C56" s="207" t="str">
        <f>IF('Formulario PPGR1'!$H56="","",#REF!)</f>
        <v/>
      </c>
      <c r="D56" s="207" t="str">
        <f>IF('Formulario PPGR1'!$H56="","",#REF!)</f>
        <v/>
      </c>
      <c r="E56" s="207" t="str">
        <f>IF('Formulario PPGR1'!$H56="","",#REF!)</f>
        <v/>
      </c>
      <c r="F56" s="232" t="str">
        <f>_xlfn.XLOOKUP($H56,tbl_ejes_estrategicos[Ejes Estratégicos],tbl_ejes_estrategicos[Cod_Eje],"",0)</f>
        <v/>
      </c>
      <c r="G56" s="232" t="str">
        <f>_xlfn.XLOOKUP(Tabla3[[#This Row],[Resultado Estratégico Institucional]],Tabla13[RE Concatenado],Tabla13[RE],"",0)</f>
        <v/>
      </c>
      <c r="H56" s="231"/>
      <c r="I56" s="231"/>
      <c r="J56" s="281"/>
      <c r="K56" s="257"/>
      <c r="L56" s="257"/>
      <c r="M56" s="232"/>
      <c r="N56" s="283"/>
      <c r="O56" s="207"/>
      <c r="P56" s="207"/>
      <c r="Q56" s="282"/>
      <c r="R56" s="242"/>
      <c r="S56" s="242"/>
      <c r="T56" s="242"/>
      <c r="U56" s="242"/>
      <c r="V56" s="242"/>
      <c r="W56" s="242"/>
      <c r="X56" s="242"/>
      <c r="Y56" s="242"/>
      <c r="Z56" s="242"/>
      <c r="AA56" s="242"/>
      <c r="AB56" s="242"/>
      <c r="AC56" s="242"/>
      <c r="AD56" s="242"/>
      <c r="AE56" s="243"/>
      <c r="AF56" s="243"/>
      <c r="AG56" s="243"/>
      <c r="AH56" s="243"/>
      <c r="AI56" s="243"/>
      <c r="AJ56" s="243"/>
      <c r="AK56" s="243"/>
      <c r="AL56" s="243"/>
      <c r="AM56" s="243"/>
      <c r="AN56" s="243"/>
      <c r="AO56" s="243"/>
      <c r="AP56" s="243"/>
    </row>
    <row r="57" spans="2:42" s="253" customFormat="1" x14ac:dyDescent="0.2">
      <c r="F57" s="254"/>
      <c r="G57" s="254"/>
      <c r="H57" s="254"/>
      <c r="I57" s="254"/>
      <c r="J57" s="254"/>
      <c r="K57" s="254"/>
      <c r="L57" s="254"/>
      <c r="M57" s="255"/>
      <c r="N57" s="254"/>
      <c r="O57" s="242"/>
      <c r="P57" s="242"/>
      <c r="Q57" s="242"/>
      <c r="R57" s="242"/>
      <c r="S57" s="242"/>
      <c r="T57" s="242"/>
      <c r="U57" s="242"/>
      <c r="V57" s="242"/>
      <c r="W57" s="242"/>
      <c r="X57" s="242"/>
      <c r="Y57" s="242"/>
      <c r="Z57" s="242"/>
      <c r="AA57" s="242"/>
      <c r="AB57" s="242"/>
      <c r="AC57" s="242"/>
      <c r="AD57" s="242"/>
      <c r="AE57" s="243"/>
      <c r="AF57" s="243"/>
      <c r="AG57" s="243"/>
      <c r="AH57" s="243"/>
      <c r="AI57" s="243"/>
      <c r="AJ57" s="243"/>
      <c r="AK57" s="243"/>
      <c r="AL57" s="243"/>
      <c r="AM57" s="243"/>
      <c r="AN57" s="243"/>
      <c r="AO57" s="243"/>
      <c r="AP57" s="243"/>
    </row>
    <row r="58" spans="2:42" s="253" customFormat="1" x14ac:dyDescent="0.2">
      <c r="F58" s="254"/>
      <c r="G58" s="254"/>
      <c r="H58" s="254"/>
      <c r="I58" s="254"/>
      <c r="J58" s="254"/>
      <c r="K58" s="254"/>
      <c r="L58" s="254"/>
      <c r="M58" s="255"/>
      <c r="N58" s="254"/>
      <c r="O58" s="242"/>
      <c r="P58" s="242"/>
      <c r="Q58" s="242"/>
      <c r="R58" s="242"/>
      <c r="S58" s="242"/>
      <c r="T58" s="242"/>
      <c r="U58" s="242"/>
      <c r="V58" s="242"/>
      <c r="W58" s="242"/>
      <c r="X58" s="242"/>
      <c r="Y58" s="242"/>
      <c r="Z58" s="242"/>
      <c r="AA58" s="242"/>
      <c r="AB58" s="242"/>
      <c r="AC58" s="242"/>
      <c r="AD58" s="242"/>
      <c r="AE58" s="243"/>
      <c r="AF58" s="243"/>
      <c r="AG58" s="243"/>
      <c r="AH58" s="243"/>
      <c r="AI58" s="243"/>
      <c r="AJ58" s="243"/>
      <c r="AK58" s="243"/>
      <c r="AL58" s="243"/>
      <c r="AM58" s="243"/>
      <c r="AN58" s="243"/>
      <c r="AO58" s="243"/>
      <c r="AP58" s="243"/>
    </row>
  </sheetData>
  <sheetProtection autoFilter="0"/>
  <mergeCells count="4">
    <mergeCell ref="L2:N2"/>
    <mergeCell ref="L5:N5"/>
    <mergeCell ref="L4:N4"/>
    <mergeCell ref="L3:N3"/>
  </mergeCells>
  <dataValidations count="6">
    <dataValidation type="list" allowBlank="1" showInputMessage="1" showErrorMessage="1" sqref="L3:M3" xr:uid="{00000000-0002-0000-0100-000000000000}">
      <formula1>ls_Regiones</formula1>
    </dataValidation>
    <dataValidation type="list" allowBlank="1" showInputMessage="1" showErrorMessage="1" sqref="L4:M4" xr:uid="{00000000-0002-0000-0100-000001000000}">
      <formula1>INDIRECT($Q$3)</formula1>
    </dataValidation>
    <dataValidation type="list" allowBlank="1" showInputMessage="1" showErrorMessage="1" sqref="L5:M5" xr:uid="{00000000-0002-0000-0100-000002000000}">
      <formula1>INDIRECT($Q$4)</formula1>
    </dataValidation>
    <dataValidation type="list" allowBlank="1" showInputMessage="1" showErrorMessage="1" sqref="L2:M2" xr:uid="{00000000-0002-0000-0100-000003000000}">
      <formula1>Periodo_POA</formula1>
    </dataValidation>
    <dataValidation type="list" allowBlank="1" showInputMessage="1" showErrorMessage="1" sqref="I9:I56" xr:uid="{00000000-0002-0000-0100-000005000000}">
      <formula1>INDIRECT($F9)</formula1>
    </dataValidation>
    <dataValidation type="list" allowBlank="1" showInputMessage="1" showErrorMessage="1" sqref="H9:H56" xr:uid="{FEFC950B-F9A1-4F23-AD49-55B317035C13}">
      <formula1>ls_ejes_estrategicos</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16:E16 O16 R16:IV16 A23:E24 R23:IV24 O23:O24" unlockedFormula="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7</xdr:col>
                <xdr:colOff>0</xdr:colOff>
                <xdr:row>5</xdr:row>
                <xdr:rowOff>57150</xdr:rowOff>
              </from>
              <to>
                <xdr:col>7</xdr:col>
                <xdr:colOff>1381125</xdr:colOff>
                <xdr:row>7</xdr:row>
                <xdr:rowOff>9525</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BB303"/>
  <sheetViews>
    <sheetView showGridLines="0" tabSelected="1" view="pageBreakPreview" zoomScale="131" zoomScaleNormal="90" zoomScaleSheetLayoutView="90" workbookViewId="0">
      <selection activeCell="Z29" sqref="Z28:Z29"/>
    </sheetView>
  </sheetViews>
  <sheetFormatPr baseColWidth="10" defaultColWidth="9.140625" defaultRowHeight="12.75" x14ac:dyDescent="0.25"/>
  <cols>
    <col min="1" max="1" width="5.42578125" style="259" customWidth="1"/>
    <col min="2" max="6" width="5.42578125" style="259" hidden="1" customWidth="1"/>
    <col min="7" max="7" width="21.85546875" style="259" customWidth="1"/>
    <col min="8" max="8" width="8.42578125" style="256" customWidth="1"/>
    <col min="9" max="9" width="36.42578125" style="261" customWidth="1"/>
    <col min="10" max="11" width="3.28515625" style="261" customWidth="1"/>
    <col min="12" max="12" width="4" style="261" customWidth="1"/>
    <col min="13" max="14" width="3.28515625" style="261" customWidth="1"/>
    <col min="15" max="15" width="4.140625" style="261" customWidth="1"/>
    <col min="16" max="17" width="3.28515625" style="261" customWidth="1"/>
    <col min="18" max="18" width="4" style="261" customWidth="1"/>
    <col min="19" max="20" width="3.28515625" style="261" customWidth="1"/>
    <col min="21" max="21" width="4.28515625" style="262" customWidth="1"/>
    <col min="22" max="22" width="6.5703125" style="263" customWidth="1"/>
    <col min="23" max="23" width="11.5703125" style="263" customWidth="1"/>
    <col min="24" max="24" width="7.85546875" style="263" customWidth="1"/>
    <col min="25" max="25" width="32.7109375" style="264" customWidth="1"/>
    <col min="26" max="26" width="14.7109375" style="265" customWidth="1"/>
    <col min="27" max="53" width="9.140625" style="265" customWidth="1"/>
    <col min="54" max="16384" width="9.140625" style="259"/>
  </cols>
  <sheetData>
    <row r="2" spans="2:54" x14ac:dyDescent="0.25">
      <c r="H2" s="241" t="str">
        <f>'Formulario PPGR1'!I2</f>
        <v>Servicio Nacional de Salud</v>
      </c>
    </row>
    <row r="3" spans="2:54" x14ac:dyDescent="0.25">
      <c r="H3" s="241" t="str">
        <f>'Formulario PPGR1'!I3</f>
        <v>Dirección de Planificación y Desarrollo</v>
      </c>
      <c r="Z3" s="679" t="str">
        <f>IF('Formulario PPGR1'!$L$3="SNS - Dirección Central","ls_Departamento","Ls_DepartamentosSRS")</f>
        <v>Ls_DepartamentosSRS</v>
      </c>
    </row>
    <row r="4" spans="2:54" x14ac:dyDescent="0.25">
      <c r="H4" s="241" t="str">
        <f>+'Formulario PPGR1'!I4</f>
        <v xml:space="preserve">Plan Operativo Anual </v>
      </c>
    </row>
    <row r="5" spans="2:54" x14ac:dyDescent="0.25">
      <c r="H5" s="241" t="s">
        <v>220</v>
      </c>
    </row>
    <row r="6" spans="2:54" x14ac:dyDescent="0.25">
      <c r="H6" s="241" t="s">
        <v>1</v>
      </c>
      <c r="J6" s="680"/>
      <c r="K6" s="680"/>
      <c r="L6" s="680"/>
      <c r="M6" s="680"/>
      <c r="N6" s="680"/>
      <c r="O6" s="680"/>
      <c r="P6" s="680"/>
      <c r="Q6" s="680"/>
      <c r="R6" s="680"/>
      <c r="S6" s="680"/>
      <c r="T6" s="680"/>
      <c r="U6" s="680"/>
      <c r="V6" s="680"/>
      <c r="W6" s="681"/>
    </row>
    <row r="8" spans="2:54" s="687" customFormat="1" ht="51" x14ac:dyDescent="0.25">
      <c r="B8" s="682" t="s">
        <v>95</v>
      </c>
      <c r="C8" s="683" t="s">
        <v>96</v>
      </c>
      <c r="D8" s="683" t="s">
        <v>97</v>
      </c>
      <c r="E8" s="683" t="s">
        <v>98</v>
      </c>
      <c r="F8" s="684" t="s">
        <v>221</v>
      </c>
      <c r="G8" s="685" t="s">
        <v>222</v>
      </c>
      <c r="H8" s="149" t="s">
        <v>223</v>
      </c>
      <c r="I8" s="685" t="s">
        <v>224</v>
      </c>
      <c r="J8" s="685" t="s">
        <v>225</v>
      </c>
      <c r="K8" s="685" t="s">
        <v>226</v>
      </c>
      <c r="L8" s="685" t="s">
        <v>227</v>
      </c>
      <c r="M8" s="685" t="s">
        <v>228</v>
      </c>
      <c r="N8" s="685" t="s">
        <v>229</v>
      </c>
      <c r="O8" s="685" t="s">
        <v>230</v>
      </c>
      <c r="P8" s="685" t="s">
        <v>231</v>
      </c>
      <c r="Q8" s="685" t="s">
        <v>232</v>
      </c>
      <c r="R8" s="685" t="s">
        <v>233</v>
      </c>
      <c r="S8" s="685" t="s">
        <v>234</v>
      </c>
      <c r="T8" s="685" t="s">
        <v>235</v>
      </c>
      <c r="U8" s="685" t="s">
        <v>236</v>
      </c>
      <c r="V8" s="685" t="s">
        <v>237</v>
      </c>
      <c r="W8" s="685" t="s">
        <v>238</v>
      </c>
      <c r="X8" s="685" t="s">
        <v>239</v>
      </c>
      <c r="Y8" s="685" t="s">
        <v>240</v>
      </c>
      <c r="Z8" s="685" t="s">
        <v>241</v>
      </c>
      <c r="AA8" s="686"/>
      <c r="AB8" s="686"/>
      <c r="AC8" s="686"/>
      <c r="AD8" s="686"/>
      <c r="AE8" s="686"/>
      <c r="AF8" s="686"/>
      <c r="AG8" s="686"/>
      <c r="AH8" s="686"/>
      <c r="AI8" s="686"/>
      <c r="AJ8" s="686"/>
      <c r="AK8" s="686"/>
      <c r="AL8" s="686"/>
      <c r="AM8" s="686"/>
      <c r="AN8" s="686"/>
      <c r="AO8" s="686"/>
      <c r="AP8" s="686"/>
      <c r="AQ8" s="686"/>
      <c r="AR8" s="686"/>
      <c r="AS8" s="686"/>
      <c r="AT8" s="686"/>
      <c r="AU8" s="686"/>
      <c r="AV8" s="686"/>
      <c r="AW8" s="686"/>
      <c r="AX8" s="686"/>
      <c r="AY8" s="686"/>
      <c r="AZ8" s="686"/>
      <c r="BA8" s="686"/>
      <c r="BB8" s="686"/>
    </row>
    <row r="9" spans="2:54" s="693" customFormat="1" ht="76.5" x14ac:dyDescent="0.25">
      <c r="B9" s="688" t="e">
        <f>IF('Formulario PPGR2'!$G9="","",CONCATENATE('Formulario PPGR2'!$C9,".",'Formulario PPGR2'!$D9,".",'Formulario PPGR2'!$E9,".",'Formulario PPGR2'!$F9))</f>
        <v>#REF!</v>
      </c>
      <c r="C9" s="688"/>
      <c r="D9" s="688" t="e">
        <f>IF('Formulario PPGR2'!$G9="","",'Formulario PPGR1'!#REF!)</f>
        <v>#REF!</v>
      </c>
      <c r="E9" s="688" t="e">
        <f>IF('Formulario PPGR2'!$G9="","",'Formulario PPGR1'!#REF!)</f>
        <v>#REF!</v>
      </c>
      <c r="F9" s="688" t="e">
        <f>IF('Formulario PPGR2'!$G9="","",'Formulario PPGR1'!#REF!)</f>
        <v>#REF!</v>
      </c>
      <c r="G9" s="688" t="s">
        <v>113</v>
      </c>
      <c r="H9" s="689" t="s">
        <v>242</v>
      </c>
      <c r="I9" s="688" t="s">
        <v>243</v>
      </c>
      <c r="J9" s="689">
        <v>1</v>
      </c>
      <c r="K9" s="689">
        <v>1</v>
      </c>
      <c r="L9" s="689">
        <v>1</v>
      </c>
      <c r="M9" s="689">
        <v>1</v>
      </c>
      <c r="N9" s="689">
        <v>2</v>
      </c>
      <c r="O9" s="689">
        <v>1</v>
      </c>
      <c r="P9" s="689">
        <v>1</v>
      </c>
      <c r="Q9" s="689">
        <v>1</v>
      </c>
      <c r="R9" s="689">
        <v>2</v>
      </c>
      <c r="S9" s="689">
        <v>1</v>
      </c>
      <c r="T9" s="689">
        <v>1</v>
      </c>
      <c r="U9" s="689">
        <v>1</v>
      </c>
      <c r="V9" s="690">
        <f>SUM('Formulario PPGR2'!$J9:$U9)</f>
        <v>14</v>
      </c>
      <c r="W9" s="700" t="s">
        <v>244</v>
      </c>
      <c r="X9" s="691" t="s">
        <v>245</v>
      </c>
      <c r="Y9" s="700" t="s">
        <v>246</v>
      </c>
      <c r="Z9" s="714" t="s">
        <v>114</v>
      </c>
      <c r="AA9" s="692"/>
      <c r="AB9" s="692"/>
      <c r="AC9" s="692"/>
      <c r="AD9" s="692"/>
      <c r="AE9" s="692"/>
      <c r="AF9" s="692"/>
      <c r="AG9" s="692"/>
      <c r="AH9" s="692"/>
      <c r="AI9" s="692"/>
      <c r="AJ9" s="692"/>
      <c r="AK9" s="692"/>
      <c r="AL9" s="692"/>
      <c r="AM9" s="692"/>
      <c r="AN9" s="692"/>
      <c r="AO9" s="692"/>
      <c r="AP9" s="692"/>
      <c r="AQ9" s="692"/>
      <c r="AR9" s="692"/>
      <c r="AS9" s="692"/>
      <c r="AT9" s="692"/>
      <c r="AU9" s="692"/>
      <c r="AV9" s="692"/>
      <c r="AW9" s="692"/>
      <c r="AX9" s="692"/>
      <c r="AY9" s="692"/>
      <c r="AZ9" s="692"/>
      <c r="BA9" s="692"/>
      <c r="BB9" s="692"/>
    </row>
    <row r="10" spans="2:54" s="693" customFormat="1" ht="76.5" x14ac:dyDescent="0.25">
      <c r="B10" s="688" t="e">
        <f>IF('Formulario PPGR2'!$G10="","",CONCATENATE('Formulario PPGR2'!$C10,".",'Formulario PPGR2'!$D10,".",'Formulario PPGR2'!$E10,".",'Formulario PPGR2'!$F10))</f>
        <v>#REF!</v>
      </c>
      <c r="C10" s="688"/>
      <c r="D10" s="688" t="e">
        <f>IF('Formulario PPGR2'!$G10="","",'Formulario PPGR1'!#REF!)</f>
        <v>#REF!</v>
      </c>
      <c r="E10" s="688" t="e">
        <f>IF('Formulario PPGR2'!$G10="","",'Formulario PPGR1'!#REF!)</f>
        <v>#REF!</v>
      </c>
      <c r="F10" s="688" t="e">
        <f>IF('Formulario PPGR2'!$G10="","",'Formulario PPGR1'!#REF!)</f>
        <v>#REF!</v>
      </c>
      <c r="G10" s="688" t="s">
        <v>113</v>
      </c>
      <c r="H10" s="689" t="s">
        <v>247</v>
      </c>
      <c r="I10" s="688" t="s">
        <v>248</v>
      </c>
      <c r="J10" s="689"/>
      <c r="K10" s="689"/>
      <c r="L10" s="689"/>
      <c r="M10" s="689">
        <v>1</v>
      </c>
      <c r="N10" s="689"/>
      <c r="O10" s="689"/>
      <c r="P10" s="689">
        <v>1</v>
      </c>
      <c r="Q10" s="689"/>
      <c r="R10" s="689"/>
      <c r="S10" s="689">
        <v>1</v>
      </c>
      <c r="T10" s="689"/>
      <c r="U10" s="689"/>
      <c r="V10" s="690">
        <f>SUM('Formulario PPGR2'!$J10:$U10)</f>
        <v>3</v>
      </c>
      <c r="W10" s="700" t="s">
        <v>245</v>
      </c>
      <c r="X10" s="691"/>
      <c r="Y10" s="688"/>
      <c r="Z10" s="714" t="s">
        <v>114</v>
      </c>
      <c r="AA10" s="692"/>
      <c r="AB10" s="692"/>
      <c r="AC10" s="692"/>
      <c r="AD10" s="692"/>
      <c r="AE10" s="692"/>
      <c r="AF10" s="692"/>
      <c r="AG10" s="692"/>
      <c r="AH10" s="692"/>
      <c r="AI10" s="692"/>
      <c r="AJ10" s="692"/>
      <c r="AK10" s="692"/>
      <c r="AL10" s="692"/>
      <c r="AM10" s="692"/>
      <c r="AN10" s="692"/>
      <c r="AO10" s="692"/>
      <c r="AP10" s="692"/>
      <c r="AQ10" s="692"/>
      <c r="AR10" s="692"/>
      <c r="AS10" s="692"/>
      <c r="AT10" s="692"/>
      <c r="AU10" s="692"/>
      <c r="AV10" s="692"/>
      <c r="AW10" s="692"/>
      <c r="AX10" s="692"/>
      <c r="AY10" s="692"/>
      <c r="AZ10" s="692"/>
      <c r="BA10" s="692"/>
      <c r="BB10" s="692"/>
    </row>
    <row r="11" spans="2:54" s="693" customFormat="1" ht="76.5" x14ac:dyDescent="0.25">
      <c r="B11" s="688" t="e">
        <f>IF('Formulario PPGR2'!$G11="","",CONCATENATE('Formulario PPGR2'!$C11,".",'Formulario PPGR2'!$D11,".",'Formulario PPGR2'!$E11,".",'Formulario PPGR2'!$F11))</f>
        <v>#REF!</v>
      </c>
      <c r="C11" s="688"/>
      <c r="D11" s="688" t="e">
        <f>IF('Formulario PPGR2'!$G11="","",'Formulario PPGR1'!#REF!)</f>
        <v>#REF!</v>
      </c>
      <c r="E11" s="688" t="e">
        <f>IF('Formulario PPGR2'!$G11="","",'Formulario PPGR1'!#REF!)</f>
        <v>#REF!</v>
      </c>
      <c r="F11" s="688" t="e">
        <f>IF('Formulario PPGR2'!$G11="","",'Formulario PPGR1'!#REF!)</f>
        <v>#REF!</v>
      </c>
      <c r="G11" s="688" t="s">
        <v>113</v>
      </c>
      <c r="H11" s="689" t="s">
        <v>249</v>
      </c>
      <c r="I11" s="688" t="s">
        <v>250</v>
      </c>
      <c r="J11" s="689"/>
      <c r="K11" s="689"/>
      <c r="L11" s="689">
        <v>1</v>
      </c>
      <c r="M11" s="689"/>
      <c r="N11" s="689"/>
      <c r="O11" s="689">
        <v>1</v>
      </c>
      <c r="P11" s="689"/>
      <c r="Q11" s="689"/>
      <c r="R11" s="689">
        <v>1</v>
      </c>
      <c r="S11" s="689"/>
      <c r="T11" s="689"/>
      <c r="U11" s="689">
        <v>1</v>
      </c>
      <c r="V11" s="690">
        <f>SUM('Formulario PPGR2'!$J11:$U11)</f>
        <v>4</v>
      </c>
      <c r="W11" s="700" t="s">
        <v>251</v>
      </c>
      <c r="X11" s="691" t="s">
        <v>244</v>
      </c>
      <c r="Y11" s="688"/>
      <c r="Z11" s="714" t="s">
        <v>114</v>
      </c>
      <c r="AA11" s="692"/>
      <c r="AB11" s="692"/>
      <c r="AC11" s="692"/>
      <c r="AD11" s="692"/>
      <c r="AE11" s="692"/>
      <c r="AF11" s="692"/>
      <c r="AG11" s="692"/>
      <c r="AH11" s="692"/>
      <c r="AI11" s="692"/>
      <c r="AJ11" s="692"/>
      <c r="AK11" s="692"/>
      <c r="AL11" s="692"/>
      <c r="AM11" s="692"/>
      <c r="AN11" s="692"/>
      <c r="AO11" s="692"/>
      <c r="AP11" s="692"/>
      <c r="AQ11" s="692"/>
      <c r="AR11" s="692"/>
      <c r="AS11" s="692"/>
      <c r="AT11" s="692"/>
      <c r="AU11" s="692"/>
      <c r="AV11" s="692"/>
      <c r="AW11" s="692"/>
      <c r="AX11" s="692"/>
      <c r="AY11" s="692"/>
      <c r="AZ11" s="692"/>
      <c r="BA11" s="692"/>
      <c r="BB11" s="692"/>
    </row>
    <row r="12" spans="2:54" s="693" customFormat="1" ht="76.5" x14ac:dyDescent="0.25">
      <c r="B12" s="688" t="e">
        <f>IF('Formulario PPGR2'!$G12="","",CONCATENATE('Formulario PPGR2'!$C12,".",'Formulario PPGR2'!$D12,".",'Formulario PPGR2'!$E12,".",'Formulario PPGR2'!$F12))</f>
        <v>#REF!</v>
      </c>
      <c r="C12" s="688"/>
      <c r="D12" s="688" t="e">
        <f>IF('Formulario PPGR2'!$G12="","",'Formulario PPGR1'!#REF!)</f>
        <v>#REF!</v>
      </c>
      <c r="E12" s="688" t="e">
        <f>IF('Formulario PPGR2'!$G12="","",'Formulario PPGR1'!#REF!)</f>
        <v>#REF!</v>
      </c>
      <c r="F12" s="688" t="e">
        <f>IF('Formulario PPGR2'!$G12="","",'Formulario PPGR1'!#REF!)</f>
        <v>#REF!</v>
      </c>
      <c r="G12" s="688" t="s">
        <v>113</v>
      </c>
      <c r="H12" s="689" t="s">
        <v>252</v>
      </c>
      <c r="I12" s="688" t="s">
        <v>253</v>
      </c>
      <c r="J12" s="689">
        <v>1</v>
      </c>
      <c r="K12" s="689"/>
      <c r="L12" s="689"/>
      <c r="M12" s="689">
        <v>1</v>
      </c>
      <c r="N12" s="689"/>
      <c r="O12" s="689"/>
      <c r="P12" s="689">
        <v>1</v>
      </c>
      <c r="Q12" s="689"/>
      <c r="R12" s="689"/>
      <c r="S12" s="689">
        <v>1</v>
      </c>
      <c r="T12" s="689"/>
      <c r="U12" s="689"/>
      <c r="V12" s="690">
        <f>SUM('Formulario PPGR2'!$J12:$U12)</f>
        <v>4</v>
      </c>
      <c r="W12" s="700" t="s">
        <v>254</v>
      </c>
      <c r="X12" s="691"/>
      <c r="Y12" s="700" t="s">
        <v>255</v>
      </c>
      <c r="Z12" s="714" t="s">
        <v>114</v>
      </c>
      <c r="AA12" s="692"/>
      <c r="AB12" s="692"/>
      <c r="AC12" s="692"/>
      <c r="AD12" s="692"/>
      <c r="AE12" s="692"/>
      <c r="AF12" s="692"/>
      <c r="AG12" s="692"/>
      <c r="AH12" s="692"/>
      <c r="AI12" s="692"/>
      <c r="AJ12" s="692"/>
      <c r="AK12" s="692"/>
      <c r="AL12" s="692"/>
      <c r="AM12" s="692"/>
      <c r="AN12" s="692"/>
      <c r="AO12" s="692"/>
      <c r="AP12" s="692"/>
      <c r="AQ12" s="692"/>
      <c r="AR12" s="692"/>
      <c r="AS12" s="692"/>
      <c r="AT12" s="692"/>
      <c r="AU12" s="692"/>
      <c r="AV12" s="692"/>
      <c r="AW12" s="692"/>
      <c r="AX12" s="692"/>
      <c r="AY12" s="692"/>
      <c r="AZ12" s="692"/>
      <c r="BA12" s="692"/>
      <c r="BB12" s="692"/>
    </row>
    <row r="13" spans="2:54" s="693" customFormat="1" ht="76.5" x14ac:dyDescent="0.25">
      <c r="B13" s="688" t="e">
        <f>IF('Formulario PPGR2'!$G13="","",CONCATENATE('Formulario PPGR2'!$C13,".",'Formulario PPGR2'!$D13,".",'Formulario PPGR2'!$E13,".",'Formulario PPGR2'!$F13))</f>
        <v>#REF!</v>
      </c>
      <c r="C13" s="688"/>
      <c r="D13" s="688" t="e">
        <f>IF('Formulario PPGR2'!$G13="","",'Formulario PPGR1'!#REF!)</f>
        <v>#REF!</v>
      </c>
      <c r="E13" s="688" t="e">
        <f>IF('Formulario PPGR2'!$G13="","",'Formulario PPGR1'!#REF!)</f>
        <v>#REF!</v>
      </c>
      <c r="F13" s="688" t="e">
        <f>IF('Formulario PPGR2'!$G13="","",'Formulario PPGR1'!#REF!)</f>
        <v>#REF!</v>
      </c>
      <c r="G13" s="688" t="s">
        <v>113</v>
      </c>
      <c r="H13" s="689" t="s">
        <v>256</v>
      </c>
      <c r="I13" s="688" t="s">
        <v>257</v>
      </c>
      <c r="J13" s="689"/>
      <c r="K13" s="689"/>
      <c r="L13" s="689">
        <v>1</v>
      </c>
      <c r="M13" s="689"/>
      <c r="N13" s="689"/>
      <c r="O13" s="689">
        <v>1</v>
      </c>
      <c r="P13" s="689"/>
      <c r="Q13" s="689"/>
      <c r="R13" s="689">
        <v>1</v>
      </c>
      <c r="S13" s="689"/>
      <c r="T13" s="689"/>
      <c r="U13" s="689">
        <v>1</v>
      </c>
      <c r="V13" s="690">
        <f>SUM('Formulario PPGR2'!$J13:$U13)</f>
        <v>4</v>
      </c>
      <c r="W13" s="700" t="s">
        <v>258</v>
      </c>
      <c r="X13" s="691" t="s">
        <v>244</v>
      </c>
      <c r="Y13" s="700" t="s">
        <v>259</v>
      </c>
      <c r="Z13" s="714" t="s">
        <v>114</v>
      </c>
      <c r="AA13" s="692"/>
      <c r="AB13" s="692"/>
      <c r="AC13" s="692"/>
      <c r="AD13" s="692"/>
      <c r="AE13" s="692"/>
      <c r="AF13" s="692"/>
      <c r="AG13" s="692"/>
      <c r="AH13" s="692"/>
      <c r="AI13" s="692"/>
      <c r="AJ13" s="692"/>
      <c r="AK13" s="692"/>
      <c r="AL13" s="692"/>
      <c r="AM13" s="692"/>
      <c r="AN13" s="692"/>
      <c r="AO13" s="692"/>
      <c r="AP13" s="692"/>
      <c r="AQ13" s="692"/>
      <c r="AR13" s="692"/>
      <c r="AS13" s="692"/>
      <c r="AT13" s="692"/>
      <c r="AU13" s="692"/>
      <c r="AV13" s="692"/>
      <c r="AW13" s="692"/>
      <c r="AX13" s="692"/>
      <c r="AY13" s="692"/>
      <c r="AZ13" s="692"/>
      <c r="BA13" s="692"/>
      <c r="BB13" s="692"/>
    </row>
    <row r="14" spans="2:54" s="693" customFormat="1" ht="76.5" x14ac:dyDescent="0.25">
      <c r="B14" s="688" t="e">
        <f>IF('Formulario PPGR2'!$G14="","",CONCATENATE('Formulario PPGR2'!$C14,".",'Formulario PPGR2'!$D14,".",'Formulario PPGR2'!$E14,".",'Formulario PPGR2'!$F14))</f>
        <v>#REF!</v>
      </c>
      <c r="C14" s="688"/>
      <c r="D14" s="688" t="e">
        <f>IF('Formulario PPGR2'!$G14="","",'Formulario PPGR1'!#REF!)</f>
        <v>#REF!</v>
      </c>
      <c r="E14" s="688" t="e">
        <f>IF('Formulario PPGR2'!$G14="","",'Formulario PPGR1'!#REF!)</f>
        <v>#REF!</v>
      </c>
      <c r="F14" s="688" t="e">
        <f>IF('Formulario PPGR2'!$G14="","",'Formulario PPGR1'!#REF!)</f>
        <v>#REF!</v>
      </c>
      <c r="G14" s="688" t="s">
        <v>113</v>
      </c>
      <c r="H14" s="689" t="s">
        <v>260</v>
      </c>
      <c r="I14" s="688" t="s">
        <v>261</v>
      </c>
      <c r="J14" s="689"/>
      <c r="K14" s="689"/>
      <c r="L14" s="689">
        <v>1</v>
      </c>
      <c r="M14" s="689"/>
      <c r="N14" s="689"/>
      <c r="O14" s="689">
        <v>1</v>
      </c>
      <c r="P14" s="689"/>
      <c r="Q14" s="689"/>
      <c r="R14" s="689">
        <v>1</v>
      </c>
      <c r="S14" s="689"/>
      <c r="T14" s="689"/>
      <c r="U14" s="689">
        <v>1</v>
      </c>
      <c r="V14" s="690">
        <f>SUM('Formulario PPGR2'!$J14:$U14)</f>
        <v>4</v>
      </c>
      <c r="W14" s="700" t="s">
        <v>245</v>
      </c>
      <c r="X14" s="691" t="s">
        <v>244</v>
      </c>
      <c r="Y14" s="688"/>
      <c r="Z14" s="714" t="s">
        <v>114</v>
      </c>
      <c r="AA14" s="692"/>
      <c r="AB14" s="692"/>
      <c r="AC14" s="692"/>
      <c r="AD14" s="692"/>
      <c r="AE14" s="692"/>
      <c r="AF14" s="692"/>
      <c r="AG14" s="692"/>
      <c r="AH14" s="692"/>
      <c r="AI14" s="692"/>
      <c r="AJ14" s="692"/>
      <c r="AK14" s="692"/>
      <c r="AL14" s="692"/>
      <c r="AM14" s="692"/>
      <c r="AN14" s="692"/>
      <c r="AO14" s="692"/>
      <c r="AP14" s="692"/>
      <c r="AQ14" s="692"/>
      <c r="AR14" s="692"/>
      <c r="AS14" s="692"/>
      <c r="AT14" s="692"/>
      <c r="AU14" s="692"/>
      <c r="AV14" s="692"/>
      <c r="AW14" s="692"/>
      <c r="AX14" s="692"/>
      <c r="AY14" s="692"/>
      <c r="AZ14" s="692"/>
      <c r="BA14" s="692"/>
      <c r="BB14" s="692"/>
    </row>
    <row r="15" spans="2:54" s="693" customFormat="1" ht="76.5" x14ac:dyDescent="0.25">
      <c r="B15" s="688" t="e">
        <f>IF('Formulario PPGR2'!$G15="","",CONCATENATE('Formulario PPGR2'!$C15,".",'Formulario PPGR2'!$D15,".",'Formulario PPGR2'!$E15,".",'Formulario PPGR2'!$F15))</f>
        <v>#REF!</v>
      </c>
      <c r="C15" s="688"/>
      <c r="D15" s="688" t="e">
        <f>IF('Formulario PPGR2'!$G15="","",'Formulario PPGR1'!#REF!)</f>
        <v>#REF!</v>
      </c>
      <c r="E15" s="688" t="e">
        <f>IF('Formulario PPGR2'!$G15="","",'Formulario PPGR1'!#REF!)</f>
        <v>#REF!</v>
      </c>
      <c r="F15" s="688" t="e">
        <f>IF('Formulario PPGR2'!$G15="","",'Formulario PPGR1'!#REF!)</f>
        <v>#REF!</v>
      </c>
      <c r="G15" s="688" t="s">
        <v>113</v>
      </c>
      <c r="H15" s="689" t="s">
        <v>262</v>
      </c>
      <c r="I15" s="688" t="s">
        <v>263</v>
      </c>
      <c r="J15" s="689"/>
      <c r="K15" s="689"/>
      <c r="L15" s="689">
        <v>1</v>
      </c>
      <c r="M15" s="689"/>
      <c r="N15" s="689"/>
      <c r="O15" s="689">
        <v>1</v>
      </c>
      <c r="P15" s="689"/>
      <c r="Q15" s="689"/>
      <c r="R15" s="689">
        <v>1</v>
      </c>
      <c r="S15" s="689"/>
      <c r="T15" s="689"/>
      <c r="U15" s="689">
        <v>1</v>
      </c>
      <c r="V15" s="690">
        <f>SUM('Formulario PPGR2'!$J15:$U15)</f>
        <v>4</v>
      </c>
      <c r="W15" s="700" t="s">
        <v>258</v>
      </c>
      <c r="X15" s="691" t="s">
        <v>264</v>
      </c>
      <c r="Y15" s="688"/>
      <c r="Z15" s="714" t="s">
        <v>114</v>
      </c>
      <c r="AA15" s="692"/>
      <c r="AB15" s="692"/>
      <c r="AC15" s="692"/>
      <c r="AD15" s="692"/>
      <c r="AE15" s="692"/>
      <c r="AF15" s="692"/>
      <c r="AG15" s="692"/>
      <c r="AH15" s="692"/>
      <c r="AI15" s="692"/>
      <c r="AJ15" s="692"/>
      <c r="AK15" s="692"/>
      <c r="AL15" s="692"/>
      <c r="AM15" s="692"/>
      <c r="AN15" s="692"/>
      <c r="AO15" s="692"/>
      <c r="AP15" s="692"/>
      <c r="AQ15" s="692"/>
      <c r="AR15" s="692"/>
      <c r="AS15" s="692"/>
      <c r="AT15" s="692"/>
      <c r="AU15" s="692"/>
      <c r="AV15" s="692"/>
      <c r="AW15" s="692"/>
      <c r="AX15" s="692"/>
      <c r="AY15" s="692"/>
      <c r="AZ15" s="692"/>
      <c r="BA15" s="692"/>
      <c r="BB15" s="692"/>
    </row>
    <row r="16" spans="2:54" s="693" customFormat="1" ht="76.5" x14ac:dyDescent="0.25">
      <c r="B16" s="688" t="e">
        <f>IF('Formulario PPGR2'!$G16="","",CONCATENATE('Formulario PPGR2'!$C16,".",'Formulario PPGR2'!$D16,".",'Formulario PPGR2'!$E16,".",'Formulario PPGR2'!$F16))</f>
        <v>#REF!</v>
      </c>
      <c r="C16" s="688"/>
      <c r="D16" s="688" t="e">
        <f>IF('Formulario PPGR2'!$G16="","",'Formulario PPGR1'!#REF!)</f>
        <v>#REF!</v>
      </c>
      <c r="E16" s="688" t="e">
        <f>IF('Formulario PPGR2'!$G16="","",'Formulario PPGR1'!#REF!)</f>
        <v>#REF!</v>
      </c>
      <c r="F16" s="688" t="e">
        <f>IF('Formulario PPGR2'!$G16="","",'Formulario PPGR1'!#REF!)</f>
        <v>#REF!</v>
      </c>
      <c r="G16" s="688" t="s">
        <v>113</v>
      </c>
      <c r="H16" s="689" t="s">
        <v>265</v>
      </c>
      <c r="I16" s="688" t="s">
        <v>266</v>
      </c>
      <c r="J16" s="689"/>
      <c r="K16" s="689"/>
      <c r="L16" s="689">
        <v>1</v>
      </c>
      <c r="M16" s="689"/>
      <c r="N16" s="689"/>
      <c r="O16" s="689">
        <v>1</v>
      </c>
      <c r="P16" s="689"/>
      <c r="Q16" s="689"/>
      <c r="R16" s="689">
        <v>1</v>
      </c>
      <c r="S16" s="689"/>
      <c r="T16" s="689"/>
      <c r="U16" s="689">
        <v>1</v>
      </c>
      <c r="V16" s="690">
        <f>SUM('Formulario PPGR2'!$J16:$U16)</f>
        <v>4</v>
      </c>
      <c r="W16" s="700" t="s">
        <v>251</v>
      </c>
      <c r="X16" s="691" t="s">
        <v>258</v>
      </c>
      <c r="Y16" s="688"/>
      <c r="Z16" s="714" t="s">
        <v>114</v>
      </c>
      <c r="AA16" s="692"/>
      <c r="AB16" s="692"/>
      <c r="AC16" s="692"/>
      <c r="AD16" s="692"/>
      <c r="AE16" s="692"/>
      <c r="AF16" s="692"/>
      <c r="AG16" s="692"/>
      <c r="AH16" s="692"/>
      <c r="AI16" s="692"/>
      <c r="AJ16" s="692"/>
      <c r="AK16" s="692"/>
      <c r="AL16" s="692"/>
      <c r="AM16" s="692"/>
      <c r="AN16" s="692"/>
      <c r="AO16" s="692"/>
      <c r="AP16" s="692"/>
      <c r="AQ16" s="692"/>
      <c r="AR16" s="692"/>
      <c r="AS16" s="692"/>
      <c r="AT16" s="692"/>
      <c r="AU16" s="692"/>
      <c r="AV16" s="692"/>
      <c r="AW16" s="692"/>
      <c r="AX16" s="692"/>
      <c r="AY16" s="692"/>
      <c r="AZ16" s="692"/>
      <c r="BA16" s="692"/>
      <c r="BB16" s="692"/>
    </row>
    <row r="17" spans="2:54" s="693" customFormat="1" ht="76.5" x14ac:dyDescent="0.25">
      <c r="B17" s="688" t="e">
        <f>IF('Formulario PPGR2'!$G17="","",CONCATENATE('Formulario PPGR2'!$C17,".",'Formulario PPGR2'!$D17,".",'Formulario PPGR2'!$E17,".",'Formulario PPGR2'!$F17))</f>
        <v>#REF!</v>
      </c>
      <c r="C17" s="688"/>
      <c r="D17" s="688" t="e">
        <f>IF('Formulario PPGR2'!$G17="","",'Formulario PPGR1'!#REF!)</f>
        <v>#REF!</v>
      </c>
      <c r="E17" s="688" t="e">
        <f>IF('Formulario PPGR2'!$G17="","",'Formulario PPGR1'!#REF!)</f>
        <v>#REF!</v>
      </c>
      <c r="F17" s="688" t="e">
        <f>IF('Formulario PPGR2'!$G17="","",'Formulario PPGR1'!#REF!)</f>
        <v>#REF!</v>
      </c>
      <c r="G17" s="688" t="s">
        <v>113</v>
      </c>
      <c r="H17" s="689" t="s">
        <v>267</v>
      </c>
      <c r="I17" s="688" t="s">
        <v>268</v>
      </c>
      <c r="J17" s="689">
        <v>1</v>
      </c>
      <c r="K17" s="689">
        <v>1</v>
      </c>
      <c r="L17" s="689">
        <v>1</v>
      </c>
      <c r="M17" s="689">
        <v>1</v>
      </c>
      <c r="N17" s="689">
        <v>1</v>
      </c>
      <c r="O17" s="689">
        <v>1</v>
      </c>
      <c r="P17" s="689">
        <v>1</v>
      </c>
      <c r="Q17" s="689">
        <v>1</v>
      </c>
      <c r="R17" s="689">
        <v>1</v>
      </c>
      <c r="S17" s="689">
        <v>1</v>
      </c>
      <c r="T17" s="689">
        <v>1</v>
      </c>
      <c r="U17" s="689">
        <v>1</v>
      </c>
      <c r="V17" s="690">
        <f>SUM('Formulario PPGR2'!$J17:$U17)</f>
        <v>12</v>
      </c>
      <c r="W17" s="700" t="s">
        <v>269</v>
      </c>
      <c r="X17" s="691" t="s">
        <v>258</v>
      </c>
      <c r="Y17" s="700" t="s">
        <v>270</v>
      </c>
      <c r="Z17" s="714" t="s">
        <v>114</v>
      </c>
      <c r="AA17" s="692"/>
      <c r="AB17" s="692"/>
      <c r="AC17" s="692"/>
      <c r="AD17" s="692"/>
      <c r="AE17" s="692"/>
      <c r="AF17" s="692"/>
      <c r="AG17" s="692"/>
      <c r="AH17" s="692"/>
      <c r="AI17" s="692"/>
      <c r="AJ17" s="692"/>
      <c r="AK17" s="692"/>
      <c r="AL17" s="692"/>
      <c r="AM17" s="692"/>
      <c r="AN17" s="692"/>
      <c r="AO17" s="692"/>
      <c r="AP17" s="692"/>
      <c r="AQ17" s="692"/>
      <c r="AR17" s="692"/>
      <c r="AS17" s="692"/>
      <c r="AT17" s="692"/>
      <c r="AU17" s="692"/>
      <c r="AV17" s="692"/>
      <c r="AW17" s="692"/>
      <c r="AX17" s="692"/>
      <c r="AY17" s="692"/>
      <c r="AZ17" s="692"/>
      <c r="BA17" s="692"/>
      <c r="BB17" s="692"/>
    </row>
    <row r="18" spans="2:54" s="693" customFormat="1" ht="76.5" x14ac:dyDescent="0.25">
      <c r="B18" s="688" t="e">
        <f>IF('Formulario PPGR2'!$G18="","",CONCATENATE('Formulario PPGR2'!$C18,".",'Formulario PPGR2'!$D18,".",'Formulario PPGR2'!$E18,".",'Formulario PPGR2'!$F18))</f>
        <v>#REF!</v>
      </c>
      <c r="C18" s="688"/>
      <c r="D18" s="688" t="e">
        <f>IF('Formulario PPGR2'!$G18="","",'Formulario PPGR1'!#REF!)</f>
        <v>#REF!</v>
      </c>
      <c r="E18" s="688" t="e">
        <f>IF('Formulario PPGR2'!$G18="","",'Formulario PPGR1'!#REF!)</f>
        <v>#REF!</v>
      </c>
      <c r="F18" s="688" t="e">
        <f>IF('Formulario PPGR2'!$G18="","",'Formulario PPGR1'!#REF!)</f>
        <v>#REF!</v>
      </c>
      <c r="G18" s="688" t="s">
        <v>113</v>
      </c>
      <c r="H18" s="689" t="s">
        <v>271</v>
      </c>
      <c r="I18" s="688" t="s">
        <v>272</v>
      </c>
      <c r="J18" s="689"/>
      <c r="K18" s="689"/>
      <c r="L18" s="689">
        <v>1</v>
      </c>
      <c r="M18" s="689"/>
      <c r="N18" s="689"/>
      <c r="O18" s="689">
        <v>1</v>
      </c>
      <c r="P18" s="689"/>
      <c r="Q18" s="689"/>
      <c r="R18" s="689">
        <v>1</v>
      </c>
      <c r="S18" s="689"/>
      <c r="T18" s="689"/>
      <c r="U18" s="689">
        <v>1</v>
      </c>
      <c r="V18" s="690">
        <f>SUM('Formulario PPGR2'!$J18:$U18)</f>
        <v>4</v>
      </c>
      <c r="W18" s="700" t="s">
        <v>269</v>
      </c>
      <c r="X18" s="691" t="s">
        <v>258</v>
      </c>
      <c r="Y18" s="688"/>
      <c r="Z18" s="714" t="s">
        <v>114</v>
      </c>
      <c r="AA18" s="692"/>
      <c r="AB18" s="692"/>
      <c r="AC18" s="692"/>
      <c r="AD18" s="692"/>
      <c r="AE18" s="692"/>
      <c r="AF18" s="692"/>
      <c r="AG18" s="692"/>
      <c r="AH18" s="692"/>
      <c r="AI18" s="692"/>
      <c r="AJ18" s="692"/>
      <c r="AK18" s="692"/>
      <c r="AL18" s="692"/>
      <c r="AM18" s="692"/>
      <c r="AN18" s="692"/>
      <c r="AO18" s="692"/>
      <c r="AP18" s="692"/>
      <c r="AQ18" s="692"/>
      <c r="AR18" s="692"/>
      <c r="AS18" s="692"/>
      <c r="AT18" s="692"/>
      <c r="AU18" s="692"/>
      <c r="AV18" s="692"/>
      <c r="AW18" s="692"/>
      <c r="AX18" s="692"/>
      <c r="AY18" s="692"/>
      <c r="AZ18" s="692"/>
      <c r="BA18" s="692"/>
      <c r="BB18" s="692"/>
    </row>
    <row r="19" spans="2:54" s="698" customFormat="1" ht="76.5" x14ac:dyDescent="0.25">
      <c r="B19" s="694" t="e">
        <f>IF('Formulario PPGR2'!$G19="","",CONCATENATE('Formulario PPGR2'!$C19,".",'Formulario PPGR2'!$D19,".",'Formulario PPGR2'!$E19,".",'Formulario PPGR2'!$F19))</f>
        <v>#REF!</v>
      </c>
      <c r="C19" s="694" t="e">
        <f>IF('Formulario PPGR2'!$G19="","",'Formulario PPGR1'!#REF!)</f>
        <v>#REF!</v>
      </c>
      <c r="D19" s="694" t="e">
        <f>IF('Formulario PPGR2'!$G19="","",'Formulario PPGR1'!#REF!)</f>
        <v>#REF!</v>
      </c>
      <c r="E19" s="694" t="e">
        <f>IF('Formulario PPGR2'!$G19="","",'Formulario PPGR1'!#REF!)</f>
        <v>#REF!</v>
      </c>
      <c r="F19" s="694" t="e">
        <f>IF('Formulario PPGR2'!$G19="","",'Formulario PPGR1'!#REF!)</f>
        <v>#REF!</v>
      </c>
      <c r="G19" s="688" t="s">
        <v>113</v>
      </c>
      <c r="H19" s="689" t="s">
        <v>273</v>
      </c>
      <c r="I19" s="688" t="s">
        <v>274</v>
      </c>
      <c r="J19" s="695">
        <v>1</v>
      </c>
      <c r="K19" s="695"/>
      <c r="L19" s="695"/>
      <c r="M19" s="695">
        <v>1</v>
      </c>
      <c r="N19" s="695"/>
      <c r="O19" s="695"/>
      <c r="P19" s="695">
        <v>1</v>
      </c>
      <c r="Q19" s="695"/>
      <c r="R19" s="695"/>
      <c r="S19" s="695">
        <v>1</v>
      </c>
      <c r="T19" s="695"/>
      <c r="U19" s="695"/>
      <c r="V19" s="696">
        <f>SUM('Formulario PPGR2'!$J19:$U19)</f>
        <v>4</v>
      </c>
      <c r="W19" s="700" t="s">
        <v>258</v>
      </c>
      <c r="X19" s="691" t="s">
        <v>264</v>
      </c>
      <c r="Y19" s="688"/>
      <c r="Z19" s="714" t="s">
        <v>114</v>
      </c>
      <c r="AA19" s="697"/>
      <c r="AB19" s="697"/>
      <c r="AC19" s="697"/>
      <c r="AD19" s="697"/>
      <c r="AE19" s="697"/>
      <c r="AF19" s="697"/>
      <c r="AG19" s="697"/>
      <c r="AH19" s="697"/>
      <c r="AI19" s="697"/>
      <c r="AJ19" s="697"/>
      <c r="AK19" s="697"/>
      <c r="AL19" s="697"/>
      <c r="AM19" s="697"/>
      <c r="AN19" s="697"/>
      <c r="AO19" s="697"/>
      <c r="AP19" s="697"/>
      <c r="AQ19" s="697"/>
      <c r="AR19" s="697"/>
      <c r="AS19" s="697"/>
      <c r="AT19" s="697"/>
      <c r="AU19" s="697"/>
      <c r="AV19" s="697"/>
      <c r="AW19" s="697"/>
      <c r="AX19" s="697"/>
      <c r="AY19" s="697"/>
      <c r="AZ19" s="697"/>
      <c r="BA19" s="697"/>
      <c r="BB19" s="697"/>
    </row>
    <row r="20" spans="2:54" s="698" customFormat="1" ht="76.5" x14ac:dyDescent="0.25">
      <c r="B20" s="694" t="e">
        <f>IF('Formulario PPGR2'!$G20="","",CONCATENATE('Formulario PPGR2'!$C20,".",'Formulario PPGR2'!$D20,".",'Formulario PPGR2'!$E20,".",'Formulario PPGR2'!$F20))</f>
        <v>#REF!</v>
      </c>
      <c r="C20" s="694"/>
      <c r="D20" s="694" t="e">
        <f>IF('Formulario PPGR2'!$G20="","",'Formulario PPGR1'!#REF!)</f>
        <v>#REF!</v>
      </c>
      <c r="E20" s="694" t="e">
        <f>IF('Formulario PPGR2'!$G20="","",'Formulario PPGR1'!#REF!)</f>
        <v>#REF!</v>
      </c>
      <c r="F20" s="694" t="e">
        <f>IF('Formulario PPGR2'!$G20="","",'Formulario PPGR1'!#REF!)</f>
        <v>#REF!</v>
      </c>
      <c r="G20" s="688" t="s">
        <v>113</v>
      </c>
      <c r="H20" s="689" t="s">
        <v>275</v>
      </c>
      <c r="I20" s="688" t="s">
        <v>276</v>
      </c>
      <c r="J20" s="695">
        <v>1</v>
      </c>
      <c r="K20" s="695"/>
      <c r="L20" s="695"/>
      <c r="M20" s="695">
        <v>1</v>
      </c>
      <c r="N20" s="695"/>
      <c r="O20" s="695"/>
      <c r="P20" s="695">
        <v>1</v>
      </c>
      <c r="Q20" s="695"/>
      <c r="R20" s="695"/>
      <c r="S20" s="695">
        <v>1</v>
      </c>
      <c r="T20" s="695"/>
      <c r="U20" s="695"/>
      <c r="V20" s="696">
        <f>SUM('Formulario PPGR2'!$J20:$U20)</f>
        <v>4</v>
      </c>
      <c r="W20" s="700" t="s">
        <v>245</v>
      </c>
      <c r="X20" s="691" t="s">
        <v>244</v>
      </c>
      <c r="Y20" s="688"/>
      <c r="Z20" s="714" t="s">
        <v>114</v>
      </c>
      <c r="AA20" s="697"/>
      <c r="AB20" s="697"/>
      <c r="AC20" s="697"/>
      <c r="AD20" s="697"/>
      <c r="AE20" s="697"/>
      <c r="AF20" s="697"/>
      <c r="AG20" s="697"/>
      <c r="AH20" s="697"/>
      <c r="AI20" s="697"/>
      <c r="AJ20" s="697"/>
      <c r="AK20" s="697"/>
      <c r="AL20" s="697"/>
      <c r="AM20" s="697"/>
      <c r="AN20" s="697"/>
      <c r="AO20" s="697"/>
      <c r="AP20" s="697"/>
      <c r="AQ20" s="697"/>
      <c r="AR20" s="697"/>
      <c r="AS20" s="697"/>
      <c r="AT20" s="697"/>
      <c r="AU20" s="697"/>
      <c r="AV20" s="697"/>
      <c r="AW20" s="697"/>
      <c r="AX20" s="697"/>
      <c r="AY20" s="697"/>
      <c r="AZ20" s="697"/>
      <c r="BA20" s="697"/>
      <c r="BB20" s="697"/>
    </row>
    <row r="21" spans="2:54" s="698" customFormat="1" ht="89.25" x14ac:dyDescent="0.25">
      <c r="B21" s="694" t="e">
        <f>IF('Formulario PPGR2'!$G21="","",CONCATENATE('Formulario PPGR2'!$C21,".",'Formulario PPGR2'!$D21,".",'Formulario PPGR2'!$E21,".",'Formulario PPGR2'!$F21))</f>
        <v>#REF!</v>
      </c>
      <c r="C21" s="694" t="e">
        <f>IF('Formulario PPGR2'!$G21="","",'Formulario PPGR1'!#REF!)</f>
        <v>#REF!</v>
      </c>
      <c r="D21" s="694" t="e">
        <f>IF('Formulario PPGR2'!$G21="","",'Formulario PPGR1'!#REF!)</f>
        <v>#REF!</v>
      </c>
      <c r="E21" s="694" t="e">
        <f>IF('Formulario PPGR2'!$G21="","",'Formulario PPGR1'!#REF!)</f>
        <v>#REF!</v>
      </c>
      <c r="F21" s="694" t="e">
        <f>IF('Formulario PPGR2'!$G21="","",'Formulario PPGR1'!#REF!)</f>
        <v>#REF!</v>
      </c>
      <c r="G21" s="688" t="s">
        <v>118</v>
      </c>
      <c r="H21" s="689" t="s">
        <v>277</v>
      </c>
      <c r="I21" s="688" t="s">
        <v>278</v>
      </c>
      <c r="J21" s="695"/>
      <c r="K21" s="695">
        <v>1</v>
      </c>
      <c r="L21" s="695">
        <v>1</v>
      </c>
      <c r="M21" s="695">
        <v>1</v>
      </c>
      <c r="N21" s="695">
        <v>1</v>
      </c>
      <c r="O21" s="695">
        <v>1</v>
      </c>
      <c r="P21" s="695">
        <v>1</v>
      </c>
      <c r="Q21" s="695">
        <v>1</v>
      </c>
      <c r="R21" s="695">
        <v>1</v>
      </c>
      <c r="S21" s="695">
        <v>1</v>
      </c>
      <c r="T21" s="695">
        <v>1</v>
      </c>
      <c r="U21" s="695"/>
      <c r="V21" s="696">
        <f>SUM('Formulario PPGR2'!$J21:$U21)</f>
        <v>10</v>
      </c>
      <c r="W21" s="691" t="s">
        <v>245</v>
      </c>
      <c r="X21" s="691"/>
      <c r="Y21" s="688"/>
      <c r="Z21" s="714" t="s">
        <v>114</v>
      </c>
      <c r="AA21" s="697"/>
      <c r="AB21" s="697"/>
      <c r="AC21" s="697"/>
      <c r="AD21" s="697"/>
      <c r="AE21" s="697"/>
      <c r="AF21" s="697"/>
      <c r="AG21" s="697"/>
      <c r="AH21" s="697"/>
      <c r="AI21" s="697"/>
      <c r="AJ21" s="697"/>
      <c r="AK21" s="697"/>
      <c r="AL21" s="697"/>
      <c r="AM21" s="697"/>
      <c r="AN21" s="697"/>
      <c r="AO21" s="697"/>
      <c r="AP21" s="697"/>
      <c r="AQ21" s="697"/>
      <c r="AR21" s="697"/>
      <c r="AS21" s="697"/>
      <c r="AT21" s="697"/>
      <c r="AU21" s="697"/>
      <c r="AV21" s="697"/>
      <c r="AW21" s="697"/>
      <c r="AX21" s="697"/>
      <c r="AY21" s="697"/>
      <c r="AZ21" s="697"/>
      <c r="BA21" s="697"/>
      <c r="BB21" s="697"/>
    </row>
    <row r="22" spans="2:54" s="698" customFormat="1" ht="89.25" x14ac:dyDescent="0.25">
      <c r="B22" s="694" t="e">
        <f>IF('Formulario PPGR2'!$G22="","",CONCATENATE('Formulario PPGR2'!$C22,".",'Formulario PPGR2'!$D22,".",'Formulario PPGR2'!$E22,".",'Formulario PPGR2'!$F22))</f>
        <v>#REF!</v>
      </c>
      <c r="C22" s="694" t="e">
        <f>IF('Formulario PPGR2'!$G22="","",'Formulario PPGR1'!#REF!)</f>
        <v>#REF!</v>
      </c>
      <c r="D22" s="694" t="e">
        <f>IF('Formulario PPGR2'!$G22="","",'Formulario PPGR1'!#REF!)</f>
        <v>#REF!</v>
      </c>
      <c r="E22" s="694" t="e">
        <f>IF('Formulario PPGR2'!$G22="","",'Formulario PPGR1'!#REF!)</f>
        <v>#REF!</v>
      </c>
      <c r="F22" s="694" t="e">
        <f>IF('Formulario PPGR2'!$G22="","",'Formulario PPGR1'!#REF!)</f>
        <v>#REF!</v>
      </c>
      <c r="G22" s="688" t="s">
        <v>118</v>
      </c>
      <c r="H22" s="689" t="s">
        <v>279</v>
      </c>
      <c r="I22" s="688" t="s">
        <v>280</v>
      </c>
      <c r="J22" s="695"/>
      <c r="K22" s="695"/>
      <c r="L22" s="695">
        <v>1</v>
      </c>
      <c r="M22" s="695"/>
      <c r="N22" s="695"/>
      <c r="O22" s="695">
        <v>1</v>
      </c>
      <c r="P22" s="695"/>
      <c r="Q22" s="695"/>
      <c r="R22" s="695">
        <v>1</v>
      </c>
      <c r="S22" s="695"/>
      <c r="T22" s="695"/>
      <c r="U22" s="695">
        <v>1</v>
      </c>
      <c r="V22" s="696">
        <f>SUM('Formulario PPGR2'!$J22:$U22)</f>
        <v>4</v>
      </c>
      <c r="W22" s="691" t="s">
        <v>245</v>
      </c>
      <c r="X22" s="691"/>
      <c r="Y22" s="688" t="s">
        <v>281</v>
      </c>
      <c r="Z22" s="714" t="s">
        <v>114</v>
      </c>
      <c r="AA22" s="697"/>
      <c r="AB22" s="697"/>
      <c r="AC22" s="697"/>
      <c r="AD22" s="697"/>
      <c r="AE22" s="697"/>
      <c r="AF22" s="697"/>
      <c r="AG22" s="697"/>
      <c r="AH22" s="697"/>
      <c r="AI22" s="697"/>
      <c r="AJ22" s="697"/>
      <c r="AK22" s="697"/>
      <c r="AL22" s="697"/>
      <c r="AM22" s="697"/>
      <c r="AN22" s="697"/>
      <c r="AO22" s="697"/>
      <c r="AP22" s="697"/>
      <c r="AQ22" s="697"/>
      <c r="AR22" s="697"/>
      <c r="AS22" s="697"/>
      <c r="AT22" s="697"/>
      <c r="AU22" s="697"/>
      <c r="AV22" s="697"/>
      <c r="AW22" s="697"/>
      <c r="AX22" s="697"/>
      <c r="AY22" s="697"/>
      <c r="AZ22" s="697"/>
      <c r="BA22" s="697"/>
      <c r="BB22" s="697"/>
    </row>
    <row r="23" spans="2:54" s="698" customFormat="1" ht="89.25" x14ac:dyDescent="0.25">
      <c r="B23" s="694" t="e">
        <f>IF('Formulario PPGR2'!$G23="","",CONCATENATE('Formulario PPGR2'!$C23,".",'Formulario PPGR2'!$D23,".",'Formulario PPGR2'!$E23,".",'Formulario PPGR2'!$F23))</f>
        <v>#REF!</v>
      </c>
      <c r="C23" s="694" t="e">
        <f>IF('Formulario PPGR2'!$G23="","",'Formulario PPGR1'!#REF!)</f>
        <v>#REF!</v>
      </c>
      <c r="D23" s="694" t="e">
        <f>IF('Formulario PPGR2'!$G23="","",'Formulario PPGR1'!#REF!)</f>
        <v>#REF!</v>
      </c>
      <c r="E23" s="694" t="e">
        <f>IF('Formulario PPGR2'!$G23="","",'Formulario PPGR1'!#REF!)</f>
        <v>#REF!</v>
      </c>
      <c r="F23" s="694" t="e">
        <f>IF('Formulario PPGR2'!$G23="","",'Formulario PPGR1'!#REF!)</f>
        <v>#REF!</v>
      </c>
      <c r="G23" s="688" t="s">
        <v>118</v>
      </c>
      <c r="H23" s="689" t="s">
        <v>282</v>
      </c>
      <c r="I23" s="688" t="s">
        <v>283</v>
      </c>
      <c r="J23" s="695"/>
      <c r="K23" s="695"/>
      <c r="L23" s="695"/>
      <c r="M23" s="695">
        <v>1</v>
      </c>
      <c r="N23" s="695"/>
      <c r="O23" s="695"/>
      <c r="P23" s="695"/>
      <c r="Q23" s="695">
        <v>1</v>
      </c>
      <c r="R23" s="695"/>
      <c r="S23" s="695"/>
      <c r="T23" s="695"/>
      <c r="U23" s="695">
        <v>1</v>
      </c>
      <c r="V23" s="696">
        <f>SUM('Formulario PPGR2'!$J23:$U23)</f>
        <v>3</v>
      </c>
      <c r="W23" s="691" t="s">
        <v>245</v>
      </c>
      <c r="X23" s="691" t="s">
        <v>258</v>
      </c>
      <c r="Y23" s="688"/>
      <c r="Z23" s="714" t="s">
        <v>114</v>
      </c>
      <c r="AA23" s="697"/>
      <c r="AB23" s="697"/>
      <c r="AC23" s="697"/>
      <c r="AD23" s="697"/>
      <c r="AE23" s="697"/>
      <c r="AF23" s="697"/>
      <c r="AG23" s="697"/>
      <c r="AH23" s="697"/>
      <c r="AI23" s="697"/>
      <c r="AJ23" s="697"/>
      <c r="AK23" s="697"/>
      <c r="AL23" s="697"/>
      <c r="AM23" s="697"/>
      <c r="AN23" s="697"/>
      <c r="AO23" s="697"/>
      <c r="AP23" s="697"/>
      <c r="AQ23" s="697"/>
      <c r="AR23" s="697"/>
      <c r="AS23" s="697"/>
      <c r="AT23" s="697"/>
      <c r="AU23" s="697"/>
      <c r="AV23" s="697"/>
      <c r="AW23" s="697"/>
      <c r="AX23" s="697"/>
      <c r="AY23" s="697"/>
      <c r="AZ23" s="697"/>
      <c r="BA23" s="697"/>
      <c r="BB23" s="697"/>
    </row>
    <row r="24" spans="2:54" s="712" customFormat="1" ht="89.25" x14ac:dyDescent="0.25">
      <c r="B24" s="705" t="e">
        <f>IF('Formulario PPGR2'!$G24="","",CONCATENATE('Formulario PPGR2'!$C24,".",'Formulario PPGR2'!$D24,".",'Formulario PPGR2'!$E24,".",'Formulario PPGR2'!$F24))</f>
        <v>#REF!</v>
      </c>
      <c r="C24" s="705" t="e">
        <f>IF('Formulario PPGR2'!$G24="","",'Formulario PPGR1'!#REF!)</f>
        <v>#REF!</v>
      </c>
      <c r="D24" s="705" t="e">
        <f>IF('Formulario PPGR2'!$G24="","",'Formulario PPGR1'!#REF!)</f>
        <v>#REF!</v>
      </c>
      <c r="E24" s="705" t="e">
        <f>IF('Formulario PPGR2'!$G24="","",'Formulario PPGR1'!#REF!)</f>
        <v>#REF!</v>
      </c>
      <c r="F24" s="705" t="e">
        <f>IF('Formulario PPGR2'!$G24="","",'Formulario PPGR1'!#REF!)</f>
        <v>#REF!</v>
      </c>
      <c r="G24" s="706" t="s">
        <v>118</v>
      </c>
      <c r="H24" s="707" t="s">
        <v>284</v>
      </c>
      <c r="I24" s="706" t="s">
        <v>285</v>
      </c>
      <c r="J24" s="708"/>
      <c r="K24" s="708"/>
      <c r="L24" s="708">
        <v>1</v>
      </c>
      <c r="M24" s="708"/>
      <c r="N24" s="708"/>
      <c r="O24" s="708">
        <v>1</v>
      </c>
      <c r="P24" s="708"/>
      <c r="Q24" s="708"/>
      <c r="R24" s="708"/>
      <c r="S24" s="708">
        <v>1</v>
      </c>
      <c r="T24" s="708"/>
      <c r="U24" s="708"/>
      <c r="V24" s="709">
        <f>SUM('Formulario PPGR2'!$J24:$U24)</f>
        <v>3</v>
      </c>
      <c r="W24" s="710" t="s">
        <v>245</v>
      </c>
      <c r="X24" s="710"/>
      <c r="Y24" s="706"/>
      <c r="Z24" s="715" t="s">
        <v>114</v>
      </c>
      <c r="AA24" s="711"/>
      <c r="AB24" s="711"/>
      <c r="AC24" s="711"/>
      <c r="AD24" s="711"/>
      <c r="AE24" s="711"/>
      <c r="AF24" s="711"/>
      <c r="AG24" s="711"/>
      <c r="AH24" s="711"/>
      <c r="AI24" s="711"/>
      <c r="AJ24" s="711"/>
      <c r="AK24" s="711"/>
      <c r="AL24" s="711"/>
      <c r="AM24" s="711"/>
      <c r="AN24" s="711"/>
      <c r="AO24" s="711"/>
      <c r="AP24" s="711"/>
      <c r="AQ24" s="711"/>
      <c r="AR24" s="711"/>
      <c r="AS24" s="711"/>
      <c r="AT24" s="711"/>
      <c r="AU24" s="711"/>
      <c r="AV24" s="711"/>
      <c r="AW24" s="711"/>
      <c r="AX24" s="711"/>
      <c r="AY24" s="711"/>
      <c r="AZ24" s="711"/>
      <c r="BA24" s="711"/>
      <c r="BB24" s="711"/>
    </row>
    <row r="25" spans="2:54" s="698" customFormat="1" ht="89.25" x14ac:dyDescent="0.25">
      <c r="B25" s="694" t="e">
        <f>IF('Formulario PPGR2'!$G25="","",CONCATENATE('Formulario PPGR2'!$C25,".",'Formulario PPGR2'!$D25,".",'Formulario PPGR2'!$E25,".",'Formulario PPGR2'!$F25))</f>
        <v>#REF!</v>
      </c>
      <c r="C25" s="694"/>
      <c r="D25" s="694" t="e">
        <f>IF('Formulario PPGR2'!$G25="","",'Formulario PPGR1'!#REF!)</f>
        <v>#REF!</v>
      </c>
      <c r="E25" s="694" t="e">
        <f>IF('Formulario PPGR2'!$G25="","",'Formulario PPGR1'!#REF!)</f>
        <v>#REF!</v>
      </c>
      <c r="F25" s="694" t="e">
        <f>IF('Formulario PPGR2'!$G25="","",'Formulario PPGR1'!#REF!)</f>
        <v>#REF!</v>
      </c>
      <c r="G25" s="688" t="s">
        <v>118</v>
      </c>
      <c r="H25" s="689" t="s">
        <v>286</v>
      </c>
      <c r="I25" s="688" t="s">
        <v>287</v>
      </c>
      <c r="J25" s="695"/>
      <c r="K25" s="695"/>
      <c r="L25" s="695"/>
      <c r="M25" s="695"/>
      <c r="N25" s="695">
        <v>1</v>
      </c>
      <c r="O25" s="695"/>
      <c r="P25" s="695"/>
      <c r="Q25" s="695"/>
      <c r="R25" s="695"/>
      <c r="S25" s="695">
        <v>1</v>
      </c>
      <c r="T25" s="695"/>
      <c r="U25" s="695"/>
      <c r="V25" s="696">
        <f>SUM('Formulario PPGR2'!$J25:$U25)</f>
        <v>2</v>
      </c>
      <c r="W25" s="691" t="s">
        <v>254</v>
      </c>
      <c r="X25" s="691" t="s">
        <v>258</v>
      </c>
      <c r="Y25" s="688"/>
      <c r="Z25" s="714" t="s">
        <v>114</v>
      </c>
      <c r="AA25" s="697"/>
      <c r="AB25" s="697"/>
      <c r="AC25" s="697"/>
      <c r="AD25" s="697"/>
      <c r="AE25" s="697"/>
      <c r="AF25" s="697"/>
      <c r="AG25" s="697"/>
      <c r="AH25" s="697"/>
      <c r="AI25" s="697"/>
      <c r="AJ25" s="697"/>
      <c r="AK25" s="697"/>
      <c r="AL25" s="697"/>
      <c r="AM25" s="697"/>
      <c r="AN25" s="697"/>
      <c r="AO25" s="697"/>
      <c r="AP25" s="697"/>
      <c r="AQ25" s="697"/>
      <c r="AR25" s="697"/>
      <c r="AS25" s="697"/>
      <c r="AT25" s="697"/>
      <c r="AU25" s="697"/>
      <c r="AV25" s="697"/>
      <c r="AW25" s="697"/>
      <c r="AX25" s="697"/>
      <c r="AY25" s="697"/>
      <c r="AZ25" s="697"/>
      <c r="BA25" s="697"/>
      <c r="BB25" s="697"/>
    </row>
    <row r="26" spans="2:54" s="698" customFormat="1" ht="89.25" x14ac:dyDescent="0.25">
      <c r="B26" s="694" t="e">
        <f>IF('Formulario PPGR2'!$G26="","",CONCATENATE('Formulario PPGR2'!$C26,".",'Formulario PPGR2'!$D26,".",'Formulario PPGR2'!$E26,".",'Formulario PPGR2'!$F26))</f>
        <v>#REF!</v>
      </c>
      <c r="C26" s="694"/>
      <c r="D26" s="694" t="e">
        <f>IF('Formulario PPGR2'!$G26="","",'Formulario PPGR1'!#REF!)</f>
        <v>#REF!</v>
      </c>
      <c r="E26" s="694" t="e">
        <f>IF('Formulario PPGR2'!$G26="","",'Formulario PPGR1'!#REF!)</f>
        <v>#REF!</v>
      </c>
      <c r="F26" s="694" t="e">
        <f>IF('Formulario PPGR2'!$G26="","",'Formulario PPGR1'!#REF!)</f>
        <v>#REF!</v>
      </c>
      <c r="G26" s="688" t="s">
        <v>118</v>
      </c>
      <c r="H26" s="689" t="s">
        <v>288</v>
      </c>
      <c r="I26" s="688" t="s">
        <v>289</v>
      </c>
      <c r="J26" s="695"/>
      <c r="K26" s="695"/>
      <c r="L26" s="695"/>
      <c r="M26" s="695">
        <v>1</v>
      </c>
      <c r="N26" s="695"/>
      <c r="O26" s="695"/>
      <c r="P26" s="695"/>
      <c r="Q26" s="695">
        <v>1</v>
      </c>
      <c r="R26" s="695"/>
      <c r="S26" s="695"/>
      <c r="T26" s="695">
        <v>1</v>
      </c>
      <c r="U26" s="695"/>
      <c r="V26" s="696">
        <f>SUM('Formulario PPGR2'!$J26:$U26)</f>
        <v>3</v>
      </c>
      <c r="W26" s="691" t="s">
        <v>269</v>
      </c>
      <c r="X26" s="691"/>
      <c r="Y26" s="688"/>
      <c r="Z26" s="714" t="s">
        <v>114</v>
      </c>
      <c r="AA26" s="697"/>
      <c r="AB26" s="697"/>
      <c r="AC26" s="697"/>
      <c r="AD26" s="697"/>
      <c r="AE26" s="697"/>
      <c r="AF26" s="697"/>
      <c r="AG26" s="697"/>
      <c r="AH26" s="697"/>
      <c r="AI26" s="697"/>
      <c r="AJ26" s="697"/>
      <c r="AK26" s="697"/>
      <c r="AL26" s="697"/>
      <c r="AM26" s="697"/>
      <c r="AN26" s="697"/>
      <c r="AO26" s="697"/>
      <c r="AP26" s="697"/>
      <c r="AQ26" s="697"/>
      <c r="AR26" s="697"/>
      <c r="AS26" s="697"/>
      <c r="AT26" s="697"/>
      <c r="AU26" s="697"/>
      <c r="AV26" s="697"/>
      <c r="AW26" s="697"/>
      <c r="AX26" s="697"/>
      <c r="AY26" s="697"/>
      <c r="AZ26" s="697"/>
      <c r="BA26" s="697"/>
      <c r="BB26" s="697"/>
    </row>
    <row r="27" spans="2:54" s="698" customFormat="1" ht="89.25" x14ac:dyDescent="0.25">
      <c r="B27" s="694" t="e">
        <f>IF('Formulario PPGR2'!$G27="","",CONCATENATE('Formulario PPGR2'!$C27,".",'Formulario PPGR2'!$D27,".",'Formulario PPGR2'!$E27,".",'Formulario PPGR2'!$F27))</f>
        <v>#REF!</v>
      </c>
      <c r="C27" s="694"/>
      <c r="D27" s="694" t="e">
        <f>IF('Formulario PPGR2'!$G27="","",'Formulario PPGR1'!#REF!)</f>
        <v>#REF!</v>
      </c>
      <c r="E27" s="694" t="e">
        <f>IF('Formulario PPGR2'!$G27="","",'Formulario PPGR1'!#REF!)</f>
        <v>#REF!</v>
      </c>
      <c r="F27" s="694" t="e">
        <f>IF('Formulario PPGR2'!$G27="","",'Formulario PPGR1'!#REF!)</f>
        <v>#REF!</v>
      </c>
      <c r="G27" s="688" t="s">
        <v>118</v>
      </c>
      <c r="H27" s="689" t="s">
        <v>290</v>
      </c>
      <c r="I27" s="688" t="s">
        <v>291</v>
      </c>
      <c r="J27" s="695"/>
      <c r="K27" s="695"/>
      <c r="L27" s="695"/>
      <c r="M27" s="695"/>
      <c r="N27" s="695">
        <v>1</v>
      </c>
      <c r="O27" s="695"/>
      <c r="P27" s="695"/>
      <c r="Q27" s="695"/>
      <c r="R27" s="695"/>
      <c r="S27" s="695">
        <v>1</v>
      </c>
      <c r="T27" s="695"/>
      <c r="U27" s="695"/>
      <c r="V27" s="696">
        <f>SUM('Formulario PPGR2'!$J27:$U27)</f>
        <v>2</v>
      </c>
      <c r="W27" s="691" t="s">
        <v>245</v>
      </c>
      <c r="X27" s="691" t="s">
        <v>258</v>
      </c>
      <c r="Y27" s="688"/>
      <c r="Z27" s="714" t="s">
        <v>114</v>
      </c>
      <c r="AA27" s="697"/>
      <c r="AB27" s="697"/>
      <c r="AC27" s="697"/>
      <c r="AD27" s="697"/>
      <c r="AE27" s="697"/>
      <c r="AF27" s="697"/>
      <c r="AG27" s="697"/>
      <c r="AH27" s="697"/>
      <c r="AI27" s="697"/>
      <c r="AJ27" s="697"/>
      <c r="AK27" s="697"/>
      <c r="AL27" s="697"/>
      <c r="AM27" s="697"/>
      <c r="AN27" s="697"/>
      <c r="AO27" s="697"/>
      <c r="AP27" s="697"/>
      <c r="AQ27" s="697"/>
      <c r="AR27" s="697"/>
      <c r="AS27" s="697"/>
      <c r="AT27" s="697"/>
      <c r="AU27" s="697"/>
      <c r="AV27" s="697"/>
      <c r="AW27" s="697"/>
      <c r="AX27" s="697"/>
      <c r="AY27" s="697"/>
      <c r="AZ27" s="697"/>
      <c r="BA27" s="697"/>
      <c r="BB27" s="697"/>
    </row>
    <row r="28" spans="2:54" s="712" customFormat="1" ht="89.25" x14ac:dyDescent="0.25">
      <c r="B28" s="705" t="e">
        <f>IF('Formulario PPGR2'!$G28="","",CONCATENATE('Formulario PPGR2'!$C28,".",'Formulario PPGR2'!$D28,".",'Formulario PPGR2'!$E28,".",'Formulario PPGR2'!$F28))</f>
        <v>#REF!</v>
      </c>
      <c r="C28" s="705"/>
      <c r="D28" s="705" t="e">
        <f>IF('Formulario PPGR2'!$G28="","",'Formulario PPGR1'!#REF!)</f>
        <v>#REF!</v>
      </c>
      <c r="E28" s="705" t="e">
        <f>IF('Formulario PPGR2'!$G28="","",'Formulario PPGR1'!#REF!)</f>
        <v>#REF!</v>
      </c>
      <c r="F28" s="705" t="e">
        <f>IF('Formulario PPGR2'!$G28="","",'Formulario PPGR1'!#REF!)</f>
        <v>#REF!</v>
      </c>
      <c r="G28" s="706" t="s">
        <v>116</v>
      </c>
      <c r="H28" s="707" t="s">
        <v>292</v>
      </c>
      <c r="I28" s="706" t="s">
        <v>293</v>
      </c>
      <c r="J28" s="708"/>
      <c r="K28" s="708"/>
      <c r="L28" s="708"/>
      <c r="M28" s="708"/>
      <c r="N28" s="708">
        <v>1</v>
      </c>
      <c r="O28" s="708"/>
      <c r="P28" s="708"/>
      <c r="Q28" s="708"/>
      <c r="R28" s="708"/>
      <c r="S28" s="708"/>
      <c r="T28" s="708">
        <v>1</v>
      </c>
      <c r="U28" s="708"/>
      <c r="V28" s="709">
        <f>SUM('Formulario PPGR2'!$J28:$U28)</f>
        <v>2</v>
      </c>
      <c r="W28" s="710" t="s">
        <v>245</v>
      </c>
      <c r="X28" s="710" t="s">
        <v>258</v>
      </c>
      <c r="Y28" s="706" t="s">
        <v>294</v>
      </c>
      <c r="Z28" s="715" t="s">
        <v>114</v>
      </c>
      <c r="AA28" s="711"/>
      <c r="AB28" s="711"/>
      <c r="AC28" s="711"/>
      <c r="AD28" s="711"/>
      <c r="AE28" s="711"/>
      <c r="AF28" s="711"/>
      <c r="AG28" s="711"/>
      <c r="AH28" s="711"/>
      <c r="AI28" s="711"/>
      <c r="AJ28" s="711"/>
      <c r="AK28" s="711"/>
      <c r="AL28" s="711"/>
      <c r="AM28" s="711"/>
      <c r="AN28" s="711"/>
      <c r="AO28" s="711"/>
      <c r="AP28" s="711"/>
      <c r="AQ28" s="711"/>
      <c r="AR28" s="711"/>
      <c r="AS28" s="711"/>
      <c r="AT28" s="711"/>
      <c r="AU28" s="711"/>
      <c r="AV28" s="711"/>
      <c r="AW28" s="711"/>
      <c r="AX28" s="711"/>
      <c r="AY28" s="711"/>
      <c r="AZ28" s="711"/>
      <c r="BA28" s="711"/>
      <c r="BB28" s="711"/>
    </row>
    <row r="29" spans="2:54" s="712" customFormat="1" ht="89.25" x14ac:dyDescent="0.25">
      <c r="B29" s="705" t="e">
        <f>IF('Formulario PPGR2'!$G29="","",CONCATENATE('Formulario PPGR2'!$C29,".",'Formulario PPGR2'!$D29,".",'Formulario PPGR2'!$E29,".",'Formulario PPGR2'!$F29))</f>
        <v>#REF!</v>
      </c>
      <c r="C29" s="705"/>
      <c r="D29" s="705" t="e">
        <f>IF('Formulario PPGR2'!$G29="","",'Formulario PPGR1'!#REF!)</f>
        <v>#REF!</v>
      </c>
      <c r="E29" s="705" t="e">
        <f>IF('Formulario PPGR2'!$G29="","",'Formulario PPGR1'!#REF!)</f>
        <v>#REF!</v>
      </c>
      <c r="F29" s="705" t="e">
        <f>IF('Formulario PPGR2'!$G29="","",'Formulario PPGR1'!#REF!)</f>
        <v>#REF!</v>
      </c>
      <c r="G29" s="706" t="s">
        <v>116</v>
      </c>
      <c r="H29" s="707" t="s">
        <v>295</v>
      </c>
      <c r="I29" s="706" t="s">
        <v>296</v>
      </c>
      <c r="J29" s="708"/>
      <c r="K29" s="708"/>
      <c r="L29" s="708"/>
      <c r="M29" s="708">
        <v>1</v>
      </c>
      <c r="N29" s="708"/>
      <c r="O29" s="708"/>
      <c r="P29" s="708"/>
      <c r="Q29" s="708">
        <v>1</v>
      </c>
      <c r="R29" s="708"/>
      <c r="S29" s="708"/>
      <c r="T29" s="708">
        <v>1</v>
      </c>
      <c r="U29" s="708"/>
      <c r="V29" s="709">
        <f>SUM('Formulario PPGR2'!$J29:$U29)</f>
        <v>3</v>
      </c>
      <c r="W29" s="710" t="s">
        <v>264</v>
      </c>
      <c r="X29" s="710" t="s">
        <v>258</v>
      </c>
      <c r="Y29" s="706" t="s">
        <v>294</v>
      </c>
      <c r="Z29" s="715" t="s">
        <v>114</v>
      </c>
      <c r="AA29" s="711"/>
      <c r="AB29" s="711"/>
      <c r="AC29" s="711"/>
      <c r="AD29" s="711"/>
      <c r="AE29" s="711"/>
      <c r="AF29" s="711"/>
      <c r="AG29" s="711"/>
      <c r="AH29" s="711"/>
      <c r="AI29" s="711"/>
      <c r="AJ29" s="711"/>
      <c r="AK29" s="711"/>
      <c r="AL29" s="711"/>
      <c r="AM29" s="711"/>
      <c r="AN29" s="711"/>
      <c r="AO29" s="711"/>
      <c r="AP29" s="711"/>
      <c r="AQ29" s="711"/>
      <c r="AR29" s="711"/>
      <c r="AS29" s="711"/>
      <c r="AT29" s="711"/>
      <c r="AU29" s="711"/>
      <c r="AV29" s="711"/>
      <c r="AW29" s="711"/>
      <c r="AX29" s="711"/>
      <c r="AY29" s="711"/>
      <c r="AZ29" s="711"/>
      <c r="BA29" s="711"/>
      <c r="BB29" s="711"/>
    </row>
    <row r="30" spans="2:54" s="712" customFormat="1" ht="89.25" x14ac:dyDescent="0.25">
      <c r="B30" s="705" t="e">
        <f>IF('Formulario PPGR2'!$G30="","",CONCATENATE('Formulario PPGR2'!$C30,".",'Formulario PPGR2'!$D30,".",'Formulario PPGR2'!$E30,".",'Formulario PPGR2'!$F30))</f>
        <v>#REF!</v>
      </c>
      <c r="C30" s="705"/>
      <c r="D30" s="705" t="e">
        <f>IF('Formulario PPGR2'!$G30="","",'Formulario PPGR1'!#REF!)</f>
        <v>#REF!</v>
      </c>
      <c r="E30" s="705" t="e">
        <f>IF('Formulario PPGR2'!$G30="","",'Formulario PPGR1'!#REF!)</f>
        <v>#REF!</v>
      </c>
      <c r="F30" s="705" t="e">
        <f>IF('Formulario PPGR2'!$G30="","",'Formulario PPGR1'!#REF!)</f>
        <v>#REF!</v>
      </c>
      <c r="G30" s="706" t="s">
        <v>116</v>
      </c>
      <c r="H30" s="707" t="s">
        <v>297</v>
      </c>
      <c r="I30" s="706" t="s">
        <v>298</v>
      </c>
      <c r="J30" s="708"/>
      <c r="K30" s="708"/>
      <c r="L30" s="708"/>
      <c r="M30" s="708">
        <v>1</v>
      </c>
      <c r="N30" s="708"/>
      <c r="O30" s="708"/>
      <c r="P30" s="708"/>
      <c r="Q30" s="708"/>
      <c r="R30" s="708"/>
      <c r="S30" s="708">
        <v>1</v>
      </c>
      <c r="T30" s="708"/>
      <c r="U30" s="708"/>
      <c r="V30" s="709">
        <f>SUM('Formulario PPGR2'!$J30:$U30)</f>
        <v>2</v>
      </c>
      <c r="W30" s="710" t="s">
        <v>245</v>
      </c>
      <c r="X30" s="710"/>
      <c r="Y30" s="706" t="s">
        <v>299</v>
      </c>
      <c r="Z30" s="715" t="s">
        <v>114</v>
      </c>
      <c r="AA30" s="711"/>
      <c r="AB30" s="711"/>
      <c r="AC30" s="711"/>
      <c r="AD30" s="711"/>
      <c r="AE30" s="711"/>
      <c r="AF30" s="711"/>
      <c r="AG30" s="711"/>
      <c r="AH30" s="711"/>
      <c r="AI30" s="711"/>
      <c r="AJ30" s="711"/>
      <c r="AK30" s="711"/>
      <c r="AL30" s="711"/>
      <c r="AM30" s="711"/>
      <c r="AN30" s="711"/>
      <c r="AO30" s="711"/>
      <c r="AP30" s="711"/>
      <c r="AQ30" s="711"/>
      <c r="AR30" s="711"/>
      <c r="AS30" s="711"/>
      <c r="AT30" s="711"/>
      <c r="AU30" s="711"/>
      <c r="AV30" s="711"/>
      <c r="AW30" s="711"/>
      <c r="AX30" s="711"/>
      <c r="AY30" s="711"/>
      <c r="AZ30" s="711"/>
      <c r="BA30" s="711"/>
      <c r="BB30" s="711"/>
    </row>
    <row r="31" spans="2:54" s="698" customFormat="1" ht="89.25" x14ac:dyDescent="0.25">
      <c r="B31" s="694" t="e">
        <f>IF('Formulario PPGR2'!$G31="","",CONCATENATE('Formulario PPGR2'!$C31,".",'Formulario PPGR2'!$D31,".",'Formulario PPGR2'!$E31,".",'Formulario PPGR2'!$F31))</f>
        <v>#REF!</v>
      </c>
      <c r="C31" s="694"/>
      <c r="D31" s="694" t="e">
        <f>IF('Formulario PPGR2'!$G31="","",'Formulario PPGR1'!#REF!)</f>
        <v>#REF!</v>
      </c>
      <c r="E31" s="694" t="e">
        <f>IF('Formulario PPGR2'!$G31="","",'Formulario PPGR1'!#REF!)</f>
        <v>#REF!</v>
      </c>
      <c r="F31" s="694" t="e">
        <f>IF('Formulario PPGR2'!$G31="","",'Formulario PPGR1'!#REF!)</f>
        <v>#REF!</v>
      </c>
      <c r="G31" s="688" t="s">
        <v>116</v>
      </c>
      <c r="H31" s="689" t="s">
        <v>300</v>
      </c>
      <c r="I31" s="688" t="s">
        <v>301</v>
      </c>
      <c r="J31" s="695"/>
      <c r="K31" s="695"/>
      <c r="L31" s="695"/>
      <c r="M31" s="695"/>
      <c r="N31" s="695"/>
      <c r="O31" s="695">
        <v>1</v>
      </c>
      <c r="P31" s="695"/>
      <c r="Q31" s="695"/>
      <c r="R31" s="695"/>
      <c r="S31" s="695"/>
      <c r="T31" s="695"/>
      <c r="U31" s="695">
        <v>1</v>
      </c>
      <c r="V31" s="696">
        <f>SUM('Formulario PPGR2'!$J31:$U31)</f>
        <v>2</v>
      </c>
      <c r="W31" s="691" t="s">
        <v>245</v>
      </c>
      <c r="X31" s="691"/>
      <c r="Y31" s="688" t="s">
        <v>302</v>
      </c>
      <c r="Z31" s="714" t="s">
        <v>114</v>
      </c>
      <c r="AA31" s="697"/>
      <c r="AB31" s="697"/>
      <c r="AC31" s="697"/>
      <c r="AD31" s="697"/>
      <c r="AE31" s="697"/>
      <c r="AF31" s="697"/>
      <c r="AG31" s="697"/>
      <c r="AH31" s="697"/>
      <c r="AI31" s="697"/>
      <c r="AJ31" s="697"/>
      <c r="AK31" s="697"/>
      <c r="AL31" s="697"/>
      <c r="AM31" s="697"/>
      <c r="AN31" s="697"/>
      <c r="AO31" s="697"/>
      <c r="AP31" s="697"/>
      <c r="AQ31" s="697"/>
      <c r="AR31" s="697"/>
      <c r="AS31" s="697"/>
      <c r="AT31" s="697"/>
      <c r="AU31" s="697"/>
      <c r="AV31" s="697"/>
      <c r="AW31" s="697"/>
      <c r="AX31" s="697"/>
      <c r="AY31" s="697"/>
      <c r="AZ31" s="697"/>
      <c r="BA31" s="697"/>
      <c r="BB31" s="697"/>
    </row>
    <row r="32" spans="2:54" s="712" customFormat="1" ht="89.25" x14ac:dyDescent="0.25">
      <c r="B32" s="705" t="e">
        <f>IF('Formulario PPGR2'!$G32="","",CONCATENATE('Formulario PPGR2'!$C32,".",'Formulario PPGR2'!$D32,".",'Formulario PPGR2'!$E32,".",'Formulario PPGR2'!$F32))</f>
        <v>#REF!</v>
      </c>
      <c r="C32" s="705"/>
      <c r="D32" s="705" t="e">
        <f>IF('Formulario PPGR2'!$G32="","",'Formulario PPGR1'!#REF!)</f>
        <v>#REF!</v>
      </c>
      <c r="E32" s="705" t="e">
        <f>IF('Formulario PPGR2'!$G32="","",'Formulario PPGR1'!#REF!)</f>
        <v>#REF!</v>
      </c>
      <c r="F32" s="705" t="e">
        <f>IF('Formulario PPGR2'!$G32="","",'Formulario PPGR1'!#REF!)</f>
        <v>#REF!</v>
      </c>
      <c r="G32" s="706" t="s">
        <v>116</v>
      </c>
      <c r="H32" s="707" t="s">
        <v>303</v>
      </c>
      <c r="I32" s="706" t="s">
        <v>304</v>
      </c>
      <c r="J32" s="708"/>
      <c r="K32" s="708"/>
      <c r="L32" s="708"/>
      <c r="M32" s="708">
        <v>1</v>
      </c>
      <c r="N32" s="708"/>
      <c r="O32" s="708"/>
      <c r="P32" s="708"/>
      <c r="Q32" s="708">
        <v>1</v>
      </c>
      <c r="R32" s="708"/>
      <c r="S32" s="708"/>
      <c r="T32" s="708"/>
      <c r="U32" s="708"/>
      <c r="V32" s="709">
        <f>SUM('Formulario PPGR2'!$J32:$U32)</f>
        <v>2</v>
      </c>
      <c r="W32" s="710" t="s">
        <v>244</v>
      </c>
      <c r="X32" s="710"/>
      <c r="Y32" s="706" t="s">
        <v>299</v>
      </c>
      <c r="Z32" s="715" t="s">
        <v>114</v>
      </c>
      <c r="AA32" s="711"/>
      <c r="AB32" s="711"/>
      <c r="AC32" s="711"/>
      <c r="AD32" s="711"/>
      <c r="AE32" s="711"/>
      <c r="AF32" s="711"/>
      <c r="AG32" s="711"/>
      <c r="AH32" s="711"/>
      <c r="AI32" s="711"/>
      <c r="AJ32" s="711"/>
      <c r="AK32" s="711"/>
      <c r="AL32" s="711"/>
      <c r="AM32" s="711"/>
      <c r="AN32" s="711"/>
      <c r="AO32" s="711"/>
      <c r="AP32" s="711"/>
      <c r="AQ32" s="711"/>
      <c r="AR32" s="711"/>
      <c r="AS32" s="711"/>
      <c r="AT32" s="711"/>
      <c r="AU32" s="711"/>
      <c r="AV32" s="711"/>
      <c r="AW32" s="711"/>
      <c r="AX32" s="711"/>
      <c r="AY32" s="711"/>
      <c r="AZ32" s="711"/>
      <c r="BA32" s="711"/>
      <c r="BB32" s="711"/>
    </row>
    <row r="33" spans="2:54" s="698" customFormat="1" ht="89.25" x14ac:dyDescent="0.25">
      <c r="B33" s="694" t="e">
        <f>IF('Formulario PPGR2'!$G33="","",CONCATENATE('Formulario PPGR2'!$C33,".",'Formulario PPGR2'!$D33,".",'Formulario PPGR2'!$E33,".",'Formulario PPGR2'!$F33))</f>
        <v>#REF!</v>
      </c>
      <c r="C33" s="694"/>
      <c r="D33" s="694" t="e">
        <f>IF('Formulario PPGR2'!$G33="","",'Formulario PPGR1'!#REF!)</f>
        <v>#REF!</v>
      </c>
      <c r="E33" s="694" t="e">
        <f>IF('Formulario PPGR2'!$G33="","",'Formulario PPGR1'!#REF!)</f>
        <v>#REF!</v>
      </c>
      <c r="F33" s="694" t="e">
        <f>IF('Formulario PPGR2'!$G33="","",'Formulario PPGR1'!#REF!)</f>
        <v>#REF!</v>
      </c>
      <c r="G33" s="688" t="s">
        <v>116</v>
      </c>
      <c r="H33" s="689" t="s">
        <v>305</v>
      </c>
      <c r="I33" s="688" t="s">
        <v>306</v>
      </c>
      <c r="J33" s="695"/>
      <c r="K33" s="695"/>
      <c r="L33" s="695"/>
      <c r="M33" s="695">
        <v>1</v>
      </c>
      <c r="N33" s="695"/>
      <c r="O33" s="695"/>
      <c r="P33" s="695">
        <v>1</v>
      </c>
      <c r="Q33" s="695"/>
      <c r="R33" s="695"/>
      <c r="S33" s="695">
        <v>1</v>
      </c>
      <c r="T33" s="695"/>
      <c r="U33" s="695"/>
      <c r="V33" s="696">
        <f>SUM('Formulario PPGR2'!$J33:$U33)</f>
        <v>3</v>
      </c>
      <c r="W33" s="691" t="s">
        <v>244</v>
      </c>
      <c r="X33" s="691"/>
      <c r="Y33" s="688" t="s">
        <v>302</v>
      </c>
      <c r="Z33" s="714" t="s">
        <v>114</v>
      </c>
      <c r="AA33" s="697"/>
      <c r="AB33" s="697"/>
      <c r="AC33" s="697"/>
      <c r="AD33" s="697"/>
      <c r="AE33" s="697"/>
      <c r="AF33" s="697"/>
      <c r="AG33" s="697"/>
      <c r="AH33" s="697"/>
      <c r="AI33" s="697"/>
      <c r="AJ33" s="697"/>
      <c r="AK33" s="697"/>
      <c r="AL33" s="697"/>
      <c r="AM33" s="697"/>
      <c r="AN33" s="697"/>
      <c r="AO33" s="697"/>
      <c r="AP33" s="697"/>
      <c r="AQ33" s="697"/>
      <c r="AR33" s="697"/>
      <c r="AS33" s="697"/>
      <c r="AT33" s="697"/>
      <c r="AU33" s="697"/>
      <c r="AV33" s="697"/>
      <c r="AW33" s="697"/>
      <c r="AX33" s="697"/>
      <c r="AY33" s="697"/>
      <c r="AZ33" s="697"/>
      <c r="BA33" s="697"/>
      <c r="BB33" s="697"/>
    </row>
    <row r="34" spans="2:54" s="698" customFormat="1" ht="89.25" x14ac:dyDescent="0.25">
      <c r="B34" s="694" t="e">
        <f>IF('Formulario PPGR2'!$G34="","",CONCATENATE('Formulario PPGR2'!$C34,".",'Formulario PPGR2'!$D34,".",'Formulario PPGR2'!$E34,".",'Formulario PPGR2'!$F34))</f>
        <v>#REF!</v>
      </c>
      <c r="C34" s="694"/>
      <c r="D34" s="694" t="e">
        <f>IF('Formulario PPGR2'!$G34="","",'Formulario PPGR1'!#REF!)</f>
        <v>#REF!</v>
      </c>
      <c r="E34" s="694" t="e">
        <f>IF('Formulario PPGR2'!$G34="","",'Formulario PPGR1'!#REF!)</f>
        <v>#REF!</v>
      </c>
      <c r="F34" s="694" t="e">
        <f>IF('Formulario PPGR2'!$G34="","",'Formulario PPGR1'!#REF!)</f>
        <v>#REF!</v>
      </c>
      <c r="G34" s="688" t="s">
        <v>116</v>
      </c>
      <c r="H34" s="689" t="s">
        <v>307</v>
      </c>
      <c r="I34" s="688" t="s">
        <v>308</v>
      </c>
      <c r="J34" s="695"/>
      <c r="K34" s="695"/>
      <c r="L34" s="695"/>
      <c r="M34" s="695">
        <v>1</v>
      </c>
      <c r="N34" s="695"/>
      <c r="O34" s="695"/>
      <c r="P34" s="695">
        <v>1</v>
      </c>
      <c r="Q34" s="695"/>
      <c r="R34" s="695"/>
      <c r="S34" s="695">
        <v>1</v>
      </c>
      <c r="T34" s="695"/>
      <c r="U34" s="695"/>
      <c r="V34" s="696">
        <f>SUM('Formulario PPGR2'!$J34:$U34)</f>
        <v>3</v>
      </c>
      <c r="W34" s="691" t="s">
        <v>245</v>
      </c>
      <c r="X34" s="691"/>
      <c r="Y34" s="688" t="s">
        <v>302</v>
      </c>
      <c r="Z34" s="714" t="s">
        <v>114</v>
      </c>
      <c r="AA34" s="697"/>
      <c r="AB34" s="697"/>
      <c r="AC34" s="697"/>
      <c r="AD34" s="697"/>
      <c r="AE34" s="697"/>
      <c r="AF34" s="697"/>
      <c r="AG34" s="697"/>
      <c r="AH34" s="697"/>
      <c r="AI34" s="697"/>
      <c r="AJ34" s="697"/>
      <c r="AK34" s="697"/>
      <c r="AL34" s="697"/>
      <c r="AM34" s="697"/>
      <c r="AN34" s="697"/>
      <c r="AO34" s="697"/>
      <c r="AP34" s="697"/>
      <c r="AQ34" s="697"/>
      <c r="AR34" s="697"/>
      <c r="AS34" s="697"/>
      <c r="AT34" s="697"/>
      <c r="AU34" s="697"/>
      <c r="AV34" s="697"/>
      <c r="AW34" s="697"/>
      <c r="AX34" s="697"/>
      <c r="AY34" s="697"/>
      <c r="AZ34" s="697"/>
      <c r="BA34" s="697"/>
      <c r="BB34" s="697"/>
    </row>
    <row r="35" spans="2:54" s="698" customFormat="1" ht="153" x14ac:dyDescent="0.25">
      <c r="B35" s="694" t="e">
        <f>IF('Formulario PPGR2'!$G35="","",CONCATENATE('Formulario PPGR2'!$C35,".",'Formulario PPGR2'!$D35,".",'Formulario PPGR2'!$E35,".",'Formulario PPGR2'!$F35))</f>
        <v>#REF!</v>
      </c>
      <c r="C35" s="694"/>
      <c r="D35" s="694" t="e">
        <f>IF('Formulario PPGR2'!$G35="","",'Formulario PPGR1'!#REF!)</f>
        <v>#REF!</v>
      </c>
      <c r="E35" s="694" t="e">
        <f>IF('Formulario PPGR2'!$G35="","",'Formulario PPGR1'!#REF!)</f>
        <v>#REF!</v>
      </c>
      <c r="F35" s="694" t="e">
        <f>IF('Formulario PPGR2'!$G35="","",'Formulario PPGR1'!#REF!)</f>
        <v>#REF!</v>
      </c>
      <c r="G35" s="688" t="s">
        <v>120</v>
      </c>
      <c r="H35" s="689" t="s">
        <v>309</v>
      </c>
      <c r="I35" s="688" t="s">
        <v>310</v>
      </c>
      <c r="J35" s="695"/>
      <c r="K35" s="695"/>
      <c r="L35" s="695"/>
      <c r="M35" s="695"/>
      <c r="N35" s="695"/>
      <c r="O35" s="695">
        <v>1</v>
      </c>
      <c r="P35" s="695"/>
      <c r="Q35" s="695"/>
      <c r="R35" s="695"/>
      <c r="S35" s="695"/>
      <c r="T35" s="695"/>
      <c r="U35" s="695">
        <v>1</v>
      </c>
      <c r="V35" s="696">
        <f>SUM('Formulario PPGR2'!$J35:$U35)</f>
        <v>2</v>
      </c>
      <c r="W35" s="691" t="s">
        <v>245</v>
      </c>
      <c r="X35" s="691"/>
      <c r="Y35" s="688"/>
      <c r="Z35" s="714" t="s">
        <v>121</v>
      </c>
      <c r="AA35" s="697"/>
      <c r="AB35" s="697"/>
      <c r="AC35" s="697"/>
      <c r="AD35" s="697"/>
      <c r="AE35" s="697"/>
      <c r="AF35" s="697"/>
      <c r="AG35" s="697"/>
      <c r="AH35" s="697"/>
      <c r="AI35" s="697"/>
      <c r="AJ35" s="697"/>
      <c r="AK35" s="697"/>
      <c r="AL35" s="697"/>
      <c r="AM35" s="697"/>
      <c r="AN35" s="697"/>
      <c r="AO35" s="697"/>
      <c r="AP35" s="697"/>
      <c r="AQ35" s="697"/>
      <c r="AR35" s="697"/>
      <c r="AS35" s="697"/>
      <c r="AT35" s="697"/>
      <c r="AU35" s="697"/>
      <c r="AV35" s="697"/>
      <c r="AW35" s="697"/>
      <c r="AX35" s="697"/>
      <c r="AY35" s="697"/>
      <c r="AZ35" s="697"/>
      <c r="BA35" s="697"/>
      <c r="BB35" s="697"/>
    </row>
    <row r="36" spans="2:54" s="698" customFormat="1" ht="153" x14ac:dyDescent="0.25">
      <c r="B36" s="694" t="e">
        <f>IF('Formulario PPGR2'!$G36="","",CONCATENATE('Formulario PPGR2'!$C36,".",'Formulario PPGR2'!$D36,".",'Formulario PPGR2'!$E36,".",'Formulario PPGR2'!$F36))</f>
        <v>#REF!</v>
      </c>
      <c r="C36" s="694"/>
      <c r="D36" s="694" t="e">
        <f>IF('Formulario PPGR2'!$G36="","",'Formulario PPGR1'!#REF!)</f>
        <v>#REF!</v>
      </c>
      <c r="E36" s="694" t="e">
        <f>IF('Formulario PPGR2'!$G36="","",'Formulario PPGR1'!#REF!)</f>
        <v>#REF!</v>
      </c>
      <c r="F36" s="694" t="e">
        <f>IF('Formulario PPGR2'!$G36="","",'Formulario PPGR1'!#REF!)</f>
        <v>#REF!</v>
      </c>
      <c r="G36" s="688" t="s">
        <v>120</v>
      </c>
      <c r="H36" s="689" t="s">
        <v>311</v>
      </c>
      <c r="I36" s="688" t="s">
        <v>312</v>
      </c>
      <c r="J36" s="695"/>
      <c r="K36" s="695"/>
      <c r="L36" s="695">
        <v>1</v>
      </c>
      <c r="M36" s="695"/>
      <c r="N36" s="695"/>
      <c r="O36" s="695">
        <v>1</v>
      </c>
      <c r="P36" s="695"/>
      <c r="Q36" s="695"/>
      <c r="R36" s="695">
        <v>1</v>
      </c>
      <c r="S36" s="695"/>
      <c r="T36" s="695"/>
      <c r="U36" s="695">
        <v>1</v>
      </c>
      <c r="V36" s="696">
        <f>SUM('Formulario PPGR2'!$J36:$U36)</f>
        <v>4</v>
      </c>
      <c r="W36" s="691" t="s">
        <v>245</v>
      </c>
      <c r="X36" s="691"/>
      <c r="Y36" s="688"/>
      <c r="Z36" s="714" t="s">
        <v>121</v>
      </c>
      <c r="AA36" s="697"/>
      <c r="AB36" s="697"/>
      <c r="AC36" s="697"/>
      <c r="AD36" s="697"/>
      <c r="AE36" s="697"/>
      <c r="AF36" s="697"/>
      <c r="AG36" s="697"/>
      <c r="AH36" s="697"/>
      <c r="AI36" s="697"/>
      <c r="AJ36" s="697"/>
      <c r="AK36" s="697"/>
      <c r="AL36" s="697"/>
      <c r="AM36" s="697"/>
      <c r="AN36" s="697"/>
      <c r="AO36" s="697"/>
      <c r="AP36" s="697"/>
      <c r="AQ36" s="697"/>
      <c r="AR36" s="697"/>
      <c r="AS36" s="697"/>
      <c r="AT36" s="697"/>
      <c r="AU36" s="697"/>
      <c r="AV36" s="697"/>
      <c r="AW36" s="697"/>
      <c r="AX36" s="697"/>
      <c r="AY36" s="697"/>
      <c r="AZ36" s="697"/>
      <c r="BA36" s="697"/>
      <c r="BB36" s="697"/>
    </row>
    <row r="37" spans="2:54" s="698" customFormat="1" ht="153" x14ac:dyDescent="0.25">
      <c r="B37" s="694" t="e">
        <f>IF('Formulario PPGR2'!$G37="","",CONCATENATE('Formulario PPGR2'!$C37,".",'Formulario PPGR2'!$D37,".",'Formulario PPGR2'!$E37,".",'Formulario PPGR2'!$F37))</f>
        <v>#REF!</v>
      </c>
      <c r="C37" s="694"/>
      <c r="D37" s="694" t="e">
        <f>IF('Formulario PPGR2'!$G37="","",'Formulario PPGR1'!#REF!)</f>
        <v>#REF!</v>
      </c>
      <c r="E37" s="694" t="e">
        <f>IF('Formulario PPGR2'!$G37="","",'Formulario PPGR1'!#REF!)</f>
        <v>#REF!</v>
      </c>
      <c r="F37" s="694" t="e">
        <f>IF('Formulario PPGR2'!$G37="","",'Formulario PPGR1'!#REF!)</f>
        <v>#REF!</v>
      </c>
      <c r="G37" s="688" t="s">
        <v>120</v>
      </c>
      <c r="H37" s="689" t="s">
        <v>313</v>
      </c>
      <c r="I37" s="688" t="s">
        <v>314</v>
      </c>
      <c r="J37" s="695"/>
      <c r="K37" s="695"/>
      <c r="L37" s="695"/>
      <c r="M37" s="695"/>
      <c r="N37" s="695">
        <v>1</v>
      </c>
      <c r="O37" s="695"/>
      <c r="P37" s="695"/>
      <c r="Q37" s="695"/>
      <c r="R37" s="695"/>
      <c r="S37" s="695"/>
      <c r="T37" s="695">
        <v>1</v>
      </c>
      <c r="U37" s="695"/>
      <c r="V37" s="696">
        <f>SUM('Formulario PPGR2'!$J37:$U37)</f>
        <v>2</v>
      </c>
      <c r="W37" s="691" t="s">
        <v>258</v>
      </c>
      <c r="X37" s="691" t="s">
        <v>264</v>
      </c>
      <c r="Y37" s="688" t="s">
        <v>245</v>
      </c>
      <c r="Z37" s="714" t="s">
        <v>121</v>
      </c>
      <c r="AA37" s="697"/>
      <c r="AB37" s="697"/>
      <c r="AC37" s="697"/>
      <c r="AD37" s="697"/>
      <c r="AE37" s="697"/>
      <c r="AF37" s="697"/>
      <c r="AG37" s="697"/>
      <c r="AH37" s="697"/>
      <c r="AI37" s="697"/>
      <c r="AJ37" s="697"/>
      <c r="AK37" s="697"/>
      <c r="AL37" s="697"/>
      <c r="AM37" s="697"/>
      <c r="AN37" s="697"/>
      <c r="AO37" s="697"/>
      <c r="AP37" s="697"/>
      <c r="AQ37" s="697"/>
      <c r="AR37" s="697"/>
      <c r="AS37" s="697"/>
      <c r="AT37" s="697"/>
      <c r="AU37" s="697"/>
      <c r="AV37" s="697"/>
      <c r="AW37" s="697"/>
      <c r="AX37" s="697"/>
      <c r="AY37" s="697"/>
      <c r="AZ37" s="697"/>
      <c r="BA37" s="697"/>
      <c r="BB37" s="697"/>
    </row>
    <row r="38" spans="2:54" s="698" customFormat="1" ht="153" x14ac:dyDescent="0.25">
      <c r="B38" s="694" t="e">
        <f>IF('Formulario PPGR2'!$G38="","",CONCATENATE('Formulario PPGR2'!$C38,".",'Formulario PPGR2'!$D38,".",'Formulario PPGR2'!$E38,".",'Formulario PPGR2'!$F38))</f>
        <v>#REF!</v>
      </c>
      <c r="C38" s="694"/>
      <c r="D38" s="694" t="e">
        <f>IF('Formulario PPGR2'!$G38="","",'Formulario PPGR1'!#REF!)</f>
        <v>#REF!</v>
      </c>
      <c r="E38" s="694" t="e">
        <f>IF('Formulario PPGR2'!$G38="","",'Formulario PPGR1'!#REF!)</f>
        <v>#REF!</v>
      </c>
      <c r="F38" s="694" t="e">
        <f>IF('Formulario PPGR2'!$G38="","",'Formulario PPGR1'!#REF!)</f>
        <v>#REF!</v>
      </c>
      <c r="G38" s="688" t="s">
        <v>120</v>
      </c>
      <c r="H38" s="689" t="s">
        <v>315</v>
      </c>
      <c r="I38" s="688" t="s">
        <v>316</v>
      </c>
      <c r="J38" s="695"/>
      <c r="K38" s="695"/>
      <c r="L38" s="695"/>
      <c r="M38" s="695"/>
      <c r="N38" s="695"/>
      <c r="O38" s="695">
        <v>1</v>
      </c>
      <c r="P38" s="695"/>
      <c r="Q38" s="695"/>
      <c r="R38" s="695"/>
      <c r="S38" s="695"/>
      <c r="T38" s="695"/>
      <c r="U38" s="695">
        <v>1</v>
      </c>
      <c r="V38" s="696">
        <f>SUM('Formulario PPGR2'!$J38:$U38)</f>
        <v>2</v>
      </c>
      <c r="W38" s="691" t="s">
        <v>245</v>
      </c>
      <c r="X38" s="691"/>
      <c r="Y38" s="688"/>
      <c r="Z38" s="714" t="s">
        <v>121</v>
      </c>
      <c r="AA38" s="697"/>
      <c r="AB38" s="697"/>
      <c r="AC38" s="697"/>
      <c r="AD38" s="697"/>
      <c r="AE38" s="697"/>
      <c r="AF38" s="697"/>
      <c r="AG38" s="697"/>
      <c r="AH38" s="697"/>
      <c r="AI38" s="697"/>
      <c r="AJ38" s="697"/>
      <c r="AK38" s="697"/>
      <c r="AL38" s="697"/>
      <c r="AM38" s="697"/>
      <c r="AN38" s="697"/>
      <c r="AO38" s="697"/>
      <c r="AP38" s="697"/>
      <c r="AQ38" s="697"/>
      <c r="AR38" s="697"/>
      <c r="AS38" s="697"/>
      <c r="AT38" s="697"/>
      <c r="AU38" s="697"/>
      <c r="AV38" s="697"/>
      <c r="AW38" s="697"/>
      <c r="AX38" s="697"/>
      <c r="AY38" s="697"/>
      <c r="AZ38" s="697"/>
      <c r="BA38" s="697"/>
      <c r="BB38" s="697"/>
    </row>
    <row r="39" spans="2:54" s="698" customFormat="1" ht="76.5" x14ac:dyDescent="0.25">
      <c r="B39" s="694" t="e">
        <f>IF('Formulario PPGR2'!$G39="","",CONCATENATE('Formulario PPGR2'!$C39,".",'Formulario PPGR2'!$D39,".",'Formulario PPGR2'!$E39,".",'Formulario PPGR2'!$F39))</f>
        <v>#REF!</v>
      </c>
      <c r="C39" s="694"/>
      <c r="D39" s="694" t="e">
        <f>IF('Formulario PPGR2'!$G39="","",'Formulario PPGR1'!#REF!)</f>
        <v>#REF!</v>
      </c>
      <c r="E39" s="694" t="e">
        <f>IF('Formulario PPGR2'!$G39="","",'Formulario PPGR1'!#REF!)</f>
        <v>#REF!</v>
      </c>
      <c r="F39" s="694" t="e">
        <f>IF('Formulario PPGR2'!$G39="","",'Formulario PPGR1'!#REF!)</f>
        <v>#REF!</v>
      </c>
      <c r="G39" s="688" t="s">
        <v>123</v>
      </c>
      <c r="H39" s="689" t="s">
        <v>317</v>
      </c>
      <c r="I39" s="688" t="s">
        <v>318</v>
      </c>
      <c r="J39" s="695"/>
      <c r="K39" s="695">
        <v>1</v>
      </c>
      <c r="L39" s="695"/>
      <c r="M39" s="695"/>
      <c r="N39" s="695">
        <v>1</v>
      </c>
      <c r="O39" s="695"/>
      <c r="P39" s="695"/>
      <c r="Q39" s="695">
        <v>1</v>
      </c>
      <c r="R39" s="695"/>
      <c r="S39" s="695"/>
      <c r="T39" s="695">
        <v>1</v>
      </c>
      <c r="U39" s="695"/>
      <c r="V39" s="696">
        <f>SUM('Formulario PPGR2'!$J39:$U39)</f>
        <v>4</v>
      </c>
      <c r="W39" s="691" t="s">
        <v>258</v>
      </c>
      <c r="X39" s="691" t="s">
        <v>251</v>
      </c>
      <c r="Y39" s="688"/>
      <c r="Z39" s="714" t="s">
        <v>319</v>
      </c>
      <c r="AA39" s="697"/>
      <c r="AB39" s="697"/>
      <c r="AC39" s="697"/>
      <c r="AD39" s="697"/>
      <c r="AE39" s="697"/>
      <c r="AF39" s="697"/>
      <c r="AG39" s="697"/>
      <c r="AH39" s="697"/>
      <c r="AI39" s="697"/>
      <c r="AJ39" s="697"/>
      <c r="AK39" s="697"/>
      <c r="AL39" s="697"/>
      <c r="AM39" s="697"/>
      <c r="AN39" s="697"/>
      <c r="AO39" s="697"/>
      <c r="AP39" s="697"/>
      <c r="AQ39" s="697"/>
      <c r="AR39" s="697"/>
      <c r="AS39" s="697"/>
      <c r="AT39" s="697"/>
      <c r="AU39" s="697"/>
      <c r="AV39" s="697"/>
      <c r="AW39" s="697"/>
      <c r="AX39" s="697"/>
      <c r="AY39" s="697"/>
      <c r="AZ39" s="697"/>
      <c r="BA39" s="697"/>
      <c r="BB39" s="697"/>
    </row>
    <row r="40" spans="2:54" s="698" customFormat="1" ht="76.5" x14ac:dyDescent="0.25">
      <c r="B40" s="694" t="e">
        <f>IF('Formulario PPGR2'!$G40="","",CONCATENATE('Formulario PPGR2'!$C40,".",'Formulario PPGR2'!$D40,".",'Formulario PPGR2'!$E40,".",'Formulario PPGR2'!$F40))</f>
        <v>#REF!</v>
      </c>
      <c r="C40" s="694"/>
      <c r="D40" s="694" t="e">
        <f>IF('Formulario PPGR2'!$G40="","",'Formulario PPGR1'!#REF!)</f>
        <v>#REF!</v>
      </c>
      <c r="E40" s="694" t="e">
        <f>IF('Formulario PPGR2'!$G40="","",'Formulario PPGR1'!#REF!)</f>
        <v>#REF!</v>
      </c>
      <c r="F40" s="694" t="e">
        <f>IF('Formulario PPGR2'!$G40="","",'Formulario PPGR1'!#REF!)</f>
        <v>#REF!</v>
      </c>
      <c r="G40" s="688" t="s">
        <v>123</v>
      </c>
      <c r="H40" s="689" t="s">
        <v>320</v>
      </c>
      <c r="I40" s="688" t="s">
        <v>321</v>
      </c>
      <c r="J40" s="695"/>
      <c r="K40" s="695">
        <v>2</v>
      </c>
      <c r="L40" s="695">
        <v>2</v>
      </c>
      <c r="M40" s="695">
        <v>2</v>
      </c>
      <c r="N40" s="695">
        <v>2</v>
      </c>
      <c r="O40" s="695">
        <v>2</v>
      </c>
      <c r="P40" s="695">
        <v>2</v>
      </c>
      <c r="Q40" s="695">
        <v>2</v>
      </c>
      <c r="R40" s="695">
        <v>2</v>
      </c>
      <c r="S40" s="695">
        <v>2</v>
      </c>
      <c r="T40" s="695">
        <v>2</v>
      </c>
      <c r="U40" s="695"/>
      <c r="V40" s="696">
        <f>SUM('Formulario PPGR2'!$J40:$U40)</f>
        <v>20</v>
      </c>
      <c r="W40" s="691" t="s">
        <v>258</v>
      </c>
      <c r="X40" s="691" t="s">
        <v>245</v>
      </c>
      <c r="Y40" s="688"/>
      <c r="Z40" s="714" t="s">
        <v>319</v>
      </c>
      <c r="AA40" s="697"/>
      <c r="AB40" s="697"/>
      <c r="AC40" s="697"/>
      <c r="AD40" s="697"/>
      <c r="AE40" s="697"/>
      <c r="AF40" s="697"/>
      <c r="AG40" s="697"/>
      <c r="AH40" s="697"/>
      <c r="AI40" s="697"/>
      <c r="AJ40" s="697"/>
      <c r="AK40" s="697"/>
      <c r="AL40" s="697"/>
      <c r="AM40" s="697"/>
      <c r="AN40" s="697"/>
      <c r="AO40" s="697"/>
      <c r="AP40" s="697"/>
      <c r="AQ40" s="697"/>
      <c r="AR40" s="697"/>
      <c r="AS40" s="697"/>
      <c r="AT40" s="697"/>
      <c r="AU40" s="697"/>
      <c r="AV40" s="697"/>
      <c r="AW40" s="697"/>
      <c r="AX40" s="697"/>
      <c r="AY40" s="697"/>
      <c r="AZ40" s="697"/>
      <c r="BA40" s="697"/>
      <c r="BB40" s="697"/>
    </row>
    <row r="41" spans="2:54" s="698" customFormat="1" ht="76.5" x14ac:dyDescent="0.25">
      <c r="B41" s="694" t="e">
        <f>IF('Formulario PPGR2'!$G41="","",CONCATENATE('Formulario PPGR2'!$C41,".",'Formulario PPGR2'!$D41,".",'Formulario PPGR2'!$E41,".",'Formulario PPGR2'!$F41))</f>
        <v>#REF!</v>
      </c>
      <c r="C41" s="694"/>
      <c r="D41" s="694" t="e">
        <f>IF('Formulario PPGR2'!$G41="","",'Formulario PPGR1'!#REF!)</f>
        <v>#REF!</v>
      </c>
      <c r="E41" s="694" t="e">
        <f>IF('Formulario PPGR2'!$G41="","",'Formulario PPGR1'!#REF!)</f>
        <v>#REF!</v>
      </c>
      <c r="F41" s="694" t="e">
        <f>IF('Formulario PPGR2'!$G41="","",'Formulario PPGR1'!#REF!)</f>
        <v>#REF!</v>
      </c>
      <c r="G41" s="688" t="s">
        <v>123</v>
      </c>
      <c r="H41" s="689" t="s">
        <v>322</v>
      </c>
      <c r="I41" s="688" t="s">
        <v>323</v>
      </c>
      <c r="J41" s="695"/>
      <c r="K41" s="695">
        <v>1</v>
      </c>
      <c r="L41" s="695">
        <v>1</v>
      </c>
      <c r="M41" s="695">
        <v>1</v>
      </c>
      <c r="N41" s="695">
        <v>1</v>
      </c>
      <c r="O41" s="695">
        <v>1</v>
      </c>
      <c r="P41" s="695">
        <v>1</v>
      </c>
      <c r="Q41" s="695">
        <v>1</v>
      </c>
      <c r="R41" s="695">
        <v>1</v>
      </c>
      <c r="S41" s="695">
        <v>1</v>
      </c>
      <c r="T41" s="695">
        <v>1</v>
      </c>
      <c r="U41" s="695"/>
      <c r="V41" s="696">
        <f>SUM('Formulario PPGR2'!$J41:$U41)</f>
        <v>10</v>
      </c>
      <c r="W41" s="691" t="s">
        <v>245</v>
      </c>
      <c r="X41" s="691"/>
      <c r="Y41" s="688"/>
      <c r="Z41" s="714" t="s">
        <v>319</v>
      </c>
      <c r="AA41" s="697"/>
      <c r="AB41" s="697"/>
      <c r="AC41" s="697"/>
      <c r="AD41" s="697"/>
      <c r="AE41" s="697"/>
      <c r="AF41" s="697"/>
      <c r="AG41" s="697"/>
      <c r="AH41" s="697"/>
      <c r="AI41" s="697"/>
      <c r="AJ41" s="697"/>
      <c r="AK41" s="697"/>
      <c r="AL41" s="697"/>
      <c r="AM41" s="697"/>
      <c r="AN41" s="697"/>
      <c r="AO41" s="697"/>
      <c r="AP41" s="697"/>
      <c r="AQ41" s="697"/>
      <c r="AR41" s="697"/>
      <c r="AS41" s="697"/>
      <c r="AT41" s="697"/>
      <c r="AU41" s="697"/>
      <c r="AV41" s="697"/>
      <c r="AW41" s="697"/>
      <c r="AX41" s="697"/>
      <c r="AY41" s="697"/>
      <c r="AZ41" s="697"/>
      <c r="BA41" s="697"/>
      <c r="BB41" s="697"/>
    </row>
    <row r="42" spans="2:54" s="698" customFormat="1" ht="76.5" x14ac:dyDescent="0.25">
      <c r="B42" s="694" t="e">
        <f>IF('Formulario PPGR2'!$G42="","",CONCATENATE('Formulario PPGR2'!$C42,".",'Formulario PPGR2'!$D42,".",'Formulario PPGR2'!$E42,".",'Formulario PPGR2'!$F42))</f>
        <v>#REF!</v>
      </c>
      <c r="C42" s="694"/>
      <c r="D42" s="694" t="e">
        <f>IF('Formulario PPGR2'!$G42="","",'Formulario PPGR1'!#REF!)</f>
        <v>#REF!</v>
      </c>
      <c r="E42" s="694" t="e">
        <f>IF('Formulario PPGR2'!$G42="","",'Formulario PPGR1'!#REF!)</f>
        <v>#REF!</v>
      </c>
      <c r="F42" s="694" t="e">
        <f>IF('Formulario PPGR2'!$G42="","",'Formulario PPGR1'!#REF!)</f>
        <v>#REF!</v>
      </c>
      <c r="G42" s="688" t="s">
        <v>123</v>
      </c>
      <c r="H42" s="689" t="s">
        <v>324</v>
      </c>
      <c r="I42" s="688" t="s">
        <v>325</v>
      </c>
      <c r="J42" s="695"/>
      <c r="K42" s="695"/>
      <c r="L42" s="695">
        <v>1</v>
      </c>
      <c r="M42" s="695"/>
      <c r="N42" s="695"/>
      <c r="O42" s="695">
        <v>1</v>
      </c>
      <c r="P42" s="695"/>
      <c r="Q42" s="695"/>
      <c r="R42" s="695">
        <v>1</v>
      </c>
      <c r="S42" s="695"/>
      <c r="T42" s="695"/>
      <c r="U42" s="695"/>
      <c r="V42" s="696">
        <f>SUM('Formulario PPGR2'!$J42:$U42)</f>
        <v>3</v>
      </c>
      <c r="W42" s="691" t="s">
        <v>258</v>
      </c>
      <c r="X42" s="691" t="s">
        <v>264</v>
      </c>
      <c r="Y42" s="688"/>
      <c r="Z42" s="714" t="s">
        <v>319</v>
      </c>
      <c r="AA42" s="697"/>
      <c r="AB42" s="697"/>
      <c r="AC42" s="697"/>
      <c r="AD42" s="697"/>
      <c r="AE42" s="697"/>
      <c r="AF42" s="697"/>
      <c r="AG42" s="697"/>
      <c r="AH42" s="697"/>
      <c r="AI42" s="697"/>
      <c r="AJ42" s="697"/>
      <c r="AK42" s="697"/>
      <c r="AL42" s="697"/>
      <c r="AM42" s="697"/>
      <c r="AN42" s="697"/>
      <c r="AO42" s="697"/>
      <c r="AP42" s="697"/>
      <c r="AQ42" s="697"/>
      <c r="AR42" s="697"/>
      <c r="AS42" s="697"/>
      <c r="AT42" s="697"/>
      <c r="AU42" s="697"/>
      <c r="AV42" s="697"/>
      <c r="AW42" s="697"/>
      <c r="AX42" s="697"/>
      <c r="AY42" s="697"/>
      <c r="AZ42" s="697"/>
      <c r="BA42" s="697"/>
      <c r="BB42" s="697"/>
    </row>
    <row r="43" spans="2:54" s="698" customFormat="1" ht="76.5" x14ac:dyDescent="0.25">
      <c r="B43" s="694" t="e">
        <f>IF('Formulario PPGR2'!$G43="","",CONCATENATE('Formulario PPGR2'!$C43,".",'Formulario PPGR2'!$D43,".",'Formulario PPGR2'!$E43,".",'Formulario PPGR2'!$F43))</f>
        <v>#REF!</v>
      </c>
      <c r="C43" s="694"/>
      <c r="D43" s="694" t="e">
        <f>IF('Formulario PPGR2'!$G43="","",'Formulario PPGR1'!#REF!)</f>
        <v>#REF!</v>
      </c>
      <c r="E43" s="694" t="e">
        <f>IF('Formulario PPGR2'!$G43="","",'Formulario PPGR1'!#REF!)</f>
        <v>#REF!</v>
      </c>
      <c r="F43" s="694" t="e">
        <f>IF('Formulario PPGR2'!$G43="","",'Formulario PPGR1'!#REF!)</f>
        <v>#REF!</v>
      </c>
      <c r="G43" s="688" t="s">
        <v>123</v>
      </c>
      <c r="H43" s="689" t="s">
        <v>326</v>
      </c>
      <c r="I43" s="688" t="s">
        <v>327</v>
      </c>
      <c r="J43" s="695"/>
      <c r="K43" s="695"/>
      <c r="L43" s="695">
        <v>1</v>
      </c>
      <c r="M43" s="695"/>
      <c r="N43" s="695"/>
      <c r="O43" s="695">
        <v>1</v>
      </c>
      <c r="P43" s="695"/>
      <c r="Q43" s="695"/>
      <c r="R43" s="695">
        <v>1</v>
      </c>
      <c r="S43" s="695"/>
      <c r="T43" s="695"/>
      <c r="U43" s="695"/>
      <c r="V43" s="696">
        <f>SUM('Formulario PPGR2'!$J43:$U43)</f>
        <v>3</v>
      </c>
      <c r="W43" s="691" t="s">
        <v>258</v>
      </c>
      <c r="X43" s="691" t="s">
        <v>264</v>
      </c>
      <c r="Y43" s="688"/>
      <c r="Z43" s="714" t="s">
        <v>319</v>
      </c>
      <c r="AA43" s="697"/>
      <c r="AB43" s="697"/>
      <c r="AC43" s="697"/>
      <c r="AD43" s="697"/>
      <c r="AE43" s="697"/>
      <c r="AF43" s="697"/>
      <c r="AG43" s="697"/>
      <c r="AH43" s="697"/>
      <c r="AI43" s="697"/>
      <c r="AJ43" s="697"/>
      <c r="AK43" s="697"/>
      <c r="AL43" s="697"/>
      <c r="AM43" s="697"/>
      <c r="AN43" s="697"/>
      <c r="AO43" s="697"/>
      <c r="AP43" s="697"/>
      <c r="AQ43" s="697"/>
      <c r="AR43" s="697"/>
      <c r="AS43" s="697"/>
      <c r="AT43" s="697"/>
      <c r="AU43" s="697"/>
      <c r="AV43" s="697"/>
      <c r="AW43" s="697"/>
      <c r="AX43" s="697"/>
      <c r="AY43" s="697"/>
      <c r="AZ43" s="697"/>
      <c r="BA43" s="697"/>
      <c r="BB43" s="697"/>
    </row>
    <row r="44" spans="2:54" s="698" customFormat="1" ht="114.75" x14ac:dyDescent="0.25">
      <c r="B44" s="694" t="e">
        <f>IF('Formulario PPGR2'!$G44="","",CONCATENATE('Formulario PPGR2'!$C44,".",'Formulario PPGR2'!$D44,".",'Formulario PPGR2'!$E44,".",'Formulario PPGR2'!$F44))</f>
        <v>#REF!</v>
      </c>
      <c r="C44" s="694"/>
      <c r="D44" s="694" t="e">
        <f>IF('Formulario PPGR2'!$G44="","",'Formulario PPGR1'!#REF!)</f>
        <v>#REF!</v>
      </c>
      <c r="E44" s="694" t="e">
        <f>IF('Formulario PPGR2'!$G44="","",'Formulario PPGR1'!#REF!)</f>
        <v>#REF!</v>
      </c>
      <c r="F44" s="694" t="e">
        <f>IF('Formulario PPGR2'!$G44="","",'Formulario PPGR1'!#REF!)</f>
        <v>#REF!</v>
      </c>
      <c r="G44" s="688" t="s">
        <v>128</v>
      </c>
      <c r="H44" s="689" t="s">
        <v>328</v>
      </c>
      <c r="I44" s="688" t="s">
        <v>329</v>
      </c>
      <c r="J44" s="695"/>
      <c r="K44" s="695"/>
      <c r="L44" s="695">
        <v>1</v>
      </c>
      <c r="M44" s="695">
        <v>1</v>
      </c>
      <c r="N44" s="695">
        <v>1</v>
      </c>
      <c r="O44" s="695">
        <v>1</v>
      </c>
      <c r="P44" s="695">
        <v>1</v>
      </c>
      <c r="Q44" s="695">
        <v>1</v>
      </c>
      <c r="R44" s="695">
        <v>1</v>
      </c>
      <c r="S44" s="695">
        <v>1</v>
      </c>
      <c r="T44" s="695">
        <v>1</v>
      </c>
      <c r="U44" s="695"/>
      <c r="V44" s="696">
        <f>SUM('Formulario PPGR2'!$J44:$U44)</f>
        <v>9</v>
      </c>
      <c r="W44" s="691" t="s">
        <v>258</v>
      </c>
      <c r="X44" s="691" t="s">
        <v>245</v>
      </c>
      <c r="Y44" s="688"/>
      <c r="Z44" s="714" t="s">
        <v>129</v>
      </c>
      <c r="AA44" s="697"/>
      <c r="AB44" s="697"/>
      <c r="AC44" s="697"/>
      <c r="AD44" s="697"/>
      <c r="AE44" s="697"/>
      <c r="AF44" s="697"/>
      <c r="AG44" s="697"/>
      <c r="AH44" s="697"/>
      <c r="AI44" s="697"/>
      <c r="AJ44" s="697"/>
      <c r="AK44" s="697"/>
      <c r="AL44" s="697"/>
      <c r="AM44" s="697"/>
      <c r="AN44" s="697"/>
      <c r="AO44" s="697"/>
      <c r="AP44" s="697"/>
      <c r="AQ44" s="697"/>
      <c r="AR44" s="697"/>
      <c r="AS44" s="697"/>
      <c r="AT44" s="697"/>
      <c r="AU44" s="697"/>
      <c r="AV44" s="697"/>
      <c r="AW44" s="697"/>
      <c r="AX44" s="697"/>
      <c r="AY44" s="697"/>
      <c r="AZ44" s="697"/>
      <c r="BA44" s="697"/>
      <c r="BB44" s="697"/>
    </row>
    <row r="45" spans="2:54" s="698" customFormat="1" ht="114.75" x14ac:dyDescent="0.25">
      <c r="B45" s="694" t="e">
        <f>IF('Formulario PPGR2'!$G45="","",CONCATENATE('Formulario PPGR2'!$C45,".",'Formulario PPGR2'!$D45,".",'Formulario PPGR2'!$E45,".",'Formulario PPGR2'!$F45))</f>
        <v>#REF!</v>
      </c>
      <c r="C45" s="694"/>
      <c r="D45" s="694" t="e">
        <f>IF('Formulario PPGR2'!$G45="","",'Formulario PPGR1'!#REF!)</f>
        <v>#REF!</v>
      </c>
      <c r="E45" s="694" t="e">
        <f>IF('Formulario PPGR2'!$G45="","",'Formulario PPGR1'!#REF!)</f>
        <v>#REF!</v>
      </c>
      <c r="F45" s="694" t="e">
        <f>IF('Formulario PPGR2'!$G45="","",'Formulario PPGR1'!#REF!)</f>
        <v>#REF!</v>
      </c>
      <c r="G45" s="688" t="s">
        <v>128</v>
      </c>
      <c r="H45" s="689" t="s">
        <v>330</v>
      </c>
      <c r="I45" s="688" t="s">
        <v>331</v>
      </c>
      <c r="J45" s="695"/>
      <c r="K45" s="695"/>
      <c r="L45" s="695"/>
      <c r="M45" s="695">
        <v>1</v>
      </c>
      <c r="N45" s="695"/>
      <c r="O45" s="695"/>
      <c r="P45" s="695">
        <v>1</v>
      </c>
      <c r="Q45" s="695"/>
      <c r="R45" s="695"/>
      <c r="S45" s="695">
        <v>1</v>
      </c>
      <c r="T45" s="695"/>
      <c r="U45" s="695"/>
      <c r="V45" s="696">
        <f>SUM('Formulario PPGR2'!$J45:$U45)</f>
        <v>3</v>
      </c>
      <c r="W45" s="691" t="s">
        <v>258</v>
      </c>
      <c r="X45" s="691" t="s">
        <v>245</v>
      </c>
      <c r="Y45" s="688"/>
      <c r="Z45" s="714" t="s">
        <v>129</v>
      </c>
      <c r="AA45" s="697"/>
      <c r="AB45" s="697"/>
      <c r="AC45" s="697"/>
      <c r="AD45" s="697"/>
      <c r="AE45" s="697"/>
      <c r="AF45" s="697"/>
      <c r="AG45" s="697"/>
      <c r="AH45" s="697"/>
      <c r="AI45" s="697"/>
      <c r="AJ45" s="697"/>
      <c r="AK45" s="697"/>
      <c r="AL45" s="697"/>
      <c r="AM45" s="697"/>
      <c r="AN45" s="697"/>
      <c r="AO45" s="697"/>
      <c r="AP45" s="697"/>
      <c r="AQ45" s="697"/>
      <c r="AR45" s="697"/>
      <c r="AS45" s="697"/>
      <c r="AT45" s="697"/>
      <c r="AU45" s="697"/>
      <c r="AV45" s="697"/>
      <c r="AW45" s="697"/>
      <c r="AX45" s="697"/>
      <c r="AY45" s="697"/>
      <c r="AZ45" s="697"/>
      <c r="BA45" s="697"/>
      <c r="BB45" s="697"/>
    </row>
    <row r="46" spans="2:54" s="698" customFormat="1" ht="114.75" x14ac:dyDescent="0.25">
      <c r="B46" s="694" t="e">
        <f>IF('Formulario PPGR2'!$G46="","",CONCATENATE('Formulario PPGR2'!$C46,".",'Formulario PPGR2'!$D46,".",'Formulario PPGR2'!$E46,".",'Formulario PPGR2'!$F46))</f>
        <v>#REF!</v>
      </c>
      <c r="C46" s="694"/>
      <c r="D46" s="694" t="e">
        <f>IF('Formulario PPGR2'!$G46="","",'Formulario PPGR1'!#REF!)</f>
        <v>#REF!</v>
      </c>
      <c r="E46" s="694" t="e">
        <f>IF('Formulario PPGR2'!$G46="","",'Formulario PPGR1'!#REF!)</f>
        <v>#REF!</v>
      </c>
      <c r="F46" s="694" t="e">
        <f>IF('Formulario PPGR2'!$G46="","",'Formulario PPGR1'!#REF!)</f>
        <v>#REF!</v>
      </c>
      <c r="G46" s="688" t="s">
        <v>128</v>
      </c>
      <c r="H46" s="689" t="s">
        <v>332</v>
      </c>
      <c r="I46" s="688" t="s">
        <v>333</v>
      </c>
      <c r="J46" s="695"/>
      <c r="K46" s="695"/>
      <c r="L46" s="695">
        <v>1</v>
      </c>
      <c r="M46" s="695"/>
      <c r="N46" s="695"/>
      <c r="O46" s="695"/>
      <c r="P46" s="695"/>
      <c r="Q46" s="695"/>
      <c r="R46" s="695">
        <v>1</v>
      </c>
      <c r="S46" s="695"/>
      <c r="T46" s="695"/>
      <c r="U46" s="695"/>
      <c r="V46" s="696">
        <f>SUM('Formulario PPGR2'!$J46:$U46)</f>
        <v>2</v>
      </c>
      <c r="W46" s="691" t="s">
        <v>258</v>
      </c>
      <c r="X46" s="691" t="s">
        <v>251</v>
      </c>
      <c r="Y46" s="688"/>
      <c r="Z46" s="714" t="s">
        <v>129</v>
      </c>
      <c r="AA46" s="697"/>
      <c r="AB46" s="697"/>
      <c r="AC46" s="697"/>
      <c r="AD46" s="697"/>
      <c r="AE46" s="697"/>
      <c r="AF46" s="697"/>
      <c r="AG46" s="697"/>
      <c r="AH46" s="697"/>
      <c r="AI46" s="697"/>
      <c r="AJ46" s="697"/>
      <c r="AK46" s="697"/>
      <c r="AL46" s="697"/>
      <c r="AM46" s="697"/>
      <c r="AN46" s="697"/>
      <c r="AO46" s="697"/>
      <c r="AP46" s="697"/>
      <c r="AQ46" s="697"/>
      <c r="AR46" s="697"/>
      <c r="AS46" s="697"/>
      <c r="AT46" s="697"/>
      <c r="AU46" s="697"/>
      <c r="AV46" s="697"/>
      <c r="AW46" s="697"/>
      <c r="AX46" s="697"/>
      <c r="AY46" s="697"/>
      <c r="AZ46" s="697"/>
      <c r="BA46" s="697"/>
      <c r="BB46" s="697"/>
    </row>
    <row r="47" spans="2:54" s="698" customFormat="1" ht="114.75" x14ac:dyDescent="0.25">
      <c r="B47" s="694" t="e">
        <f>IF('Formulario PPGR2'!$G47="","",CONCATENATE('Formulario PPGR2'!$C47,".",'Formulario PPGR2'!$D47,".",'Formulario PPGR2'!$E47,".",'Formulario PPGR2'!$F47))</f>
        <v>#REF!</v>
      </c>
      <c r="C47" s="694"/>
      <c r="D47" s="694" t="e">
        <f>IF('Formulario PPGR2'!$G47="","",'Formulario PPGR1'!#REF!)</f>
        <v>#REF!</v>
      </c>
      <c r="E47" s="694" t="e">
        <f>IF('Formulario PPGR2'!$G47="","",'Formulario PPGR1'!#REF!)</f>
        <v>#REF!</v>
      </c>
      <c r="F47" s="694" t="e">
        <f>IF('Formulario PPGR2'!$G47="","",'Formulario PPGR1'!#REF!)</f>
        <v>#REF!</v>
      </c>
      <c r="G47" s="688" t="s">
        <v>128</v>
      </c>
      <c r="H47" s="689" t="s">
        <v>334</v>
      </c>
      <c r="I47" s="688" t="s">
        <v>335</v>
      </c>
      <c r="J47" s="695"/>
      <c r="K47" s="695"/>
      <c r="L47" s="695"/>
      <c r="M47" s="695"/>
      <c r="N47" s="695">
        <v>1</v>
      </c>
      <c r="O47" s="695"/>
      <c r="P47" s="695"/>
      <c r="Q47" s="695"/>
      <c r="R47" s="695"/>
      <c r="S47" s="695"/>
      <c r="T47" s="695"/>
      <c r="U47" s="695"/>
      <c r="V47" s="696">
        <f>SUM('Formulario PPGR2'!$J47:$U47)</f>
        <v>1</v>
      </c>
      <c r="W47" s="691" t="s">
        <v>258</v>
      </c>
      <c r="X47" s="691" t="s">
        <v>245</v>
      </c>
      <c r="Y47" s="688"/>
      <c r="Z47" s="714" t="s">
        <v>129</v>
      </c>
      <c r="AA47" s="697"/>
      <c r="AB47" s="697"/>
      <c r="AC47" s="697"/>
      <c r="AD47" s="697"/>
      <c r="AE47" s="697"/>
      <c r="AF47" s="697"/>
      <c r="AG47" s="697"/>
      <c r="AH47" s="697"/>
      <c r="AI47" s="697"/>
      <c r="AJ47" s="697"/>
      <c r="AK47" s="697"/>
      <c r="AL47" s="697"/>
      <c r="AM47" s="697"/>
      <c r="AN47" s="697"/>
      <c r="AO47" s="697"/>
      <c r="AP47" s="697"/>
      <c r="AQ47" s="697"/>
      <c r="AR47" s="697"/>
      <c r="AS47" s="697"/>
      <c r="AT47" s="697"/>
      <c r="AU47" s="697"/>
      <c r="AV47" s="697"/>
      <c r="AW47" s="697"/>
      <c r="AX47" s="697"/>
      <c r="AY47" s="697"/>
      <c r="AZ47" s="697"/>
      <c r="BA47" s="697"/>
      <c r="BB47" s="697"/>
    </row>
    <row r="48" spans="2:54" s="698" customFormat="1" ht="114.75" x14ac:dyDescent="0.25">
      <c r="B48" s="694" t="e">
        <f>IF('Formulario PPGR2'!$G48="","",CONCATENATE('Formulario PPGR2'!$C48,".",'Formulario PPGR2'!$D48,".",'Formulario PPGR2'!$E48,".",'Formulario PPGR2'!$F48))</f>
        <v>#REF!</v>
      </c>
      <c r="C48" s="694"/>
      <c r="D48" s="694" t="e">
        <f>IF('Formulario PPGR2'!$G48="","",'Formulario PPGR1'!#REF!)</f>
        <v>#REF!</v>
      </c>
      <c r="E48" s="694" t="e">
        <f>IF('Formulario PPGR2'!$G48="","",'Formulario PPGR1'!#REF!)</f>
        <v>#REF!</v>
      </c>
      <c r="F48" s="694" t="e">
        <f>IF('Formulario PPGR2'!$G48="","",'Formulario PPGR1'!#REF!)</f>
        <v>#REF!</v>
      </c>
      <c r="G48" s="688" t="s">
        <v>128</v>
      </c>
      <c r="H48" s="689" t="s">
        <v>336</v>
      </c>
      <c r="I48" s="688" t="s">
        <v>337</v>
      </c>
      <c r="J48" s="695"/>
      <c r="K48" s="695"/>
      <c r="L48" s="695"/>
      <c r="M48" s="695"/>
      <c r="N48" s="695"/>
      <c r="O48" s="695"/>
      <c r="P48" s="695"/>
      <c r="Q48" s="695"/>
      <c r="R48" s="695">
        <v>1</v>
      </c>
      <c r="S48" s="695"/>
      <c r="T48" s="695"/>
      <c r="U48" s="695"/>
      <c r="V48" s="696">
        <f>SUM('Formulario PPGR2'!$J48:$U48)</f>
        <v>1</v>
      </c>
      <c r="W48" s="691" t="s">
        <v>258</v>
      </c>
      <c r="X48" s="691" t="s">
        <v>264</v>
      </c>
      <c r="Y48" s="688"/>
      <c r="Z48" s="714" t="s">
        <v>129</v>
      </c>
      <c r="AA48" s="697"/>
      <c r="AB48" s="697"/>
      <c r="AC48" s="697"/>
      <c r="AD48" s="697"/>
      <c r="AE48" s="697"/>
      <c r="AF48" s="697"/>
      <c r="AG48" s="697"/>
      <c r="AH48" s="697"/>
      <c r="AI48" s="697"/>
      <c r="AJ48" s="697"/>
      <c r="AK48" s="697"/>
      <c r="AL48" s="697"/>
      <c r="AM48" s="697"/>
      <c r="AN48" s="697"/>
      <c r="AO48" s="697"/>
      <c r="AP48" s="697"/>
      <c r="AQ48" s="697"/>
      <c r="AR48" s="697"/>
      <c r="AS48" s="697"/>
      <c r="AT48" s="697"/>
      <c r="AU48" s="697"/>
      <c r="AV48" s="697"/>
      <c r="AW48" s="697"/>
      <c r="AX48" s="697"/>
      <c r="AY48" s="697"/>
      <c r="AZ48" s="697"/>
      <c r="BA48" s="697"/>
      <c r="BB48" s="697"/>
    </row>
    <row r="49" spans="2:54" s="698" customFormat="1" ht="191.25" x14ac:dyDescent="0.25">
      <c r="B49" s="694" t="e">
        <f>IF('Formulario PPGR2'!$G49="","",CONCATENATE('Formulario PPGR2'!$C49,".",'Formulario PPGR2'!$D49,".",'Formulario PPGR2'!$E49,".",'Formulario PPGR2'!$F49))</f>
        <v>#REF!</v>
      </c>
      <c r="C49" s="694" t="e">
        <f>IF('Formulario PPGR2'!$G49="","",'Formulario PPGR1'!#REF!)</f>
        <v>#REF!</v>
      </c>
      <c r="D49" s="694" t="e">
        <f>IF('Formulario PPGR2'!$G49="","",'Formulario PPGR1'!#REF!)</f>
        <v>#REF!</v>
      </c>
      <c r="E49" s="694" t="e">
        <f>IF('Formulario PPGR2'!$G49="","",'Formulario PPGR1'!#REF!)</f>
        <v>#REF!</v>
      </c>
      <c r="F49" s="694" t="e">
        <f>IF('Formulario PPGR2'!$G49="","",'Formulario PPGR1'!#REF!)</f>
        <v>#REF!</v>
      </c>
      <c r="G49" s="688" t="s">
        <v>131</v>
      </c>
      <c r="H49" s="689" t="s">
        <v>338</v>
      </c>
      <c r="I49" s="688" t="s">
        <v>339</v>
      </c>
      <c r="J49" s="695"/>
      <c r="K49" s="695"/>
      <c r="L49" s="695">
        <v>1</v>
      </c>
      <c r="M49" s="695"/>
      <c r="N49" s="695"/>
      <c r="O49" s="695">
        <v>1</v>
      </c>
      <c r="P49" s="695"/>
      <c r="Q49" s="695"/>
      <c r="R49" s="695">
        <v>1</v>
      </c>
      <c r="S49" s="695"/>
      <c r="T49" s="695"/>
      <c r="U49" s="695">
        <v>1</v>
      </c>
      <c r="V49" s="696">
        <f>SUM('Formulario PPGR2'!$J49:$U49)</f>
        <v>4</v>
      </c>
      <c r="W49" s="691" t="s">
        <v>245</v>
      </c>
      <c r="X49" s="691"/>
      <c r="Y49" s="688"/>
      <c r="Z49" s="714" t="s">
        <v>121</v>
      </c>
      <c r="AA49" s="697"/>
      <c r="AB49" s="697"/>
      <c r="AC49" s="697"/>
      <c r="AD49" s="697"/>
      <c r="AE49" s="697"/>
      <c r="AF49" s="697"/>
      <c r="AG49" s="697"/>
      <c r="AH49" s="697"/>
      <c r="AI49" s="697"/>
      <c r="AJ49" s="697"/>
      <c r="AK49" s="697"/>
      <c r="AL49" s="697"/>
      <c r="AM49" s="697"/>
      <c r="AN49" s="697"/>
      <c r="AO49" s="697"/>
      <c r="AP49" s="697"/>
      <c r="AQ49" s="697"/>
      <c r="AR49" s="697"/>
      <c r="AS49" s="697"/>
      <c r="AT49" s="697"/>
      <c r="AU49" s="697"/>
      <c r="AV49" s="697"/>
      <c r="AW49" s="697"/>
      <c r="AX49" s="697"/>
      <c r="AY49" s="697"/>
      <c r="AZ49" s="697"/>
      <c r="BA49" s="697"/>
      <c r="BB49" s="697"/>
    </row>
    <row r="50" spans="2:54" s="698" customFormat="1" ht="102" x14ac:dyDescent="0.25">
      <c r="B50" s="694" t="e">
        <f>IF('Formulario PPGR2'!$G50="","",CONCATENATE('Formulario PPGR2'!$C50,".",'Formulario PPGR2'!$D50,".",'Formulario PPGR2'!$E50,".",'Formulario PPGR2'!$F50))</f>
        <v>#REF!</v>
      </c>
      <c r="C50" s="694"/>
      <c r="D50" s="694" t="e">
        <f>IF('Formulario PPGR2'!$G50="","",'Formulario PPGR1'!#REF!)</f>
        <v>#REF!</v>
      </c>
      <c r="E50" s="694" t="e">
        <f>IF('Formulario PPGR2'!$G50="","",'Formulario PPGR1'!#REF!)</f>
        <v>#REF!</v>
      </c>
      <c r="F50" s="694" t="e">
        <f>IF('Formulario PPGR2'!$G50="","",'Formulario PPGR1'!#REF!)</f>
        <v>#REF!</v>
      </c>
      <c r="G50" s="688" t="s">
        <v>132</v>
      </c>
      <c r="H50" s="689" t="s">
        <v>340</v>
      </c>
      <c r="I50" s="688" t="s">
        <v>341</v>
      </c>
      <c r="J50" s="695"/>
      <c r="K50" s="695"/>
      <c r="L50" s="695">
        <v>1</v>
      </c>
      <c r="M50" s="695"/>
      <c r="N50" s="695"/>
      <c r="O50" s="695">
        <v>1</v>
      </c>
      <c r="P50" s="695"/>
      <c r="Q50" s="695"/>
      <c r="R50" s="695">
        <v>1</v>
      </c>
      <c r="S50" s="695"/>
      <c r="T50" s="695"/>
      <c r="U50" s="695">
        <v>1</v>
      </c>
      <c r="V50" s="696">
        <f>SUM('Formulario PPGR2'!$J50:$U50)</f>
        <v>4</v>
      </c>
      <c r="W50" s="691" t="s">
        <v>245</v>
      </c>
      <c r="X50" s="691"/>
      <c r="Y50" s="688"/>
      <c r="Z50" s="714" t="s">
        <v>121</v>
      </c>
      <c r="AA50" s="697"/>
      <c r="AB50" s="697"/>
      <c r="AC50" s="697"/>
      <c r="AD50" s="697"/>
      <c r="AE50" s="697"/>
      <c r="AF50" s="697"/>
      <c r="AG50" s="697"/>
      <c r="AH50" s="697"/>
      <c r="AI50" s="697"/>
      <c r="AJ50" s="697"/>
      <c r="AK50" s="697"/>
      <c r="AL50" s="697"/>
      <c r="AM50" s="697"/>
      <c r="AN50" s="697"/>
      <c r="AO50" s="697"/>
      <c r="AP50" s="697"/>
      <c r="AQ50" s="697"/>
      <c r="AR50" s="697"/>
      <c r="AS50" s="697"/>
      <c r="AT50" s="697"/>
      <c r="AU50" s="697"/>
      <c r="AV50" s="697"/>
      <c r="AW50" s="697"/>
      <c r="AX50" s="697"/>
      <c r="AY50" s="697"/>
      <c r="AZ50" s="697"/>
      <c r="BA50" s="697"/>
      <c r="BB50" s="697"/>
    </row>
    <row r="51" spans="2:54" s="698" customFormat="1" ht="102" x14ac:dyDescent="0.25">
      <c r="B51" s="694" t="e">
        <f>IF('Formulario PPGR2'!$G51="","",CONCATENATE('Formulario PPGR2'!$C51,".",'Formulario PPGR2'!$D51,".",'Formulario PPGR2'!$E51,".",'Formulario PPGR2'!$F51))</f>
        <v>#REF!</v>
      </c>
      <c r="C51" s="694"/>
      <c r="D51" s="694" t="e">
        <f>IF('Formulario PPGR2'!$G51="","",'Formulario PPGR1'!#REF!)</f>
        <v>#REF!</v>
      </c>
      <c r="E51" s="694" t="e">
        <f>IF('Formulario PPGR2'!$G51="","",'Formulario PPGR1'!#REF!)</f>
        <v>#REF!</v>
      </c>
      <c r="F51" s="694" t="e">
        <f>IF('Formulario PPGR2'!$G51="","",'Formulario PPGR1'!#REF!)</f>
        <v>#REF!</v>
      </c>
      <c r="G51" s="688" t="s">
        <v>133</v>
      </c>
      <c r="H51" s="689" t="s">
        <v>342</v>
      </c>
      <c r="I51" s="688" t="s">
        <v>343</v>
      </c>
      <c r="J51" s="695"/>
      <c r="K51" s="695"/>
      <c r="L51" s="695">
        <v>1</v>
      </c>
      <c r="M51" s="695"/>
      <c r="N51" s="695"/>
      <c r="O51" s="695">
        <v>1</v>
      </c>
      <c r="P51" s="695"/>
      <c r="Q51" s="695"/>
      <c r="R51" s="695">
        <v>1</v>
      </c>
      <c r="S51" s="695"/>
      <c r="T51" s="695"/>
      <c r="U51" s="695">
        <v>1</v>
      </c>
      <c r="V51" s="696">
        <f>SUM('Formulario PPGR2'!$J51:$U51)</f>
        <v>4</v>
      </c>
      <c r="W51" s="691" t="s">
        <v>245</v>
      </c>
      <c r="X51" s="691"/>
      <c r="Y51" s="688"/>
      <c r="Z51" s="714" t="s">
        <v>121</v>
      </c>
      <c r="AA51" s="697"/>
      <c r="AB51" s="697"/>
      <c r="AC51" s="697"/>
      <c r="AD51" s="697"/>
      <c r="AE51" s="697"/>
      <c r="AF51" s="697"/>
      <c r="AG51" s="697"/>
      <c r="AH51" s="697"/>
      <c r="AI51" s="697"/>
      <c r="AJ51" s="697"/>
      <c r="AK51" s="697"/>
      <c r="AL51" s="697"/>
      <c r="AM51" s="697"/>
      <c r="AN51" s="697"/>
      <c r="AO51" s="697"/>
      <c r="AP51" s="697"/>
      <c r="AQ51" s="697"/>
      <c r="AR51" s="697"/>
      <c r="AS51" s="697"/>
      <c r="AT51" s="697"/>
      <c r="AU51" s="697"/>
      <c r="AV51" s="697"/>
      <c r="AW51" s="697"/>
      <c r="AX51" s="697"/>
      <c r="AY51" s="697"/>
      <c r="AZ51" s="697"/>
      <c r="BA51" s="697"/>
      <c r="BB51" s="697"/>
    </row>
    <row r="52" spans="2:54" s="698" customFormat="1" ht="127.5" x14ac:dyDescent="0.25">
      <c r="B52" s="694" t="e">
        <f>IF('Formulario PPGR2'!$G52="","",CONCATENATE('Formulario PPGR2'!$C52,".",'Formulario PPGR2'!$D52,".",'Formulario PPGR2'!$E52,".",'Formulario PPGR2'!$F52))</f>
        <v>#REF!</v>
      </c>
      <c r="C52" s="694"/>
      <c r="D52" s="694" t="e">
        <f>IF('Formulario PPGR2'!$G52="","",'Formulario PPGR1'!#REF!)</f>
        <v>#REF!</v>
      </c>
      <c r="E52" s="694" t="e">
        <f>IF('Formulario PPGR2'!$G52="","",'Formulario PPGR1'!#REF!)</f>
        <v>#REF!</v>
      </c>
      <c r="F52" s="694" t="e">
        <f>IF('Formulario PPGR2'!$G52="","",'Formulario PPGR1'!#REF!)</f>
        <v>#REF!</v>
      </c>
      <c r="G52" s="688" t="s">
        <v>134</v>
      </c>
      <c r="H52" s="689" t="s">
        <v>344</v>
      </c>
      <c r="I52" s="688" t="s">
        <v>345</v>
      </c>
      <c r="J52" s="695"/>
      <c r="K52" s="695"/>
      <c r="L52" s="695">
        <v>1</v>
      </c>
      <c r="M52" s="695"/>
      <c r="N52" s="695"/>
      <c r="O52" s="695">
        <v>1</v>
      </c>
      <c r="P52" s="695"/>
      <c r="Q52" s="695"/>
      <c r="R52" s="695">
        <v>1</v>
      </c>
      <c r="S52" s="695"/>
      <c r="T52" s="695"/>
      <c r="U52" s="695">
        <v>1</v>
      </c>
      <c r="V52" s="696">
        <f>SUM('Formulario PPGR2'!$J52:$U52)</f>
        <v>4</v>
      </c>
      <c r="W52" s="691" t="s">
        <v>245</v>
      </c>
      <c r="X52" s="691" t="s">
        <v>258</v>
      </c>
      <c r="Y52" s="688" t="s">
        <v>346</v>
      </c>
      <c r="Z52" s="714" t="s">
        <v>121</v>
      </c>
      <c r="AA52" s="697"/>
      <c r="AB52" s="697"/>
      <c r="AC52" s="697"/>
      <c r="AD52" s="697"/>
      <c r="AE52" s="697"/>
      <c r="AF52" s="697"/>
      <c r="AG52" s="697"/>
      <c r="AH52" s="697"/>
      <c r="AI52" s="697"/>
      <c r="AJ52" s="697"/>
      <c r="AK52" s="697"/>
      <c r="AL52" s="697"/>
      <c r="AM52" s="697"/>
      <c r="AN52" s="697"/>
      <c r="AO52" s="697"/>
      <c r="AP52" s="697"/>
      <c r="AQ52" s="697"/>
      <c r="AR52" s="697"/>
      <c r="AS52" s="697"/>
      <c r="AT52" s="697"/>
      <c r="AU52" s="697"/>
      <c r="AV52" s="697"/>
      <c r="AW52" s="697"/>
      <c r="AX52" s="697"/>
      <c r="AY52" s="697"/>
      <c r="AZ52" s="697"/>
      <c r="BA52" s="697"/>
      <c r="BB52" s="697"/>
    </row>
    <row r="53" spans="2:54" s="698" customFormat="1" ht="89.25" x14ac:dyDescent="0.25">
      <c r="B53" s="694" t="e">
        <f>IF('Formulario PPGR2'!$G53="","",CONCATENATE('Formulario PPGR2'!$C53,".",'Formulario PPGR2'!$D53,".",'Formulario PPGR2'!$E53,".",'Formulario PPGR2'!$F53))</f>
        <v>#REF!</v>
      </c>
      <c r="C53" s="694"/>
      <c r="D53" s="694" t="e">
        <f>IF('Formulario PPGR2'!$G53="","",'Formulario PPGR1'!#REF!)</f>
        <v>#REF!</v>
      </c>
      <c r="E53" s="694" t="e">
        <f>IF('Formulario PPGR2'!$G53="","",'Formulario PPGR1'!#REF!)</f>
        <v>#REF!</v>
      </c>
      <c r="F53" s="694" t="e">
        <f>IF('Formulario PPGR2'!$G53="","",'Formulario PPGR1'!#REF!)</f>
        <v>#REF!</v>
      </c>
      <c r="G53" s="688" t="s">
        <v>135</v>
      </c>
      <c r="H53" s="689" t="s">
        <v>347</v>
      </c>
      <c r="I53" s="688" t="s">
        <v>348</v>
      </c>
      <c r="J53" s="695"/>
      <c r="K53" s="695"/>
      <c r="L53" s="695">
        <v>1</v>
      </c>
      <c r="M53" s="695"/>
      <c r="N53" s="695"/>
      <c r="O53" s="695">
        <v>1</v>
      </c>
      <c r="P53" s="695"/>
      <c r="Q53" s="695"/>
      <c r="R53" s="695">
        <v>1</v>
      </c>
      <c r="S53" s="695"/>
      <c r="T53" s="695"/>
      <c r="U53" s="695"/>
      <c r="V53" s="696">
        <f>SUM('Formulario PPGR2'!$J53:$U53)</f>
        <v>3</v>
      </c>
      <c r="W53" s="691" t="s">
        <v>258</v>
      </c>
      <c r="X53" s="691" t="s">
        <v>254</v>
      </c>
      <c r="Y53" s="688"/>
      <c r="Z53" s="714" t="s">
        <v>136</v>
      </c>
      <c r="AA53" s="697"/>
      <c r="AB53" s="697"/>
      <c r="AC53" s="697"/>
      <c r="AD53" s="697"/>
      <c r="AE53" s="697"/>
      <c r="AF53" s="697"/>
      <c r="AG53" s="697"/>
      <c r="AH53" s="697"/>
      <c r="AI53" s="697"/>
      <c r="AJ53" s="697"/>
      <c r="AK53" s="697"/>
      <c r="AL53" s="697"/>
      <c r="AM53" s="697"/>
      <c r="AN53" s="697"/>
      <c r="AO53" s="697"/>
      <c r="AP53" s="697"/>
      <c r="AQ53" s="697"/>
      <c r="AR53" s="697"/>
      <c r="AS53" s="697"/>
      <c r="AT53" s="697"/>
      <c r="AU53" s="697"/>
      <c r="AV53" s="697"/>
      <c r="AW53" s="697"/>
      <c r="AX53" s="697"/>
      <c r="AY53" s="697"/>
      <c r="AZ53" s="697"/>
      <c r="BA53" s="697"/>
      <c r="BB53" s="697"/>
    </row>
    <row r="54" spans="2:54" s="698" customFormat="1" ht="89.25" x14ac:dyDescent="0.25">
      <c r="B54" s="694" t="e">
        <f>IF('Formulario PPGR2'!$G54="","",CONCATENATE('Formulario PPGR2'!$C54,".",'Formulario PPGR2'!$D54,".",'Formulario PPGR2'!$E54,".",'Formulario PPGR2'!$F54))</f>
        <v>#REF!</v>
      </c>
      <c r="C54" s="694"/>
      <c r="D54" s="694" t="e">
        <f>IF('Formulario PPGR2'!$G54="","",'Formulario PPGR1'!#REF!)</f>
        <v>#REF!</v>
      </c>
      <c r="E54" s="694" t="e">
        <f>IF('Formulario PPGR2'!$G54="","",'Formulario PPGR1'!#REF!)</f>
        <v>#REF!</v>
      </c>
      <c r="F54" s="694" t="e">
        <f>IF('Formulario PPGR2'!$G54="","",'Formulario PPGR1'!#REF!)</f>
        <v>#REF!</v>
      </c>
      <c r="G54" s="688" t="s">
        <v>135</v>
      </c>
      <c r="H54" s="689" t="s">
        <v>349</v>
      </c>
      <c r="I54" s="688" t="s">
        <v>350</v>
      </c>
      <c r="J54" s="695"/>
      <c r="K54" s="695"/>
      <c r="L54" s="695">
        <v>1</v>
      </c>
      <c r="M54" s="695"/>
      <c r="N54" s="695"/>
      <c r="O54" s="695">
        <v>1</v>
      </c>
      <c r="P54" s="695"/>
      <c r="Q54" s="695"/>
      <c r="R54" s="695">
        <v>1</v>
      </c>
      <c r="S54" s="695"/>
      <c r="T54" s="695">
        <v>1</v>
      </c>
      <c r="U54" s="695"/>
      <c r="V54" s="696">
        <f>SUM('Formulario PPGR2'!$J54:$U54)</f>
        <v>4</v>
      </c>
      <c r="W54" s="691" t="s">
        <v>245</v>
      </c>
      <c r="X54" s="691"/>
      <c r="Y54" s="688"/>
      <c r="Z54" s="714" t="s">
        <v>136</v>
      </c>
      <c r="AA54" s="697"/>
      <c r="AB54" s="697"/>
      <c r="AC54" s="697"/>
      <c r="AD54" s="697"/>
      <c r="AE54" s="697"/>
      <c r="AF54" s="697"/>
      <c r="AG54" s="697"/>
      <c r="AH54" s="697"/>
      <c r="AI54" s="697"/>
      <c r="AJ54" s="697"/>
      <c r="AK54" s="697"/>
      <c r="AL54" s="697"/>
      <c r="AM54" s="697"/>
      <c r="AN54" s="697"/>
      <c r="AO54" s="697"/>
      <c r="AP54" s="697"/>
      <c r="AQ54" s="697"/>
      <c r="AR54" s="697"/>
      <c r="AS54" s="697"/>
      <c r="AT54" s="697"/>
      <c r="AU54" s="697"/>
      <c r="AV54" s="697"/>
      <c r="AW54" s="697"/>
      <c r="AX54" s="697"/>
      <c r="AY54" s="697"/>
      <c r="AZ54" s="697"/>
      <c r="BA54" s="697"/>
      <c r="BB54" s="697"/>
    </row>
    <row r="55" spans="2:54" s="698" customFormat="1" ht="89.25" x14ac:dyDescent="0.25">
      <c r="B55" s="694" t="e">
        <f>IF('Formulario PPGR2'!$G55="","",CONCATENATE('Formulario PPGR2'!$C55,".",'Formulario PPGR2'!$D55,".",'Formulario PPGR2'!$E55,".",'Formulario PPGR2'!$F55))</f>
        <v>#REF!</v>
      </c>
      <c r="C55" s="694"/>
      <c r="D55" s="694" t="e">
        <f>IF('Formulario PPGR2'!$G55="","",'Formulario PPGR1'!#REF!)</f>
        <v>#REF!</v>
      </c>
      <c r="E55" s="694" t="e">
        <f>IF('Formulario PPGR2'!$G55="","",'Formulario PPGR1'!#REF!)</f>
        <v>#REF!</v>
      </c>
      <c r="F55" s="694" t="e">
        <f>IF('Formulario PPGR2'!$G55="","",'Formulario PPGR1'!#REF!)</f>
        <v>#REF!</v>
      </c>
      <c r="G55" s="688" t="s">
        <v>135</v>
      </c>
      <c r="H55" s="689" t="s">
        <v>351</v>
      </c>
      <c r="I55" s="688" t="s">
        <v>352</v>
      </c>
      <c r="J55" s="695"/>
      <c r="K55" s="695"/>
      <c r="L55" s="695"/>
      <c r="M55" s="695">
        <v>1</v>
      </c>
      <c r="N55" s="695"/>
      <c r="O55" s="695"/>
      <c r="P55" s="695">
        <v>1</v>
      </c>
      <c r="Q55" s="695"/>
      <c r="R55" s="695"/>
      <c r="S55" s="695">
        <v>1</v>
      </c>
      <c r="T55" s="695"/>
      <c r="U55" s="695"/>
      <c r="V55" s="696">
        <f>SUM('Formulario PPGR2'!$J55:$U55)</f>
        <v>3</v>
      </c>
      <c r="W55" s="691" t="s">
        <v>245</v>
      </c>
      <c r="X55" s="691"/>
      <c r="Y55" s="688"/>
      <c r="Z55" s="714" t="s">
        <v>136</v>
      </c>
      <c r="AA55" s="697"/>
      <c r="AB55" s="697"/>
      <c r="AC55" s="697"/>
      <c r="AD55" s="697"/>
      <c r="AE55" s="697"/>
      <c r="AF55" s="697"/>
      <c r="AG55" s="697"/>
      <c r="AH55" s="697"/>
      <c r="AI55" s="697"/>
      <c r="AJ55" s="697"/>
      <c r="AK55" s="697"/>
      <c r="AL55" s="697"/>
      <c r="AM55" s="697"/>
      <c r="AN55" s="697"/>
      <c r="AO55" s="697"/>
      <c r="AP55" s="697"/>
      <c r="AQ55" s="697"/>
      <c r="AR55" s="697"/>
      <c r="AS55" s="697"/>
      <c r="AT55" s="697"/>
      <c r="AU55" s="697"/>
      <c r="AV55" s="697"/>
      <c r="AW55" s="697"/>
      <c r="AX55" s="697"/>
      <c r="AY55" s="697"/>
      <c r="AZ55" s="697"/>
      <c r="BA55" s="697"/>
      <c r="BB55" s="697"/>
    </row>
    <row r="56" spans="2:54" s="698" customFormat="1" ht="89.25" x14ac:dyDescent="0.25">
      <c r="B56" s="694" t="e">
        <f>IF('Formulario PPGR2'!$G56="","",CONCATENATE('Formulario PPGR2'!$C56,".",'Formulario PPGR2'!$D56,".",'Formulario PPGR2'!$E56,".",'Formulario PPGR2'!$F56))</f>
        <v>#REF!</v>
      </c>
      <c r="C56" s="694"/>
      <c r="D56" s="694" t="e">
        <f>IF('Formulario PPGR2'!$G56="","",'Formulario PPGR1'!#REF!)</f>
        <v>#REF!</v>
      </c>
      <c r="E56" s="694" t="e">
        <f>IF('Formulario PPGR2'!$G56="","",'Formulario PPGR1'!#REF!)</f>
        <v>#REF!</v>
      </c>
      <c r="F56" s="694" t="e">
        <f>IF('Formulario PPGR2'!$G56="","",'Formulario PPGR1'!#REF!)</f>
        <v>#REF!</v>
      </c>
      <c r="G56" s="688" t="s">
        <v>135</v>
      </c>
      <c r="H56" s="689" t="s">
        <v>353</v>
      </c>
      <c r="I56" s="688" t="s">
        <v>354</v>
      </c>
      <c r="J56" s="695"/>
      <c r="K56" s="695">
        <v>1</v>
      </c>
      <c r="L56" s="695"/>
      <c r="M56" s="695"/>
      <c r="N56" s="695"/>
      <c r="O56" s="695"/>
      <c r="P56" s="695">
        <v>1</v>
      </c>
      <c r="Q56" s="695"/>
      <c r="R56" s="695"/>
      <c r="S56" s="695"/>
      <c r="T56" s="695"/>
      <c r="U56" s="695"/>
      <c r="V56" s="696">
        <f>SUM('Formulario PPGR2'!$J56:$U56)</f>
        <v>2</v>
      </c>
      <c r="W56" s="691" t="s">
        <v>245</v>
      </c>
      <c r="X56" s="691"/>
      <c r="Y56" s="688"/>
      <c r="Z56" s="714" t="s">
        <v>136</v>
      </c>
      <c r="AA56" s="697"/>
      <c r="AB56" s="697"/>
      <c r="AC56" s="697"/>
      <c r="AD56" s="697"/>
      <c r="AE56" s="697"/>
      <c r="AF56" s="697"/>
      <c r="AG56" s="697"/>
      <c r="AH56" s="697"/>
      <c r="AI56" s="697"/>
      <c r="AJ56" s="697"/>
      <c r="AK56" s="697"/>
      <c r="AL56" s="697"/>
      <c r="AM56" s="697"/>
      <c r="AN56" s="697"/>
      <c r="AO56" s="697"/>
      <c r="AP56" s="697"/>
      <c r="AQ56" s="697"/>
      <c r="AR56" s="697"/>
      <c r="AS56" s="697"/>
      <c r="AT56" s="697"/>
      <c r="AU56" s="697"/>
      <c r="AV56" s="697"/>
      <c r="AW56" s="697"/>
      <c r="AX56" s="697"/>
      <c r="AY56" s="697"/>
      <c r="AZ56" s="697"/>
      <c r="BA56" s="697"/>
      <c r="BB56" s="697"/>
    </row>
    <row r="57" spans="2:54" s="698" customFormat="1" ht="89.25" x14ac:dyDescent="0.25">
      <c r="B57" s="694" t="e">
        <f>IF('Formulario PPGR2'!$G57="","",CONCATENATE('Formulario PPGR2'!$C57,".",'Formulario PPGR2'!$D57,".",'Formulario PPGR2'!$E57,".",'Formulario PPGR2'!$F57))</f>
        <v>#REF!</v>
      </c>
      <c r="C57" s="694"/>
      <c r="D57" s="694" t="e">
        <f>IF('Formulario PPGR2'!$G57="","",'Formulario PPGR1'!#REF!)</f>
        <v>#REF!</v>
      </c>
      <c r="E57" s="694" t="e">
        <f>IF('Formulario PPGR2'!$G57="","",'Formulario PPGR1'!#REF!)</f>
        <v>#REF!</v>
      </c>
      <c r="F57" s="694" t="e">
        <f>IF('Formulario PPGR2'!$G57="","",'Formulario PPGR1'!#REF!)</f>
        <v>#REF!</v>
      </c>
      <c r="G57" s="688" t="s">
        <v>135</v>
      </c>
      <c r="H57" s="689" t="s">
        <v>355</v>
      </c>
      <c r="I57" s="688" t="s">
        <v>356</v>
      </c>
      <c r="J57" s="695"/>
      <c r="K57" s="695"/>
      <c r="L57" s="695"/>
      <c r="M57" s="695">
        <v>1</v>
      </c>
      <c r="N57" s="695"/>
      <c r="O57" s="695"/>
      <c r="P57" s="695"/>
      <c r="Q57" s="695">
        <v>1</v>
      </c>
      <c r="R57" s="695"/>
      <c r="S57" s="695"/>
      <c r="T57" s="695"/>
      <c r="U57" s="695">
        <v>1</v>
      </c>
      <c r="V57" s="696">
        <f>SUM('Formulario PPGR2'!$J57:$U57)</f>
        <v>3</v>
      </c>
      <c r="W57" s="691" t="s">
        <v>245</v>
      </c>
      <c r="X57" s="691"/>
      <c r="Y57" s="688"/>
      <c r="Z57" s="714" t="s">
        <v>136</v>
      </c>
      <c r="AA57" s="697"/>
      <c r="AB57" s="697"/>
      <c r="AC57" s="697"/>
      <c r="AD57" s="697"/>
      <c r="AE57" s="697"/>
      <c r="AF57" s="697"/>
      <c r="AG57" s="697"/>
      <c r="AH57" s="697"/>
      <c r="AI57" s="697"/>
      <c r="AJ57" s="697"/>
      <c r="AK57" s="697"/>
      <c r="AL57" s="697"/>
      <c r="AM57" s="697"/>
      <c r="AN57" s="697"/>
      <c r="AO57" s="697"/>
      <c r="AP57" s="697"/>
      <c r="AQ57" s="697"/>
      <c r="AR57" s="697"/>
      <c r="AS57" s="697"/>
      <c r="AT57" s="697"/>
      <c r="AU57" s="697"/>
      <c r="AV57" s="697"/>
      <c r="AW57" s="697"/>
      <c r="AX57" s="697"/>
      <c r="AY57" s="697"/>
      <c r="AZ57" s="697"/>
      <c r="BA57" s="697"/>
      <c r="BB57" s="697"/>
    </row>
    <row r="58" spans="2:54" s="698" customFormat="1" ht="89.25" x14ac:dyDescent="0.25">
      <c r="B58" s="694" t="e">
        <f>IF('Formulario PPGR2'!$G58="","",CONCATENATE('Formulario PPGR2'!$C58,".",'Formulario PPGR2'!$D58,".",'Formulario PPGR2'!$E58,".",'Formulario PPGR2'!$F58))</f>
        <v>#REF!</v>
      </c>
      <c r="C58" s="694"/>
      <c r="D58" s="694" t="e">
        <f>IF('Formulario PPGR2'!$G58="","",'Formulario PPGR1'!#REF!)</f>
        <v>#REF!</v>
      </c>
      <c r="E58" s="694" t="e">
        <f>IF('Formulario PPGR2'!$G58="","",'Formulario PPGR1'!#REF!)</f>
        <v>#REF!</v>
      </c>
      <c r="F58" s="694" t="e">
        <f>IF('Formulario PPGR2'!$G58="","",'Formulario PPGR1'!#REF!)</f>
        <v>#REF!</v>
      </c>
      <c r="G58" s="688" t="s">
        <v>135</v>
      </c>
      <c r="H58" s="689" t="s">
        <v>357</v>
      </c>
      <c r="I58" s="688" t="s">
        <v>358</v>
      </c>
      <c r="J58" s="695"/>
      <c r="K58" s="695"/>
      <c r="L58" s="695"/>
      <c r="M58" s="695">
        <v>1</v>
      </c>
      <c r="N58" s="695"/>
      <c r="O58" s="695"/>
      <c r="P58" s="695"/>
      <c r="Q58" s="695">
        <v>1</v>
      </c>
      <c r="R58" s="695"/>
      <c r="S58" s="695">
        <v>1</v>
      </c>
      <c r="T58" s="695"/>
      <c r="U58" s="695"/>
      <c r="V58" s="696">
        <f>SUM('Formulario PPGR2'!$J58:$U58)</f>
        <v>3</v>
      </c>
      <c r="W58" s="691" t="s">
        <v>245</v>
      </c>
      <c r="X58" s="691"/>
      <c r="Y58" s="688"/>
      <c r="Z58" s="714" t="s">
        <v>136</v>
      </c>
      <c r="AA58" s="697"/>
      <c r="AB58" s="697"/>
      <c r="AC58" s="697"/>
      <c r="AD58" s="697"/>
      <c r="AE58" s="697"/>
      <c r="AF58" s="697"/>
      <c r="AG58" s="697"/>
      <c r="AH58" s="697"/>
      <c r="AI58" s="697"/>
      <c r="AJ58" s="697"/>
      <c r="AK58" s="697"/>
      <c r="AL58" s="697"/>
      <c r="AM58" s="697"/>
      <c r="AN58" s="697"/>
      <c r="AO58" s="697"/>
      <c r="AP58" s="697"/>
      <c r="AQ58" s="697"/>
      <c r="AR58" s="697"/>
      <c r="AS58" s="697"/>
      <c r="AT58" s="697"/>
      <c r="AU58" s="697"/>
      <c r="AV58" s="697"/>
      <c r="AW58" s="697"/>
      <c r="AX58" s="697"/>
      <c r="AY58" s="697"/>
      <c r="AZ58" s="697"/>
      <c r="BA58" s="697"/>
      <c r="BB58" s="697"/>
    </row>
    <row r="59" spans="2:54" s="698" customFormat="1" ht="114.75" x14ac:dyDescent="0.25">
      <c r="B59" s="694" t="e">
        <f>IF('Formulario PPGR2'!$G59="","",CONCATENATE('Formulario PPGR2'!$C59,".",'Formulario PPGR2'!$D59,".",'Formulario PPGR2'!$E59,".",'Formulario PPGR2'!$F59))</f>
        <v>#REF!</v>
      </c>
      <c r="C59" s="694"/>
      <c r="D59" s="694" t="e">
        <f>IF('Formulario PPGR2'!$G59="","",'Formulario PPGR1'!#REF!)</f>
        <v>#REF!</v>
      </c>
      <c r="E59" s="694" t="e">
        <f>IF('Formulario PPGR2'!$G59="","",'Formulario PPGR1'!#REF!)</f>
        <v>#REF!</v>
      </c>
      <c r="F59" s="694" t="e">
        <f>IF('Formulario PPGR2'!$G59="","",'Formulario PPGR1'!#REF!)</f>
        <v>#REF!</v>
      </c>
      <c r="G59" s="688" t="s">
        <v>137</v>
      </c>
      <c r="H59" s="689" t="s">
        <v>359</v>
      </c>
      <c r="I59" s="688" t="s">
        <v>360</v>
      </c>
      <c r="J59" s="695"/>
      <c r="K59" s="695">
        <v>10</v>
      </c>
      <c r="L59" s="695">
        <v>10</v>
      </c>
      <c r="M59" s="695">
        <v>10</v>
      </c>
      <c r="N59" s="695">
        <v>10</v>
      </c>
      <c r="O59" s="695">
        <v>10</v>
      </c>
      <c r="P59" s="695">
        <v>10</v>
      </c>
      <c r="Q59" s="695">
        <v>10</v>
      </c>
      <c r="R59" s="695">
        <v>10</v>
      </c>
      <c r="S59" s="695">
        <v>10</v>
      </c>
      <c r="T59" s="695">
        <v>10</v>
      </c>
      <c r="U59" s="695"/>
      <c r="V59" s="696">
        <f>SUM('Formulario PPGR2'!$J59:$U59)</f>
        <v>100</v>
      </c>
      <c r="W59" s="691" t="s">
        <v>258</v>
      </c>
      <c r="X59" s="691" t="s">
        <v>245</v>
      </c>
      <c r="Y59" s="688"/>
      <c r="Z59" s="714" t="s">
        <v>138</v>
      </c>
      <c r="AA59" s="697"/>
      <c r="AB59" s="697"/>
      <c r="AC59" s="697"/>
      <c r="AD59" s="697"/>
      <c r="AE59" s="697"/>
      <c r="AF59" s="697"/>
      <c r="AG59" s="697"/>
      <c r="AH59" s="697"/>
      <c r="AI59" s="697"/>
      <c r="AJ59" s="697"/>
      <c r="AK59" s="697"/>
      <c r="AL59" s="697"/>
      <c r="AM59" s="697"/>
      <c r="AN59" s="697"/>
      <c r="AO59" s="697"/>
      <c r="AP59" s="697"/>
      <c r="AQ59" s="697"/>
      <c r="AR59" s="697"/>
      <c r="AS59" s="697"/>
      <c r="AT59" s="697"/>
      <c r="AU59" s="697"/>
      <c r="AV59" s="697"/>
      <c r="AW59" s="697"/>
      <c r="AX59" s="697"/>
      <c r="AY59" s="697"/>
      <c r="AZ59" s="697"/>
      <c r="BA59" s="697"/>
      <c r="BB59" s="697"/>
    </row>
    <row r="60" spans="2:54" s="698" customFormat="1" ht="114.75" x14ac:dyDescent="0.25">
      <c r="B60" s="694" t="e">
        <f>IF('Formulario PPGR2'!$G60="","",CONCATENATE('Formulario PPGR2'!$C60,".",'Formulario PPGR2'!$D60,".",'Formulario PPGR2'!$E60,".",'Formulario PPGR2'!$F60))</f>
        <v>#REF!</v>
      </c>
      <c r="C60" s="694"/>
      <c r="D60" s="694" t="e">
        <f>IF('Formulario PPGR2'!$G60="","",'Formulario PPGR1'!#REF!)</f>
        <v>#REF!</v>
      </c>
      <c r="E60" s="694" t="e">
        <f>IF('Formulario PPGR2'!$G60="","",'Formulario PPGR1'!#REF!)</f>
        <v>#REF!</v>
      </c>
      <c r="F60" s="694" t="e">
        <f>IF('Formulario PPGR2'!$G60="","",'Formulario PPGR1'!#REF!)</f>
        <v>#REF!</v>
      </c>
      <c r="G60" s="688" t="s">
        <v>137</v>
      </c>
      <c r="H60" s="689" t="s">
        <v>361</v>
      </c>
      <c r="I60" s="688" t="s">
        <v>362</v>
      </c>
      <c r="J60" s="695">
        <v>1</v>
      </c>
      <c r="K60" s="695">
        <v>1</v>
      </c>
      <c r="L60" s="695">
        <v>1</v>
      </c>
      <c r="M60" s="695">
        <v>1</v>
      </c>
      <c r="N60" s="695">
        <v>1</v>
      </c>
      <c r="O60" s="695">
        <v>1</v>
      </c>
      <c r="P60" s="695">
        <v>1</v>
      </c>
      <c r="Q60" s="695">
        <v>1</v>
      </c>
      <c r="R60" s="695">
        <v>1</v>
      </c>
      <c r="S60" s="695">
        <v>1</v>
      </c>
      <c r="T60" s="695">
        <v>1</v>
      </c>
      <c r="U60" s="695">
        <v>1</v>
      </c>
      <c r="V60" s="696">
        <f>SUM('Formulario PPGR2'!$J60:$U60)</f>
        <v>12</v>
      </c>
      <c r="W60" s="691" t="s">
        <v>244</v>
      </c>
      <c r="X60" s="691"/>
      <c r="Y60" s="688"/>
      <c r="Z60" s="714" t="s">
        <v>138</v>
      </c>
      <c r="AA60" s="697"/>
      <c r="AB60" s="697"/>
      <c r="AC60" s="697"/>
      <c r="AD60" s="697"/>
      <c r="AE60" s="697"/>
      <c r="AF60" s="697"/>
      <c r="AG60" s="697"/>
      <c r="AH60" s="697"/>
      <c r="AI60" s="697"/>
      <c r="AJ60" s="697"/>
      <c r="AK60" s="697"/>
      <c r="AL60" s="697"/>
      <c r="AM60" s="697"/>
      <c r="AN60" s="697"/>
      <c r="AO60" s="697"/>
      <c r="AP60" s="697"/>
      <c r="AQ60" s="697"/>
      <c r="AR60" s="697"/>
      <c r="AS60" s="697"/>
      <c r="AT60" s="697"/>
      <c r="AU60" s="697"/>
      <c r="AV60" s="697"/>
      <c r="AW60" s="697"/>
      <c r="AX60" s="697"/>
      <c r="AY60" s="697"/>
      <c r="AZ60" s="697"/>
      <c r="BA60" s="697"/>
      <c r="BB60" s="697"/>
    </row>
    <row r="61" spans="2:54" s="698" customFormat="1" ht="114.75" x14ac:dyDescent="0.25">
      <c r="B61" s="694" t="e">
        <f>IF('Formulario PPGR2'!$G61="","",CONCATENATE('Formulario PPGR2'!$C61,".",'Formulario PPGR2'!$D61,".",'Formulario PPGR2'!$E61,".",'Formulario PPGR2'!$F61))</f>
        <v>#REF!</v>
      </c>
      <c r="C61" s="694"/>
      <c r="D61" s="694" t="e">
        <f>IF('Formulario PPGR2'!$G61="","",'Formulario PPGR1'!#REF!)</f>
        <v>#REF!</v>
      </c>
      <c r="E61" s="694" t="e">
        <f>IF('Formulario PPGR2'!$G61="","",'Formulario PPGR1'!#REF!)</f>
        <v>#REF!</v>
      </c>
      <c r="F61" s="694" t="e">
        <f>IF('Formulario PPGR2'!$G61="","",'Formulario PPGR1'!#REF!)</f>
        <v>#REF!</v>
      </c>
      <c r="G61" s="688" t="s">
        <v>137</v>
      </c>
      <c r="H61" s="689" t="s">
        <v>363</v>
      </c>
      <c r="I61" s="688" t="s">
        <v>364</v>
      </c>
      <c r="J61" s="695">
        <v>2</v>
      </c>
      <c r="K61" s="695"/>
      <c r="L61" s="695">
        <v>2</v>
      </c>
      <c r="M61" s="695"/>
      <c r="N61" s="695">
        <v>2</v>
      </c>
      <c r="O61" s="695"/>
      <c r="P61" s="695">
        <v>2</v>
      </c>
      <c r="Q61" s="695"/>
      <c r="R61" s="695">
        <v>2</v>
      </c>
      <c r="S61" s="695"/>
      <c r="T61" s="695">
        <v>2</v>
      </c>
      <c r="U61" s="695"/>
      <c r="V61" s="696">
        <f>SUM('Formulario PPGR2'!$J61:$U61)</f>
        <v>12</v>
      </c>
      <c r="W61" s="691" t="s">
        <v>258</v>
      </c>
      <c r="X61" s="691" t="s">
        <v>244</v>
      </c>
      <c r="Y61" s="688"/>
      <c r="Z61" s="714" t="s">
        <v>138</v>
      </c>
      <c r="AA61" s="697"/>
      <c r="AB61" s="697"/>
      <c r="AC61" s="697"/>
      <c r="AD61" s="697"/>
      <c r="AE61" s="697"/>
      <c r="AF61" s="697"/>
      <c r="AG61" s="697"/>
      <c r="AH61" s="697"/>
      <c r="AI61" s="697"/>
      <c r="AJ61" s="697"/>
      <c r="AK61" s="697"/>
      <c r="AL61" s="697"/>
      <c r="AM61" s="697"/>
      <c r="AN61" s="697"/>
      <c r="AO61" s="697"/>
      <c r="AP61" s="697"/>
      <c r="AQ61" s="697"/>
      <c r="AR61" s="697"/>
      <c r="AS61" s="697"/>
      <c r="AT61" s="697"/>
      <c r="AU61" s="697"/>
      <c r="AV61" s="697"/>
      <c r="AW61" s="697"/>
      <c r="AX61" s="697"/>
      <c r="AY61" s="697"/>
      <c r="AZ61" s="697"/>
      <c r="BA61" s="697"/>
      <c r="BB61" s="697"/>
    </row>
    <row r="62" spans="2:54" s="698" customFormat="1" ht="114.75" x14ac:dyDescent="0.25">
      <c r="B62" s="694" t="e">
        <f>IF('Formulario PPGR2'!$G62="","",CONCATENATE('Formulario PPGR2'!$C62,".",'Formulario PPGR2'!$D62,".",'Formulario PPGR2'!$E62,".",'Formulario PPGR2'!$F62))</f>
        <v>#REF!</v>
      </c>
      <c r="C62" s="694"/>
      <c r="D62" s="694" t="e">
        <f>IF('Formulario PPGR2'!$G62="","",'Formulario PPGR1'!#REF!)</f>
        <v>#REF!</v>
      </c>
      <c r="E62" s="694" t="e">
        <f>IF('Formulario PPGR2'!$G62="","",'Formulario PPGR1'!#REF!)</f>
        <v>#REF!</v>
      </c>
      <c r="F62" s="694" t="e">
        <f>IF('Formulario PPGR2'!$G62="","",'Formulario PPGR1'!#REF!)</f>
        <v>#REF!</v>
      </c>
      <c r="G62" s="688" t="s">
        <v>137</v>
      </c>
      <c r="H62" s="689" t="s">
        <v>365</v>
      </c>
      <c r="I62" s="688" t="s">
        <v>366</v>
      </c>
      <c r="J62" s="695">
        <v>1</v>
      </c>
      <c r="K62" s="695">
        <v>1</v>
      </c>
      <c r="L62" s="695">
        <v>1</v>
      </c>
      <c r="M62" s="695">
        <v>1</v>
      </c>
      <c r="N62" s="695">
        <v>1</v>
      </c>
      <c r="O62" s="695">
        <v>1</v>
      </c>
      <c r="P62" s="695">
        <v>1</v>
      </c>
      <c r="Q62" s="695">
        <v>1</v>
      </c>
      <c r="R62" s="695">
        <v>1</v>
      </c>
      <c r="S62" s="695">
        <v>1</v>
      </c>
      <c r="T62" s="695">
        <v>1</v>
      </c>
      <c r="U62" s="695">
        <v>1</v>
      </c>
      <c r="V62" s="696">
        <f>SUM('Formulario PPGR2'!$J62:$U62)</f>
        <v>12</v>
      </c>
      <c r="W62" s="691" t="s">
        <v>258</v>
      </c>
      <c r="X62" s="691" t="s">
        <v>251</v>
      </c>
      <c r="Y62" s="688"/>
      <c r="Z62" s="714" t="s">
        <v>138</v>
      </c>
      <c r="AA62" s="697"/>
      <c r="AB62" s="697"/>
      <c r="AC62" s="697"/>
      <c r="AD62" s="697"/>
      <c r="AE62" s="697"/>
      <c r="AF62" s="697"/>
      <c r="AG62" s="697"/>
      <c r="AH62" s="697"/>
      <c r="AI62" s="697"/>
      <c r="AJ62" s="697"/>
      <c r="AK62" s="697"/>
      <c r="AL62" s="697"/>
      <c r="AM62" s="697"/>
      <c r="AN62" s="697"/>
      <c r="AO62" s="697"/>
      <c r="AP62" s="697"/>
      <c r="AQ62" s="697"/>
      <c r="AR62" s="697"/>
      <c r="AS62" s="697"/>
      <c r="AT62" s="697"/>
      <c r="AU62" s="697"/>
      <c r="AV62" s="697"/>
      <c r="AW62" s="697"/>
      <c r="AX62" s="697"/>
      <c r="AY62" s="697"/>
      <c r="AZ62" s="697"/>
      <c r="BA62" s="697"/>
      <c r="BB62" s="697"/>
    </row>
    <row r="63" spans="2:54" s="698" customFormat="1" ht="114.75" x14ac:dyDescent="0.25">
      <c r="B63" s="694" t="e">
        <f>IF('Formulario PPGR2'!$G63="","",CONCATENATE('Formulario PPGR2'!$C63,".",'Formulario PPGR2'!$D63,".",'Formulario PPGR2'!$E63,".",'Formulario PPGR2'!$F63))</f>
        <v>#REF!</v>
      </c>
      <c r="C63" s="694"/>
      <c r="D63" s="694" t="e">
        <f>IF('Formulario PPGR2'!$G63="","",'Formulario PPGR1'!#REF!)</f>
        <v>#REF!</v>
      </c>
      <c r="E63" s="694" t="e">
        <f>IF('Formulario PPGR2'!$G63="","",'Formulario PPGR1'!#REF!)</f>
        <v>#REF!</v>
      </c>
      <c r="F63" s="694" t="e">
        <f>IF('Formulario PPGR2'!$G63="","",'Formulario PPGR1'!#REF!)</f>
        <v>#REF!</v>
      </c>
      <c r="G63" s="688" t="s">
        <v>137</v>
      </c>
      <c r="H63" s="689" t="s">
        <v>367</v>
      </c>
      <c r="I63" s="688" t="s">
        <v>368</v>
      </c>
      <c r="J63" s="695"/>
      <c r="K63" s="695">
        <v>1</v>
      </c>
      <c r="L63" s="695"/>
      <c r="M63" s="695"/>
      <c r="N63" s="695">
        <v>1</v>
      </c>
      <c r="O63" s="695"/>
      <c r="P63" s="695"/>
      <c r="Q63" s="695">
        <v>1</v>
      </c>
      <c r="R63" s="695"/>
      <c r="S63" s="695"/>
      <c r="T63" s="695">
        <v>1</v>
      </c>
      <c r="U63" s="695"/>
      <c r="V63" s="696">
        <f>SUM('Formulario PPGR2'!$J63:$U63)</f>
        <v>4</v>
      </c>
      <c r="W63" s="691" t="s">
        <v>258</v>
      </c>
      <c r="X63" s="691" t="s">
        <v>251</v>
      </c>
      <c r="Y63" s="688"/>
      <c r="Z63" s="714" t="s">
        <v>138</v>
      </c>
      <c r="AA63" s="697"/>
      <c r="AB63" s="697"/>
      <c r="AC63" s="697"/>
      <c r="AD63" s="697"/>
      <c r="AE63" s="697"/>
      <c r="AF63" s="697"/>
      <c r="AG63" s="697"/>
      <c r="AH63" s="697"/>
      <c r="AI63" s="697"/>
      <c r="AJ63" s="697"/>
      <c r="AK63" s="697"/>
      <c r="AL63" s="697"/>
      <c r="AM63" s="697"/>
      <c r="AN63" s="697"/>
      <c r="AO63" s="697"/>
      <c r="AP63" s="697"/>
      <c r="AQ63" s="697"/>
      <c r="AR63" s="697"/>
      <c r="AS63" s="697"/>
      <c r="AT63" s="697"/>
      <c r="AU63" s="697"/>
      <c r="AV63" s="697"/>
      <c r="AW63" s="697"/>
      <c r="AX63" s="697"/>
      <c r="AY63" s="697"/>
      <c r="AZ63" s="697"/>
      <c r="BA63" s="697"/>
      <c r="BB63" s="697"/>
    </row>
    <row r="64" spans="2:54" s="698" customFormat="1" ht="114.75" x14ac:dyDescent="0.25">
      <c r="B64" s="694" t="e">
        <f>IF('Formulario PPGR2'!$G64="","",CONCATENATE('Formulario PPGR2'!$C64,".",'Formulario PPGR2'!$D64,".",'Formulario PPGR2'!$E64,".",'Formulario PPGR2'!$F64))</f>
        <v>#REF!</v>
      </c>
      <c r="C64" s="694"/>
      <c r="D64" s="694" t="e">
        <f>IF('Formulario PPGR2'!$G64="","",'Formulario PPGR1'!#REF!)</f>
        <v>#REF!</v>
      </c>
      <c r="E64" s="694" t="e">
        <f>IF('Formulario PPGR2'!$G64="","",'Formulario PPGR1'!#REF!)</f>
        <v>#REF!</v>
      </c>
      <c r="F64" s="694" t="e">
        <f>IF('Formulario PPGR2'!$G64="","",'Formulario PPGR1'!#REF!)</f>
        <v>#REF!</v>
      </c>
      <c r="G64" s="688" t="s">
        <v>137</v>
      </c>
      <c r="H64" s="689" t="s">
        <v>369</v>
      </c>
      <c r="I64" s="688" t="s">
        <v>370</v>
      </c>
      <c r="J64" s="695">
        <v>1</v>
      </c>
      <c r="K64" s="695"/>
      <c r="L64" s="695">
        <v>1</v>
      </c>
      <c r="M64" s="695"/>
      <c r="N64" s="695">
        <v>1</v>
      </c>
      <c r="O64" s="695"/>
      <c r="P64" s="695">
        <v>1</v>
      </c>
      <c r="Q64" s="695"/>
      <c r="R64" s="695">
        <v>1</v>
      </c>
      <c r="S64" s="695"/>
      <c r="T64" s="695">
        <v>1</v>
      </c>
      <c r="U64" s="695"/>
      <c r="V64" s="696">
        <f>SUM('Formulario PPGR2'!$J64:$U64)</f>
        <v>6</v>
      </c>
      <c r="W64" s="691" t="s">
        <v>258</v>
      </c>
      <c r="X64" s="691" t="s">
        <v>251</v>
      </c>
      <c r="Y64" s="688"/>
      <c r="Z64" s="714" t="s">
        <v>138</v>
      </c>
      <c r="AA64" s="697"/>
      <c r="AB64" s="697"/>
      <c r="AC64" s="697"/>
      <c r="AD64" s="697"/>
      <c r="AE64" s="697"/>
      <c r="AF64" s="697"/>
      <c r="AG64" s="697"/>
      <c r="AH64" s="697"/>
      <c r="AI64" s="697"/>
      <c r="AJ64" s="697"/>
      <c r="AK64" s="697"/>
      <c r="AL64" s="697"/>
      <c r="AM64" s="697"/>
      <c r="AN64" s="697"/>
      <c r="AO64" s="697"/>
      <c r="AP64" s="697"/>
      <c r="AQ64" s="697"/>
      <c r="AR64" s="697"/>
      <c r="AS64" s="697"/>
      <c r="AT64" s="697"/>
      <c r="AU64" s="697"/>
      <c r="AV64" s="697"/>
      <c r="AW64" s="697"/>
      <c r="AX64" s="697"/>
      <c r="AY64" s="697"/>
      <c r="AZ64" s="697"/>
      <c r="BA64" s="697"/>
      <c r="BB64" s="697"/>
    </row>
    <row r="65" spans="2:54" s="698" customFormat="1" ht="114.75" x14ac:dyDescent="0.25">
      <c r="B65" s="694" t="e">
        <f>IF('Formulario PPGR2'!$G65="","",CONCATENATE('Formulario PPGR2'!$C65,".",'Formulario PPGR2'!$D65,".",'Formulario PPGR2'!$E65,".",'Formulario PPGR2'!$F65))</f>
        <v>#REF!</v>
      </c>
      <c r="C65" s="694"/>
      <c r="D65" s="694" t="e">
        <f>IF('Formulario PPGR2'!$G65="","",'Formulario PPGR1'!#REF!)</f>
        <v>#REF!</v>
      </c>
      <c r="E65" s="694" t="e">
        <f>IF('Formulario PPGR2'!$G65="","",'Formulario PPGR1'!#REF!)</f>
        <v>#REF!</v>
      </c>
      <c r="F65" s="694" t="e">
        <f>IF('Formulario PPGR2'!$G65="","",'Formulario PPGR1'!#REF!)</f>
        <v>#REF!</v>
      </c>
      <c r="G65" s="688" t="s">
        <v>137</v>
      </c>
      <c r="H65" s="689" t="s">
        <v>371</v>
      </c>
      <c r="I65" s="688" t="s">
        <v>372</v>
      </c>
      <c r="J65" s="695">
        <v>1</v>
      </c>
      <c r="K65" s="695"/>
      <c r="L65" s="695"/>
      <c r="M65" s="695">
        <v>1</v>
      </c>
      <c r="N65" s="695"/>
      <c r="O65" s="695"/>
      <c r="P65" s="695">
        <v>1</v>
      </c>
      <c r="Q65" s="695"/>
      <c r="R65" s="695"/>
      <c r="S65" s="695">
        <v>1</v>
      </c>
      <c r="T65" s="695"/>
      <c r="U65" s="695"/>
      <c r="V65" s="696">
        <f>SUM('Formulario PPGR2'!$J65:$U65)</f>
        <v>4</v>
      </c>
      <c r="W65" s="691" t="s">
        <v>258</v>
      </c>
      <c r="X65" s="691" t="s">
        <v>251</v>
      </c>
      <c r="Y65" s="688"/>
      <c r="Z65" s="714" t="s">
        <v>138</v>
      </c>
      <c r="AA65" s="697"/>
      <c r="AB65" s="697"/>
      <c r="AC65" s="697"/>
      <c r="AD65" s="697"/>
      <c r="AE65" s="697"/>
      <c r="AF65" s="697"/>
      <c r="AG65" s="697"/>
      <c r="AH65" s="697"/>
      <c r="AI65" s="697"/>
      <c r="AJ65" s="697"/>
      <c r="AK65" s="697"/>
      <c r="AL65" s="697"/>
      <c r="AM65" s="697"/>
      <c r="AN65" s="697"/>
      <c r="AO65" s="697"/>
      <c r="AP65" s="697"/>
      <c r="AQ65" s="697"/>
      <c r="AR65" s="697"/>
      <c r="AS65" s="697"/>
      <c r="AT65" s="697"/>
      <c r="AU65" s="697"/>
      <c r="AV65" s="697"/>
      <c r="AW65" s="697"/>
      <c r="AX65" s="697"/>
      <c r="AY65" s="697"/>
      <c r="AZ65" s="697"/>
      <c r="BA65" s="697"/>
      <c r="BB65" s="697"/>
    </row>
    <row r="66" spans="2:54" s="698" customFormat="1" ht="114.75" x14ac:dyDescent="0.25">
      <c r="B66" s="694" t="e">
        <f>IF('Formulario PPGR2'!$G66="","",CONCATENATE('Formulario PPGR2'!$C66,".",'Formulario PPGR2'!$D66,".",'Formulario PPGR2'!$E66,".",'Formulario PPGR2'!$F66))</f>
        <v>#REF!</v>
      </c>
      <c r="C66" s="694"/>
      <c r="D66" s="694" t="e">
        <f>IF('Formulario PPGR2'!$G66="","",'Formulario PPGR1'!#REF!)</f>
        <v>#REF!</v>
      </c>
      <c r="E66" s="694" t="e">
        <f>IF('Formulario PPGR2'!$G66="","",'Formulario PPGR1'!#REF!)</f>
        <v>#REF!</v>
      </c>
      <c r="F66" s="694" t="e">
        <f>IF('Formulario PPGR2'!$G66="","",'Formulario PPGR1'!#REF!)</f>
        <v>#REF!</v>
      </c>
      <c r="G66" s="688" t="s">
        <v>137</v>
      </c>
      <c r="H66" s="689" t="s">
        <v>373</v>
      </c>
      <c r="I66" s="688" t="s">
        <v>374</v>
      </c>
      <c r="J66" s="695"/>
      <c r="K66" s="695"/>
      <c r="L66" s="695">
        <v>1</v>
      </c>
      <c r="M66" s="695"/>
      <c r="N66" s="695"/>
      <c r="O66" s="695">
        <v>2</v>
      </c>
      <c r="P66" s="695"/>
      <c r="Q66" s="695"/>
      <c r="R66" s="695">
        <v>2</v>
      </c>
      <c r="S66" s="695"/>
      <c r="T66" s="695"/>
      <c r="U66" s="695">
        <v>1</v>
      </c>
      <c r="V66" s="696">
        <f>SUM('Formulario PPGR2'!$J66:$U66)</f>
        <v>6</v>
      </c>
      <c r="W66" s="691" t="s">
        <v>258</v>
      </c>
      <c r="X66" s="691" t="s">
        <v>264</v>
      </c>
      <c r="Y66" s="688"/>
      <c r="Z66" s="714" t="s">
        <v>138</v>
      </c>
      <c r="AA66" s="697"/>
      <c r="AB66" s="697"/>
      <c r="AC66" s="697"/>
      <c r="AD66" s="697"/>
      <c r="AE66" s="697"/>
      <c r="AF66" s="697"/>
      <c r="AG66" s="697"/>
      <c r="AH66" s="697"/>
      <c r="AI66" s="697"/>
      <c r="AJ66" s="697"/>
      <c r="AK66" s="697"/>
      <c r="AL66" s="697"/>
      <c r="AM66" s="697"/>
      <c r="AN66" s="697"/>
      <c r="AO66" s="697"/>
      <c r="AP66" s="697"/>
      <c r="AQ66" s="697"/>
      <c r="AR66" s="697"/>
      <c r="AS66" s="697"/>
      <c r="AT66" s="697"/>
      <c r="AU66" s="697"/>
      <c r="AV66" s="697"/>
      <c r="AW66" s="697"/>
      <c r="AX66" s="697"/>
      <c r="AY66" s="697"/>
      <c r="AZ66" s="697"/>
      <c r="BA66" s="697"/>
      <c r="BB66" s="697"/>
    </row>
    <row r="67" spans="2:54" s="698" customFormat="1" ht="38.450000000000003" customHeight="1" x14ac:dyDescent="0.25">
      <c r="B67" s="694" t="e">
        <f>IF('Formulario PPGR2'!$G67="","",CONCATENATE('Formulario PPGR2'!$C67,".",'Formulario PPGR2'!$D67,".",'Formulario PPGR2'!$E67,".",'Formulario PPGR2'!$F67))</f>
        <v>#REF!</v>
      </c>
      <c r="C67" s="694"/>
      <c r="D67" s="694" t="e">
        <f>IF('Formulario PPGR2'!$G67="","",'Formulario PPGR1'!#REF!)</f>
        <v>#REF!</v>
      </c>
      <c r="E67" s="694" t="e">
        <f>IF('Formulario PPGR2'!$G67="","",'Formulario PPGR1'!#REF!)</f>
        <v>#REF!</v>
      </c>
      <c r="F67" s="694" t="e">
        <f>IF('Formulario PPGR2'!$G67="","",'Formulario PPGR1'!#REF!)</f>
        <v>#REF!</v>
      </c>
      <c r="G67" s="688" t="s">
        <v>139</v>
      </c>
      <c r="H67" s="689" t="s">
        <v>375</v>
      </c>
      <c r="I67" s="688" t="s">
        <v>376</v>
      </c>
      <c r="J67" s="695"/>
      <c r="K67" s="695">
        <v>1</v>
      </c>
      <c r="L67" s="695"/>
      <c r="M67" s="695">
        <v>1</v>
      </c>
      <c r="N67" s="695"/>
      <c r="O67" s="695">
        <v>1</v>
      </c>
      <c r="P67" s="695"/>
      <c r="Q67" s="695">
        <v>1</v>
      </c>
      <c r="R67" s="695"/>
      <c r="S67" s="695">
        <v>1</v>
      </c>
      <c r="T67" s="695"/>
      <c r="U67" s="695"/>
      <c r="V67" s="696">
        <f>SUM('Formulario PPGR2'!$J67:$U67)</f>
        <v>5</v>
      </c>
      <c r="W67" s="691" t="s">
        <v>258</v>
      </c>
      <c r="X67" s="691" t="s">
        <v>245</v>
      </c>
      <c r="Y67" s="688"/>
      <c r="Z67" s="714" t="s">
        <v>138</v>
      </c>
      <c r="AA67" s="697"/>
      <c r="AB67" s="697"/>
      <c r="AC67" s="697"/>
      <c r="AD67" s="697"/>
      <c r="AE67" s="697"/>
      <c r="AF67" s="697"/>
      <c r="AG67" s="697"/>
      <c r="AH67" s="697"/>
      <c r="AI67" s="697"/>
      <c r="AJ67" s="697"/>
      <c r="AK67" s="697"/>
      <c r="AL67" s="697"/>
      <c r="AM67" s="697"/>
      <c r="AN67" s="697"/>
      <c r="AO67" s="697"/>
      <c r="AP67" s="697"/>
      <c r="AQ67" s="697"/>
      <c r="AR67" s="697"/>
      <c r="AS67" s="697"/>
      <c r="AT67" s="697"/>
      <c r="AU67" s="697"/>
      <c r="AV67" s="697"/>
      <c r="AW67" s="697"/>
      <c r="AX67" s="697"/>
      <c r="AY67" s="697"/>
      <c r="AZ67" s="697"/>
      <c r="BA67" s="697"/>
      <c r="BB67" s="697"/>
    </row>
    <row r="68" spans="2:54" s="698" customFormat="1" ht="38.450000000000003" customHeight="1" x14ac:dyDescent="0.25">
      <c r="B68" s="694" t="e">
        <f>IF('Formulario PPGR2'!$G68="","",CONCATENATE('Formulario PPGR2'!$C68,".",'Formulario PPGR2'!$D68,".",'Formulario PPGR2'!$E68,".",'Formulario PPGR2'!$F68))</f>
        <v>#REF!</v>
      </c>
      <c r="C68" s="694"/>
      <c r="D68" s="694" t="e">
        <f>IF('Formulario PPGR2'!$G68="","",'Formulario PPGR1'!#REF!)</f>
        <v>#REF!</v>
      </c>
      <c r="E68" s="694" t="e">
        <f>IF('Formulario PPGR2'!$G68="","",'Formulario PPGR1'!#REF!)</f>
        <v>#REF!</v>
      </c>
      <c r="F68" s="694" t="e">
        <f>IF('Formulario PPGR2'!$G68="","",'Formulario PPGR1'!#REF!)</f>
        <v>#REF!</v>
      </c>
      <c r="G68" s="688" t="s">
        <v>139</v>
      </c>
      <c r="H68" s="689" t="s">
        <v>377</v>
      </c>
      <c r="I68" s="688" t="s">
        <v>378</v>
      </c>
      <c r="J68" s="695">
        <v>1</v>
      </c>
      <c r="K68" s="695"/>
      <c r="L68" s="695"/>
      <c r="M68" s="695"/>
      <c r="N68" s="695">
        <v>1</v>
      </c>
      <c r="O68" s="695"/>
      <c r="P68" s="695"/>
      <c r="Q68" s="695"/>
      <c r="R68" s="695">
        <v>1</v>
      </c>
      <c r="S68" s="695"/>
      <c r="T68" s="695"/>
      <c r="U68" s="695"/>
      <c r="V68" s="696">
        <f>SUM('Formulario PPGR2'!$J68:$U68)</f>
        <v>3</v>
      </c>
      <c r="W68" s="691" t="s">
        <v>258</v>
      </c>
      <c r="X68" s="691" t="s">
        <v>245</v>
      </c>
      <c r="Y68" s="688"/>
      <c r="Z68" s="714" t="s">
        <v>138</v>
      </c>
      <c r="AA68" s="697"/>
      <c r="AB68" s="697"/>
      <c r="AC68" s="697"/>
      <c r="AD68" s="697"/>
      <c r="AE68" s="697"/>
      <c r="AF68" s="697"/>
      <c r="AG68" s="697"/>
      <c r="AH68" s="697"/>
      <c r="AI68" s="697"/>
      <c r="AJ68" s="697"/>
      <c r="AK68" s="697"/>
      <c r="AL68" s="697"/>
      <c r="AM68" s="697"/>
      <c r="AN68" s="697"/>
      <c r="AO68" s="697"/>
      <c r="AP68" s="697"/>
      <c r="AQ68" s="697"/>
      <c r="AR68" s="697"/>
      <c r="AS68" s="697"/>
      <c r="AT68" s="697"/>
      <c r="AU68" s="697"/>
      <c r="AV68" s="697"/>
      <c r="AW68" s="697"/>
      <c r="AX68" s="697"/>
      <c r="AY68" s="697"/>
      <c r="AZ68" s="697"/>
      <c r="BA68" s="697"/>
      <c r="BB68" s="697"/>
    </row>
    <row r="69" spans="2:54" s="698" customFormat="1" ht="38.450000000000003" customHeight="1" x14ac:dyDescent="0.25">
      <c r="B69" s="694" t="e">
        <f>IF('Formulario PPGR2'!$G69="","",CONCATENATE('Formulario PPGR2'!$C69,".",'Formulario PPGR2'!$D69,".",'Formulario PPGR2'!$E69,".",'Formulario PPGR2'!$F69))</f>
        <v>#REF!</v>
      </c>
      <c r="C69" s="694"/>
      <c r="D69" s="694" t="e">
        <f>IF('Formulario PPGR2'!$G69="","",'Formulario PPGR1'!#REF!)</f>
        <v>#REF!</v>
      </c>
      <c r="E69" s="694" t="e">
        <f>IF('Formulario PPGR2'!$G69="","",'Formulario PPGR1'!#REF!)</f>
        <v>#REF!</v>
      </c>
      <c r="F69" s="694" t="e">
        <f>IF('Formulario PPGR2'!$G69="","",'Formulario PPGR1'!#REF!)</f>
        <v>#REF!</v>
      </c>
      <c r="G69" s="688" t="s">
        <v>139</v>
      </c>
      <c r="H69" s="689" t="s">
        <v>379</v>
      </c>
      <c r="I69" s="688" t="s">
        <v>380</v>
      </c>
      <c r="J69" s="695"/>
      <c r="K69" s="695"/>
      <c r="L69" s="695">
        <v>1</v>
      </c>
      <c r="M69" s="695"/>
      <c r="N69" s="695"/>
      <c r="O69" s="695"/>
      <c r="P69" s="695"/>
      <c r="Q69" s="695"/>
      <c r="R69" s="695"/>
      <c r="S69" s="695">
        <v>1</v>
      </c>
      <c r="T69" s="695"/>
      <c r="U69" s="695"/>
      <c r="V69" s="696">
        <f>SUM('Formulario PPGR2'!$J69:$U69)</f>
        <v>2</v>
      </c>
      <c r="W69" s="691" t="s">
        <v>258</v>
      </c>
      <c r="X69" s="691" t="s">
        <v>245</v>
      </c>
      <c r="Y69" s="688"/>
      <c r="Z69" s="714" t="s">
        <v>138</v>
      </c>
      <c r="AA69" s="697"/>
      <c r="AB69" s="697"/>
      <c r="AC69" s="697"/>
      <c r="AD69" s="697"/>
      <c r="AE69" s="697"/>
      <c r="AF69" s="697"/>
      <c r="AG69" s="697"/>
      <c r="AH69" s="697"/>
      <c r="AI69" s="697"/>
      <c r="AJ69" s="697"/>
      <c r="AK69" s="697"/>
      <c r="AL69" s="697"/>
      <c r="AM69" s="697"/>
      <c r="AN69" s="697"/>
      <c r="AO69" s="697"/>
      <c r="AP69" s="697"/>
      <c r="AQ69" s="697"/>
      <c r="AR69" s="697"/>
      <c r="AS69" s="697"/>
      <c r="AT69" s="697"/>
      <c r="AU69" s="697"/>
      <c r="AV69" s="697"/>
      <c r="AW69" s="697"/>
      <c r="AX69" s="697"/>
      <c r="AY69" s="697"/>
      <c r="AZ69" s="697"/>
      <c r="BA69" s="697"/>
      <c r="BB69" s="697"/>
    </row>
    <row r="70" spans="2:54" s="698" customFormat="1" ht="127.5" x14ac:dyDescent="0.25">
      <c r="B70" s="694" t="e">
        <f>IF('Formulario PPGR2'!$G70="","",CONCATENATE('Formulario PPGR2'!$C70,".",'Formulario PPGR2'!$D70,".",'Formulario PPGR2'!$E70,".",'Formulario PPGR2'!$F70))</f>
        <v>#REF!</v>
      </c>
      <c r="C70" s="694"/>
      <c r="D70" s="694" t="e">
        <f>IF('Formulario PPGR2'!$G70="","",'Formulario PPGR1'!#REF!)</f>
        <v>#REF!</v>
      </c>
      <c r="E70" s="694" t="e">
        <f>IF('Formulario PPGR2'!$G70="","",'Formulario PPGR1'!#REF!)</f>
        <v>#REF!</v>
      </c>
      <c r="F70" s="694" t="e">
        <f>IF('Formulario PPGR2'!$G70="","",'Formulario PPGR1'!#REF!)</f>
        <v>#REF!</v>
      </c>
      <c r="G70" s="688" t="s">
        <v>140</v>
      </c>
      <c r="H70" s="689" t="s">
        <v>381</v>
      </c>
      <c r="I70" s="688" t="s">
        <v>382</v>
      </c>
      <c r="J70" s="695"/>
      <c r="K70" s="695">
        <v>1</v>
      </c>
      <c r="L70" s="695"/>
      <c r="M70" s="695"/>
      <c r="N70" s="695"/>
      <c r="O70" s="695">
        <v>1</v>
      </c>
      <c r="P70" s="695"/>
      <c r="Q70" s="695"/>
      <c r="R70" s="695">
        <v>1</v>
      </c>
      <c r="S70" s="695"/>
      <c r="T70" s="695"/>
      <c r="U70" s="695">
        <v>1</v>
      </c>
      <c r="V70" s="696">
        <f>SUM('Formulario PPGR2'!$J70:$U70)</f>
        <v>4</v>
      </c>
      <c r="W70" s="691" t="s">
        <v>258</v>
      </c>
      <c r="X70" s="691" t="s">
        <v>251</v>
      </c>
      <c r="Y70" s="688"/>
      <c r="Z70" s="714" t="s">
        <v>138</v>
      </c>
      <c r="AA70" s="697"/>
      <c r="AB70" s="697"/>
      <c r="AC70" s="697"/>
      <c r="AD70" s="697"/>
      <c r="AE70" s="697"/>
      <c r="AF70" s="697"/>
      <c r="AG70" s="697"/>
      <c r="AH70" s="697"/>
      <c r="AI70" s="697"/>
      <c r="AJ70" s="697"/>
      <c r="AK70" s="697"/>
      <c r="AL70" s="697"/>
      <c r="AM70" s="697"/>
      <c r="AN70" s="697"/>
      <c r="AO70" s="697"/>
      <c r="AP70" s="697"/>
      <c r="AQ70" s="697"/>
      <c r="AR70" s="697"/>
      <c r="AS70" s="697"/>
      <c r="AT70" s="697"/>
      <c r="AU70" s="697"/>
      <c r="AV70" s="697"/>
      <c r="AW70" s="697"/>
      <c r="AX70" s="697"/>
      <c r="AY70" s="697"/>
      <c r="AZ70" s="697"/>
      <c r="BA70" s="697"/>
      <c r="BB70" s="697"/>
    </row>
    <row r="71" spans="2:54" s="698" customFormat="1" ht="127.5" x14ac:dyDescent="0.25">
      <c r="B71" s="694" t="e">
        <f>IF('Formulario PPGR2'!$G71="","",CONCATENATE('Formulario PPGR2'!$C71,".",'Formulario PPGR2'!$D71,".",'Formulario PPGR2'!$E71,".",'Formulario PPGR2'!$F71))</f>
        <v>#REF!</v>
      </c>
      <c r="C71" s="694"/>
      <c r="D71" s="694" t="e">
        <f>IF('Formulario PPGR2'!$G71="","",'Formulario PPGR1'!#REF!)</f>
        <v>#REF!</v>
      </c>
      <c r="E71" s="694" t="e">
        <f>IF('Formulario PPGR2'!$G71="","",'Formulario PPGR1'!#REF!)</f>
        <v>#REF!</v>
      </c>
      <c r="F71" s="694" t="e">
        <f>IF('Formulario PPGR2'!$G71="","",'Formulario PPGR1'!#REF!)</f>
        <v>#REF!</v>
      </c>
      <c r="G71" s="688" t="s">
        <v>140</v>
      </c>
      <c r="H71" s="689" t="s">
        <v>383</v>
      </c>
      <c r="I71" s="688" t="s">
        <v>384</v>
      </c>
      <c r="J71" s="695">
        <v>1</v>
      </c>
      <c r="K71" s="695"/>
      <c r="L71" s="695"/>
      <c r="M71" s="695"/>
      <c r="N71" s="695">
        <v>1</v>
      </c>
      <c r="O71" s="695"/>
      <c r="P71" s="695"/>
      <c r="Q71" s="695">
        <v>1</v>
      </c>
      <c r="R71" s="695"/>
      <c r="S71" s="695"/>
      <c r="T71" s="695">
        <v>1</v>
      </c>
      <c r="U71" s="695"/>
      <c r="V71" s="696">
        <f>SUM('Formulario PPGR2'!$J71:$U71)</f>
        <v>4</v>
      </c>
      <c r="W71" s="691" t="s">
        <v>258</v>
      </c>
      <c r="X71" s="691" t="s">
        <v>245</v>
      </c>
      <c r="Y71" s="688"/>
      <c r="Z71" s="714" t="s">
        <v>138</v>
      </c>
      <c r="AA71" s="697"/>
      <c r="AB71" s="697"/>
      <c r="AC71" s="697"/>
      <c r="AD71" s="697"/>
      <c r="AE71" s="697"/>
      <c r="AF71" s="697"/>
      <c r="AG71" s="697"/>
      <c r="AH71" s="697"/>
      <c r="AI71" s="697"/>
      <c r="AJ71" s="697"/>
      <c r="AK71" s="697"/>
      <c r="AL71" s="697"/>
      <c r="AM71" s="697"/>
      <c r="AN71" s="697"/>
      <c r="AO71" s="697"/>
      <c r="AP71" s="697"/>
      <c r="AQ71" s="697"/>
      <c r="AR71" s="697"/>
      <c r="AS71" s="697"/>
      <c r="AT71" s="697"/>
      <c r="AU71" s="697"/>
      <c r="AV71" s="697"/>
      <c r="AW71" s="697"/>
      <c r="AX71" s="697"/>
      <c r="AY71" s="697"/>
      <c r="AZ71" s="697"/>
      <c r="BA71" s="697"/>
      <c r="BB71" s="697"/>
    </row>
    <row r="72" spans="2:54" s="698" customFormat="1" ht="127.5" x14ac:dyDescent="0.25">
      <c r="B72" s="694" t="e">
        <f>IF('Formulario PPGR2'!$G72="","",CONCATENATE('Formulario PPGR2'!$C72,".",'Formulario PPGR2'!$D72,".",'Formulario PPGR2'!$E72,".",'Formulario PPGR2'!$F72))</f>
        <v>#REF!</v>
      </c>
      <c r="C72" s="694"/>
      <c r="D72" s="694" t="e">
        <f>IF('Formulario PPGR2'!$G72="","",'Formulario PPGR1'!#REF!)</f>
        <v>#REF!</v>
      </c>
      <c r="E72" s="694" t="e">
        <f>IF('Formulario PPGR2'!$G72="","",'Formulario PPGR1'!#REF!)</f>
        <v>#REF!</v>
      </c>
      <c r="F72" s="694" t="e">
        <f>IF('Formulario PPGR2'!$G72="","",'Formulario PPGR1'!#REF!)</f>
        <v>#REF!</v>
      </c>
      <c r="G72" s="688" t="s">
        <v>140</v>
      </c>
      <c r="H72" s="689" t="s">
        <v>385</v>
      </c>
      <c r="I72" s="688" t="s">
        <v>386</v>
      </c>
      <c r="J72" s="695"/>
      <c r="K72" s="695"/>
      <c r="L72" s="695"/>
      <c r="M72" s="695"/>
      <c r="N72" s="695"/>
      <c r="O72" s="695"/>
      <c r="P72" s="695"/>
      <c r="Q72" s="695">
        <v>1</v>
      </c>
      <c r="R72" s="695"/>
      <c r="S72" s="695"/>
      <c r="T72" s="695"/>
      <c r="U72" s="695"/>
      <c r="V72" s="696">
        <f>SUM('Formulario PPGR2'!$J72:$U72)</f>
        <v>1</v>
      </c>
      <c r="W72" s="691" t="s">
        <v>258</v>
      </c>
      <c r="X72" s="691" t="s">
        <v>264</v>
      </c>
      <c r="Y72" s="688"/>
      <c r="Z72" s="714" t="s">
        <v>138</v>
      </c>
      <c r="AA72" s="697"/>
      <c r="AB72" s="697"/>
      <c r="AC72" s="697"/>
      <c r="AD72" s="697"/>
      <c r="AE72" s="697"/>
      <c r="AF72" s="697"/>
      <c r="AG72" s="697"/>
      <c r="AH72" s="697"/>
      <c r="AI72" s="697"/>
      <c r="AJ72" s="697"/>
      <c r="AK72" s="697"/>
      <c r="AL72" s="697"/>
      <c r="AM72" s="697"/>
      <c r="AN72" s="697"/>
      <c r="AO72" s="697"/>
      <c r="AP72" s="697"/>
      <c r="AQ72" s="697"/>
      <c r="AR72" s="697"/>
      <c r="AS72" s="697"/>
      <c r="AT72" s="697"/>
      <c r="AU72" s="697"/>
      <c r="AV72" s="697"/>
      <c r="AW72" s="697"/>
      <c r="AX72" s="697"/>
      <c r="AY72" s="697"/>
      <c r="AZ72" s="697"/>
      <c r="BA72" s="697"/>
      <c r="BB72" s="697"/>
    </row>
    <row r="73" spans="2:54" s="698" customFormat="1" ht="127.5" x14ac:dyDescent="0.25">
      <c r="B73" s="694" t="e">
        <f>IF('Formulario PPGR2'!$G73="","",CONCATENATE('Formulario PPGR2'!$C73,".",'Formulario PPGR2'!$D73,".",'Formulario PPGR2'!$E73,".",'Formulario PPGR2'!$F73))</f>
        <v>#REF!</v>
      </c>
      <c r="C73" s="694"/>
      <c r="D73" s="694" t="e">
        <f>IF('Formulario PPGR2'!$G73="","",'Formulario PPGR1'!#REF!)</f>
        <v>#REF!</v>
      </c>
      <c r="E73" s="694" t="e">
        <f>IF('Formulario PPGR2'!$G73="","",'Formulario PPGR1'!#REF!)</f>
        <v>#REF!</v>
      </c>
      <c r="F73" s="694" t="e">
        <f>IF('Formulario PPGR2'!$G73="","",'Formulario PPGR1'!#REF!)</f>
        <v>#REF!</v>
      </c>
      <c r="G73" s="688" t="s">
        <v>140</v>
      </c>
      <c r="H73" s="689" t="s">
        <v>387</v>
      </c>
      <c r="I73" s="688" t="s">
        <v>388</v>
      </c>
      <c r="J73" s="695"/>
      <c r="K73" s="695">
        <v>1</v>
      </c>
      <c r="L73" s="695"/>
      <c r="M73" s="695"/>
      <c r="N73" s="695"/>
      <c r="O73" s="695">
        <v>1</v>
      </c>
      <c r="P73" s="695"/>
      <c r="Q73" s="695"/>
      <c r="R73" s="695">
        <v>1</v>
      </c>
      <c r="S73" s="695"/>
      <c r="T73" s="695"/>
      <c r="U73" s="695">
        <v>1</v>
      </c>
      <c r="V73" s="696">
        <f>SUM('Formulario PPGR2'!$J73:$U73)</f>
        <v>4</v>
      </c>
      <c r="W73" s="691" t="s">
        <v>258</v>
      </c>
      <c r="X73" s="691" t="s">
        <v>251</v>
      </c>
      <c r="Y73" s="688"/>
      <c r="Z73" s="714" t="s">
        <v>138</v>
      </c>
      <c r="AA73" s="697"/>
      <c r="AB73" s="697"/>
      <c r="AC73" s="697"/>
      <c r="AD73" s="697"/>
      <c r="AE73" s="697"/>
      <c r="AF73" s="697"/>
      <c r="AG73" s="697"/>
      <c r="AH73" s="697"/>
      <c r="AI73" s="697"/>
      <c r="AJ73" s="697"/>
      <c r="AK73" s="697"/>
      <c r="AL73" s="697"/>
      <c r="AM73" s="697"/>
      <c r="AN73" s="697"/>
      <c r="AO73" s="697"/>
      <c r="AP73" s="697"/>
      <c r="AQ73" s="697"/>
      <c r="AR73" s="697"/>
      <c r="AS73" s="697"/>
      <c r="AT73" s="697"/>
      <c r="AU73" s="697"/>
      <c r="AV73" s="697"/>
      <c r="AW73" s="697"/>
      <c r="AX73" s="697"/>
      <c r="AY73" s="697"/>
      <c r="AZ73" s="697"/>
      <c r="BA73" s="697"/>
      <c r="BB73" s="697"/>
    </row>
    <row r="74" spans="2:54" s="698" customFormat="1" ht="91.15" customHeight="1" x14ac:dyDescent="0.25">
      <c r="B74" s="694" t="e">
        <f>IF('Formulario PPGR2'!$G74="","",CONCATENATE('Formulario PPGR2'!$C74,".",'Formulario PPGR2'!$D74,".",'Formulario PPGR2'!$E74,".",'Formulario PPGR2'!$F74))</f>
        <v>#REF!</v>
      </c>
      <c r="C74" s="694"/>
      <c r="D74" s="694" t="e">
        <f>IF('Formulario PPGR2'!$G74="","",'Formulario PPGR1'!#REF!)</f>
        <v>#REF!</v>
      </c>
      <c r="E74" s="694" t="e">
        <f>IF('Formulario PPGR2'!$G74="","",'Formulario PPGR1'!#REF!)</f>
        <v>#REF!</v>
      </c>
      <c r="F74" s="694" t="e">
        <f>IF('Formulario PPGR2'!$G74="","",'Formulario PPGR1'!#REF!)</f>
        <v>#REF!</v>
      </c>
      <c r="G74" s="688" t="s">
        <v>140</v>
      </c>
      <c r="H74" s="689" t="s">
        <v>389</v>
      </c>
      <c r="I74" s="713" t="s">
        <v>2731</v>
      </c>
      <c r="J74" s="695"/>
      <c r="K74" s="695"/>
      <c r="L74" s="695"/>
      <c r="M74" s="695"/>
      <c r="N74" s="695"/>
      <c r="O74" s="695">
        <v>1</v>
      </c>
      <c r="P74" s="695"/>
      <c r="Q74" s="695"/>
      <c r="R74" s="695"/>
      <c r="S74" s="695"/>
      <c r="T74" s="695"/>
      <c r="U74" s="695">
        <v>1</v>
      </c>
      <c r="V74" s="696">
        <f>SUM('Formulario PPGR2'!$J74:$U74)</f>
        <v>2</v>
      </c>
      <c r="W74" s="691" t="s">
        <v>258</v>
      </c>
      <c r="X74" s="691" t="s">
        <v>245</v>
      </c>
      <c r="Y74" s="713" t="s">
        <v>2730</v>
      </c>
      <c r="Z74" s="714" t="s">
        <v>138</v>
      </c>
      <c r="AA74" s="697"/>
      <c r="AB74" s="697"/>
      <c r="AC74" s="697"/>
      <c r="AD74" s="697"/>
      <c r="AE74" s="697"/>
      <c r="AF74" s="697"/>
      <c r="AG74" s="697"/>
      <c r="AH74" s="697"/>
      <c r="AI74" s="697"/>
      <c r="AJ74" s="697"/>
      <c r="AK74" s="697"/>
      <c r="AL74" s="697"/>
      <c r="AM74" s="697"/>
      <c r="AN74" s="697"/>
      <c r="AO74" s="697"/>
      <c r="AP74" s="697"/>
      <c r="AQ74" s="697"/>
      <c r="AR74" s="697"/>
      <c r="AS74" s="697"/>
      <c r="AT74" s="697"/>
      <c r="AU74" s="697"/>
      <c r="AV74" s="697"/>
      <c r="AW74" s="697"/>
      <c r="AX74" s="697"/>
      <c r="AY74" s="697"/>
      <c r="AZ74" s="697"/>
      <c r="BA74" s="697"/>
      <c r="BB74" s="697"/>
    </row>
    <row r="75" spans="2:54" s="698" customFormat="1" ht="60.6" customHeight="1" x14ac:dyDescent="0.25">
      <c r="B75" s="694" t="e">
        <f>IF('Formulario PPGR2'!$G75="","",CONCATENATE('Formulario PPGR2'!$C75,".",'Formulario PPGR2'!$D75,".",'Formulario PPGR2'!$E75,".",'Formulario PPGR2'!$F75))</f>
        <v>#REF!</v>
      </c>
      <c r="C75" s="694"/>
      <c r="D75" s="694" t="e">
        <f>IF('Formulario PPGR2'!$G75="","",'Formulario PPGR1'!#REF!)</f>
        <v>#REF!</v>
      </c>
      <c r="E75" s="694" t="e">
        <f>IF('Formulario PPGR2'!$G75="","",'Formulario PPGR1'!#REF!)</f>
        <v>#REF!</v>
      </c>
      <c r="F75" s="694" t="e">
        <f>IF('Formulario PPGR2'!$G75="","",'Formulario PPGR1'!#REF!)</f>
        <v>#REF!</v>
      </c>
      <c r="G75" s="688" t="s">
        <v>140</v>
      </c>
      <c r="H75" s="689" t="s">
        <v>390</v>
      </c>
      <c r="I75" s="688" t="s">
        <v>391</v>
      </c>
      <c r="J75" s="695"/>
      <c r="K75" s="695"/>
      <c r="L75" s="695">
        <v>2</v>
      </c>
      <c r="M75" s="695"/>
      <c r="N75" s="695"/>
      <c r="O75" s="695">
        <v>2</v>
      </c>
      <c r="P75" s="695"/>
      <c r="Q75" s="695"/>
      <c r="R75" s="695">
        <v>2</v>
      </c>
      <c r="S75" s="695"/>
      <c r="T75" s="695"/>
      <c r="U75" s="695"/>
      <c r="V75" s="696">
        <f>SUM('Formulario PPGR2'!$J75:$U75)</f>
        <v>6</v>
      </c>
      <c r="W75" s="691" t="s">
        <v>258</v>
      </c>
      <c r="X75" s="691" t="s">
        <v>245</v>
      </c>
      <c r="Y75" s="688" t="s">
        <v>392</v>
      </c>
      <c r="Z75" s="714" t="s">
        <v>138</v>
      </c>
      <c r="AA75" s="697"/>
      <c r="AB75" s="697"/>
      <c r="AC75" s="697"/>
      <c r="AD75" s="697"/>
      <c r="AE75" s="697"/>
      <c r="AF75" s="697"/>
      <c r="AG75" s="697"/>
      <c r="AH75" s="697"/>
      <c r="AI75" s="697"/>
      <c r="AJ75" s="697"/>
      <c r="AK75" s="697"/>
      <c r="AL75" s="697"/>
      <c r="AM75" s="697"/>
      <c r="AN75" s="697"/>
      <c r="AO75" s="697"/>
      <c r="AP75" s="697"/>
      <c r="AQ75" s="697"/>
      <c r="AR75" s="697"/>
      <c r="AS75" s="697"/>
      <c r="AT75" s="697"/>
      <c r="AU75" s="697"/>
      <c r="AV75" s="697"/>
      <c r="AW75" s="697"/>
      <c r="AX75" s="697"/>
      <c r="AY75" s="697"/>
      <c r="AZ75" s="697"/>
      <c r="BA75" s="697"/>
      <c r="BB75" s="697"/>
    </row>
    <row r="76" spans="2:54" s="698" customFormat="1" ht="67.150000000000006" customHeight="1" x14ac:dyDescent="0.25">
      <c r="B76" s="694" t="e">
        <f>IF('Formulario PPGR2'!$G76="","",CONCATENATE('Formulario PPGR2'!$C76,".",'Formulario PPGR2'!$D76,".",'Formulario PPGR2'!$E76,".",'Formulario PPGR2'!$F76))</f>
        <v>#REF!</v>
      </c>
      <c r="C76" s="694"/>
      <c r="D76" s="694" t="e">
        <f>IF('Formulario PPGR2'!$G76="","",'Formulario PPGR1'!#REF!)</f>
        <v>#REF!</v>
      </c>
      <c r="E76" s="694" t="e">
        <f>IF('Formulario PPGR2'!$G76="","",'Formulario PPGR1'!#REF!)</f>
        <v>#REF!</v>
      </c>
      <c r="F76" s="694" t="e">
        <f>IF('Formulario PPGR2'!$G76="","",'Formulario PPGR1'!#REF!)</f>
        <v>#REF!</v>
      </c>
      <c r="G76" s="688" t="s">
        <v>140</v>
      </c>
      <c r="H76" s="689" t="s">
        <v>393</v>
      </c>
      <c r="I76" s="688" t="s">
        <v>394</v>
      </c>
      <c r="J76" s="695"/>
      <c r="K76" s="695"/>
      <c r="L76" s="695">
        <v>1</v>
      </c>
      <c r="M76" s="695"/>
      <c r="N76" s="695"/>
      <c r="O76" s="695">
        <v>1</v>
      </c>
      <c r="P76" s="695"/>
      <c r="Q76" s="695"/>
      <c r="R76" s="695">
        <v>1</v>
      </c>
      <c r="S76" s="695"/>
      <c r="T76" s="695"/>
      <c r="U76" s="695"/>
      <c r="V76" s="696">
        <f>SUM('Formulario PPGR2'!$J76:$U76)</f>
        <v>3</v>
      </c>
      <c r="W76" s="691" t="s">
        <v>258</v>
      </c>
      <c r="X76" s="691" t="s">
        <v>245</v>
      </c>
      <c r="Y76" s="688" t="s">
        <v>395</v>
      </c>
      <c r="Z76" s="714" t="s">
        <v>138</v>
      </c>
      <c r="AA76" s="697"/>
      <c r="AB76" s="697"/>
      <c r="AC76" s="697"/>
      <c r="AD76" s="697"/>
      <c r="AE76" s="697"/>
      <c r="AF76" s="697"/>
      <c r="AG76" s="697"/>
      <c r="AH76" s="697"/>
      <c r="AI76" s="697"/>
      <c r="AJ76" s="697"/>
      <c r="AK76" s="697"/>
      <c r="AL76" s="697"/>
      <c r="AM76" s="697"/>
      <c r="AN76" s="697"/>
      <c r="AO76" s="697"/>
      <c r="AP76" s="697"/>
      <c r="AQ76" s="697"/>
      <c r="AR76" s="697"/>
      <c r="AS76" s="697"/>
      <c r="AT76" s="697"/>
      <c r="AU76" s="697"/>
      <c r="AV76" s="697"/>
      <c r="AW76" s="697"/>
      <c r="AX76" s="697"/>
      <c r="AY76" s="697"/>
      <c r="AZ76" s="697"/>
      <c r="BA76" s="697"/>
      <c r="BB76" s="697"/>
    </row>
    <row r="77" spans="2:54" s="698" customFormat="1" ht="37.9" customHeight="1" x14ac:dyDescent="0.25">
      <c r="B77" s="694" t="e">
        <f>IF('Formulario PPGR2'!$G77="","",CONCATENATE('Formulario PPGR2'!$C77,".",'Formulario PPGR2'!$D77,".",'Formulario PPGR2'!$E77,".",'Formulario PPGR2'!$F77))</f>
        <v>#REF!</v>
      </c>
      <c r="C77" s="694"/>
      <c r="D77" s="694" t="e">
        <f>IF('Formulario PPGR2'!$G77="","",'Formulario PPGR1'!#REF!)</f>
        <v>#REF!</v>
      </c>
      <c r="E77" s="694" t="e">
        <f>IF('Formulario PPGR2'!$G77="","",'Formulario PPGR1'!#REF!)</f>
        <v>#REF!</v>
      </c>
      <c r="F77" s="694" t="e">
        <f>IF('Formulario PPGR2'!$G77="","",'Formulario PPGR1'!#REF!)</f>
        <v>#REF!</v>
      </c>
      <c r="G77" s="688" t="s">
        <v>140</v>
      </c>
      <c r="H77" s="689" t="s">
        <v>396</v>
      </c>
      <c r="I77" s="688" t="s">
        <v>397</v>
      </c>
      <c r="J77" s="695"/>
      <c r="K77" s="695"/>
      <c r="L77" s="695"/>
      <c r="M77" s="695"/>
      <c r="N77" s="695"/>
      <c r="O77" s="695"/>
      <c r="P77" s="695">
        <v>1</v>
      </c>
      <c r="Q77" s="695"/>
      <c r="R77" s="695"/>
      <c r="S77" s="695"/>
      <c r="T77" s="695"/>
      <c r="U77" s="695"/>
      <c r="V77" s="696">
        <f>SUM('Formulario PPGR2'!$J77:$U77)</f>
        <v>1</v>
      </c>
      <c r="W77" s="691" t="s">
        <v>258</v>
      </c>
      <c r="X77" s="691" t="s">
        <v>264</v>
      </c>
      <c r="Y77" s="688"/>
      <c r="Z77" s="714" t="s">
        <v>138</v>
      </c>
      <c r="AA77" s="697"/>
      <c r="AB77" s="697"/>
      <c r="AC77" s="697"/>
      <c r="AD77" s="697"/>
      <c r="AE77" s="697"/>
      <c r="AF77" s="697"/>
      <c r="AG77" s="697"/>
      <c r="AH77" s="697"/>
      <c r="AI77" s="697"/>
      <c r="AJ77" s="697"/>
      <c r="AK77" s="697"/>
      <c r="AL77" s="697"/>
      <c r="AM77" s="697"/>
      <c r="AN77" s="697"/>
      <c r="AO77" s="697"/>
      <c r="AP77" s="697"/>
      <c r="AQ77" s="697"/>
      <c r="AR77" s="697"/>
      <c r="AS77" s="697"/>
      <c r="AT77" s="697"/>
      <c r="AU77" s="697"/>
      <c r="AV77" s="697"/>
      <c r="AW77" s="697"/>
      <c r="AX77" s="697"/>
      <c r="AY77" s="697"/>
      <c r="AZ77" s="697"/>
      <c r="BA77" s="697"/>
      <c r="BB77" s="697"/>
    </row>
    <row r="78" spans="2:54" s="698" customFormat="1" ht="58.9" customHeight="1" x14ac:dyDescent="0.25">
      <c r="B78" s="694" t="e">
        <f>IF('Formulario PPGR2'!$G78="","",CONCATENATE('Formulario PPGR2'!$C78,".",'Formulario PPGR2'!$D78,".",'Formulario PPGR2'!$E78,".",'Formulario PPGR2'!$F78))</f>
        <v>#REF!</v>
      </c>
      <c r="C78" s="694"/>
      <c r="D78" s="694" t="e">
        <f>IF('Formulario PPGR2'!$G78="","",'Formulario PPGR1'!#REF!)</f>
        <v>#REF!</v>
      </c>
      <c r="E78" s="694" t="e">
        <f>IF('Formulario PPGR2'!$G78="","",'Formulario PPGR1'!#REF!)</f>
        <v>#REF!</v>
      </c>
      <c r="F78" s="694" t="e">
        <f>IF('Formulario PPGR2'!$G78="","",'Formulario PPGR1'!#REF!)</f>
        <v>#REF!</v>
      </c>
      <c r="G78" s="688" t="s">
        <v>140</v>
      </c>
      <c r="H78" s="689" t="s">
        <v>398</v>
      </c>
      <c r="I78" s="688" t="s">
        <v>399</v>
      </c>
      <c r="J78" s="695"/>
      <c r="K78" s="695">
        <v>1</v>
      </c>
      <c r="L78" s="695"/>
      <c r="M78" s="695">
        <v>1</v>
      </c>
      <c r="N78" s="695">
        <v>1</v>
      </c>
      <c r="O78" s="695"/>
      <c r="P78" s="695">
        <v>1</v>
      </c>
      <c r="Q78" s="695">
        <v>1</v>
      </c>
      <c r="R78" s="695"/>
      <c r="S78" s="695"/>
      <c r="T78" s="695">
        <v>1</v>
      </c>
      <c r="U78" s="695">
        <v>1</v>
      </c>
      <c r="V78" s="696">
        <f>SUM('Formulario PPGR2'!$J78:$U78)</f>
        <v>7</v>
      </c>
      <c r="W78" s="691" t="s">
        <v>258</v>
      </c>
      <c r="X78" s="691" t="s">
        <v>245</v>
      </c>
      <c r="Y78" s="688"/>
      <c r="Z78" s="714" t="s">
        <v>138</v>
      </c>
      <c r="AA78" s="697"/>
      <c r="AB78" s="697"/>
      <c r="AC78" s="697"/>
      <c r="AD78" s="697"/>
      <c r="AE78" s="697"/>
      <c r="AF78" s="697"/>
      <c r="AG78" s="697"/>
      <c r="AH78" s="697"/>
      <c r="AI78" s="697"/>
      <c r="AJ78" s="697"/>
      <c r="AK78" s="697"/>
      <c r="AL78" s="697"/>
      <c r="AM78" s="697"/>
      <c r="AN78" s="697"/>
      <c r="AO78" s="697"/>
      <c r="AP78" s="697"/>
      <c r="AQ78" s="697"/>
      <c r="AR78" s="697"/>
      <c r="AS78" s="697"/>
      <c r="AT78" s="697"/>
      <c r="AU78" s="697"/>
      <c r="AV78" s="697"/>
      <c r="AW78" s="697"/>
      <c r="AX78" s="697"/>
      <c r="AY78" s="697"/>
      <c r="AZ78" s="697"/>
      <c r="BA78" s="697"/>
      <c r="BB78" s="697"/>
    </row>
    <row r="79" spans="2:54" s="712" customFormat="1" ht="92.45" customHeight="1" x14ac:dyDescent="0.25">
      <c r="B79" s="705" t="e">
        <f>IF('Formulario PPGR2'!$G79="","",CONCATENATE('Formulario PPGR2'!$C79,".",'Formulario PPGR2'!$D79,".",'Formulario PPGR2'!$E79,".",'Formulario PPGR2'!$F79))</f>
        <v>#REF!</v>
      </c>
      <c r="C79" s="705"/>
      <c r="D79" s="705" t="e">
        <f>IF('Formulario PPGR2'!$G79="","",'Formulario PPGR1'!#REF!)</f>
        <v>#REF!</v>
      </c>
      <c r="E79" s="705" t="e">
        <f>IF('Formulario PPGR2'!$G79="","",'Formulario PPGR1'!#REF!)</f>
        <v>#REF!</v>
      </c>
      <c r="F79" s="705" t="e">
        <f>IF('Formulario PPGR2'!$G79="","",'Formulario PPGR1'!#REF!)</f>
        <v>#REF!</v>
      </c>
      <c r="G79" s="706" t="s">
        <v>140</v>
      </c>
      <c r="H79" s="707" t="s">
        <v>400</v>
      </c>
      <c r="I79" s="706" t="s">
        <v>401</v>
      </c>
      <c r="J79" s="708"/>
      <c r="K79" s="708"/>
      <c r="L79" s="708">
        <v>1</v>
      </c>
      <c r="M79" s="708"/>
      <c r="N79" s="708">
        <v>1</v>
      </c>
      <c r="O79" s="708"/>
      <c r="P79" s="708"/>
      <c r="Q79" s="708">
        <v>1</v>
      </c>
      <c r="R79" s="708"/>
      <c r="S79" s="708"/>
      <c r="T79" s="708">
        <v>1</v>
      </c>
      <c r="U79" s="708"/>
      <c r="V79" s="709">
        <f>SUM('Formulario PPGR2'!$J79:$U79)</f>
        <v>4</v>
      </c>
      <c r="W79" s="710" t="s">
        <v>258</v>
      </c>
      <c r="X79" s="710" t="s">
        <v>245</v>
      </c>
      <c r="Y79" s="706" t="s">
        <v>402</v>
      </c>
      <c r="Z79" s="715" t="s">
        <v>138</v>
      </c>
      <c r="AA79" s="711"/>
      <c r="AB79" s="711"/>
      <c r="AC79" s="711"/>
      <c r="AD79" s="711"/>
      <c r="AE79" s="711"/>
      <c r="AF79" s="711"/>
      <c r="AG79" s="711"/>
      <c r="AH79" s="711"/>
      <c r="AI79" s="711"/>
      <c r="AJ79" s="711"/>
      <c r="AK79" s="711"/>
      <c r="AL79" s="711"/>
      <c r="AM79" s="711"/>
      <c r="AN79" s="711"/>
      <c r="AO79" s="711"/>
      <c r="AP79" s="711"/>
      <c r="AQ79" s="711"/>
      <c r="AR79" s="711"/>
      <c r="AS79" s="711"/>
      <c r="AT79" s="711"/>
      <c r="AU79" s="711"/>
      <c r="AV79" s="711"/>
      <c r="AW79" s="711"/>
      <c r="AX79" s="711"/>
      <c r="AY79" s="711"/>
      <c r="AZ79" s="711"/>
      <c r="BA79" s="711"/>
      <c r="BB79" s="711"/>
    </row>
    <row r="80" spans="2:54" s="712" customFormat="1" ht="127.5" x14ac:dyDescent="0.25">
      <c r="B80" s="705" t="e">
        <f>IF('Formulario PPGR2'!$G80="","",CONCATENATE('Formulario PPGR2'!$C80,".",'Formulario PPGR2'!$D80,".",'Formulario PPGR2'!$E80,".",'Formulario PPGR2'!$F80))</f>
        <v>#REF!</v>
      </c>
      <c r="C80" s="705"/>
      <c r="D80" s="705" t="e">
        <f>IF('Formulario PPGR2'!$G80="","",'Formulario PPGR1'!#REF!)</f>
        <v>#REF!</v>
      </c>
      <c r="E80" s="705" t="e">
        <f>IF('Formulario PPGR2'!$G80="","",'Formulario PPGR1'!#REF!)</f>
        <v>#REF!</v>
      </c>
      <c r="F80" s="705" t="e">
        <f>IF('Formulario PPGR2'!$G80="","",'Formulario PPGR1'!#REF!)</f>
        <v>#REF!</v>
      </c>
      <c r="G80" s="706" t="s">
        <v>140</v>
      </c>
      <c r="H80" s="707" t="s">
        <v>403</v>
      </c>
      <c r="I80" s="706" t="s">
        <v>404</v>
      </c>
      <c r="J80" s="708"/>
      <c r="K80" s="708"/>
      <c r="L80" s="708"/>
      <c r="M80" s="708"/>
      <c r="N80" s="708">
        <v>1</v>
      </c>
      <c r="O80" s="708"/>
      <c r="P80" s="708"/>
      <c r="Q80" s="708"/>
      <c r="R80" s="708"/>
      <c r="S80" s="708">
        <v>1</v>
      </c>
      <c r="T80" s="708"/>
      <c r="U80" s="708"/>
      <c r="V80" s="709">
        <f>SUM('Formulario PPGR2'!$J80:$U80)</f>
        <v>2</v>
      </c>
      <c r="W80" s="710" t="s">
        <v>258</v>
      </c>
      <c r="X80" s="710" t="s">
        <v>245</v>
      </c>
      <c r="Y80" s="706" t="s">
        <v>402</v>
      </c>
      <c r="Z80" s="715" t="s">
        <v>138</v>
      </c>
      <c r="AA80" s="711"/>
      <c r="AB80" s="711"/>
      <c r="AC80" s="711"/>
      <c r="AD80" s="711"/>
      <c r="AE80" s="711"/>
      <c r="AF80" s="711"/>
      <c r="AG80" s="711"/>
      <c r="AH80" s="711"/>
      <c r="AI80" s="711"/>
      <c r="AJ80" s="711"/>
      <c r="AK80" s="711"/>
      <c r="AL80" s="711"/>
      <c r="AM80" s="711"/>
      <c r="AN80" s="711"/>
      <c r="AO80" s="711"/>
      <c r="AP80" s="711"/>
      <c r="AQ80" s="711"/>
      <c r="AR80" s="711"/>
      <c r="AS80" s="711"/>
      <c r="AT80" s="711"/>
      <c r="AU80" s="711"/>
      <c r="AV80" s="711"/>
      <c r="AW80" s="711"/>
      <c r="AX80" s="711"/>
      <c r="AY80" s="711"/>
      <c r="AZ80" s="711"/>
      <c r="BA80" s="711"/>
      <c r="BB80" s="711"/>
    </row>
    <row r="81" spans="2:54" s="698" customFormat="1" ht="127.5" x14ac:dyDescent="0.25">
      <c r="B81" s="694" t="e">
        <f>IF('Formulario PPGR2'!$G81="","",CONCATENATE('Formulario PPGR2'!$C81,".",'Formulario PPGR2'!$D81,".",'Formulario PPGR2'!$E81,".",'Formulario PPGR2'!$F81))</f>
        <v>#REF!</v>
      </c>
      <c r="C81" s="694"/>
      <c r="D81" s="694" t="e">
        <f>IF('Formulario PPGR2'!$G81="","",'Formulario PPGR1'!#REF!)</f>
        <v>#REF!</v>
      </c>
      <c r="E81" s="694" t="e">
        <f>IF('Formulario PPGR2'!$G81="","",'Formulario PPGR1'!#REF!)</f>
        <v>#REF!</v>
      </c>
      <c r="F81" s="694" t="e">
        <f>IF('Formulario PPGR2'!$G81="","",'Formulario PPGR1'!#REF!)</f>
        <v>#REF!</v>
      </c>
      <c r="G81" s="688" t="s">
        <v>140</v>
      </c>
      <c r="H81" s="689" t="s">
        <v>405</v>
      </c>
      <c r="I81" s="688" t="s">
        <v>406</v>
      </c>
      <c r="J81" s="695"/>
      <c r="K81" s="695">
        <v>1</v>
      </c>
      <c r="L81" s="695"/>
      <c r="M81" s="695"/>
      <c r="N81" s="695"/>
      <c r="O81" s="695">
        <v>1</v>
      </c>
      <c r="P81" s="695"/>
      <c r="Q81" s="695"/>
      <c r="R81" s="695"/>
      <c r="S81" s="695">
        <v>1</v>
      </c>
      <c r="T81" s="695"/>
      <c r="U81" s="695"/>
      <c r="V81" s="696">
        <f>SUM('Formulario PPGR2'!$J81:$U81)</f>
        <v>3</v>
      </c>
      <c r="W81" s="691" t="s">
        <v>258</v>
      </c>
      <c r="X81" s="691" t="s">
        <v>245</v>
      </c>
      <c r="Y81" s="688"/>
      <c r="Z81" s="714" t="s">
        <v>138</v>
      </c>
      <c r="AA81" s="697"/>
      <c r="AB81" s="697"/>
      <c r="AC81" s="697"/>
      <c r="AD81" s="697"/>
      <c r="AE81" s="697"/>
      <c r="AF81" s="697"/>
      <c r="AG81" s="697"/>
      <c r="AH81" s="697"/>
      <c r="AI81" s="697"/>
      <c r="AJ81" s="697"/>
      <c r="AK81" s="697"/>
      <c r="AL81" s="697"/>
      <c r="AM81" s="697"/>
      <c r="AN81" s="697"/>
      <c r="AO81" s="697"/>
      <c r="AP81" s="697"/>
      <c r="AQ81" s="697"/>
      <c r="AR81" s="697"/>
      <c r="AS81" s="697"/>
      <c r="AT81" s="697"/>
      <c r="AU81" s="697"/>
      <c r="AV81" s="697"/>
      <c r="AW81" s="697"/>
      <c r="AX81" s="697"/>
      <c r="AY81" s="697"/>
      <c r="AZ81" s="697"/>
      <c r="BA81" s="697"/>
      <c r="BB81" s="697"/>
    </row>
    <row r="82" spans="2:54" s="698" customFormat="1" ht="63.75" x14ac:dyDescent="0.25">
      <c r="B82" s="694" t="e">
        <f>IF('Formulario PPGR2'!$G82="","",CONCATENATE('Formulario PPGR2'!$C82,".",'Formulario PPGR2'!$D82,".",'Formulario PPGR2'!$E82,".",'Formulario PPGR2'!$F82))</f>
        <v>#REF!</v>
      </c>
      <c r="C82" s="694"/>
      <c r="D82" s="694" t="e">
        <f>IF('Formulario PPGR2'!$G82="","",'Formulario PPGR1'!#REF!)</f>
        <v>#REF!</v>
      </c>
      <c r="E82" s="694" t="e">
        <f>IF('Formulario PPGR2'!$G82="","",'Formulario PPGR1'!#REF!)</f>
        <v>#REF!</v>
      </c>
      <c r="F82" s="694" t="e">
        <f>IF('Formulario PPGR2'!$G82="","",'Formulario PPGR1'!#REF!)</f>
        <v>#REF!</v>
      </c>
      <c r="G82" s="688" t="s">
        <v>142</v>
      </c>
      <c r="H82" s="689" t="s">
        <v>407</v>
      </c>
      <c r="I82" s="688" t="s">
        <v>408</v>
      </c>
      <c r="J82" s="695">
        <v>1</v>
      </c>
      <c r="K82" s="695"/>
      <c r="L82" s="695"/>
      <c r="M82" s="695">
        <v>1</v>
      </c>
      <c r="N82" s="695"/>
      <c r="O82" s="695"/>
      <c r="P82" s="695">
        <v>1</v>
      </c>
      <c r="Q82" s="695"/>
      <c r="R82" s="695"/>
      <c r="S82" s="695">
        <v>1</v>
      </c>
      <c r="T82" s="695"/>
      <c r="U82" s="695"/>
      <c r="V82" s="696">
        <f>SUM('Formulario PPGR2'!$J82:$U82)</f>
        <v>4</v>
      </c>
      <c r="W82" s="691" t="s">
        <v>409</v>
      </c>
      <c r="X82" s="691"/>
      <c r="Y82" s="688" t="s">
        <v>410</v>
      </c>
      <c r="Z82" s="714" t="s">
        <v>126</v>
      </c>
      <c r="AA82" s="697"/>
      <c r="AB82" s="697"/>
      <c r="AC82" s="697"/>
      <c r="AD82" s="697"/>
      <c r="AE82" s="697"/>
      <c r="AF82" s="697"/>
      <c r="AG82" s="697"/>
      <c r="AH82" s="697"/>
      <c r="AI82" s="697"/>
      <c r="AJ82" s="697"/>
      <c r="AK82" s="697"/>
      <c r="AL82" s="697"/>
      <c r="AM82" s="697"/>
      <c r="AN82" s="697"/>
      <c r="AO82" s="697"/>
      <c r="AP82" s="697"/>
      <c r="AQ82" s="697"/>
      <c r="AR82" s="697"/>
      <c r="AS82" s="697"/>
      <c r="AT82" s="697"/>
      <c r="AU82" s="697"/>
      <c r="AV82" s="697"/>
      <c r="AW82" s="697"/>
      <c r="AX82" s="697"/>
      <c r="AY82" s="697"/>
      <c r="AZ82" s="697"/>
      <c r="BA82" s="697"/>
      <c r="BB82" s="697"/>
    </row>
    <row r="83" spans="2:54" s="698" customFormat="1" ht="89.25" x14ac:dyDescent="0.25">
      <c r="B83" s="694" t="e">
        <f>IF('Formulario PPGR2'!$G83="","",CONCATENATE('Formulario PPGR2'!$C83,".",'Formulario PPGR2'!$D83,".",'Formulario PPGR2'!$E83,".",'Formulario PPGR2'!$F83))</f>
        <v>#REF!</v>
      </c>
      <c r="C83" s="694"/>
      <c r="D83" s="694" t="e">
        <f>IF('Formulario PPGR2'!$G83="","",'Formulario PPGR1'!#REF!)</f>
        <v>#REF!</v>
      </c>
      <c r="E83" s="694" t="e">
        <f>IF('Formulario PPGR2'!$G83="","",'Formulario PPGR1'!#REF!)</f>
        <v>#REF!</v>
      </c>
      <c r="F83" s="694" t="e">
        <f>IF('Formulario PPGR2'!$G83="","",'Formulario PPGR1'!#REF!)</f>
        <v>#REF!</v>
      </c>
      <c r="G83" s="688" t="s">
        <v>142</v>
      </c>
      <c r="H83" s="689" t="s">
        <v>411</v>
      </c>
      <c r="I83" s="688" t="s">
        <v>412</v>
      </c>
      <c r="J83" s="695">
        <v>1</v>
      </c>
      <c r="K83" s="695"/>
      <c r="L83" s="695"/>
      <c r="M83" s="695"/>
      <c r="N83" s="695"/>
      <c r="O83" s="695"/>
      <c r="P83" s="695"/>
      <c r="Q83" s="695"/>
      <c r="R83" s="695"/>
      <c r="S83" s="695"/>
      <c r="T83" s="695"/>
      <c r="U83" s="695"/>
      <c r="V83" s="696">
        <f>SUM('Formulario PPGR2'!$J83:$U83)</f>
        <v>1</v>
      </c>
      <c r="W83" s="691" t="s">
        <v>244</v>
      </c>
      <c r="X83" s="691"/>
      <c r="Y83" s="688" t="s">
        <v>413</v>
      </c>
      <c r="Z83" s="714" t="s">
        <v>126</v>
      </c>
      <c r="AA83" s="697"/>
      <c r="AB83" s="697"/>
      <c r="AC83" s="697"/>
      <c r="AD83" s="697"/>
      <c r="AE83" s="697"/>
      <c r="AF83" s="697"/>
      <c r="AG83" s="697"/>
      <c r="AH83" s="697"/>
      <c r="AI83" s="697"/>
      <c r="AJ83" s="697"/>
      <c r="AK83" s="697"/>
      <c r="AL83" s="697"/>
      <c r="AM83" s="697"/>
      <c r="AN83" s="697"/>
      <c r="AO83" s="697"/>
      <c r="AP83" s="697"/>
      <c r="AQ83" s="697"/>
      <c r="AR83" s="697"/>
      <c r="AS83" s="697"/>
      <c r="AT83" s="697"/>
      <c r="AU83" s="697"/>
      <c r="AV83" s="697"/>
      <c r="AW83" s="697"/>
      <c r="AX83" s="697"/>
      <c r="AY83" s="697"/>
      <c r="AZ83" s="697"/>
      <c r="BA83" s="697"/>
      <c r="BB83" s="697"/>
    </row>
    <row r="84" spans="2:54" s="698" customFormat="1" ht="63.75" x14ac:dyDescent="0.25">
      <c r="B84" s="694" t="e">
        <f>IF('Formulario PPGR2'!$G84="","",CONCATENATE('Formulario PPGR2'!$C84,".",'Formulario PPGR2'!$D84,".",'Formulario PPGR2'!$E84,".",'Formulario PPGR2'!$F84))</f>
        <v>#REF!</v>
      </c>
      <c r="C84" s="694"/>
      <c r="D84" s="694" t="e">
        <f>IF('Formulario PPGR2'!$G84="","",'Formulario PPGR1'!#REF!)</f>
        <v>#REF!</v>
      </c>
      <c r="E84" s="694" t="e">
        <f>IF('Formulario PPGR2'!$G84="","",'Formulario PPGR1'!#REF!)</f>
        <v>#REF!</v>
      </c>
      <c r="F84" s="694" t="e">
        <f>IF('Formulario PPGR2'!$G84="","",'Formulario PPGR1'!#REF!)</f>
        <v>#REF!</v>
      </c>
      <c r="G84" s="688" t="s">
        <v>142</v>
      </c>
      <c r="H84" s="689" t="s">
        <v>414</v>
      </c>
      <c r="I84" s="688" t="s">
        <v>415</v>
      </c>
      <c r="J84" s="695"/>
      <c r="K84" s="695"/>
      <c r="L84" s="695"/>
      <c r="M84" s="695"/>
      <c r="N84" s="695">
        <v>1</v>
      </c>
      <c r="O84" s="695"/>
      <c r="P84" s="695"/>
      <c r="Q84" s="695"/>
      <c r="R84" s="695"/>
      <c r="S84" s="695"/>
      <c r="T84" s="695"/>
      <c r="U84" s="695"/>
      <c r="V84" s="696">
        <f>SUM('Formulario PPGR2'!$J84:$U84)</f>
        <v>1</v>
      </c>
      <c r="W84" s="691" t="s">
        <v>258</v>
      </c>
      <c r="X84" s="691" t="s">
        <v>264</v>
      </c>
      <c r="Y84" s="688" t="s">
        <v>416</v>
      </c>
      <c r="Z84" s="714" t="s">
        <v>126</v>
      </c>
      <c r="AA84" s="697"/>
      <c r="AB84" s="697"/>
      <c r="AC84" s="697"/>
      <c r="AD84" s="697"/>
      <c r="AE84" s="697"/>
      <c r="AF84" s="697"/>
      <c r="AG84" s="697"/>
      <c r="AH84" s="697"/>
      <c r="AI84" s="697"/>
      <c r="AJ84" s="697"/>
      <c r="AK84" s="697"/>
      <c r="AL84" s="697"/>
      <c r="AM84" s="697"/>
      <c r="AN84" s="697"/>
      <c r="AO84" s="697"/>
      <c r="AP84" s="697"/>
      <c r="AQ84" s="697"/>
      <c r="AR84" s="697"/>
      <c r="AS84" s="697"/>
      <c r="AT84" s="697"/>
      <c r="AU84" s="697"/>
      <c r="AV84" s="697"/>
      <c r="AW84" s="697"/>
      <c r="AX84" s="697"/>
      <c r="AY84" s="697"/>
      <c r="AZ84" s="697"/>
      <c r="BA84" s="697"/>
      <c r="BB84" s="697"/>
    </row>
    <row r="85" spans="2:54" s="698" customFormat="1" ht="76.5" x14ac:dyDescent="0.25">
      <c r="B85" s="694" t="e">
        <f>IF('Formulario PPGR2'!$G85="","",CONCATENATE('Formulario PPGR2'!$C85,".",'Formulario PPGR2'!$D85,".",'Formulario PPGR2'!$E85,".",'Formulario PPGR2'!$F85))</f>
        <v>#REF!</v>
      </c>
      <c r="C85" s="694"/>
      <c r="D85" s="694" t="e">
        <f>IF('Formulario PPGR2'!$G85="","",'Formulario PPGR1'!#REF!)</f>
        <v>#REF!</v>
      </c>
      <c r="E85" s="694" t="e">
        <f>IF('Formulario PPGR2'!$G85="","",'Formulario PPGR1'!#REF!)</f>
        <v>#REF!</v>
      </c>
      <c r="F85" s="694" t="e">
        <f>IF('Formulario PPGR2'!$G85="","",'Formulario PPGR1'!#REF!)</f>
        <v>#REF!</v>
      </c>
      <c r="G85" s="688" t="s">
        <v>142</v>
      </c>
      <c r="H85" s="689" t="s">
        <v>417</v>
      </c>
      <c r="I85" s="688" t="s">
        <v>418</v>
      </c>
      <c r="J85" s="695">
        <v>1</v>
      </c>
      <c r="K85" s="695">
        <v>1</v>
      </c>
      <c r="L85" s="695">
        <v>1</v>
      </c>
      <c r="M85" s="695">
        <v>1</v>
      </c>
      <c r="N85" s="695">
        <v>1</v>
      </c>
      <c r="O85" s="695">
        <v>1</v>
      </c>
      <c r="P85" s="695">
        <v>1</v>
      </c>
      <c r="Q85" s="695">
        <v>1</v>
      </c>
      <c r="R85" s="695">
        <v>1</v>
      </c>
      <c r="S85" s="695">
        <v>1</v>
      </c>
      <c r="T85" s="695">
        <v>1</v>
      </c>
      <c r="U85" s="695">
        <v>1</v>
      </c>
      <c r="V85" s="696">
        <f>SUM('Formulario PPGR2'!$J85:$U85)</f>
        <v>12</v>
      </c>
      <c r="W85" s="691" t="s">
        <v>244</v>
      </c>
      <c r="X85" s="691"/>
      <c r="Y85" s="688" t="s">
        <v>419</v>
      </c>
      <c r="Z85" s="714" t="s">
        <v>126</v>
      </c>
      <c r="AA85" s="697"/>
      <c r="AB85" s="697"/>
      <c r="AC85" s="697"/>
      <c r="AD85" s="697"/>
      <c r="AE85" s="697"/>
      <c r="AF85" s="697"/>
      <c r="AG85" s="697"/>
      <c r="AH85" s="697"/>
      <c r="AI85" s="697"/>
      <c r="AJ85" s="697"/>
      <c r="AK85" s="697"/>
      <c r="AL85" s="697"/>
      <c r="AM85" s="697"/>
      <c r="AN85" s="697"/>
      <c r="AO85" s="697"/>
      <c r="AP85" s="697"/>
      <c r="AQ85" s="697"/>
      <c r="AR85" s="697"/>
      <c r="AS85" s="697"/>
      <c r="AT85" s="697"/>
      <c r="AU85" s="697"/>
      <c r="AV85" s="697"/>
      <c r="AW85" s="697"/>
      <c r="AX85" s="697"/>
      <c r="AY85" s="697"/>
      <c r="AZ85" s="697"/>
      <c r="BA85" s="697"/>
      <c r="BB85" s="697"/>
    </row>
    <row r="86" spans="2:54" s="698" customFormat="1" ht="76.5" x14ac:dyDescent="0.25">
      <c r="B86" s="694" t="e">
        <f>IF('Formulario PPGR2'!$G86="","",CONCATENATE('Formulario PPGR2'!$C86,".",'Formulario PPGR2'!$D86,".",'Formulario PPGR2'!$E86,".",'Formulario PPGR2'!$F86))</f>
        <v>#REF!</v>
      </c>
      <c r="C86" s="694"/>
      <c r="D86" s="694" t="e">
        <f>IF('Formulario PPGR2'!$G86="","",'Formulario PPGR1'!#REF!)</f>
        <v>#REF!</v>
      </c>
      <c r="E86" s="694" t="e">
        <f>IF('Formulario PPGR2'!$G86="","",'Formulario PPGR1'!#REF!)</f>
        <v>#REF!</v>
      </c>
      <c r="F86" s="694" t="e">
        <f>IF('Formulario PPGR2'!$G86="","",'Formulario PPGR1'!#REF!)</f>
        <v>#REF!</v>
      </c>
      <c r="G86" s="688" t="s">
        <v>142</v>
      </c>
      <c r="H86" s="689" t="s">
        <v>420</v>
      </c>
      <c r="I86" s="688" t="s">
        <v>421</v>
      </c>
      <c r="J86" s="695">
        <v>1</v>
      </c>
      <c r="K86" s="695">
        <v>1</v>
      </c>
      <c r="L86" s="695">
        <v>1</v>
      </c>
      <c r="M86" s="695">
        <v>1</v>
      </c>
      <c r="N86" s="695">
        <v>1</v>
      </c>
      <c r="O86" s="695">
        <v>1</v>
      </c>
      <c r="P86" s="695">
        <v>1</v>
      </c>
      <c r="Q86" s="695">
        <v>1</v>
      </c>
      <c r="R86" s="695">
        <v>1</v>
      </c>
      <c r="S86" s="695">
        <v>1</v>
      </c>
      <c r="T86" s="695">
        <v>1</v>
      </c>
      <c r="U86" s="695">
        <v>1</v>
      </c>
      <c r="V86" s="696">
        <f>SUM('Formulario PPGR2'!$J86:$U86)</f>
        <v>12</v>
      </c>
      <c r="W86" s="691" t="s">
        <v>244</v>
      </c>
      <c r="X86" s="691"/>
      <c r="Y86" s="688" t="s">
        <v>422</v>
      </c>
      <c r="Z86" s="714" t="s">
        <v>126</v>
      </c>
      <c r="AA86" s="697"/>
      <c r="AB86" s="697"/>
      <c r="AC86" s="697"/>
      <c r="AD86" s="697"/>
      <c r="AE86" s="697"/>
      <c r="AF86" s="697"/>
      <c r="AG86" s="697"/>
      <c r="AH86" s="697"/>
      <c r="AI86" s="697"/>
      <c r="AJ86" s="697"/>
      <c r="AK86" s="697"/>
      <c r="AL86" s="697"/>
      <c r="AM86" s="697"/>
      <c r="AN86" s="697"/>
      <c r="AO86" s="697"/>
      <c r="AP86" s="697"/>
      <c r="AQ86" s="697"/>
      <c r="AR86" s="697"/>
      <c r="AS86" s="697"/>
      <c r="AT86" s="697"/>
      <c r="AU86" s="697"/>
      <c r="AV86" s="697"/>
      <c r="AW86" s="697"/>
      <c r="AX86" s="697"/>
      <c r="AY86" s="697"/>
      <c r="AZ86" s="697"/>
      <c r="BA86" s="697"/>
      <c r="BB86" s="697"/>
    </row>
    <row r="87" spans="2:54" s="698" customFormat="1" ht="63.75" x14ac:dyDescent="0.25">
      <c r="B87" s="694" t="e">
        <f>IF('Formulario PPGR2'!$G87="","",CONCATENATE('Formulario PPGR2'!$C87,".",'Formulario PPGR2'!$D87,".",'Formulario PPGR2'!$E87,".",'Formulario PPGR2'!$F87))</f>
        <v>#REF!</v>
      </c>
      <c r="C87" s="694"/>
      <c r="D87" s="694" t="e">
        <f>IF('Formulario PPGR2'!$G87="","",'Formulario PPGR1'!#REF!)</f>
        <v>#REF!</v>
      </c>
      <c r="E87" s="694" t="e">
        <f>IF('Formulario PPGR2'!$G87="","",'Formulario PPGR1'!#REF!)</f>
        <v>#REF!</v>
      </c>
      <c r="F87" s="694" t="e">
        <f>IF('Formulario PPGR2'!$G87="","",'Formulario PPGR1'!#REF!)</f>
        <v>#REF!</v>
      </c>
      <c r="G87" s="688" t="s">
        <v>142</v>
      </c>
      <c r="H87" s="689" t="s">
        <v>423</v>
      </c>
      <c r="I87" s="688" t="s">
        <v>424</v>
      </c>
      <c r="J87" s="695"/>
      <c r="K87" s="695"/>
      <c r="L87" s="695">
        <v>1</v>
      </c>
      <c r="M87" s="695"/>
      <c r="N87" s="695"/>
      <c r="O87" s="695">
        <v>1</v>
      </c>
      <c r="P87" s="695"/>
      <c r="Q87" s="695"/>
      <c r="R87" s="695">
        <v>1</v>
      </c>
      <c r="S87" s="695"/>
      <c r="T87" s="695">
        <v>1</v>
      </c>
      <c r="U87" s="695"/>
      <c r="V87" s="696">
        <f>SUM('Formulario PPGR2'!$J87:$U87)</f>
        <v>4</v>
      </c>
      <c r="W87" s="691" t="s">
        <v>258</v>
      </c>
      <c r="X87" s="691" t="s">
        <v>245</v>
      </c>
      <c r="Y87" s="688" t="s">
        <v>425</v>
      </c>
      <c r="Z87" s="714" t="s">
        <v>126</v>
      </c>
      <c r="AA87" s="697"/>
      <c r="AB87" s="697"/>
      <c r="AC87" s="697"/>
      <c r="AD87" s="697"/>
      <c r="AE87" s="697"/>
      <c r="AF87" s="697"/>
      <c r="AG87" s="697"/>
      <c r="AH87" s="697"/>
      <c r="AI87" s="697"/>
      <c r="AJ87" s="697"/>
      <c r="AK87" s="697"/>
      <c r="AL87" s="697"/>
      <c r="AM87" s="697"/>
      <c r="AN87" s="697"/>
      <c r="AO87" s="697"/>
      <c r="AP87" s="697"/>
      <c r="AQ87" s="697"/>
      <c r="AR87" s="697"/>
      <c r="AS87" s="697"/>
      <c r="AT87" s="697"/>
      <c r="AU87" s="697"/>
      <c r="AV87" s="697"/>
      <c r="AW87" s="697"/>
      <c r="AX87" s="697"/>
      <c r="AY87" s="697"/>
      <c r="AZ87" s="697"/>
      <c r="BA87" s="697"/>
      <c r="BB87" s="697"/>
    </row>
    <row r="88" spans="2:54" s="698" customFormat="1" ht="63.75" x14ac:dyDescent="0.25">
      <c r="B88" s="694" t="e">
        <f>IF('Formulario PPGR2'!$G88="","",CONCATENATE('Formulario PPGR2'!$C88,".",'Formulario PPGR2'!$D88,".",'Formulario PPGR2'!$E88,".",'Formulario PPGR2'!$F88))</f>
        <v>#REF!</v>
      </c>
      <c r="C88" s="694"/>
      <c r="D88" s="694" t="e">
        <f>IF('Formulario PPGR2'!$G88="","",'Formulario PPGR1'!#REF!)</f>
        <v>#REF!</v>
      </c>
      <c r="E88" s="694" t="e">
        <f>IF('Formulario PPGR2'!$G88="","",'Formulario PPGR1'!#REF!)</f>
        <v>#REF!</v>
      </c>
      <c r="F88" s="694" t="e">
        <f>IF('Formulario PPGR2'!$G88="","",'Formulario PPGR1'!#REF!)</f>
        <v>#REF!</v>
      </c>
      <c r="G88" s="688" t="s">
        <v>142</v>
      </c>
      <c r="H88" s="689" t="s">
        <v>426</v>
      </c>
      <c r="I88" s="688" t="s">
        <v>427</v>
      </c>
      <c r="J88" s="695"/>
      <c r="K88" s="695"/>
      <c r="L88" s="695">
        <v>1</v>
      </c>
      <c r="M88" s="695"/>
      <c r="N88" s="695"/>
      <c r="O88" s="695">
        <v>1</v>
      </c>
      <c r="P88" s="695"/>
      <c r="Q88" s="695"/>
      <c r="R88" s="695">
        <v>1</v>
      </c>
      <c r="S88" s="695"/>
      <c r="T88" s="695">
        <v>1</v>
      </c>
      <c r="U88" s="695"/>
      <c r="V88" s="696">
        <f>SUM('Formulario PPGR2'!$J88:$U88)</f>
        <v>4</v>
      </c>
      <c r="W88" s="691" t="s">
        <v>258</v>
      </c>
      <c r="X88" s="691" t="s">
        <v>245</v>
      </c>
      <c r="Y88" s="688" t="s">
        <v>428</v>
      </c>
      <c r="Z88" s="714" t="s">
        <v>126</v>
      </c>
      <c r="AA88" s="697"/>
      <c r="AB88" s="697"/>
      <c r="AC88" s="697"/>
      <c r="AD88" s="697"/>
      <c r="AE88" s="697"/>
      <c r="AF88" s="697"/>
      <c r="AG88" s="697"/>
      <c r="AH88" s="697"/>
      <c r="AI88" s="697"/>
      <c r="AJ88" s="697"/>
      <c r="AK88" s="697"/>
      <c r="AL88" s="697"/>
      <c r="AM88" s="697"/>
      <c r="AN88" s="697"/>
      <c r="AO88" s="697"/>
      <c r="AP88" s="697"/>
      <c r="AQ88" s="697"/>
      <c r="AR88" s="697"/>
      <c r="AS88" s="697"/>
      <c r="AT88" s="697"/>
      <c r="AU88" s="697"/>
      <c r="AV88" s="697"/>
      <c r="AW88" s="697"/>
      <c r="AX88" s="697"/>
      <c r="AY88" s="697"/>
      <c r="AZ88" s="697"/>
      <c r="BA88" s="697"/>
      <c r="BB88" s="697"/>
    </row>
    <row r="89" spans="2:54" s="698" customFormat="1" ht="63.75" x14ac:dyDescent="0.25">
      <c r="B89" s="694" t="e">
        <f>IF('Formulario PPGR2'!$G89="","",CONCATENATE('Formulario PPGR2'!$C89,".",'Formulario PPGR2'!$D89,".",'Formulario PPGR2'!$E89,".",'Formulario PPGR2'!$F89))</f>
        <v>#REF!</v>
      </c>
      <c r="C89" s="694"/>
      <c r="D89" s="694" t="e">
        <f>IF('Formulario PPGR2'!$G89="","",'Formulario PPGR1'!#REF!)</f>
        <v>#REF!</v>
      </c>
      <c r="E89" s="694" t="e">
        <f>IF('Formulario PPGR2'!$G89="","",'Formulario PPGR1'!#REF!)</f>
        <v>#REF!</v>
      </c>
      <c r="F89" s="694" t="e">
        <f>IF('Formulario PPGR2'!$G89="","",'Formulario PPGR1'!#REF!)</f>
        <v>#REF!</v>
      </c>
      <c r="G89" s="688" t="s">
        <v>142</v>
      </c>
      <c r="H89" s="689" t="s">
        <v>429</v>
      </c>
      <c r="I89" s="688" t="s">
        <v>430</v>
      </c>
      <c r="J89" s="695"/>
      <c r="K89" s="695">
        <v>1</v>
      </c>
      <c r="L89" s="695"/>
      <c r="M89" s="695"/>
      <c r="N89" s="695">
        <v>1</v>
      </c>
      <c r="O89" s="695"/>
      <c r="P89" s="695"/>
      <c r="Q89" s="695">
        <v>1</v>
      </c>
      <c r="R89" s="695"/>
      <c r="S89" s="695"/>
      <c r="T89" s="695">
        <v>1</v>
      </c>
      <c r="U89" s="695"/>
      <c r="V89" s="696">
        <f>SUM('Formulario PPGR2'!$J89:$U89)</f>
        <v>4</v>
      </c>
      <c r="W89" s="691" t="s">
        <v>245</v>
      </c>
      <c r="X89" s="691"/>
      <c r="Y89" s="688" t="s">
        <v>431</v>
      </c>
      <c r="Z89" s="714" t="s">
        <v>126</v>
      </c>
      <c r="AA89" s="697"/>
      <c r="AB89" s="697"/>
      <c r="AC89" s="697"/>
      <c r="AD89" s="697"/>
      <c r="AE89" s="697"/>
      <c r="AF89" s="697"/>
      <c r="AG89" s="697"/>
      <c r="AH89" s="697"/>
      <c r="AI89" s="697"/>
      <c r="AJ89" s="697"/>
      <c r="AK89" s="697"/>
      <c r="AL89" s="697"/>
      <c r="AM89" s="697"/>
      <c r="AN89" s="697"/>
      <c r="AO89" s="697"/>
      <c r="AP89" s="697"/>
      <c r="AQ89" s="697"/>
      <c r="AR89" s="697"/>
      <c r="AS89" s="697"/>
      <c r="AT89" s="697"/>
      <c r="AU89" s="697"/>
      <c r="AV89" s="697"/>
      <c r="AW89" s="697"/>
      <c r="AX89" s="697"/>
      <c r="AY89" s="697"/>
      <c r="AZ89" s="697"/>
      <c r="BA89" s="697"/>
      <c r="BB89" s="697"/>
    </row>
    <row r="90" spans="2:54" s="698" customFormat="1" ht="63.75" x14ac:dyDescent="0.25">
      <c r="B90" s="694" t="e">
        <f>IF('Formulario PPGR2'!$G90="","",CONCATENATE('Formulario PPGR2'!$C90,".",'Formulario PPGR2'!$D90,".",'Formulario PPGR2'!$E90,".",'Formulario PPGR2'!$F90))</f>
        <v>#REF!</v>
      </c>
      <c r="C90" s="694"/>
      <c r="D90" s="694" t="e">
        <f>IF('Formulario PPGR2'!$G90="","",'Formulario PPGR1'!#REF!)</f>
        <v>#REF!</v>
      </c>
      <c r="E90" s="694" t="e">
        <f>IF('Formulario PPGR2'!$G90="","",'Formulario PPGR1'!#REF!)</f>
        <v>#REF!</v>
      </c>
      <c r="F90" s="694" t="e">
        <f>IF('Formulario PPGR2'!$G90="","",'Formulario PPGR1'!#REF!)</f>
        <v>#REF!</v>
      </c>
      <c r="G90" s="688" t="s">
        <v>142</v>
      </c>
      <c r="H90" s="689" t="s">
        <v>432</v>
      </c>
      <c r="I90" s="688" t="s">
        <v>433</v>
      </c>
      <c r="J90" s="695"/>
      <c r="K90" s="695"/>
      <c r="L90" s="695">
        <v>1</v>
      </c>
      <c r="M90" s="695"/>
      <c r="N90" s="695"/>
      <c r="O90" s="695">
        <v>1</v>
      </c>
      <c r="P90" s="695"/>
      <c r="Q90" s="695"/>
      <c r="R90" s="695">
        <v>1</v>
      </c>
      <c r="S90" s="695"/>
      <c r="T90" s="695"/>
      <c r="U90" s="695">
        <v>1</v>
      </c>
      <c r="V90" s="696">
        <f>SUM('Formulario PPGR2'!$J90:$U90)</f>
        <v>4</v>
      </c>
      <c r="W90" s="691" t="s">
        <v>258</v>
      </c>
      <c r="X90" s="691" t="s">
        <v>251</v>
      </c>
      <c r="Y90" s="688" t="s">
        <v>434</v>
      </c>
      <c r="Z90" s="714" t="s">
        <v>126</v>
      </c>
      <c r="AA90" s="697"/>
      <c r="AB90" s="697"/>
      <c r="AC90" s="697"/>
      <c r="AD90" s="697"/>
      <c r="AE90" s="697"/>
      <c r="AF90" s="697"/>
      <c r="AG90" s="697"/>
      <c r="AH90" s="697"/>
      <c r="AI90" s="697"/>
      <c r="AJ90" s="697"/>
      <c r="AK90" s="697"/>
      <c r="AL90" s="697"/>
      <c r="AM90" s="697"/>
      <c r="AN90" s="697"/>
      <c r="AO90" s="697"/>
      <c r="AP90" s="697"/>
      <c r="AQ90" s="697"/>
      <c r="AR90" s="697"/>
      <c r="AS90" s="697"/>
      <c r="AT90" s="697"/>
      <c r="AU90" s="697"/>
      <c r="AV90" s="697"/>
      <c r="AW90" s="697"/>
      <c r="AX90" s="697"/>
      <c r="AY90" s="697"/>
      <c r="AZ90" s="697"/>
      <c r="BA90" s="697"/>
      <c r="BB90" s="697"/>
    </row>
    <row r="91" spans="2:54" s="698" customFormat="1" ht="63.75" x14ac:dyDescent="0.25">
      <c r="B91" s="694" t="e">
        <f>IF('Formulario PPGR2'!$G91="","",CONCATENATE('Formulario PPGR2'!$C91,".",'Formulario PPGR2'!$D91,".",'Formulario PPGR2'!$E91,".",'Formulario PPGR2'!$F91))</f>
        <v>#REF!</v>
      </c>
      <c r="C91" s="694"/>
      <c r="D91" s="694" t="e">
        <f>IF('Formulario PPGR2'!$G91="","",'Formulario PPGR1'!#REF!)</f>
        <v>#REF!</v>
      </c>
      <c r="E91" s="694" t="e">
        <f>IF('Formulario PPGR2'!$G91="","",'Formulario PPGR1'!#REF!)</f>
        <v>#REF!</v>
      </c>
      <c r="F91" s="694" t="e">
        <f>IF('Formulario PPGR2'!$G91="","",'Formulario PPGR1'!#REF!)</f>
        <v>#REF!</v>
      </c>
      <c r="G91" s="688" t="s">
        <v>142</v>
      </c>
      <c r="H91" s="689" t="s">
        <v>435</v>
      </c>
      <c r="I91" s="688" t="s">
        <v>436</v>
      </c>
      <c r="J91" s="695"/>
      <c r="K91" s="695"/>
      <c r="L91" s="695"/>
      <c r="M91" s="695"/>
      <c r="N91" s="695"/>
      <c r="O91" s="695">
        <v>1</v>
      </c>
      <c r="P91" s="695"/>
      <c r="Q91" s="695"/>
      <c r="R91" s="695"/>
      <c r="S91" s="695"/>
      <c r="T91" s="695">
        <v>1</v>
      </c>
      <c r="U91" s="695"/>
      <c r="V91" s="696">
        <f>SUM('Formulario PPGR2'!$J91:$U91)</f>
        <v>2</v>
      </c>
      <c r="W91" s="691" t="s">
        <v>258</v>
      </c>
      <c r="X91" s="691" t="s">
        <v>264</v>
      </c>
      <c r="Y91" s="688" t="s">
        <v>437</v>
      </c>
      <c r="Z91" s="714" t="s">
        <v>126</v>
      </c>
      <c r="AA91" s="697"/>
      <c r="AB91" s="697"/>
      <c r="AC91" s="697"/>
      <c r="AD91" s="697"/>
      <c r="AE91" s="697"/>
      <c r="AF91" s="697"/>
      <c r="AG91" s="697"/>
      <c r="AH91" s="697"/>
      <c r="AI91" s="697"/>
      <c r="AJ91" s="697"/>
      <c r="AK91" s="697"/>
      <c r="AL91" s="697"/>
      <c r="AM91" s="697"/>
      <c r="AN91" s="697"/>
      <c r="AO91" s="697"/>
      <c r="AP91" s="697"/>
      <c r="AQ91" s="697"/>
      <c r="AR91" s="697"/>
      <c r="AS91" s="697"/>
      <c r="AT91" s="697"/>
      <c r="AU91" s="697"/>
      <c r="AV91" s="697"/>
      <c r="AW91" s="697"/>
      <c r="AX91" s="697"/>
      <c r="AY91" s="697"/>
      <c r="AZ91" s="697"/>
      <c r="BA91" s="697"/>
      <c r="BB91" s="697"/>
    </row>
    <row r="92" spans="2:54" s="698" customFormat="1" ht="63.75" x14ac:dyDescent="0.25">
      <c r="B92" s="694" t="e">
        <f>IF('Formulario PPGR2'!$G92="","",CONCATENATE('Formulario PPGR2'!$C92,".",'Formulario PPGR2'!$D92,".",'Formulario PPGR2'!$E92,".",'Formulario PPGR2'!$F92))</f>
        <v>#REF!</v>
      </c>
      <c r="C92" s="694"/>
      <c r="D92" s="694" t="e">
        <f>IF('Formulario PPGR2'!$G92="","",'Formulario PPGR1'!#REF!)</f>
        <v>#REF!</v>
      </c>
      <c r="E92" s="694" t="e">
        <f>IF('Formulario PPGR2'!$G92="","",'Formulario PPGR1'!#REF!)</f>
        <v>#REF!</v>
      </c>
      <c r="F92" s="694" t="e">
        <f>IF('Formulario PPGR2'!$G92="","",'Formulario PPGR1'!#REF!)</f>
        <v>#REF!</v>
      </c>
      <c r="G92" s="688" t="s">
        <v>142</v>
      </c>
      <c r="H92" s="689" t="s">
        <v>438</v>
      </c>
      <c r="I92" s="688" t="s">
        <v>439</v>
      </c>
      <c r="J92" s="695"/>
      <c r="K92" s="695"/>
      <c r="L92" s="695">
        <v>1</v>
      </c>
      <c r="M92" s="695"/>
      <c r="N92" s="695"/>
      <c r="O92" s="695"/>
      <c r="P92" s="695"/>
      <c r="Q92" s="695"/>
      <c r="R92" s="695"/>
      <c r="S92" s="695">
        <v>1</v>
      </c>
      <c r="T92" s="695"/>
      <c r="U92" s="695"/>
      <c r="V92" s="696">
        <f>SUM('Formulario PPGR2'!$J92:$U92)</f>
        <v>2</v>
      </c>
      <c r="W92" s="691" t="s">
        <v>258</v>
      </c>
      <c r="X92" s="691" t="s">
        <v>245</v>
      </c>
      <c r="Y92" s="688" t="s">
        <v>440</v>
      </c>
      <c r="Z92" s="714" t="s">
        <v>126</v>
      </c>
      <c r="AA92" s="697"/>
      <c r="AB92" s="697"/>
      <c r="AC92" s="697"/>
      <c r="AD92" s="697"/>
      <c r="AE92" s="697"/>
      <c r="AF92" s="697"/>
      <c r="AG92" s="697"/>
      <c r="AH92" s="697"/>
      <c r="AI92" s="697"/>
      <c r="AJ92" s="697"/>
      <c r="AK92" s="697"/>
      <c r="AL92" s="697"/>
      <c r="AM92" s="697"/>
      <c r="AN92" s="697"/>
      <c r="AO92" s="697"/>
      <c r="AP92" s="697"/>
      <c r="AQ92" s="697"/>
      <c r="AR92" s="697"/>
      <c r="AS92" s="697"/>
      <c r="AT92" s="697"/>
      <c r="AU92" s="697"/>
      <c r="AV92" s="697"/>
      <c r="AW92" s="697"/>
      <c r="AX92" s="697"/>
      <c r="AY92" s="697"/>
      <c r="AZ92" s="697"/>
      <c r="BA92" s="697"/>
      <c r="BB92" s="697"/>
    </row>
    <row r="93" spans="2:54" s="698" customFormat="1" ht="114.75" x14ac:dyDescent="0.25">
      <c r="B93" s="694" t="e">
        <f>IF('Formulario PPGR2'!$G93="","",CONCATENATE('Formulario PPGR2'!$C93,".",'Formulario PPGR2'!$D93,".",'Formulario PPGR2'!$E93,".",'Formulario PPGR2'!$F93))</f>
        <v>#REF!</v>
      </c>
      <c r="C93" s="694"/>
      <c r="D93" s="694" t="e">
        <f>IF('Formulario PPGR2'!$G93="","",'Formulario PPGR1'!#REF!)</f>
        <v>#REF!</v>
      </c>
      <c r="E93" s="694" t="e">
        <f>IF('Formulario PPGR2'!$G93="","",'Formulario PPGR1'!#REF!)</f>
        <v>#REF!</v>
      </c>
      <c r="F93" s="694" t="e">
        <f>IF('Formulario PPGR2'!$G93="","",'Formulario PPGR1'!#REF!)</f>
        <v>#REF!</v>
      </c>
      <c r="G93" s="688" t="s">
        <v>145</v>
      </c>
      <c r="H93" s="689" t="s">
        <v>441</v>
      </c>
      <c r="I93" s="688" t="s">
        <v>442</v>
      </c>
      <c r="J93" s="695"/>
      <c r="K93" s="695"/>
      <c r="L93" s="695">
        <v>1</v>
      </c>
      <c r="M93" s="695"/>
      <c r="N93" s="695"/>
      <c r="O93" s="695">
        <v>1</v>
      </c>
      <c r="P93" s="695"/>
      <c r="Q93" s="695"/>
      <c r="R93" s="695">
        <v>1</v>
      </c>
      <c r="S93" s="695"/>
      <c r="T93" s="695"/>
      <c r="U93" s="695">
        <v>1</v>
      </c>
      <c r="V93" s="696">
        <f>SUM('Formulario PPGR2'!$J93:$U93)</f>
        <v>4</v>
      </c>
      <c r="W93" s="691" t="s">
        <v>245</v>
      </c>
      <c r="X93" s="691"/>
      <c r="Y93" s="688" t="s">
        <v>443</v>
      </c>
      <c r="Z93" s="714" t="s">
        <v>121</v>
      </c>
      <c r="AA93" s="697"/>
      <c r="AB93" s="697"/>
      <c r="AC93" s="697"/>
      <c r="AD93" s="697"/>
      <c r="AE93" s="697"/>
      <c r="AF93" s="697"/>
      <c r="AG93" s="697"/>
      <c r="AH93" s="697"/>
      <c r="AI93" s="697"/>
      <c r="AJ93" s="697"/>
      <c r="AK93" s="697"/>
      <c r="AL93" s="697"/>
      <c r="AM93" s="697"/>
      <c r="AN93" s="697"/>
      <c r="AO93" s="697"/>
      <c r="AP93" s="697"/>
      <c r="AQ93" s="697"/>
      <c r="AR93" s="697"/>
      <c r="AS93" s="697"/>
      <c r="AT93" s="697"/>
      <c r="AU93" s="697"/>
      <c r="AV93" s="697"/>
      <c r="AW93" s="697"/>
      <c r="AX93" s="697"/>
      <c r="AY93" s="697"/>
      <c r="AZ93" s="697"/>
      <c r="BA93" s="697"/>
      <c r="BB93" s="697"/>
    </row>
    <row r="94" spans="2:54" s="698" customFormat="1" ht="114.75" x14ac:dyDescent="0.25">
      <c r="B94" s="694" t="e">
        <f>IF('Formulario PPGR2'!$G94="","",CONCATENATE('Formulario PPGR2'!$C94,".",'Formulario PPGR2'!$D94,".",'Formulario PPGR2'!$E94,".",'Formulario PPGR2'!$F94))</f>
        <v>#REF!</v>
      </c>
      <c r="C94" s="694" t="e">
        <f>IF('Formulario PPGR2'!$G94="","",'Formulario PPGR1'!#REF!)</f>
        <v>#REF!</v>
      </c>
      <c r="D94" s="694" t="e">
        <f>IF('Formulario PPGR2'!$G94="","",'Formulario PPGR1'!#REF!)</f>
        <v>#REF!</v>
      </c>
      <c r="E94" s="694" t="e">
        <f>IF('Formulario PPGR2'!$G94="","",'Formulario PPGR1'!#REF!)</f>
        <v>#REF!</v>
      </c>
      <c r="F94" s="694" t="e">
        <f>IF('Formulario PPGR2'!$G94="","",'Formulario PPGR1'!#REF!)</f>
        <v>#REF!</v>
      </c>
      <c r="G94" s="688" t="s">
        <v>145</v>
      </c>
      <c r="H94" s="689" t="s">
        <v>444</v>
      </c>
      <c r="I94" s="688" t="s">
        <v>445</v>
      </c>
      <c r="J94" s="695"/>
      <c r="K94" s="695"/>
      <c r="L94" s="695">
        <v>1</v>
      </c>
      <c r="M94" s="695"/>
      <c r="N94" s="695"/>
      <c r="O94" s="695">
        <v>1</v>
      </c>
      <c r="P94" s="695"/>
      <c r="Q94" s="695"/>
      <c r="R94" s="695">
        <v>1</v>
      </c>
      <c r="S94" s="695"/>
      <c r="T94" s="695"/>
      <c r="U94" s="695">
        <v>1</v>
      </c>
      <c r="V94" s="696">
        <f>SUM('Formulario PPGR2'!$J94:$U94)</f>
        <v>4</v>
      </c>
      <c r="W94" s="691" t="s">
        <v>244</v>
      </c>
      <c r="X94" s="691"/>
      <c r="Y94" s="688" t="s">
        <v>446</v>
      </c>
      <c r="Z94" s="714" t="s">
        <v>121</v>
      </c>
      <c r="AA94" s="697"/>
      <c r="AB94" s="697"/>
      <c r="AC94" s="697"/>
      <c r="AD94" s="697"/>
      <c r="AE94" s="697"/>
      <c r="AF94" s="697"/>
      <c r="AG94" s="697"/>
      <c r="AH94" s="697"/>
      <c r="AI94" s="697"/>
      <c r="AJ94" s="697"/>
      <c r="AK94" s="697"/>
      <c r="AL94" s="697"/>
      <c r="AM94" s="697"/>
      <c r="AN94" s="697"/>
      <c r="AO94" s="697"/>
      <c r="AP94" s="697"/>
      <c r="AQ94" s="697"/>
      <c r="AR94" s="697"/>
      <c r="AS94" s="697"/>
      <c r="AT94" s="697"/>
      <c r="AU94" s="697"/>
      <c r="AV94" s="697"/>
      <c r="AW94" s="697"/>
      <c r="AX94" s="697"/>
      <c r="AY94" s="697"/>
      <c r="AZ94" s="697"/>
      <c r="BA94" s="697"/>
      <c r="BB94" s="697"/>
    </row>
    <row r="95" spans="2:54" s="698" customFormat="1" ht="53.45" customHeight="1" x14ac:dyDescent="0.25">
      <c r="B95" s="694" t="e">
        <f>IF('Formulario PPGR2'!$G95="","",CONCATENATE('Formulario PPGR2'!$C95,".",'Formulario PPGR2'!$D95,".",'Formulario PPGR2'!$E95,".",'Formulario PPGR2'!$F95))</f>
        <v>#REF!</v>
      </c>
      <c r="C95" s="694" t="e">
        <f>IF('Formulario PPGR2'!$G95="","",'Formulario PPGR1'!#REF!)</f>
        <v>#REF!</v>
      </c>
      <c r="D95" s="694" t="e">
        <f>IF('Formulario PPGR2'!$G95="","",'Formulario PPGR1'!#REF!)</f>
        <v>#REF!</v>
      </c>
      <c r="E95" s="694" t="e">
        <f>IF('Formulario PPGR2'!$G95="","",'Formulario PPGR1'!#REF!)</f>
        <v>#REF!</v>
      </c>
      <c r="F95" s="694" t="e">
        <f>IF('Formulario PPGR2'!$G95="","",'Formulario PPGR1'!#REF!)</f>
        <v>#REF!</v>
      </c>
      <c r="G95" s="688" t="s">
        <v>145</v>
      </c>
      <c r="H95" s="689" t="s">
        <v>447</v>
      </c>
      <c r="I95" s="688" t="s">
        <v>448</v>
      </c>
      <c r="J95" s="695"/>
      <c r="K95" s="695"/>
      <c r="L95" s="695">
        <v>1</v>
      </c>
      <c r="M95" s="695"/>
      <c r="N95" s="695"/>
      <c r="O95" s="695">
        <v>1</v>
      </c>
      <c r="P95" s="695"/>
      <c r="Q95" s="695"/>
      <c r="R95" s="695">
        <v>1</v>
      </c>
      <c r="S95" s="695"/>
      <c r="T95" s="695"/>
      <c r="U95" s="695">
        <v>1</v>
      </c>
      <c r="V95" s="696">
        <f>SUM('Formulario PPGR2'!$J95:$U95)</f>
        <v>4</v>
      </c>
      <c r="W95" s="691" t="s">
        <v>245</v>
      </c>
      <c r="X95" s="691"/>
      <c r="Y95" s="688"/>
      <c r="Z95" s="714" t="s">
        <v>121</v>
      </c>
      <c r="AA95" s="697"/>
      <c r="AB95" s="697"/>
      <c r="AC95" s="697"/>
      <c r="AD95" s="697"/>
      <c r="AE95" s="697"/>
      <c r="AF95" s="697"/>
      <c r="AG95" s="697"/>
      <c r="AH95" s="697"/>
      <c r="AI95" s="697"/>
      <c r="AJ95" s="697"/>
      <c r="AK95" s="697"/>
      <c r="AL95" s="697"/>
      <c r="AM95" s="697"/>
      <c r="AN95" s="697"/>
      <c r="AO95" s="697"/>
      <c r="AP95" s="697"/>
      <c r="AQ95" s="697"/>
      <c r="AR95" s="697"/>
      <c r="AS95" s="697"/>
      <c r="AT95" s="697"/>
      <c r="AU95" s="697"/>
      <c r="AV95" s="697"/>
      <c r="AW95" s="697"/>
      <c r="AX95" s="697"/>
      <c r="AY95" s="697"/>
      <c r="AZ95" s="697"/>
      <c r="BA95" s="697"/>
      <c r="BB95" s="697"/>
    </row>
    <row r="96" spans="2:54" s="698" customFormat="1" ht="53.45" customHeight="1" x14ac:dyDescent="0.25">
      <c r="B96" s="694" t="e">
        <f>IF('Formulario PPGR2'!$G96="","",CONCATENATE('Formulario PPGR2'!$C96,".",'Formulario PPGR2'!$D96,".",'Formulario PPGR2'!$E96,".",'Formulario PPGR2'!$F96))</f>
        <v>#REF!</v>
      </c>
      <c r="C96" s="694" t="e">
        <f>IF('Formulario PPGR2'!$G96="","",'Formulario PPGR1'!#REF!)</f>
        <v>#REF!</v>
      </c>
      <c r="D96" s="694" t="e">
        <f>IF('Formulario PPGR2'!$G96="","",'Formulario PPGR1'!#REF!)</f>
        <v>#REF!</v>
      </c>
      <c r="E96" s="694" t="e">
        <f>IF('Formulario PPGR2'!$G96="","",'Formulario PPGR1'!#REF!)</f>
        <v>#REF!</v>
      </c>
      <c r="F96" s="694" t="e">
        <f>IF('Formulario PPGR2'!$G96="","",'Formulario PPGR1'!#REF!)</f>
        <v>#REF!</v>
      </c>
      <c r="G96" s="688" t="s">
        <v>145</v>
      </c>
      <c r="H96" s="689" t="s">
        <v>449</v>
      </c>
      <c r="I96" s="688" t="s">
        <v>450</v>
      </c>
      <c r="J96" s="695"/>
      <c r="K96" s="695"/>
      <c r="L96" s="695">
        <v>1</v>
      </c>
      <c r="M96" s="695"/>
      <c r="N96" s="695"/>
      <c r="O96" s="695">
        <v>1</v>
      </c>
      <c r="P96" s="695"/>
      <c r="Q96" s="695"/>
      <c r="R96" s="695">
        <v>1</v>
      </c>
      <c r="S96" s="695"/>
      <c r="T96" s="695"/>
      <c r="U96" s="695">
        <v>1</v>
      </c>
      <c r="V96" s="696">
        <f>SUM('Formulario PPGR2'!$J96:$U96)</f>
        <v>4</v>
      </c>
      <c r="W96" s="691" t="s">
        <v>245</v>
      </c>
      <c r="X96" s="691"/>
      <c r="Y96" s="688"/>
      <c r="Z96" s="714" t="s">
        <v>121</v>
      </c>
      <c r="AA96" s="697"/>
      <c r="AB96" s="697"/>
      <c r="AC96" s="697"/>
      <c r="AD96" s="697"/>
      <c r="AE96" s="697"/>
      <c r="AF96" s="697"/>
      <c r="AG96" s="697"/>
      <c r="AH96" s="697"/>
      <c r="AI96" s="697"/>
      <c r="AJ96" s="697"/>
      <c r="AK96" s="697"/>
      <c r="AL96" s="697"/>
      <c r="AM96" s="697"/>
      <c r="AN96" s="697"/>
      <c r="AO96" s="697"/>
      <c r="AP96" s="697"/>
      <c r="AQ96" s="697"/>
      <c r="AR96" s="697"/>
      <c r="AS96" s="697"/>
      <c r="AT96" s="697"/>
      <c r="AU96" s="697"/>
      <c r="AV96" s="697"/>
      <c r="AW96" s="697"/>
      <c r="AX96" s="697"/>
      <c r="AY96" s="697"/>
      <c r="AZ96" s="697"/>
      <c r="BA96" s="697"/>
      <c r="BB96" s="697"/>
    </row>
    <row r="97" spans="2:54" s="698" customFormat="1" ht="31.15" customHeight="1" x14ac:dyDescent="0.25">
      <c r="B97" s="694" t="e">
        <f>IF('Formulario PPGR2'!$G97="","",CONCATENATE('Formulario PPGR2'!$C97,".",'Formulario PPGR2'!$D97,".",'Formulario PPGR2'!$E97,".",'Formulario PPGR2'!$F97))</f>
        <v>#REF!</v>
      </c>
      <c r="C97" s="694" t="e">
        <f>IF('Formulario PPGR2'!$G97="","",'Formulario PPGR1'!#REF!)</f>
        <v>#REF!</v>
      </c>
      <c r="D97" s="694" t="e">
        <f>IF('Formulario PPGR2'!$G97="","",'Formulario PPGR1'!#REF!)</f>
        <v>#REF!</v>
      </c>
      <c r="E97" s="694" t="e">
        <f>IF('Formulario PPGR2'!$G97="","",'Formulario PPGR1'!#REF!)</f>
        <v>#REF!</v>
      </c>
      <c r="F97" s="694" t="e">
        <f>IF('Formulario PPGR2'!$G97="","",'Formulario PPGR1'!#REF!)</f>
        <v>#REF!</v>
      </c>
      <c r="G97" s="688" t="s">
        <v>146</v>
      </c>
      <c r="H97" s="689" t="s">
        <v>451</v>
      </c>
      <c r="I97" s="688" t="s">
        <v>452</v>
      </c>
      <c r="J97" s="695"/>
      <c r="K97" s="695"/>
      <c r="L97" s="695"/>
      <c r="M97" s="695"/>
      <c r="N97" s="695"/>
      <c r="O97" s="695"/>
      <c r="P97" s="695">
        <v>1</v>
      </c>
      <c r="Q97" s="695"/>
      <c r="R97" s="695"/>
      <c r="S97" s="695"/>
      <c r="T97" s="695"/>
      <c r="U97" s="695"/>
      <c r="V97" s="696">
        <f>SUM('Formulario PPGR2'!$J97:$U97)</f>
        <v>1</v>
      </c>
      <c r="W97" s="691" t="s">
        <v>258</v>
      </c>
      <c r="X97" s="691" t="s">
        <v>245</v>
      </c>
      <c r="Y97" s="688"/>
      <c r="Z97" s="714" t="s">
        <v>147</v>
      </c>
      <c r="AA97" s="697"/>
      <c r="AB97" s="697"/>
      <c r="AC97" s="697"/>
      <c r="AD97" s="697"/>
      <c r="AE97" s="697"/>
      <c r="AF97" s="697"/>
      <c r="AG97" s="697"/>
      <c r="AH97" s="697"/>
      <c r="AI97" s="697"/>
      <c r="AJ97" s="697"/>
      <c r="AK97" s="697"/>
      <c r="AL97" s="697"/>
      <c r="AM97" s="697"/>
      <c r="AN97" s="697"/>
      <c r="AO97" s="697"/>
      <c r="AP97" s="697"/>
      <c r="AQ97" s="697"/>
      <c r="AR97" s="697"/>
      <c r="AS97" s="697"/>
      <c r="AT97" s="697"/>
      <c r="AU97" s="697"/>
      <c r="AV97" s="697"/>
      <c r="AW97" s="697"/>
      <c r="AX97" s="697"/>
      <c r="AY97" s="697"/>
      <c r="AZ97" s="697"/>
      <c r="BA97" s="697"/>
      <c r="BB97" s="697"/>
    </row>
    <row r="98" spans="2:54" s="698" customFormat="1" ht="45.6" customHeight="1" x14ac:dyDescent="0.25">
      <c r="B98" s="694" t="e">
        <f>IF('Formulario PPGR2'!$G98="","",CONCATENATE('Formulario PPGR2'!$C98,".",'Formulario PPGR2'!$D98,".",'Formulario PPGR2'!$E98,".",'Formulario PPGR2'!$F98))</f>
        <v>#REF!</v>
      </c>
      <c r="C98" s="694"/>
      <c r="D98" s="694" t="e">
        <f>IF('Formulario PPGR2'!$G98="","",'Formulario PPGR1'!#REF!)</f>
        <v>#REF!</v>
      </c>
      <c r="E98" s="694" t="e">
        <f>IF('Formulario PPGR2'!$G98="","",'Formulario PPGR1'!#REF!)</f>
        <v>#REF!</v>
      </c>
      <c r="F98" s="694" t="e">
        <f>IF('Formulario PPGR2'!$G98="","",'Formulario PPGR1'!#REF!)</f>
        <v>#REF!</v>
      </c>
      <c r="G98" s="688" t="s">
        <v>146</v>
      </c>
      <c r="H98" s="689" t="s">
        <v>453</v>
      </c>
      <c r="I98" s="688" t="s">
        <v>454</v>
      </c>
      <c r="J98" s="695"/>
      <c r="K98" s="695"/>
      <c r="L98" s="695"/>
      <c r="M98" s="695"/>
      <c r="N98" s="695"/>
      <c r="O98" s="695">
        <v>1</v>
      </c>
      <c r="P98" s="695"/>
      <c r="Q98" s="695"/>
      <c r="R98" s="695"/>
      <c r="S98" s="695"/>
      <c r="T98" s="695"/>
      <c r="U98" s="695"/>
      <c r="V98" s="696">
        <f>SUM('Formulario PPGR2'!$J98:$U98)</f>
        <v>1</v>
      </c>
      <c r="W98" s="691" t="s">
        <v>244</v>
      </c>
      <c r="X98" s="691"/>
      <c r="Y98" s="688"/>
      <c r="Z98" s="714" t="s">
        <v>147</v>
      </c>
      <c r="AA98" s="697"/>
      <c r="AB98" s="697"/>
      <c r="AC98" s="697"/>
      <c r="AD98" s="697"/>
      <c r="AE98" s="697"/>
      <c r="AF98" s="697"/>
      <c r="AG98" s="697"/>
      <c r="AH98" s="697"/>
      <c r="AI98" s="697"/>
      <c r="AJ98" s="697"/>
      <c r="AK98" s="697"/>
      <c r="AL98" s="697"/>
      <c r="AM98" s="697"/>
      <c r="AN98" s="697"/>
      <c r="AO98" s="697"/>
      <c r="AP98" s="697"/>
      <c r="AQ98" s="697"/>
      <c r="AR98" s="697"/>
      <c r="AS98" s="697"/>
      <c r="AT98" s="697"/>
      <c r="AU98" s="697"/>
      <c r="AV98" s="697"/>
      <c r="AW98" s="697"/>
      <c r="AX98" s="697"/>
      <c r="AY98" s="697"/>
      <c r="AZ98" s="697"/>
      <c r="BA98" s="697"/>
      <c r="BB98" s="697"/>
    </row>
    <row r="99" spans="2:54" s="698" customFormat="1" ht="48.6" customHeight="1" x14ac:dyDescent="0.25">
      <c r="B99" s="694" t="e">
        <f>IF('Formulario PPGR2'!$G99="","",CONCATENATE('Formulario PPGR2'!$C99,".",'Formulario PPGR2'!$D99,".",'Formulario PPGR2'!$E99,".",'Formulario PPGR2'!$F99))</f>
        <v>#REF!</v>
      </c>
      <c r="C99" s="694"/>
      <c r="D99" s="694" t="e">
        <f>IF('Formulario PPGR2'!$G99="","",'Formulario PPGR1'!#REF!)</f>
        <v>#REF!</v>
      </c>
      <c r="E99" s="694" t="e">
        <f>IF('Formulario PPGR2'!$G99="","",'Formulario PPGR1'!#REF!)</f>
        <v>#REF!</v>
      </c>
      <c r="F99" s="694" t="e">
        <f>IF('Formulario PPGR2'!$G99="","",'Formulario PPGR1'!#REF!)</f>
        <v>#REF!</v>
      </c>
      <c r="G99" s="688" t="s">
        <v>146</v>
      </c>
      <c r="H99" s="689" t="s">
        <v>455</v>
      </c>
      <c r="I99" s="688" t="s">
        <v>456</v>
      </c>
      <c r="J99" s="695"/>
      <c r="K99" s="695"/>
      <c r="L99" s="695"/>
      <c r="M99" s="695"/>
      <c r="N99" s="695"/>
      <c r="O99" s="695">
        <v>1</v>
      </c>
      <c r="P99" s="695"/>
      <c r="Q99" s="695"/>
      <c r="R99" s="695"/>
      <c r="S99" s="695"/>
      <c r="T99" s="695">
        <v>1</v>
      </c>
      <c r="U99" s="695"/>
      <c r="V99" s="696">
        <f>SUM('Formulario PPGR2'!$J99:$U99)</f>
        <v>2</v>
      </c>
      <c r="W99" s="691" t="s">
        <v>258</v>
      </c>
      <c r="X99" s="691" t="s">
        <v>245</v>
      </c>
      <c r="Y99" s="688"/>
      <c r="Z99" s="714" t="s">
        <v>147</v>
      </c>
      <c r="AA99" s="697"/>
      <c r="AB99" s="697"/>
      <c r="AC99" s="697"/>
      <c r="AD99" s="697"/>
      <c r="AE99" s="697"/>
      <c r="AF99" s="697"/>
      <c r="AG99" s="697"/>
      <c r="AH99" s="697"/>
      <c r="AI99" s="697"/>
      <c r="AJ99" s="697"/>
      <c r="AK99" s="697"/>
      <c r="AL99" s="697"/>
      <c r="AM99" s="697"/>
      <c r="AN99" s="697"/>
      <c r="AO99" s="697"/>
      <c r="AP99" s="697"/>
      <c r="AQ99" s="697"/>
      <c r="AR99" s="697"/>
      <c r="AS99" s="697"/>
      <c r="AT99" s="697"/>
      <c r="AU99" s="697"/>
      <c r="AV99" s="697"/>
      <c r="AW99" s="697"/>
      <c r="AX99" s="697"/>
      <c r="AY99" s="697"/>
      <c r="AZ99" s="697"/>
      <c r="BA99" s="697"/>
      <c r="BB99" s="697"/>
    </row>
    <row r="100" spans="2:54" s="698" customFormat="1" ht="59.45" customHeight="1" x14ac:dyDescent="0.25">
      <c r="B100" s="694" t="e">
        <f>IF('Formulario PPGR2'!$G100="","",CONCATENATE('Formulario PPGR2'!$C100,".",'Formulario PPGR2'!$D100,".",'Formulario PPGR2'!$E100,".",'Formulario PPGR2'!$F100))</f>
        <v>#REF!</v>
      </c>
      <c r="C100" s="694"/>
      <c r="D100" s="694" t="e">
        <f>IF('Formulario PPGR2'!$G100="","",'Formulario PPGR1'!#REF!)</f>
        <v>#REF!</v>
      </c>
      <c r="E100" s="694" t="e">
        <f>IF('Formulario PPGR2'!$G100="","",'Formulario PPGR1'!#REF!)</f>
        <v>#REF!</v>
      </c>
      <c r="F100" s="694" t="e">
        <f>IF('Formulario PPGR2'!$G100="","",'Formulario PPGR1'!#REF!)</f>
        <v>#REF!</v>
      </c>
      <c r="G100" s="688" t="s">
        <v>146</v>
      </c>
      <c r="H100" s="689" t="s">
        <v>457</v>
      </c>
      <c r="I100" s="688" t="s">
        <v>458</v>
      </c>
      <c r="J100" s="695"/>
      <c r="K100" s="695"/>
      <c r="L100" s="695"/>
      <c r="M100" s="695"/>
      <c r="N100" s="695"/>
      <c r="O100" s="695"/>
      <c r="P100" s="695"/>
      <c r="Q100" s="695"/>
      <c r="R100" s="695">
        <v>1</v>
      </c>
      <c r="S100" s="695"/>
      <c r="T100" s="695"/>
      <c r="U100" s="695"/>
      <c r="V100" s="696">
        <f>SUM('Formulario PPGR2'!$J100:$U100)</f>
        <v>1</v>
      </c>
      <c r="W100" s="691" t="s">
        <v>459</v>
      </c>
      <c r="X100" s="691" t="s">
        <v>244</v>
      </c>
      <c r="Y100" s="688"/>
      <c r="Z100" s="714" t="s">
        <v>147</v>
      </c>
      <c r="AA100" s="697"/>
      <c r="AB100" s="697"/>
      <c r="AC100" s="697"/>
      <c r="AD100" s="697"/>
      <c r="AE100" s="697"/>
      <c r="AF100" s="697"/>
      <c r="AG100" s="697"/>
      <c r="AH100" s="697"/>
      <c r="AI100" s="697"/>
      <c r="AJ100" s="697"/>
      <c r="AK100" s="697"/>
      <c r="AL100" s="697"/>
      <c r="AM100" s="697"/>
      <c r="AN100" s="697"/>
      <c r="AO100" s="697"/>
      <c r="AP100" s="697"/>
      <c r="AQ100" s="697"/>
      <c r="AR100" s="697"/>
      <c r="AS100" s="697"/>
      <c r="AT100" s="697"/>
      <c r="AU100" s="697"/>
      <c r="AV100" s="697"/>
      <c r="AW100" s="697"/>
      <c r="AX100" s="697"/>
      <c r="AY100" s="697"/>
      <c r="AZ100" s="697"/>
      <c r="BA100" s="697"/>
      <c r="BB100" s="697"/>
    </row>
    <row r="101" spans="2:54" s="698" customFormat="1" ht="46.9" customHeight="1" x14ac:dyDescent="0.25">
      <c r="B101" s="694" t="e">
        <f>IF('Formulario PPGR2'!$G101="","",CONCATENATE('Formulario PPGR2'!$C101,".",'Formulario PPGR2'!$D101,".",'Formulario PPGR2'!$E101,".",'Formulario PPGR2'!$F101))</f>
        <v>#REF!</v>
      </c>
      <c r="C101" s="694"/>
      <c r="D101" s="694" t="e">
        <f>IF('Formulario PPGR2'!$G101="","",'Formulario PPGR1'!#REF!)</f>
        <v>#REF!</v>
      </c>
      <c r="E101" s="694" t="e">
        <f>IF('Formulario PPGR2'!$G101="","",'Formulario PPGR1'!#REF!)</f>
        <v>#REF!</v>
      </c>
      <c r="F101" s="694" t="e">
        <f>IF('Formulario PPGR2'!$G101="","",'Formulario PPGR1'!#REF!)</f>
        <v>#REF!</v>
      </c>
      <c r="G101" s="688" t="s">
        <v>146</v>
      </c>
      <c r="H101" s="689" t="s">
        <v>460</v>
      </c>
      <c r="I101" s="688" t="s">
        <v>461</v>
      </c>
      <c r="J101" s="695"/>
      <c r="K101" s="695">
        <v>1</v>
      </c>
      <c r="L101" s="695"/>
      <c r="M101" s="695"/>
      <c r="N101" s="695">
        <v>1</v>
      </c>
      <c r="O101" s="695"/>
      <c r="P101" s="695"/>
      <c r="Q101" s="695">
        <v>1</v>
      </c>
      <c r="R101" s="695"/>
      <c r="S101" s="695"/>
      <c r="T101" s="695">
        <v>1</v>
      </c>
      <c r="U101" s="695"/>
      <c r="V101" s="696">
        <f>SUM('Formulario PPGR2'!$J101:$U101)</f>
        <v>4</v>
      </c>
      <c r="W101" s="691" t="s">
        <v>245</v>
      </c>
      <c r="X101" s="691"/>
      <c r="Y101" s="688"/>
      <c r="Z101" s="714" t="s">
        <v>147</v>
      </c>
      <c r="AA101" s="697"/>
      <c r="AB101" s="697"/>
      <c r="AC101" s="697"/>
      <c r="AD101" s="697"/>
      <c r="AE101" s="697"/>
      <c r="AF101" s="697"/>
      <c r="AG101" s="697"/>
      <c r="AH101" s="697"/>
      <c r="AI101" s="697"/>
      <c r="AJ101" s="697"/>
      <c r="AK101" s="697"/>
      <c r="AL101" s="697"/>
      <c r="AM101" s="697"/>
      <c r="AN101" s="697"/>
      <c r="AO101" s="697"/>
      <c r="AP101" s="697"/>
      <c r="AQ101" s="697"/>
      <c r="AR101" s="697"/>
      <c r="AS101" s="697"/>
      <c r="AT101" s="697"/>
      <c r="AU101" s="697"/>
      <c r="AV101" s="697"/>
      <c r="AW101" s="697"/>
      <c r="AX101" s="697"/>
      <c r="AY101" s="697"/>
      <c r="AZ101" s="697"/>
      <c r="BA101" s="697"/>
      <c r="BB101" s="697"/>
    </row>
    <row r="102" spans="2:54" s="698" customFormat="1" ht="43.15" customHeight="1" x14ac:dyDescent="0.25">
      <c r="B102" s="694" t="e">
        <f>IF('Formulario PPGR2'!$G102="","",CONCATENATE('Formulario PPGR2'!$C102,".",'Formulario PPGR2'!$D102,".",'Formulario PPGR2'!$E102,".",'Formulario PPGR2'!$F102))</f>
        <v>#REF!</v>
      </c>
      <c r="C102" s="694"/>
      <c r="D102" s="694" t="e">
        <f>IF('Formulario PPGR2'!$G102="","",'Formulario PPGR1'!#REF!)</f>
        <v>#REF!</v>
      </c>
      <c r="E102" s="694" t="e">
        <f>IF('Formulario PPGR2'!$G102="","",'Formulario PPGR1'!#REF!)</f>
        <v>#REF!</v>
      </c>
      <c r="F102" s="694" t="e">
        <f>IF('Formulario PPGR2'!$G102="","",'Formulario PPGR1'!#REF!)</f>
        <v>#REF!</v>
      </c>
      <c r="G102" s="688" t="s">
        <v>146</v>
      </c>
      <c r="H102" s="689" t="s">
        <v>462</v>
      </c>
      <c r="I102" s="688" t="s">
        <v>463</v>
      </c>
      <c r="J102" s="695"/>
      <c r="K102" s="695"/>
      <c r="L102" s="695">
        <v>1</v>
      </c>
      <c r="M102" s="695"/>
      <c r="N102" s="695"/>
      <c r="O102" s="695">
        <v>1</v>
      </c>
      <c r="P102" s="695"/>
      <c r="Q102" s="695"/>
      <c r="R102" s="695">
        <v>1</v>
      </c>
      <c r="S102" s="695"/>
      <c r="T102" s="695"/>
      <c r="U102" s="695">
        <v>1</v>
      </c>
      <c r="V102" s="696">
        <f>SUM('Formulario PPGR2'!$J102:$U102)</f>
        <v>4</v>
      </c>
      <c r="W102" s="691" t="s">
        <v>245</v>
      </c>
      <c r="X102" s="691"/>
      <c r="Y102" s="688"/>
      <c r="Z102" s="714" t="s">
        <v>147</v>
      </c>
      <c r="AA102" s="697"/>
      <c r="AB102" s="697"/>
      <c r="AC102" s="697"/>
      <c r="AD102" s="697"/>
      <c r="AE102" s="697"/>
      <c r="AF102" s="697"/>
      <c r="AG102" s="697"/>
      <c r="AH102" s="697"/>
      <c r="AI102" s="697"/>
      <c r="AJ102" s="697"/>
      <c r="AK102" s="697"/>
      <c r="AL102" s="697"/>
      <c r="AM102" s="697"/>
      <c r="AN102" s="697"/>
      <c r="AO102" s="697"/>
      <c r="AP102" s="697"/>
      <c r="AQ102" s="697"/>
      <c r="AR102" s="697"/>
      <c r="AS102" s="697"/>
      <c r="AT102" s="697"/>
      <c r="AU102" s="697"/>
      <c r="AV102" s="697"/>
      <c r="AW102" s="697"/>
      <c r="AX102" s="697"/>
      <c r="AY102" s="697"/>
      <c r="AZ102" s="697"/>
      <c r="BA102" s="697"/>
      <c r="BB102" s="697"/>
    </row>
    <row r="103" spans="2:54" s="698" customFormat="1" ht="49.15" customHeight="1" x14ac:dyDescent="0.25">
      <c r="B103" s="694" t="e">
        <f>IF('Formulario PPGR2'!$G103="","",CONCATENATE('Formulario PPGR2'!$C103,".",'Formulario PPGR2'!$D103,".",'Formulario PPGR2'!$E103,".",'Formulario PPGR2'!$F103))</f>
        <v>#REF!</v>
      </c>
      <c r="C103" s="694"/>
      <c r="D103" s="694" t="e">
        <f>IF('Formulario PPGR2'!$G103="","",'Formulario PPGR1'!#REF!)</f>
        <v>#REF!</v>
      </c>
      <c r="E103" s="694" t="e">
        <f>IF('Formulario PPGR2'!$G103="","",'Formulario PPGR1'!#REF!)</f>
        <v>#REF!</v>
      </c>
      <c r="F103" s="694" t="e">
        <f>IF('Formulario PPGR2'!$G103="","",'Formulario PPGR1'!#REF!)</f>
        <v>#REF!</v>
      </c>
      <c r="G103" s="688" t="s">
        <v>146</v>
      </c>
      <c r="H103" s="689" t="s">
        <v>464</v>
      </c>
      <c r="I103" s="688" t="s">
        <v>465</v>
      </c>
      <c r="J103" s="695"/>
      <c r="K103" s="695">
        <v>1</v>
      </c>
      <c r="L103" s="695"/>
      <c r="M103" s="695"/>
      <c r="N103" s="695"/>
      <c r="O103" s="695"/>
      <c r="P103" s="695"/>
      <c r="Q103" s="695"/>
      <c r="R103" s="695"/>
      <c r="S103" s="695">
        <v>1</v>
      </c>
      <c r="T103" s="695"/>
      <c r="U103" s="695"/>
      <c r="V103" s="696">
        <f>SUM('Formulario PPGR2'!$J103:$U103)</f>
        <v>2</v>
      </c>
      <c r="W103" s="691" t="s">
        <v>245</v>
      </c>
      <c r="X103" s="691" t="s">
        <v>254</v>
      </c>
      <c r="Y103" s="688"/>
      <c r="Z103" s="714" t="s">
        <v>147</v>
      </c>
      <c r="AA103" s="697"/>
      <c r="AB103" s="697"/>
      <c r="AC103" s="697"/>
      <c r="AD103" s="697"/>
      <c r="AE103" s="697"/>
      <c r="AF103" s="697"/>
      <c r="AG103" s="697"/>
      <c r="AH103" s="697"/>
      <c r="AI103" s="697"/>
      <c r="AJ103" s="697"/>
      <c r="AK103" s="697"/>
      <c r="AL103" s="697"/>
      <c r="AM103" s="697"/>
      <c r="AN103" s="697"/>
      <c r="AO103" s="697"/>
      <c r="AP103" s="697"/>
      <c r="AQ103" s="697"/>
      <c r="AR103" s="697"/>
      <c r="AS103" s="697"/>
      <c r="AT103" s="697"/>
      <c r="AU103" s="697"/>
      <c r="AV103" s="697"/>
      <c r="AW103" s="697"/>
      <c r="AX103" s="697"/>
      <c r="AY103" s="697"/>
      <c r="AZ103" s="697"/>
      <c r="BA103" s="697"/>
      <c r="BB103" s="697"/>
    </row>
    <row r="104" spans="2:54" s="698" customFormat="1" ht="30" customHeight="1" x14ac:dyDescent="0.25">
      <c r="B104" s="694" t="e">
        <f>IF('Formulario PPGR2'!$G104="","",CONCATENATE('Formulario PPGR2'!$C104,".",'Formulario PPGR2'!$D104,".",'Formulario PPGR2'!$E104,".",'Formulario PPGR2'!$F104))</f>
        <v>#REF!</v>
      </c>
      <c r="C104" s="694"/>
      <c r="D104" s="694" t="e">
        <f>IF('Formulario PPGR2'!$G104="","",'Formulario PPGR1'!#REF!)</f>
        <v>#REF!</v>
      </c>
      <c r="E104" s="694" t="e">
        <f>IF('Formulario PPGR2'!$G104="","",'Formulario PPGR1'!#REF!)</f>
        <v>#REF!</v>
      </c>
      <c r="F104" s="694" t="e">
        <f>IF('Formulario PPGR2'!$G104="","",'Formulario PPGR1'!#REF!)</f>
        <v>#REF!</v>
      </c>
      <c r="G104" s="688" t="s">
        <v>146</v>
      </c>
      <c r="H104" s="689" t="s">
        <v>466</v>
      </c>
      <c r="I104" s="688" t="s">
        <v>467</v>
      </c>
      <c r="J104" s="695"/>
      <c r="K104" s="695"/>
      <c r="L104" s="695"/>
      <c r="M104" s="695"/>
      <c r="N104" s="695">
        <v>1</v>
      </c>
      <c r="O104" s="695"/>
      <c r="P104" s="695"/>
      <c r="Q104" s="695"/>
      <c r="R104" s="695"/>
      <c r="S104" s="695"/>
      <c r="T104" s="695"/>
      <c r="U104" s="695"/>
      <c r="V104" s="696">
        <f>SUM('Formulario PPGR2'!$J104:$U104)</f>
        <v>1</v>
      </c>
      <c r="W104" s="691" t="s">
        <v>258</v>
      </c>
      <c r="X104" s="691" t="s">
        <v>264</v>
      </c>
      <c r="Y104" s="688"/>
      <c r="Z104" s="714" t="s">
        <v>147</v>
      </c>
      <c r="AA104" s="697"/>
      <c r="AB104" s="697"/>
      <c r="AC104" s="697"/>
      <c r="AD104" s="697"/>
      <c r="AE104" s="697"/>
      <c r="AF104" s="697"/>
      <c r="AG104" s="697"/>
      <c r="AH104" s="697"/>
      <c r="AI104" s="697"/>
      <c r="AJ104" s="697"/>
      <c r="AK104" s="697"/>
      <c r="AL104" s="697"/>
      <c r="AM104" s="697"/>
      <c r="AN104" s="697"/>
      <c r="AO104" s="697"/>
      <c r="AP104" s="697"/>
      <c r="AQ104" s="697"/>
      <c r="AR104" s="697"/>
      <c r="AS104" s="697"/>
      <c r="AT104" s="697"/>
      <c r="AU104" s="697"/>
      <c r="AV104" s="697"/>
      <c r="AW104" s="697"/>
      <c r="AX104" s="697"/>
      <c r="AY104" s="697"/>
      <c r="AZ104" s="697"/>
      <c r="BA104" s="697"/>
      <c r="BB104" s="697"/>
    </row>
    <row r="105" spans="2:54" s="698" customFormat="1" ht="45" customHeight="1" x14ac:dyDescent="0.25">
      <c r="B105" s="694" t="e">
        <f>IF('Formulario PPGR2'!$G105="","",CONCATENATE('Formulario PPGR2'!$C105,".",'Formulario PPGR2'!$D105,".",'Formulario PPGR2'!$E105,".",'Formulario PPGR2'!$F105))</f>
        <v>#REF!</v>
      </c>
      <c r="C105" s="694"/>
      <c r="D105" s="694" t="e">
        <f>IF('Formulario PPGR2'!$G105="","",'Formulario PPGR1'!#REF!)</f>
        <v>#REF!</v>
      </c>
      <c r="E105" s="694" t="e">
        <f>IF('Formulario PPGR2'!$G105="","",'Formulario PPGR1'!#REF!)</f>
        <v>#REF!</v>
      </c>
      <c r="F105" s="694" t="e">
        <f>IF('Formulario PPGR2'!$G105="","",'Formulario PPGR1'!#REF!)</f>
        <v>#REF!</v>
      </c>
      <c r="G105" s="688" t="s">
        <v>146</v>
      </c>
      <c r="H105" s="689" t="s">
        <v>468</v>
      </c>
      <c r="I105" s="688" t="s">
        <v>469</v>
      </c>
      <c r="J105" s="695"/>
      <c r="K105" s="695"/>
      <c r="L105" s="695">
        <v>1</v>
      </c>
      <c r="M105" s="695"/>
      <c r="N105" s="695"/>
      <c r="O105" s="695"/>
      <c r="P105" s="695"/>
      <c r="Q105" s="695"/>
      <c r="R105" s="695"/>
      <c r="S105" s="695"/>
      <c r="T105" s="695"/>
      <c r="U105" s="695"/>
      <c r="V105" s="696">
        <f>SUM('Formulario PPGR2'!$J105:$U105)</f>
        <v>1</v>
      </c>
      <c r="W105" s="691" t="s">
        <v>245</v>
      </c>
      <c r="X105" s="691" t="s">
        <v>254</v>
      </c>
      <c r="Y105" s="688"/>
      <c r="Z105" s="714" t="s">
        <v>147</v>
      </c>
      <c r="AA105" s="697"/>
      <c r="AB105" s="697"/>
      <c r="AC105" s="697"/>
      <c r="AD105" s="697"/>
      <c r="AE105" s="697"/>
      <c r="AF105" s="697"/>
      <c r="AG105" s="697"/>
      <c r="AH105" s="697"/>
      <c r="AI105" s="697"/>
      <c r="AJ105" s="697"/>
      <c r="AK105" s="697"/>
      <c r="AL105" s="697"/>
      <c r="AM105" s="697"/>
      <c r="AN105" s="697"/>
      <c r="AO105" s="697"/>
      <c r="AP105" s="697"/>
      <c r="AQ105" s="697"/>
      <c r="AR105" s="697"/>
      <c r="AS105" s="697"/>
      <c r="AT105" s="697"/>
      <c r="AU105" s="697"/>
      <c r="AV105" s="697"/>
      <c r="AW105" s="697"/>
      <c r="AX105" s="697"/>
      <c r="AY105" s="697"/>
      <c r="AZ105" s="697"/>
      <c r="BA105" s="697"/>
      <c r="BB105" s="697"/>
    </row>
    <row r="106" spans="2:54" s="698" customFormat="1" ht="60" customHeight="1" x14ac:dyDescent="0.25">
      <c r="B106" s="694" t="e">
        <f>IF('Formulario PPGR2'!$G106="","",CONCATENATE('Formulario PPGR2'!$C106,".",'Formulario PPGR2'!$D106,".",'Formulario PPGR2'!$E106,".",'Formulario PPGR2'!$F106))</f>
        <v>#REF!</v>
      </c>
      <c r="C106" s="694"/>
      <c r="D106" s="694" t="e">
        <f>IF('Formulario PPGR2'!$G106="","",'Formulario PPGR1'!#REF!)</f>
        <v>#REF!</v>
      </c>
      <c r="E106" s="694" t="e">
        <f>IF('Formulario PPGR2'!$G106="","",'Formulario PPGR1'!#REF!)</f>
        <v>#REF!</v>
      </c>
      <c r="F106" s="694" t="e">
        <f>IF('Formulario PPGR2'!$G106="","",'Formulario PPGR1'!#REF!)</f>
        <v>#REF!</v>
      </c>
      <c r="G106" s="688" t="s">
        <v>146</v>
      </c>
      <c r="H106" s="689" t="s">
        <v>470</v>
      </c>
      <c r="I106" s="688" t="s">
        <v>471</v>
      </c>
      <c r="J106" s="695"/>
      <c r="K106" s="695"/>
      <c r="L106" s="695">
        <v>1</v>
      </c>
      <c r="M106" s="695"/>
      <c r="N106" s="695"/>
      <c r="O106" s="695">
        <v>1</v>
      </c>
      <c r="P106" s="695"/>
      <c r="Q106" s="695"/>
      <c r="R106" s="695">
        <v>1</v>
      </c>
      <c r="S106" s="695"/>
      <c r="T106" s="695"/>
      <c r="U106" s="695"/>
      <c r="V106" s="696">
        <f>SUM('Formulario PPGR2'!$J106:$U106)</f>
        <v>3</v>
      </c>
      <c r="W106" s="691" t="s">
        <v>245</v>
      </c>
      <c r="X106" s="691" t="s">
        <v>254</v>
      </c>
      <c r="Y106" s="688"/>
      <c r="Z106" s="714" t="s">
        <v>147</v>
      </c>
      <c r="AA106" s="697"/>
      <c r="AB106" s="697"/>
      <c r="AC106" s="697"/>
      <c r="AD106" s="697"/>
      <c r="AE106" s="697"/>
      <c r="AF106" s="697"/>
      <c r="AG106" s="697"/>
      <c r="AH106" s="697"/>
      <c r="AI106" s="697"/>
      <c r="AJ106" s="697"/>
      <c r="AK106" s="697"/>
      <c r="AL106" s="697"/>
      <c r="AM106" s="697"/>
      <c r="AN106" s="697"/>
      <c r="AO106" s="697"/>
      <c r="AP106" s="697"/>
      <c r="AQ106" s="697"/>
      <c r="AR106" s="697"/>
      <c r="AS106" s="697"/>
      <c r="AT106" s="697"/>
      <c r="AU106" s="697"/>
      <c r="AV106" s="697"/>
      <c r="AW106" s="697"/>
      <c r="AX106" s="697"/>
      <c r="AY106" s="697"/>
      <c r="AZ106" s="697"/>
      <c r="BA106" s="697"/>
      <c r="BB106" s="697"/>
    </row>
    <row r="107" spans="2:54" s="698" customFormat="1" ht="48.6" customHeight="1" x14ac:dyDescent="0.25">
      <c r="B107" s="694" t="e">
        <f>IF('Formulario PPGR2'!$G107="","",CONCATENATE('Formulario PPGR2'!$C107,".",'Formulario PPGR2'!$D107,".",'Formulario PPGR2'!$E107,".",'Formulario PPGR2'!$F107))</f>
        <v>#REF!</v>
      </c>
      <c r="C107" s="694"/>
      <c r="D107" s="694" t="e">
        <f>IF('Formulario PPGR2'!$G107="","",'Formulario PPGR1'!#REF!)</f>
        <v>#REF!</v>
      </c>
      <c r="E107" s="694" t="e">
        <f>IF('Formulario PPGR2'!$G107="","",'Formulario PPGR1'!#REF!)</f>
        <v>#REF!</v>
      </c>
      <c r="F107" s="694" t="e">
        <f>IF('Formulario PPGR2'!$G107="","",'Formulario PPGR1'!#REF!)</f>
        <v>#REF!</v>
      </c>
      <c r="G107" s="688" t="s">
        <v>146</v>
      </c>
      <c r="H107" s="689" t="s">
        <v>472</v>
      </c>
      <c r="I107" s="688" t="s">
        <v>473</v>
      </c>
      <c r="J107" s="695"/>
      <c r="K107" s="695"/>
      <c r="L107" s="695"/>
      <c r="M107" s="695"/>
      <c r="N107" s="695"/>
      <c r="O107" s="695"/>
      <c r="P107" s="695"/>
      <c r="Q107" s="695"/>
      <c r="R107" s="695"/>
      <c r="S107" s="695">
        <v>1</v>
      </c>
      <c r="T107" s="695"/>
      <c r="U107" s="695"/>
      <c r="V107" s="696">
        <f>SUM('Formulario PPGR2'!$J107:$U107)</f>
        <v>1</v>
      </c>
      <c r="W107" s="691" t="s">
        <v>258</v>
      </c>
      <c r="X107" s="691" t="s">
        <v>251</v>
      </c>
      <c r="Y107" s="688"/>
      <c r="Z107" s="714" t="s">
        <v>147</v>
      </c>
      <c r="AA107" s="697"/>
      <c r="AB107" s="697"/>
      <c r="AC107" s="697"/>
      <c r="AD107" s="697"/>
      <c r="AE107" s="697"/>
      <c r="AF107" s="697"/>
      <c r="AG107" s="697"/>
      <c r="AH107" s="697"/>
      <c r="AI107" s="697"/>
      <c r="AJ107" s="697"/>
      <c r="AK107" s="697"/>
      <c r="AL107" s="697"/>
      <c r="AM107" s="697"/>
      <c r="AN107" s="697"/>
      <c r="AO107" s="697"/>
      <c r="AP107" s="697"/>
      <c r="AQ107" s="697"/>
      <c r="AR107" s="697"/>
      <c r="AS107" s="697"/>
      <c r="AT107" s="697"/>
      <c r="AU107" s="697"/>
      <c r="AV107" s="697"/>
      <c r="AW107" s="697"/>
      <c r="AX107" s="697"/>
      <c r="AY107" s="697"/>
      <c r="AZ107" s="697"/>
      <c r="BA107" s="697"/>
      <c r="BB107" s="697"/>
    </row>
    <row r="108" spans="2:54" s="698" customFormat="1" ht="33" customHeight="1" x14ac:dyDescent="0.25">
      <c r="B108" s="694" t="e">
        <f>IF('Formulario PPGR2'!$G108="","",CONCATENATE('Formulario PPGR2'!$C108,".",'Formulario PPGR2'!$D108,".",'Formulario PPGR2'!$E108,".",'Formulario PPGR2'!$F108))</f>
        <v>#REF!</v>
      </c>
      <c r="C108" s="694"/>
      <c r="D108" s="694" t="e">
        <f>IF('Formulario PPGR2'!$G108="","",'Formulario PPGR1'!#REF!)</f>
        <v>#REF!</v>
      </c>
      <c r="E108" s="694" t="e">
        <f>IF('Formulario PPGR2'!$G108="","",'Formulario PPGR1'!#REF!)</f>
        <v>#REF!</v>
      </c>
      <c r="F108" s="694" t="e">
        <f>IF('Formulario PPGR2'!$G108="","",'Formulario PPGR1'!#REF!)</f>
        <v>#REF!</v>
      </c>
      <c r="G108" s="688" t="s">
        <v>146</v>
      </c>
      <c r="H108" s="689" t="s">
        <v>474</v>
      </c>
      <c r="I108" s="688" t="s">
        <v>475</v>
      </c>
      <c r="J108" s="695"/>
      <c r="K108" s="695"/>
      <c r="L108" s="695"/>
      <c r="M108" s="695"/>
      <c r="N108" s="695"/>
      <c r="O108" s="695"/>
      <c r="P108" s="695"/>
      <c r="Q108" s="695"/>
      <c r="R108" s="695"/>
      <c r="S108" s="695"/>
      <c r="T108" s="695"/>
      <c r="U108" s="695">
        <v>1</v>
      </c>
      <c r="V108" s="696">
        <f>SUM('Formulario PPGR2'!$J108:$U108)</f>
        <v>1</v>
      </c>
      <c r="W108" s="691" t="s">
        <v>258</v>
      </c>
      <c r="X108" s="691" t="s">
        <v>251</v>
      </c>
      <c r="Y108" s="688"/>
      <c r="Z108" s="714" t="s">
        <v>147</v>
      </c>
      <c r="AA108" s="697"/>
      <c r="AB108" s="697"/>
      <c r="AC108" s="697"/>
      <c r="AD108" s="697"/>
      <c r="AE108" s="697"/>
      <c r="AF108" s="697"/>
      <c r="AG108" s="697"/>
      <c r="AH108" s="697"/>
      <c r="AI108" s="697"/>
      <c r="AJ108" s="697"/>
      <c r="AK108" s="697"/>
      <c r="AL108" s="697"/>
      <c r="AM108" s="697"/>
      <c r="AN108" s="697"/>
      <c r="AO108" s="697"/>
      <c r="AP108" s="697"/>
      <c r="AQ108" s="697"/>
      <c r="AR108" s="697"/>
      <c r="AS108" s="697"/>
      <c r="AT108" s="697"/>
      <c r="AU108" s="697"/>
      <c r="AV108" s="697"/>
      <c r="AW108" s="697"/>
      <c r="AX108" s="697"/>
      <c r="AY108" s="697"/>
      <c r="AZ108" s="697"/>
      <c r="BA108" s="697"/>
      <c r="BB108" s="697"/>
    </row>
    <row r="109" spans="2:54" s="698" customFormat="1" ht="55.9" customHeight="1" x14ac:dyDescent="0.25">
      <c r="B109" s="694" t="e">
        <f>IF('Formulario PPGR2'!$G109="","",CONCATENATE('Formulario PPGR2'!$C109,".",'Formulario PPGR2'!$D109,".",'Formulario PPGR2'!$E109,".",'Formulario PPGR2'!$F109))</f>
        <v>#REF!</v>
      </c>
      <c r="C109" s="694"/>
      <c r="D109" s="694" t="e">
        <f>IF('Formulario PPGR2'!$G109="","",'Formulario PPGR1'!#REF!)</f>
        <v>#REF!</v>
      </c>
      <c r="E109" s="694" t="e">
        <f>IF('Formulario PPGR2'!$G109="","",'Formulario PPGR1'!#REF!)</f>
        <v>#REF!</v>
      </c>
      <c r="F109" s="694" t="e">
        <f>IF('Formulario PPGR2'!$G109="","",'Formulario PPGR1'!#REF!)</f>
        <v>#REF!</v>
      </c>
      <c r="G109" s="688" t="s">
        <v>146</v>
      </c>
      <c r="H109" s="689" t="s">
        <v>476</v>
      </c>
      <c r="I109" s="688" t="s">
        <v>477</v>
      </c>
      <c r="J109" s="695"/>
      <c r="K109" s="695"/>
      <c r="L109" s="695">
        <v>1</v>
      </c>
      <c r="M109" s="695"/>
      <c r="N109" s="695"/>
      <c r="O109" s="695"/>
      <c r="P109" s="695"/>
      <c r="Q109" s="695"/>
      <c r="R109" s="695"/>
      <c r="S109" s="695"/>
      <c r="T109" s="695"/>
      <c r="U109" s="695"/>
      <c r="V109" s="696">
        <f>SUM('Formulario PPGR2'!$J109:$U109)</f>
        <v>1</v>
      </c>
      <c r="W109" s="691" t="s">
        <v>258</v>
      </c>
      <c r="X109" s="691" t="s">
        <v>251</v>
      </c>
      <c r="Y109" s="688"/>
      <c r="Z109" s="714" t="s">
        <v>147</v>
      </c>
      <c r="AA109" s="697"/>
      <c r="AB109" s="697"/>
      <c r="AC109" s="697"/>
      <c r="AD109" s="697"/>
      <c r="AE109" s="697"/>
      <c r="AF109" s="697"/>
      <c r="AG109" s="697"/>
      <c r="AH109" s="697"/>
      <c r="AI109" s="697"/>
      <c r="AJ109" s="697"/>
      <c r="AK109" s="697"/>
      <c r="AL109" s="697"/>
      <c r="AM109" s="697"/>
      <c r="AN109" s="697"/>
      <c r="AO109" s="697"/>
      <c r="AP109" s="697"/>
      <c r="AQ109" s="697"/>
      <c r="AR109" s="697"/>
      <c r="AS109" s="697"/>
      <c r="AT109" s="697"/>
      <c r="AU109" s="697"/>
      <c r="AV109" s="697"/>
      <c r="AW109" s="697"/>
      <c r="AX109" s="697"/>
      <c r="AY109" s="697"/>
      <c r="AZ109" s="697"/>
      <c r="BA109" s="697"/>
      <c r="BB109" s="697"/>
    </row>
    <row r="110" spans="2:54" s="698" customFormat="1" ht="67.900000000000006" customHeight="1" x14ac:dyDescent="0.25">
      <c r="B110" s="694" t="e">
        <f>IF('Formulario PPGR2'!$G110="","",CONCATENATE('Formulario PPGR2'!$C110,".",'Formulario PPGR2'!$D110,".",'Formulario PPGR2'!$E110,".",'Formulario PPGR2'!$F110))</f>
        <v>#REF!</v>
      </c>
      <c r="C110" s="694"/>
      <c r="D110" s="694" t="e">
        <f>IF('Formulario PPGR2'!$G110="","",'Formulario PPGR1'!#REF!)</f>
        <v>#REF!</v>
      </c>
      <c r="E110" s="694" t="e">
        <f>IF('Formulario PPGR2'!$G110="","",'Formulario PPGR1'!#REF!)</f>
        <v>#REF!</v>
      </c>
      <c r="F110" s="694" t="e">
        <f>IF('Formulario PPGR2'!$G110="","",'Formulario PPGR1'!#REF!)</f>
        <v>#REF!</v>
      </c>
      <c r="G110" s="688" t="s">
        <v>146</v>
      </c>
      <c r="H110" s="689" t="s">
        <v>478</v>
      </c>
      <c r="I110" s="688" t="s">
        <v>479</v>
      </c>
      <c r="J110" s="695">
        <v>1</v>
      </c>
      <c r="K110" s="695"/>
      <c r="L110" s="695"/>
      <c r="M110" s="695"/>
      <c r="N110" s="695"/>
      <c r="O110" s="695"/>
      <c r="P110" s="695"/>
      <c r="Q110" s="695"/>
      <c r="R110" s="695"/>
      <c r="S110" s="695"/>
      <c r="T110" s="695">
        <v>1</v>
      </c>
      <c r="U110" s="695"/>
      <c r="V110" s="696">
        <f>SUM('Formulario PPGR2'!$J110:$U110)</f>
        <v>2</v>
      </c>
      <c r="W110" s="691" t="s">
        <v>258</v>
      </c>
      <c r="X110" s="691" t="s">
        <v>251</v>
      </c>
      <c r="Y110" s="688"/>
      <c r="Z110" s="714" t="s">
        <v>147</v>
      </c>
      <c r="AA110" s="697"/>
      <c r="AB110" s="697"/>
      <c r="AC110" s="697"/>
      <c r="AD110" s="697"/>
      <c r="AE110" s="697"/>
      <c r="AF110" s="697"/>
      <c r="AG110" s="697"/>
      <c r="AH110" s="697"/>
      <c r="AI110" s="697"/>
      <c r="AJ110" s="697"/>
      <c r="AK110" s="697"/>
      <c r="AL110" s="697"/>
      <c r="AM110" s="697"/>
      <c r="AN110" s="697"/>
      <c r="AO110" s="697"/>
      <c r="AP110" s="697"/>
      <c r="AQ110" s="697"/>
      <c r="AR110" s="697"/>
      <c r="AS110" s="697"/>
      <c r="AT110" s="697"/>
      <c r="AU110" s="697"/>
      <c r="AV110" s="697"/>
      <c r="AW110" s="697"/>
      <c r="AX110" s="697"/>
      <c r="AY110" s="697"/>
      <c r="AZ110" s="697"/>
      <c r="BA110" s="697"/>
      <c r="BB110" s="697"/>
    </row>
    <row r="111" spans="2:54" s="698" customFormat="1" ht="44.45" customHeight="1" x14ac:dyDescent="0.25">
      <c r="B111" s="694" t="e">
        <f>IF('Formulario PPGR2'!$G111="","",CONCATENATE('Formulario PPGR2'!$C111,".",'Formulario PPGR2'!$D111,".",'Formulario PPGR2'!$E111,".",'Formulario PPGR2'!$F111))</f>
        <v>#REF!</v>
      </c>
      <c r="C111" s="694"/>
      <c r="D111" s="694" t="e">
        <f>IF('Formulario PPGR2'!$G111="","",'Formulario PPGR1'!#REF!)</f>
        <v>#REF!</v>
      </c>
      <c r="E111" s="694" t="e">
        <f>IF('Formulario PPGR2'!$G111="","",'Formulario PPGR1'!#REF!)</f>
        <v>#REF!</v>
      </c>
      <c r="F111" s="694" t="e">
        <f>IF('Formulario PPGR2'!$G111="","",'Formulario PPGR1'!#REF!)</f>
        <v>#REF!</v>
      </c>
      <c r="G111" s="688" t="s">
        <v>146</v>
      </c>
      <c r="H111" s="689" t="s">
        <v>480</v>
      </c>
      <c r="I111" s="688" t="s">
        <v>481</v>
      </c>
      <c r="J111" s="695"/>
      <c r="K111" s="695"/>
      <c r="L111" s="695"/>
      <c r="M111" s="695"/>
      <c r="N111" s="695"/>
      <c r="O111" s="695"/>
      <c r="P111" s="695"/>
      <c r="Q111" s="695">
        <v>1</v>
      </c>
      <c r="R111" s="695"/>
      <c r="S111" s="695"/>
      <c r="T111" s="695"/>
      <c r="U111" s="695"/>
      <c r="V111" s="696">
        <f>SUM('Formulario PPGR2'!$J111:$U111)</f>
        <v>1</v>
      </c>
      <c r="W111" s="691" t="s">
        <v>245</v>
      </c>
      <c r="X111" s="691"/>
      <c r="Y111" s="688"/>
      <c r="Z111" s="714" t="s">
        <v>147</v>
      </c>
      <c r="AA111" s="697"/>
      <c r="AB111" s="697"/>
      <c r="AC111" s="697"/>
      <c r="AD111" s="697"/>
      <c r="AE111" s="697"/>
      <c r="AF111" s="697"/>
      <c r="AG111" s="697"/>
      <c r="AH111" s="697"/>
      <c r="AI111" s="697"/>
      <c r="AJ111" s="697"/>
      <c r="AK111" s="697"/>
      <c r="AL111" s="697"/>
      <c r="AM111" s="697"/>
      <c r="AN111" s="697"/>
      <c r="AO111" s="697"/>
      <c r="AP111" s="697"/>
      <c r="AQ111" s="697"/>
      <c r="AR111" s="697"/>
      <c r="AS111" s="697"/>
      <c r="AT111" s="697"/>
      <c r="AU111" s="697"/>
      <c r="AV111" s="697"/>
      <c r="AW111" s="697"/>
      <c r="AX111" s="697"/>
      <c r="AY111" s="697"/>
      <c r="AZ111" s="697"/>
      <c r="BA111" s="697"/>
      <c r="BB111" s="697"/>
    </row>
    <row r="112" spans="2:54" s="698" customFormat="1" ht="55.15" customHeight="1" x14ac:dyDescent="0.25">
      <c r="B112" s="694" t="e">
        <f>IF('Formulario PPGR2'!$G112="","",CONCATENATE('Formulario PPGR2'!$C112,".",'Formulario PPGR2'!$D112,".",'Formulario PPGR2'!$E112,".",'Formulario PPGR2'!$F112))</f>
        <v>#REF!</v>
      </c>
      <c r="C112" s="694"/>
      <c r="D112" s="694" t="e">
        <f>IF('Formulario PPGR2'!$G112="","",'Formulario PPGR1'!#REF!)</f>
        <v>#REF!</v>
      </c>
      <c r="E112" s="694" t="e">
        <f>IF('Formulario PPGR2'!$G112="","",'Formulario PPGR1'!#REF!)</f>
        <v>#REF!</v>
      </c>
      <c r="F112" s="694" t="e">
        <f>IF('Formulario PPGR2'!$G112="","",'Formulario PPGR1'!#REF!)</f>
        <v>#REF!</v>
      </c>
      <c r="G112" s="688" t="s">
        <v>148</v>
      </c>
      <c r="H112" s="689" t="s">
        <v>482</v>
      </c>
      <c r="I112" s="688" t="s">
        <v>483</v>
      </c>
      <c r="J112" s="695">
        <v>1</v>
      </c>
      <c r="K112" s="695">
        <v>1</v>
      </c>
      <c r="L112" s="695">
        <v>1</v>
      </c>
      <c r="M112" s="695">
        <v>1</v>
      </c>
      <c r="N112" s="695">
        <v>1</v>
      </c>
      <c r="O112" s="695">
        <v>1</v>
      </c>
      <c r="P112" s="695">
        <v>1</v>
      </c>
      <c r="Q112" s="695">
        <v>1</v>
      </c>
      <c r="R112" s="695">
        <v>1</v>
      </c>
      <c r="S112" s="695">
        <v>1</v>
      </c>
      <c r="T112" s="695">
        <v>1</v>
      </c>
      <c r="U112" s="695">
        <v>1</v>
      </c>
      <c r="V112" s="696">
        <f>SUM('Formulario PPGR2'!$J112:$U112)</f>
        <v>12</v>
      </c>
      <c r="W112" s="691" t="s">
        <v>245</v>
      </c>
      <c r="X112" s="691"/>
      <c r="Y112" s="688"/>
      <c r="Z112" s="714" t="s">
        <v>147</v>
      </c>
      <c r="AA112" s="697"/>
      <c r="AB112" s="697"/>
      <c r="AC112" s="697"/>
      <c r="AD112" s="697"/>
      <c r="AE112" s="697"/>
      <c r="AF112" s="697"/>
      <c r="AG112" s="697"/>
      <c r="AH112" s="697"/>
      <c r="AI112" s="697"/>
      <c r="AJ112" s="697"/>
      <c r="AK112" s="697"/>
      <c r="AL112" s="697"/>
      <c r="AM112" s="697"/>
      <c r="AN112" s="697"/>
      <c r="AO112" s="697"/>
      <c r="AP112" s="697"/>
      <c r="AQ112" s="697"/>
      <c r="AR112" s="697"/>
      <c r="AS112" s="697"/>
      <c r="AT112" s="697"/>
      <c r="AU112" s="697"/>
      <c r="AV112" s="697"/>
      <c r="AW112" s="697"/>
      <c r="AX112" s="697"/>
      <c r="AY112" s="697"/>
      <c r="AZ112" s="697"/>
      <c r="BA112" s="697"/>
      <c r="BB112" s="697"/>
    </row>
    <row r="113" spans="2:54" s="698" customFormat="1" ht="87" customHeight="1" x14ac:dyDescent="0.25">
      <c r="B113" s="694" t="e">
        <f>IF('Formulario PPGR2'!$G113="","",CONCATENATE('Formulario PPGR2'!$C113,".",'Formulario PPGR2'!$D113,".",'Formulario PPGR2'!$E113,".",'Formulario PPGR2'!$F113))</f>
        <v>#REF!</v>
      </c>
      <c r="C113" s="694"/>
      <c r="D113" s="694" t="e">
        <f>IF('Formulario PPGR2'!$G113="","",'Formulario PPGR1'!#REF!)</f>
        <v>#REF!</v>
      </c>
      <c r="E113" s="694" t="e">
        <f>IF('Formulario PPGR2'!$G113="","",'Formulario PPGR1'!#REF!)</f>
        <v>#REF!</v>
      </c>
      <c r="F113" s="694" t="e">
        <f>IF('Formulario PPGR2'!$G113="","",'Formulario PPGR1'!#REF!)</f>
        <v>#REF!</v>
      </c>
      <c r="G113" s="688" t="s">
        <v>148</v>
      </c>
      <c r="H113" s="689" t="s">
        <v>484</v>
      </c>
      <c r="I113" s="688" t="s">
        <v>485</v>
      </c>
      <c r="J113" s="695"/>
      <c r="K113" s="695"/>
      <c r="L113" s="695">
        <v>1</v>
      </c>
      <c r="M113" s="695"/>
      <c r="N113" s="695"/>
      <c r="O113" s="695">
        <v>1</v>
      </c>
      <c r="P113" s="695"/>
      <c r="Q113" s="695"/>
      <c r="R113" s="695">
        <v>1</v>
      </c>
      <c r="S113" s="695"/>
      <c r="T113" s="695"/>
      <c r="U113" s="695">
        <v>1</v>
      </c>
      <c r="V113" s="696">
        <f>SUM('Formulario PPGR2'!$J113:$U113)</f>
        <v>4</v>
      </c>
      <c r="W113" s="691" t="s">
        <v>254</v>
      </c>
      <c r="X113" s="691"/>
      <c r="Y113" s="688"/>
      <c r="Z113" s="714" t="s">
        <v>147</v>
      </c>
      <c r="AA113" s="697"/>
      <c r="AB113" s="697"/>
      <c r="AC113" s="697"/>
      <c r="AD113" s="697"/>
      <c r="AE113" s="697"/>
      <c r="AF113" s="697"/>
      <c r="AG113" s="697"/>
      <c r="AH113" s="697"/>
      <c r="AI113" s="697"/>
      <c r="AJ113" s="697"/>
      <c r="AK113" s="697"/>
      <c r="AL113" s="697"/>
      <c r="AM113" s="697"/>
      <c r="AN113" s="697"/>
      <c r="AO113" s="697"/>
      <c r="AP113" s="697"/>
      <c r="AQ113" s="697"/>
      <c r="AR113" s="697"/>
      <c r="AS113" s="697"/>
      <c r="AT113" s="697"/>
      <c r="AU113" s="697"/>
      <c r="AV113" s="697"/>
      <c r="AW113" s="697"/>
      <c r="AX113" s="697"/>
      <c r="AY113" s="697"/>
      <c r="AZ113" s="697"/>
      <c r="BA113" s="697"/>
      <c r="BB113" s="697"/>
    </row>
    <row r="114" spans="2:54" s="698" customFormat="1" ht="72" customHeight="1" x14ac:dyDescent="0.25">
      <c r="B114" s="694" t="e">
        <f>IF('Formulario PPGR2'!$G114="","",CONCATENATE('Formulario PPGR2'!$C114,".",'Formulario PPGR2'!$D114,".",'Formulario PPGR2'!$E114,".",'Formulario PPGR2'!$F114))</f>
        <v>#REF!</v>
      </c>
      <c r="C114" s="694"/>
      <c r="D114" s="694" t="e">
        <f>IF('Formulario PPGR2'!$G114="","",'Formulario PPGR1'!#REF!)</f>
        <v>#REF!</v>
      </c>
      <c r="E114" s="694" t="e">
        <f>IF('Formulario PPGR2'!$G114="","",'Formulario PPGR1'!#REF!)</f>
        <v>#REF!</v>
      </c>
      <c r="F114" s="694" t="e">
        <f>IF('Formulario PPGR2'!$G114="","",'Formulario PPGR1'!#REF!)</f>
        <v>#REF!</v>
      </c>
      <c r="G114" s="688" t="s">
        <v>148</v>
      </c>
      <c r="H114" s="689" t="s">
        <v>486</v>
      </c>
      <c r="I114" s="688" t="s">
        <v>487</v>
      </c>
      <c r="J114" s="695"/>
      <c r="K114" s="695"/>
      <c r="L114" s="695"/>
      <c r="M114" s="695">
        <v>1</v>
      </c>
      <c r="N114" s="695"/>
      <c r="O114" s="695"/>
      <c r="P114" s="695">
        <v>1</v>
      </c>
      <c r="Q114" s="695"/>
      <c r="R114" s="695"/>
      <c r="S114" s="695">
        <v>1</v>
      </c>
      <c r="T114" s="695"/>
      <c r="U114" s="695"/>
      <c r="V114" s="696">
        <f>SUM('Formulario PPGR2'!$J114:$U114)</f>
        <v>3</v>
      </c>
      <c r="W114" s="691" t="s">
        <v>245</v>
      </c>
      <c r="X114" s="691" t="s">
        <v>254</v>
      </c>
      <c r="Y114" s="688"/>
      <c r="Z114" s="714" t="s">
        <v>147</v>
      </c>
      <c r="AA114" s="697"/>
      <c r="AB114" s="697"/>
      <c r="AC114" s="697"/>
      <c r="AD114" s="697"/>
      <c r="AE114" s="697"/>
      <c r="AF114" s="697"/>
      <c r="AG114" s="697"/>
      <c r="AH114" s="697"/>
      <c r="AI114" s="697"/>
      <c r="AJ114" s="697"/>
      <c r="AK114" s="697"/>
      <c r="AL114" s="697"/>
      <c r="AM114" s="697"/>
      <c r="AN114" s="697"/>
      <c r="AO114" s="697"/>
      <c r="AP114" s="697"/>
      <c r="AQ114" s="697"/>
      <c r="AR114" s="697"/>
      <c r="AS114" s="697"/>
      <c r="AT114" s="697"/>
      <c r="AU114" s="697"/>
      <c r="AV114" s="697"/>
      <c r="AW114" s="697"/>
      <c r="AX114" s="697"/>
      <c r="AY114" s="697"/>
      <c r="AZ114" s="697"/>
      <c r="BA114" s="697"/>
      <c r="BB114" s="697"/>
    </row>
    <row r="115" spans="2:54" s="698" customFormat="1" ht="49.15" customHeight="1" x14ac:dyDescent="0.25">
      <c r="B115" s="694" t="e">
        <f>IF('Formulario PPGR2'!$G115="","",CONCATENATE('Formulario PPGR2'!$C115,".",'Formulario PPGR2'!$D115,".",'Formulario PPGR2'!$E115,".",'Formulario PPGR2'!$F115))</f>
        <v>#REF!</v>
      </c>
      <c r="C115" s="694"/>
      <c r="D115" s="694" t="e">
        <f>IF('Formulario PPGR2'!$G115="","",'Formulario PPGR1'!#REF!)</f>
        <v>#REF!</v>
      </c>
      <c r="E115" s="694" t="e">
        <f>IF('Formulario PPGR2'!$G115="","",'Formulario PPGR1'!#REF!)</f>
        <v>#REF!</v>
      </c>
      <c r="F115" s="694" t="e">
        <f>IF('Formulario PPGR2'!$G115="","",'Formulario PPGR1'!#REF!)</f>
        <v>#REF!</v>
      </c>
      <c r="G115" s="688" t="s">
        <v>148</v>
      </c>
      <c r="H115" s="689" t="s">
        <v>488</v>
      </c>
      <c r="I115" s="688" t="s">
        <v>489</v>
      </c>
      <c r="J115" s="695"/>
      <c r="K115" s="695"/>
      <c r="L115" s="695">
        <v>1</v>
      </c>
      <c r="M115" s="695"/>
      <c r="N115" s="695"/>
      <c r="O115" s="695">
        <v>1</v>
      </c>
      <c r="P115" s="695"/>
      <c r="Q115" s="695"/>
      <c r="R115" s="695">
        <v>1</v>
      </c>
      <c r="S115" s="695"/>
      <c r="T115" s="695"/>
      <c r="U115" s="695">
        <v>1</v>
      </c>
      <c r="V115" s="696">
        <f>SUM('Formulario PPGR2'!$J115:$U115)</f>
        <v>4</v>
      </c>
      <c r="W115" s="691" t="s">
        <v>245</v>
      </c>
      <c r="X115" s="691" t="s">
        <v>254</v>
      </c>
      <c r="Y115" s="688"/>
      <c r="Z115" s="714" t="s">
        <v>147</v>
      </c>
      <c r="AA115" s="697"/>
      <c r="AB115" s="697"/>
      <c r="AC115" s="697"/>
      <c r="AD115" s="697"/>
      <c r="AE115" s="697"/>
      <c r="AF115" s="697"/>
      <c r="AG115" s="697"/>
      <c r="AH115" s="697"/>
      <c r="AI115" s="697"/>
      <c r="AJ115" s="697"/>
      <c r="AK115" s="697"/>
      <c r="AL115" s="697"/>
      <c r="AM115" s="697"/>
      <c r="AN115" s="697"/>
      <c r="AO115" s="697"/>
      <c r="AP115" s="697"/>
      <c r="AQ115" s="697"/>
      <c r="AR115" s="697"/>
      <c r="AS115" s="697"/>
      <c r="AT115" s="697"/>
      <c r="AU115" s="697"/>
      <c r="AV115" s="697"/>
      <c r="AW115" s="697"/>
      <c r="AX115" s="697"/>
      <c r="AY115" s="697"/>
      <c r="AZ115" s="697"/>
      <c r="BA115" s="697"/>
      <c r="BB115" s="697"/>
    </row>
    <row r="116" spans="2:54" s="698" customFormat="1" ht="39" customHeight="1" x14ac:dyDescent="0.25">
      <c r="B116" s="694" t="e">
        <f>IF('Formulario PPGR2'!$G116="","",CONCATENATE('Formulario PPGR2'!$C116,".",'Formulario PPGR2'!$D116,".",'Formulario PPGR2'!$E116,".",'Formulario PPGR2'!$F116))</f>
        <v>#REF!</v>
      </c>
      <c r="C116" s="694"/>
      <c r="D116" s="694" t="e">
        <f>IF('Formulario PPGR2'!$G116="","",'Formulario PPGR1'!#REF!)</f>
        <v>#REF!</v>
      </c>
      <c r="E116" s="694" t="e">
        <f>IF('Formulario PPGR2'!$G116="","",'Formulario PPGR1'!#REF!)</f>
        <v>#REF!</v>
      </c>
      <c r="F116" s="694" t="e">
        <f>IF('Formulario PPGR2'!$G116="","",'Formulario PPGR1'!#REF!)</f>
        <v>#REF!</v>
      </c>
      <c r="G116" s="688" t="s">
        <v>148</v>
      </c>
      <c r="H116" s="689" t="s">
        <v>490</v>
      </c>
      <c r="I116" s="688" t="s">
        <v>491</v>
      </c>
      <c r="J116" s="695"/>
      <c r="K116" s="695"/>
      <c r="L116" s="695">
        <v>1</v>
      </c>
      <c r="M116" s="695"/>
      <c r="N116" s="695"/>
      <c r="O116" s="695">
        <v>1</v>
      </c>
      <c r="P116" s="695"/>
      <c r="Q116" s="695"/>
      <c r="R116" s="695">
        <v>1</v>
      </c>
      <c r="S116" s="695"/>
      <c r="T116" s="695"/>
      <c r="U116" s="695">
        <v>1</v>
      </c>
      <c r="V116" s="696">
        <f>SUM('Formulario PPGR2'!$J116:$U116)</f>
        <v>4</v>
      </c>
      <c r="W116" s="691" t="s">
        <v>245</v>
      </c>
      <c r="X116" s="691"/>
      <c r="Y116" s="688"/>
      <c r="Z116" s="714" t="s">
        <v>147</v>
      </c>
      <c r="AA116" s="697"/>
      <c r="AB116" s="697"/>
      <c r="AC116" s="697"/>
      <c r="AD116" s="697"/>
      <c r="AE116" s="697"/>
      <c r="AF116" s="697"/>
      <c r="AG116" s="697"/>
      <c r="AH116" s="697"/>
      <c r="AI116" s="697"/>
      <c r="AJ116" s="697"/>
      <c r="AK116" s="697"/>
      <c r="AL116" s="697"/>
      <c r="AM116" s="697"/>
      <c r="AN116" s="697"/>
      <c r="AO116" s="697"/>
      <c r="AP116" s="697"/>
      <c r="AQ116" s="697"/>
      <c r="AR116" s="697"/>
      <c r="AS116" s="697"/>
      <c r="AT116" s="697"/>
      <c r="AU116" s="697"/>
      <c r="AV116" s="697"/>
      <c r="AW116" s="697"/>
      <c r="AX116" s="697"/>
      <c r="AY116" s="697"/>
      <c r="AZ116" s="697"/>
      <c r="BA116" s="697"/>
      <c r="BB116" s="697"/>
    </row>
    <row r="117" spans="2:54" s="698" customFormat="1" ht="44.45" customHeight="1" x14ac:dyDescent="0.25">
      <c r="B117" s="694" t="e">
        <f>IF('Formulario PPGR2'!$G117="","",CONCATENATE('Formulario PPGR2'!$C117,".",'Formulario PPGR2'!$D117,".",'Formulario PPGR2'!$E117,".",'Formulario PPGR2'!$F117))</f>
        <v>#REF!</v>
      </c>
      <c r="C117" s="694"/>
      <c r="D117" s="694" t="e">
        <f>IF('Formulario PPGR2'!$G117="","",'Formulario PPGR1'!#REF!)</f>
        <v>#REF!</v>
      </c>
      <c r="E117" s="694" t="e">
        <f>IF('Formulario PPGR2'!$G117="","",'Formulario PPGR1'!#REF!)</f>
        <v>#REF!</v>
      </c>
      <c r="F117" s="694" t="e">
        <f>IF('Formulario PPGR2'!$G117="","",'Formulario PPGR1'!#REF!)</f>
        <v>#REF!</v>
      </c>
      <c r="G117" s="688" t="s">
        <v>148</v>
      </c>
      <c r="H117" s="689" t="s">
        <v>492</v>
      </c>
      <c r="I117" s="688" t="s">
        <v>493</v>
      </c>
      <c r="J117" s="695"/>
      <c r="K117" s="695"/>
      <c r="L117" s="695">
        <v>1</v>
      </c>
      <c r="M117" s="695"/>
      <c r="N117" s="695"/>
      <c r="O117" s="695">
        <v>1</v>
      </c>
      <c r="P117" s="695"/>
      <c r="Q117" s="695"/>
      <c r="R117" s="695">
        <v>1</v>
      </c>
      <c r="S117" s="695"/>
      <c r="T117" s="695"/>
      <c r="U117" s="695">
        <v>1</v>
      </c>
      <c r="V117" s="696">
        <f>SUM('Formulario PPGR2'!$J117:$U117)</f>
        <v>4</v>
      </c>
      <c r="W117" s="691" t="s">
        <v>254</v>
      </c>
      <c r="X117" s="691"/>
      <c r="Y117" s="688"/>
      <c r="Z117" s="714" t="s">
        <v>147</v>
      </c>
      <c r="AA117" s="697"/>
      <c r="AB117" s="697"/>
      <c r="AC117" s="697"/>
      <c r="AD117" s="697"/>
      <c r="AE117" s="697"/>
      <c r="AF117" s="697"/>
      <c r="AG117" s="697"/>
      <c r="AH117" s="697"/>
      <c r="AI117" s="697"/>
      <c r="AJ117" s="697"/>
      <c r="AK117" s="697"/>
      <c r="AL117" s="697"/>
      <c r="AM117" s="697"/>
      <c r="AN117" s="697"/>
      <c r="AO117" s="697"/>
      <c r="AP117" s="697"/>
      <c r="AQ117" s="697"/>
      <c r="AR117" s="697"/>
      <c r="AS117" s="697"/>
      <c r="AT117" s="697"/>
      <c r="AU117" s="697"/>
      <c r="AV117" s="697"/>
      <c r="AW117" s="697"/>
      <c r="AX117" s="697"/>
      <c r="AY117" s="697"/>
      <c r="AZ117" s="697"/>
      <c r="BA117" s="697"/>
      <c r="BB117" s="697"/>
    </row>
    <row r="118" spans="2:54" s="698" customFormat="1" ht="54" customHeight="1" x14ac:dyDescent="0.25">
      <c r="B118" s="694" t="e">
        <f>IF('Formulario PPGR2'!$G118="","",CONCATENATE('Formulario PPGR2'!$C118,".",'Formulario PPGR2'!$D118,".",'Formulario PPGR2'!$E118,".",'Formulario PPGR2'!$F118))</f>
        <v>#REF!</v>
      </c>
      <c r="C118" s="694"/>
      <c r="D118" s="694" t="e">
        <f>IF('Formulario PPGR2'!$G118="","",'Formulario PPGR1'!#REF!)</f>
        <v>#REF!</v>
      </c>
      <c r="E118" s="694" t="e">
        <f>IF('Formulario PPGR2'!$G118="","",'Formulario PPGR1'!#REF!)</f>
        <v>#REF!</v>
      </c>
      <c r="F118" s="694" t="e">
        <f>IF('Formulario PPGR2'!$G118="","",'Formulario PPGR1'!#REF!)</f>
        <v>#REF!</v>
      </c>
      <c r="G118" s="688" t="s">
        <v>148</v>
      </c>
      <c r="H118" s="689" t="s">
        <v>494</v>
      </c>
      <c r="I118" s="688" t="s">
        <v>495</v>
      </c>
      <c r="J118" s="695"/>
      <c r="K118" s="695"/>
      <c r="L118" s="695">
        <v>1</v>
      </c>
      <c r="M118" s="695"/>
      <c r="N118" s="695"/>
      <c r="O118" s="695">
        <v>1</v>
      </c>
      <c r="P118" s="695"/>
      <c r="Q118" s="695"/>
      <c r="R118" s="695">
        <v>1</v>
      </c>
      <c r="S118" s="695"/>
      <c r="T118" s="695"/>
      <c r="U118" s="695">
        <v>1</v>
      </c>
      <c r="V118" s="696">
        <f>SUM('Formulario PPGR2'!$J118:$U118)</f>
        <v>4</v>
      </c>
      <c r="W118" s="691" t="s">
        <v>245</v>
      </c>
      <c r="X118" s="691" t="s">
        <v>254</v>
      </c>
      <c r="Y118" s="688"/>
      <c r="Z118" s="714" t="s">
        <v>147</v>
      </c>
      <c r="AA118" s="697"/>
      <c r="AB118" s="697"/>
      <c r="AC118" s="697"/>
      <c r="AD118" s="697"/>
      <c r="AE118" s="697"/>
      <c r="AF118" s="697"/>
      <c r="AG118" s="697"/>
      <c r="AH118" s="697"/>
      <c r="AI118" s="697"/>
      <c r="AJ118" s="697"/>
      <c r="AK118" s="697"/>
      <c r="AL118" s="697"/>
      <c r="AM118" s="697"/>
      <c r="AN118" s="697"/>
      <c r="AO118" s="697"/>
      <c r="AP118" s="697"/>
      <c r="AQ118" s="697"/>
      <c r="AR118" s="697"/>
      <c r="AS118" s="697"/>
      <c r="AT118" s="697"/>
      <c r="AU118" s="697"/>
      <c r="AV118" s="697"/>
      <c r="AW118" s="697"/>
      <c r="AX118" s="697"/>
      <c r="AY118" s="697"/>
      <c r="AZ118" s="697"/>
      <c r="BA118" s="697"/>
      <c r="BB118" s="697"/>
    </row>
    <row r="119" spans="2:54" s="698" customFormat="1" ht="50.45" customHeight="1" x14ac:dyDescent="0.25">
      <c r="B119" s="694" t="e">
        <f>IF('Formulario PPGR2'!$G119="","",CONCATENATE('Formulario PPGR2'!$C119,".",'Formulario PPGR2'!$D119,".",'Formulario PPGR2'!$E119,".",'Formulario PPGR2'!$F119))</f>
        <v>#REF!</v>
      </c>
      <c r="C119" s="694"/>
      <c r="D119" s="694" t="e">
        <f>IF('Formulario PPGR2'!$G119="","",'Formulario PPGR1'!#REF!)</f>
        <v>#REF!</v>
      </c>
      <c r="E119" s="694" t="e">
        <f>IF('Formulario PPGR2'!$G119="","",'Formulario PPGR1'!#REF!)</f>
        <v>#REF!</v>
      </c>
      <c r="F119" s="694" t="e">
        <f>IF('Formulario PPGR2'!$G119="","",'Formulario PPGR1'!#REF!)</f>
        <v>#REF!</v>
      </c>
      <c r="G119" s="688" t="s">
        <v>148</v>
      </c>
      <c r="H119" s="689" t="s">
        <v>496</v>
      </c>
      <c r="I119" s="688" t="s">
        <v>497</v>
      </c>
      <c r="J119" s="695">
        <v>1</v>
      </c>
      <c r="K119" s="695">
        <v>1</v>
      </c>
      <c r="L119" s="695">
        <v>1</v>
      </c>
      <c r="M119" s="695">
        <v>1</v>
      </c>
      <c r="N119" s="695">
        <v>1</v>
      </c>
      <c r="O119" s="695">
        <v>1</v>
      </c>
      <c r="P119" s="695">
        <v>1</v>
      </c>
      <c r="Q119" s="695">
        <v>1</v>
      </c>
      <c r="R119" s="695">
        <v>1</v>
      </c>
      <c r="S119" s="695">
        <v>1</v>
      </c>
      <c r="T119" s="695">
        <v>1</v>
      </c>
      <c r="U119" s="695">
        <v>1</v>
      </c>
      <c r="V119" s="696">
        <f>SUM('Formulario PPGR2'!$J119:$U119)</f>
        <v>12</v>
      </c>
      <c r="W119" s="691" t="s">
        <v>244</v>
      </c>
      <c r="X119" s="691"/>
      <c r="Y119" s="688"/>
      <c r="Z119" s="714" t="s">
        <v>147</v>
      </c>
      <c r="AA119" s="697"/>
      <c r="AB119" s="697"/>
      <c r="AC119" s="697"/>
      <c r="AD119" s="697"/>
      <c r="AE119" s="697"/>
      <c r="AF119" s="697"/>
      <c r="AG119" s="697"/>
      <c r="AH119" s="697"/>
      <c r="AI119" s="697"/>
      <c r="AJ119" s="697"/>
      <c r="AK119" s="697"/>
      <c r="AL119" s="697"/>
      <c r="AM119" s="697"/>
      <c r="AN119" s="697"/>
      <c r="AO119" s="697"/>
      <c r="AP119" s="697"/>
      <c r="AQ119" s="697"/>
      <c r="AR119" s="697"/>
      <c r="AS119" s="697"/>
      <c r="AT119" s="697"/>
      <c r="AU119" s="697"/>
      <c r="AV119" s="697"/>
      <c r="AW119" s="697"/>
      <c r="AX119" s="697"/>
      <c r="AY119" s="697"/>
      <c r="AZ119" s="697"/>
      <c r="BA119" s="697"/>
      <c r="BB119" s="697"/>
    </row>
    <row r="120" spans="2:54" s="698" customFormat="1" ht="49.9" customHeight="1" x14ac:dyDescent="0.25">
      <c r="B120" s="694" t="e">
        <f>IF('Formulario PPGR2'!$G120="","",CONCATENATE('Formulario PPGR2'!$C120,".",'Formulario PPGR2'!$D120,".",'Formulario PPGR2'!$E120,".",'Formulario PPGR2'!$F120))</f>
        <v>#REF!</v>
      </c>
      <c r="C120" s="694"/>
      <c r="D120" s="694" t="e">
        <f>IF('Formulario PPGR2'!$G120="","",'Formulario PPGR1'!#REF!)</f>
        <v>#REF!</v>
      </c>
      <c r="E120" s="694" t="e">
        <f>IF('Formulario PPGR2'!$G120="","",'Formulario PPGR1'!#REF!)</f>
        <v>#REF!</v>
      </c>
      <c r="F120" s="694" t="e">
        <f>IF('Formulario PPGR2'!$G120="","",'Formulario PPGR1'!#REF!)</f>
        <v>#REF!</v>
      </c>
      <c r="G120" s="688" t="s">
        <v>148</v>
      </c>
      <c r="H120" s="689" t="s">
        <v>498</v>
      </c>
      <c r="I120" s="688" t="s">
        <v>499</v>
      </c>
      <c r="J120" s="695"/>
      <c r="K120" s="695"/>
      <c r="L120" s="695"/>
      <c r="M120" s="695"/>
      <c r="N120" s="695"/>
      <c r="O120" s="695">
        <v>1</v>
      </c>
      <c r="P120" s="695"/>
      <c r="Q120" s="695"/>
      <c r="R120" s="695"/>
      <c r="S120" s="695"/>
      <c r="T120" s="695"/>
      <c r="U120" s="695">
        <v>1</v>
      </c>
      <c r="V120" s="696">
        <f>SUM('Formulario PPGR2'!$J120:$U120)</f>
        <v>2</v>
      </c>
      <c r="W120" s="691" t="s">
        <v>245</v>
      </c>
      <c r="X120" s="691"/>
      <c r="Y120" s="688"/>
      <c r="Z120" s="714" t="s">
        <v>147</v>
      </c>
      <c r="AA120" s="697"/>
      <c r="AB120" s="697"/>
      <c r="AC120" s="697"/>
      <c r="AD120" s="697"/>
      <c r="AE120" s="697"/>
      <c r="AF120" s="697"/>
      <c r="AG120" s="697"/>
      <c r="AH120" s="697"/>
      <c r="AI120" s="697"/>
      <c r="AJ120" s="697"/>
      <c r="AK120" s="697"/>
      <c r="AL120" s="697"/>
      <c r="AM120" s="697"/>
      <c r="AN120" s="697"/>
      <c r="AO120" s="697"/>
      <c r="AP120" s="697"/>
      <c r="AQ120" s="697"/>
      <c r="AR120" s="697"/>
      <c r="AS120" s="697"/>
      <c r="AT120" s="697"/>
      <c r="AU120" s="697"/>
      <c r="AV120" s="697"/>
      <c r="AW120" s="697"/>
      <c r="AX120" s="697"/>
      <c r="AY120" s="697"/>
      <c r="AZ120" s="697"/>
      <c r="BA120" s="697"/>
      <c r="BB120" s="697"/>
    </row>
    <row r="121" spans="2:54" s="698" customFormat="1" ht="71.45" customHeight="1" x14ac:dyDescent="0.25">
      <c r="B121" s="694" t="e">
        <f>IF('Formulario PPGR2'!$G121="","",CONCATENATE('Formulario PPGR2'!$C121,".",'Formulario PPGR2'!$D121,".",'Formulario PPGR2'!$E121,".",'Formulario PPGR2'!$F121))</f>
        <v>#REF!</v>
      </c>
      <c r="C121" s="694"/>
      <c r="D121" s="694" t="e">
        <f>IF('Formulario PPGR2'!$G121="","",'Formulario PPGR1'!#REF!)</f>
        <v>#REF!</v>
      </c>
      <c r="E121" s="694" t="e">
        <f>IF('Formulario PPGR2'!$G121="","",'Formulario PPGR1'!#REF!)</f>
        <v>#REF!</v>
      </c>
      <c r="F121" s="694" t="e">
        <f>IF('Formulario PPGR2'!$G121="","",'Formulario PPGR1'!#REF!)</f>
        <v>#REF!</v>
      </c>
      <c r="G121" s="688" t="s">
        <v>148</v>
      </c>
      <c r="H121" s="689" t="s">
        <v>500</v>
      </c>
      <c r="I121" s="688" t="s">
        <v>501</v>
      </c>
      <c r="J121" s="695"/>
      <c r="K121" s="695"/>
      <c r="L121" s="695"/>
      <c r="M121" s="695"/>
      <c r="N121" s="695"/>
      <c r="O121" s="695">
        <v>1</v>
      </c>
      <c r="P121" s="695"/>
      <c r="Q121" s="695"/>
      <c r="R121" s="695"/>
      <c r="S121" s="695"/>
      <c r="T121" s="695"/>
      <c r="U121" s="695">
        <v>1</v>
      </c>
      <c r="V121" s="696">
        <f>SUM('Formulario PPGR2'!$J121:$U121)</f>
        <v>2</v>
      </c>
      <c r="W121" s="691" t="s">
        <v>245</v>
      </c>
      <c r="X121" s="691"/>
      <c r="Y121" s="688"/>
      <c r="Z121" s="714" t="s">
        <v>147</v>
      </c>
      <c r="AA121" s="697"/>
      <c r="AB121" s="697"/>
      <c r="AC121" s="697"/>
      <c r="AD121" s="697"/>
      <c r="AE121" s="697"/>
      <c r="AF121" s="697"/>
      <c r="AG121" s="697"/>
      <c r="AH121" s="697"/>
      <c r="AI121" s="697"/>
      <c r="AJ121" s="697"/>
      <c r="AK121" s="697"/>
      <c r="AL121" s="697"/>
      <c r="AM121" s="697"/>
      <c r="AN121" s="697"/>
      <c r="AO121" s="697"/>
      <c r="AP121" s="697"/>
      <c r="AQ121" s="697"/>
      <c r="AR121" s="697"/>
      <c r="AS121" s="697"/>
      <c r="AT121" s="697"/>
      <c r="AU121" s="697"/>
      <c r="AV121" s="697"/>
      <c r="AW121" s="697"/>
      <c r="AX121" s="697"/>
      <c r="AY121" s="697"/>
      <c r="AZ121" s="697"/>
      <c r="BA121" s="697"/>
      <c r="BB121" s="697"/>
    </row>
    <row r="122" spans="2:54" s="698" customFormat="1" ht="51" customHeight="1" x14ac:dyDescent="0.25">
      <c r="B122" s="694" t="e">
        <f>IF('Formulario PPGR2'!$G122="","",CONCATENATE('Formulario PPGR2'!$C122,".",'Formulario PPGR2'!$D122,".",'Formulario PPGR2'!$E122,".",'Formulario PPGR2'!$F122))</f>
        <v>#REF!</v>
      </c>
      <c r="C122" s="694"/>
      <c r="D122" s="694" t="e">
        <f>IF('Formulario PPGR2'!$G122="","",'Formulario PPGR1'!#REF!)</f>
        <v>#REF!</v>
      </c>
      <c r="E122" s="694" t="e">
        <f>IF('Formulario PPGR2'!$G122="","",'Formulario PPGR1'!#REF!)</f>
        <v>#REF!</v>
      </c>
      <c r="F122" s="694" t="e">
        <f>IF('Formulario PPGR2'!$G122="","",'Formulario PPGR1'!#REF!)</f>
        <v>#REF!</v>
      </c>
      <c r="G122" s="688" t="s">
        <v>148</v>
      </c>
      <c r="H122" s="689" t="s">
        <v>502</v>
      </c>
      <c r="I122" s="688" t="s">
        <v>503</v>
      </c>
      <c r="J122" s="695"/>
      <c r="K122" s="695"/>
      <c r="L122" s="695">
        <v>1</v>
      </c>
      <c r="M122" s="695"/>
      <c r="N122" s="695"/>
      <c r="O122" s="695">
        <v>1</v>
      </c>
      <c r="P122" s="695"/>
      <c r="Q122" s="695"/>
      <c r="R122" s="695">
        <v>1</v>
      </c>
      <c r="S122" s="695"/>
      <c r="T122" s="695"/>
      <c r="U122" s="695">
        <v>1</v>
      </c>
      <c r="V122" s="696">
        <f>SUM('Formulario PPGR2'!$J122:$U122)</f>
        <v>4</v>
      </c>
      <c r="W122" s="691" t="s">
        <v>245</v>
      </c>
      <c r="X122" s="691"/>
      <c r="Y122" s="688"/>
      <c r="Z122" s="714" t="s">
        <v>147</v>
      </c>
      <c r="AA122" s="697"/>
      <c r="AB122" s="697"/>
      <c r="AC122" s="697"/>
      <c r="AD122" s="697"/>
      <c r="AE122" s="697"/>
      <c r="AF122" s="697"/>
      <c r="AG122" s="697"/>
      <c r="AH122" s="697"/>
      <c r="AI122" s="697"/>
      <c r="AJ122" s="697"/>
      <c r="AK122" s="697"/>
      <c r="AL122" s="697"/>
      <c r="AM122" s="697"/>
      <c r="AN122" s="697"/>
      <c r="AO122" s="697"/>
      <c r="AP122" s="697"/>
      <c r="AQ122" s="697"/>
      <c r="AR122" s="697"/>
      <c r="AS122" s="697"/>
      <c r="AT122" s="697"/>
      <c r="AU122" s="697"/>
      <c r="AV122" s="697"/>
      <c r="AW122" s="697"/>
      <c r="AX122" s="697"/>
      <c r="AY122" s="697"/>
      <c r="AZ122" s="697"/>
      <c r="BA122" s="697"/>
      <c r="BB122" s="697"/>
    </row>
    <row r="123" spans="2:54" s="698" customFormat="1" ht="52.9" customHeight="1" x14ac:dyDescent="0.25">
      <c r="B123" s="694" t="e">
        <f>IF('Formulario PPGR2'!$G123="","",CONCATENATE('Formulario PPGR2'!$C123,".",'Formulario PPGR2'!$D123,".",'Formulario PPGR2'!$E123,".",'Formulario PPGR2'!$F123))</f>
        <v>#REF!</v>
      </c>
      <c r="C123" s="694"/>
      <c r="D123" s="694" t="e">
        <f>IF('Formulario PPGR2'!$G123="","",'Formulario PPGR1'!#REF!)</f>
        <v>#REF!</v>
      </c>
      <c r="E123" s="694" t="e">
        <f>IF('Formulario PPGR2'!$G123="","",'Formulario PPGR1'!#REF!)</f>
        <v>#REF!</v>
      </c>
      <c r="F123" s="694" t="e">
        <f>IF('Formulario PPGR2'!$G123="","",'Formulario PPGR1'!#REF!)</f>
        <v>#REF!</v>
      </c>
      <c r="G123" s="688" t="s">
        <v>148</v>
      </c>
      <c r="H123" s="689" t="s">
        <v>504</v>
      </c>
      <c r="I123" s="688" t="s">
        <v>505</v>
      </c>
      <c r="J123" s="695"/>
      <c r="K123" s="695"/>
      <c r="L123" s="695">
        <v>1</v>
      </c>
      <c r="M123" s="695"/>
      <c r="N123" s="695"/>
      <c r="O123" s="695">
        <v>1</v>
      </c>
      <c r="P123" s="695"/>
      <c r="Q123" s="695"/>
      <c r="R123" s="695">
        <v>1</v>
      </c>
      <c r="S123" s="695"/>
      <c r="T123" s="695"/>
      <c r="U123" s="695">
        <v>1</v>
      </c>
      <c r="V123" s="696">
        <f>SUM('Formulario PPGR2'!$J123:$U123)</f>
        <v>4</v>
      </c>
      <c r="W123" s="691" t="s">
        <v>254</v>
      </c>
      <c r="X123" s="691"/>
      <c r="Y123" s="688"/>
      <c r="Z123" s="714" t="s">
        <v>147</v>
      </c>
      <c r="AA123" s="697"/>
      <c r="AB123" s="697"/>
      <c r="AC123" s="697"/>
      <c r="AD123" s="697"/>
      <c r="AE123" s="697"/>
      <c r="AF123" s="697"/>
      <c r="AG123" s="697"/>
      <c r="AH123" s="697"/>
      <c r="AI123" s="697"/>
      <c r="AJ123" s="697"/>
      <c r="AK123" s="697"/>
      <c r="AL123" s="697"/>
      <c r="AM123" s="697"/>
      <c r="AN123" s="697"/>
      <c r="AO123" s="697"/>
      <c r="AP123" s="697"/>
      <c r="AQ123" s="697"/>
      <c r="AR123" s="697"/>
      <c r="AS123" s="697"/>
      <c r="AT123" s="697"/>
      <c r="AU123" s="697"/>
      <c r="AV123" s="697"/>
      <c r="AW123" s="697"/>
      <c r="AX123" s="697"/>
      <c r="AY123" s="697"/>
      <c r="AZ123" s="697"/>
      <c r="BA123" s="697"/>
      <c r="BB123" s="697"/>
    </row>
    <row r="124" spans="2:54" s="698" customFormat="1" ht="50.45" customHeight="1" x14ac:dyDescent="0.25">
      <c r="B124" s="694" t="e">
        <f>IF('Formulario PPGR2'!$G124="","",CONCATENATE('Formulario PPGR2'!$C124,".",'Formulario PPGR2'!$D124,".",'Formulario PPGR2'!$E124,".",'Formulario PPGR2'!$F124))</f>
        <v>#REF!</v>
      </c>
      <c r="C124" s="694"/>
      <c r="D124" s="694" t="e">
        <f>IF('Formulario PPGR2'!$G124="","",'Formulario PPGR1'!#REF!)</f>
        <v>#REF!</v>
      </c>
      <c r="E124" s="694" t="e">
        <f>IF('Formulario PPGR2'!$G124="","",'Formulario PPGR1'!#REF!)</f>
        <v>#REF!</v>
      </c>
      <c r="F124" s="694" t="e">
        <f>IF('Formulario PPGR2'!$G124="","",'Formulario PPGR1'!#REF!)</f>
        <v>#REF!</v>
      </c>
      <c r="G124" s="688" t="s">
        <v>148</v>
      </c>
      <c r="H124" s="689" t="s">
        <v>506</v>
      </c>
      <c r="I124" s="688" t="s">
        <v>507</v>
      </c>
      <c r="J124" s="695"/>
      <c r="K124" s="695"/>
      <c r="L124" s="695">
        <v>1</v>
      </c>
      <c r="M124" s="695"/>
      <c r="N124" s="695"/>
      <c r="O124" s="695">
        <v>1</v>
      </c>
      <c r="P124" s="695"/>
      <c r="Q124" s="695"/>
      <c r="R124" s="695">
        <v>1</v>
      </c>
      <c r="S124" s="695"/>
      <c r="T124" s="695"/>
      <c r="U124" s="695">
        <v>1</v>
      </c>
      <c r="V124" s="696">
        <f>SUM('Formulario PPGR2'!$J124:$U124)</f>
        <v>4</v>
      </c>
      <c r="W124" s="691" t="s">
        <v>245</v>
      </c>
      <c r="X124" s="691"/>
      <c r="Y124" s="688" t="s">
        <v>508</v>
      </c>
      <c r="Z124" s="714" t="s">
        <v>147</v>
      </c>
      <c r="AA124" s="697"/>
      <c r="AB124" s="697"/>
      <c r="AC124" s="697"/>
      <c r="AD124" s="697"/>
      <c r="AE124" s="697"/>
      <c r="AF124" s="697"/>
      <c r="AG124" s="697"/>
      <c r="AH124" s="697"/>
      <c r="AI124" s="697"/>
      <c r="AJ124" s="697"/>
      <c r="AK124" s="697"/>
      <c r="AL124" s="697"/>
      <c r="AM124" s="697"/>
      <c r="AN124" s="697"/>
      <c r="AO124" s="697"/>
      <c r="AP124" s="697"/>
      <c r="AQ124" s="697"/>
      <c r="AR124" s="697"/>
      <c r="AS124" s="697"/>
      <c r="AT124" s="697"/>
      <c r="AU124" s="697"/>
      <c r="AV124" s="697"/>
      <c r="AW124" s="697"/>
      <c r="AX124" s="697"/>
      <c r="AY124" s="697"/>
      <c r="AZ124" s="697"/>
      <c r="BA124" s="697"/>
      <c r="BB124" s="697"/>
    </row>
    <row r="125" spans="2:54" s="698" customFormat="1" ht="178.5" x14ac:dyDescent="0.25">
      <c r="B125" s="694" t="e">
        <f>IF('Formulario PPGR2'!$G125="","",CONCATENATE('Formulario PPGR2'!$C125,".",'Formulario PPGR2'!$D125,".",'Formulario PPGR2'!$E125,".",'Formulario PPGR2'!$F125))</f>
        <v>#REF!</v>
      </c>
      <c r="C125" s="694"/>
      <c r="D125" s="694" t="e">
        <f>IF('Formulario PPGR2'!$G125="","",'Formulario PPGR1'!#REF!)</f>
        <v>#REF!</v>
      </c>
      <c r="E125" s="694" t="e">
        <f>IF('Formulario PPGR2'!$G125="","",'Formulario PPGR1'!#REF!)</f>
        <v>#REF!</v>
      </c>
      <c r="F125" s="694" t="e">
        <f>IF('Formulario PPGR2'!$G125="","",'Formulario PPGR1'!#REF!)</f>
        <v>#REF!</v>
      </c>
      <c r="G125" s="688" t="s">
        <v>148</v>
      </c>
      <c r="H125" s="689" t="s">
        <v>509</v>
      </c>
      <c r="I125" s="688" t="s">
        <v>510</v>
      </c>
      <c r="J125" s="695"/>
      <c r="K125" s="695"/>
      <c r="L125" s="695">
        <v>1</v>
      </c>
      <c r="M125" s="695"/>
      <c r="N125" s="695"/>
      <c r="O125" s="695">
        <v>1</v>
      </c>
      <c r="P125" s="695"/>
      <c r="Q125" s="695"/>
      <c r="R125" s="695">
        <v>1</v>
      </c>
      <c r="S125" s="695"/>
      <c r="T125" s="695"/>
      <c r="U125" s="695">
        <v>1</v>
      </c>
      <c r="V125" s="696">
        <f>SUM('Formulario PPGR2'!$J125:$U125)</f>
        <v>4</v>
      </c>
      <c r="W125" s="691" t="s">
        <v>254</v>
      </c>
      <c r="X125" s="691"/>
      <c r="Y125" s="688"/>
      <c r="Z125" s="714" t="s">
        <v>147</v>
      </c>
      <c r="AA125" s="697"/>
      <c r="AB125" s="697"/>
      <c r="AC125" s="697"/>
      <c r="AD125" s="697"/>
      <c r="AE125" s="697"/>
      <c r="AF125" s="697"/>
      <c r="AG125" s="697"/>
      <c r="AH125" s="697"/>
      <c r="AI125" s="697"/>
      <c r="AJ125" s="697"/>
      <c r="AK125" s="697"/>
      <c r="AL125" s="697"/>
      <c r="AM125" s="697"/>
      <c r="AN125" s="697"/>
      <c r="AO125" s="697"/>
      <c r="AP125" s="697"/>
      <c r="AQ125" s="697"/>
      <c r="AR125" s="697"/>
      <c r="AS125" s="697"/>
      <c r="AT125" s="697"/>
      <c r="AU125" s="697"/>
      <c r="AV125" s="697"/>
      <c r="AW125" s="697"/>
      <c r="AX125" s="697"/>
      <c r="AY125" s="697"/>
      <c r="AZ125" s="697"/>
      <c r="BA125" s="697"/>
      <c r="BB125" s="697"/>
    </row>
    <row r="126" spans="2:54" s="698" customFormat="1" ht="71.45" customHeight="1" x14ac:dyDescent="0.25">
      <c r="B126" s="694" t="e">
        <f>IF('Formulario PPGR2'!$G126="","",CONCATENATE('Formulario PPGR2'!$C126,".",'Formulario PPGR2'!$D126,".",'Formulario PPGR2'!$E126,".",'Formulario PPGR2'!$F126))</f>
        <v>#REF!</v>
      </c>
      <c r="C126" s="694"/>
      <c r="D126" s="694" t="e">
        <f>IF('Formulario PPGR2'!$G126="","",'Formulario PPGR1'!#REF!)</f>
        <v>#REF!</v>
      </c>
      <c r="E126" s="694" t="e">
        <f>IF('Formulario PPGR2'!$G126="","",'Formulario PPGR1'!#REF!)</f>
        <v>#REF!</v>
      </c>
      <c r="F126" s="694" t="e">
        <f>IF('Formulario PPGR2'!$G126="","",'Formulario PPGR1'!#REF!)</f>
        <v>#REF!</v>
      </c>
      <c r="G126" s="688" t="s">
        <v>148</v>
      </c>
      <c r="H126" s="689" t="s">
        <v>511</v>
      </c>
      <c r="I126" s="688" t="s">
        <v>512</v>
      </c>
      <c r="J126" s="695"/>
      <c r="K126" s="695"/>
      <c r="L126" s="695">
        <v>1</v>
      </c>
      <c r="M126" s="695"/>
      <c r="N126" s="695"/>
      <c r="O126" s="695">
        <v>1</v>
      </c>
      <c r="P126" s="695"/>
      <c r="Q126" s="695"/>
      <c r="R126" s="695">
        <v>1</v>
      </c>
      <c r="S126" s="695"/>
      <c r="T126" s="695"/>
      <c r="U126" s="695">
        <v>1</v>
      </c>
      <c r="V126" s="696">
        <f>SUM('Formulario PPGR2'!$J126:$U126)</f>
        <v>4</v>
      </c>
      <c r="W126" s="691" t="s">
        <v>245</v>
      </c>
      <c r="X126" s="691"/>
      <c r="Y126" s="688"/>
      <c r="Z126" s="714" t="s">
        <v>147</v>
      </c>
      <c r="AA126" s="697"/>
      <c r="AB126" s="697"/>
      <c r="AC126" s="697"/>
      <c r="AD126" s="697"/>
      <c r="AE126" s="697"/>
      <c r="AF126" s="697"/>
      <c r="AG126" s="697"/>
      <c r="AH126" s="697"/>
      <c r="AI126" s="697"/>
      <c r="AJ126" s="697"/>
      <c r="AK126" s="697"/>
      <c r="AL126" s="697"/>
      <c r="AM126" s="697"/>
      <c r="AN126" s="697"/>
      <c r="AO126" s="697"/>
      <c r="AP126" s="697"/>
      <c r="AQ126" s="697"/>
      <c r="AR126" s="697"/>
      <c r="AS126" s="697"/>
      <c r="AT126" s="697"/>
      <c r="AU126" s="697"/>
      <c r="AV126" s="697"/>
      <c r="AW126" s="697"/>
      <c r="AX126" s="697"/>
      <c r="AY126" s="697"/>
      <c r="AZ126" s="697"/>
      <c r="BA126" s="697"/>
      <c r="BB126" s="697"/>
    </row>
    <row r="127" spans="2:54" s="698" customFormat="1" ht="67.900000000000006" customHeight="1" x14ac:dyDescent="0.25">
      <c r="B127" s="694" t="e">
        <f>IF('Formulario PPGR2'!$G127="","",CONCATENATE('Formulario PPGR2'!$C127,".",'Formulario PPGR2'!$D127,".",'Formulario PPGR2'!$E127,".",'Formulario PPGR2'!$F127))</f>
        <v>#REF!</v>
      </c>
      <c r="C127" s="694"/>
      <c r="D127" s="694" t="e">
        <f>IF('Formulario PPGR2'!$G127="","",'Formulario PPGR1'!#REF!)</f>
        <v>#REF!</v>
      </c>
      <c r="E127" s="694" t="e">
        <f>IF('Formulario PPGR2'!$G127="","",'Formulario PPGR1'!#REF!)</f>
        <v>#REF!</v>
      </c>
      <c r="F127" s="694" t="e">
        <f>IF('Formulario PPGR2'!$G127="","",'Formulario PPGR1'!#REF!)</f>
        <v>#REF!</v>
      </c>
      <c r="G127" s="688" t="s">
        <v>148</v>
      </c>
      <c r="H127" s="689" t="s">
        <v>513</v>
      </c>
      <c r="I127" s="688" t="s">
        <v>514</v>
      </c>
      <c r="J127" s="695"/>
      <c r="K127" s="695"/>
      <c r="L127" s="695"/>
      <c r="M127" s="695">
        <v>1</v>
      </c>
      <c r="N127" s="695"/>
      <c r="O127" s="695"/>
      <c r="P127" s="695">
        <v>1</v>
      </c>
      <c r="Q127" s="695"/>
      <c r="R127" s="695"/>
      <c r="S127" s="695">
        <v>1</v>
      </c>
      <c r="T127" s="695"/>
      <c r="U127" s="695">
        <v>1</v>
      </c>
      <c r="V127" s="696">
        <f>SUM('Formulario PPGR2'!$J127:$U127)</f>
        <v>4</v>
      </c>
      <c r="W127" s="691" t="s">
        <v>244</v>
      </c>
      <c r="X127" s="691"/>
      <c r="Y127" s="688"/>
      <c r="Z127" s="714" t="s">
        <v>147</v>
      </c>
      <c r="AA127" s="697"/>
      <c r="AB127" s="697"/>
      <c r="AC127" s="697"/>
      <c r="AD127" s="697"/>
      <c r="AE127" s="697"/>
      <c r="AF127" s="697"/>
      <c r="AG127" s="697"/>
      <c r="AH127" s="697"/>
      <c r="AI127" s="697"/>
      <c r="AJ127" s="697"/>
      <c r="AK127" s="697"/>
      <c r="AL127" s="697"/>
      <c r="AM127" s="697"/>
      <c r="AN127" s="697"/>
      <c r="AO127" s="697"/>
      <c r="AP127" s="697"/>
      <c r="AQ127" s="697"/>
      <c r="AR127" s="697"/>
      <c r="AS127" s="697"/>
      <c r="AT127" s="697"/>
      <c r="AU127" s="697"/>
      <c r="AV127" s="697"/>
      <c r="AW127" s="697"/>
      <c r="AX127" s="697"/>
      <c r="AY127" s="697"/>
      <c r="AZ127" s="697"/>
      <c r="BA127" s="697"/>
      <c r="BB127" s="697"/>
    </row>
    <row r="128" spans="2:54" s="698" customFormat="1" ht="67.150000000000006" customHeight="1" x14ac:dyDescent="0.25">
      <c r="B128" s="694" t="e">
        <f>IF('Formulario PPGR2'!$G128="","",CONCATENATE('Formulario PPGR2'!$C128,".",'Formulario PPGR2'!$D128,".",'Formulario PPGR2'!$E128,".",'Formulario PPGR2'!$F128))</f>
        <v>#REF!</v>
      </c>
      <c r="C128" s="694"/>
      <c r="D128" s="694" t="e">
        <f>IF('Formulario PPGR2'!$G128="","",'Formulario PPGR1'!#REF!)</f>
        <v>#REF!</v>
      </c>
      <c r="E128" s="694" t="e">
        <f>IF('Formulario PPGR2'!$G128="","",'Formulario PPGR1'!#REF!)</f>
        <v>#REF!</v>
      </c>
      <c r="F128" s="694" t="e">
        <f>IF('Formulario PPGR2'!$G128="","",'Formulario PPGR1'!#REF!)</f>
        <v>#REF!</v>
      </c>
      <c r="G128" s="688" t="s">
        <v>148</v>
      </c>
      <c r="H128" s="689" t="s">
        <v>515</v>
      </c>
      <c r="I128" s="688" t="s">
        <v>516</v>
      </c>
      <c r="J128" s="695"/>
      <c r="K128" s="695"/>
      <c r="L128" s="695"/>
      <c r="M128" s="695"/>
      <c r="N128" s="695">
        <v>1</v>
      </c>
      <c r="O128" s="695"/>
      <c r="P128" s="695"/>
      <c r="Q128" s="695">
        <v>1</v>
      </c>
      <c r="R128" s="695"/>
      <c r="S128" s="695"/>
      <c r="T128" s="695"/>
      <c r="U128" s="695">
        <v>1</v>
      </c>
      <c r="V128" s="696">
        <f>SUM('Formulario PPGR2'!$J128:$U128)</f>
        <v>3</v>
      </c>
      <c r="W128" s="691" t="s">
        <v>245</v>
      </c>
      <c r="X128" s="691"/>
      <c r="Y128" s="688"/>
      <c r="Z128" s="714" t="s">
        <v>147</v>
      </c>
      <c r="AA128" s="697"/>
      <c r="AB128" s="697"/>
      <c r="AC128" s="697"/>
      <c r="AD128" s="697"/>
      <c r="AE128" s="697"/>
      <c r="AF128" s="697"/>
      <c r="AG128" s="697"/>
      <c r="AH128" s="697"/>
      <c r="AI128" s="697"/>
      <c r="AJ128" s="697"/>
      <c r="AK128" s="697"/>
      <c r="AL128" s="697"/>
      <c r="AM128" s="697"/>
      <c r="AN128" s="697"/>
      <c r="AO128" s="697"/>
      <c r="AP128" s="697"/>
      <c r="AQ128" s="697"/>
      <c r="AR128" s="697"/>
      <c r="AS128" s="697"/>
      <c r="AT128" s="697"/>
      <c r="AU128" s="697"/>
      <c r="AV128" s="697"/>
      <c r="AW128" s="697"/>
      <c r="AX128" s="697"/>
      <c r="AY128" s="697"/>
      <c r="AZ128" s="697"/>
      <c r="BA128" s="697"/>
      <c r="BB128" s="697"/>
    </row>
    <row r="129" spans="2:54" s="698" customFormat="1" ht="178.5" x14ac:dyDescent="0.25">
      <c r="B129" s="694" t="e">
        <f>IF('Formulario PPGR2'!$G129="","",CONCATENATE('Formulario PPGR2'!$C129,".",'Formulario PPGR2'!$D129,".",'Formulario PPGR2'!$E129,".",'Formulario PPGR2'!$F129))</f>
        <v>#REF!</v>
      </c>
      <c r="C129" s="694"/>
      <c r="D129" s="694" t="e">
        <f>IF('Formulario PPGR2'!$G129="","",'Formulario PPGR1'!#REF!)</f>
        <v>#REF!</v>
      </c>
      <c r="E129" s="694" t="e">
        <f>IF('Formulario PPGR2'!$G129="","",'Formulario PPGR1'!#REF!)</f>
        <v>#REF!</v>
      </c>
      <c r="F129" s="694" t="e">
        <f>IF('Formulario PPGR2'!$G129="","",'Formulario PPGR1'!#REF!)</f>
        <v>#REF!</v>
      </c>
      <c r="G129" s="688" t="s">
        <v>148</v>
      </c>
      <c r="H129" s="689" t="s">
        <v>517</v>
      </c>
      <c r="I129" s="688" t="s">
        <v>518</v>
      </c>
      <c r="J129" s="695"/>
      <c r="K129" s="695"/>
      <c r="L129" s="695">
        <v>1</v>
      </c>
      <c r="M129" s="695"/>
      <c r="N129" s="695"/>
      <c r="O129" s="695">
        <v>1</v>
      </c>
      <c r="P129" s="695"/>
      <c r="Q129" s="695"/>
      <c r="R129" s="695">
        <v>1</v>
      </c>
      <c r="S129" s="695"/>
      <c r="T129" s="695"/>
      <c r="U129" s="695">
        <v>1</v>
      </c>
      <c r="V129" s="696">
        <f>SUM('Formulario PPGR2'!$J129:$U129)</f>
        <v>4</v>
      </c>
      <c r="W129" s="691" t="s">
        <v>245</v>
      </c>
      <c r="X129" s="691"/>
      <c r="Y129" s="688"/>
      <c r="Z129" s="714" t="s">
        <v>147</v>
      </c>
      <c r="AA129" s="697"/>
      <c r="AB129" s="697"/>
      <c r="AC129" s="697"/>
      <c r="AD129" s="697"/>
      <c r="AE129" s="697"/>
      <c r="AF129" s="697"/>
      <c r="AG129" s="697"/>
      <c r="AH129" s="697"/>
      <c r="AI129" s="697"/>
      <c r="AJ129" s="697"/>
      <c r="AK129" s="697"/>
      <c r="AL129" s="697"/>
      <c r="AM129" s="697"/>
      <c r="AN129" s="697"/>
      <c r="AO129" s="697"/>
      <c r="AP129" s="697"/>
      <c r="AQ129" s="697"/>
      <c r="AR129" s="697"/>
      <c r="AS129" s="697"/>
      <c r="AT129" s="697"/>
      <c r="AU129" s="697"/>
      <c r="AV129" s="697"/>
      <c r="AW129" s="697"/>
      <c r="AX129" s="697"/>
      <c r="AY129" s="697"/>
      <c r="AZ129" s="697"/>
      <c r="BA129" s="697"/>
      <c r="BB129" s="697"/>
    </row>
    <row r="130" spans="2:54" s="698" customFormat="1" ht="178.5" x14ac:dyDescent="0.25">
      <c r="B130" s="694" t="e">
        <f>IF('Formulario PPGR2'!$G130="","",CONCATENATE('Formulario PPGR2'!$C130,".",'Formulario PPGR2'!$D130,".",'Formulario PPGR2'!$E130,".",'Formulario PPGR2'!$F130))</f>
        <v>#REF!</v>
      </c>
      <c r="C130" s="694"/>
      <c r="D130" s="694" t="e">
        <f>IF('Formulario PPGR2'!$G130="","",'Formulario PPGR1'!#REF!)</f>
        <v>#REF!</v>
      </c>
      <c r="E130" s="694" t="e">
        <f>IF('Formulario PPGR2'!$G130="","",'Formulario PPGR1'!#REF!)</f>
        <v>#REF!</v>
      </c>
      <c r="F130" s="694" t="e">
        <f>IF('Formulario PPGR2'!$G130="","",'Formulario PPGR1'!#REF!)</f>
        <v>#REF!</v>
      </c>
      <c r="G130" s="688" t="s">
        <v>148</v>
      </c>
      <c r="H130" s="689" t="s">
        <v>519</v>
      </c>
      <c r="I130" s="688" t="s">
        <v>520</v>
      </c>
      <c r="J130" s="695">
        <v>1</v>
      </c>
      <c r="K130" s="695">
        <v>1</v>
      </c>
      <c r="L130" s="695">
        <v>1</v>
      </c>
      <c r="M130" s="695">
        <v>1</v>
      </c>
      <c r="N130" s="695">
        <v>1</v>
      </c>
      <c r="O130" s="695">
        <v>1</v>
      </c>
      <c r="P130" s="695">
        <v>1</v>
      </c>
      <c r="Q130" s="695">
        <v>1</v>
      </c>
      <c r="R130" s="695">
        <v>1</v>
      </c>
      <c r="S130" s="695">
        <v>1</v>
      </c>
      <c r="T130" s="695">
        <v>1</v>
      </c>
      <c r="U130" s="695">
        <v>1</v>
      </c>
      <c r="V130" s="696">
        <f>SUM('Formulario PPGR2'!$J130:$U130)</f>
        <v>12</v>
      </c>
      <c r="W130" s="691" t="s">
        <v>245</v>
      </c>
      <c r="X130" s="691"/>
      <c r="Y130" s="688"/>
      <c r="Z130" s="714" t="s">
        <v>147</v>
      </c>
      <c r="AA130" s="697"/>
      <c r="AB130" s="697"/>
      <c r="AC130" s="697"/>
      <c r="AD130" s="697"/>
      <c r="AE130" s="697"/>
      <c r="AF130" s="697"/>
      <c r="AG130" s="697"/>
      <c r="AH130" s="697"/>
      <c r="AI130" s="697"/>
      <c r="AJ130" s="697"/>
      <c r="AK130" s="697"/>
      <c r="AL130" s="697"/>
      <c r="AM130" s="697"/>
      <c r="AN130" s="697"/>
      <c r="AO130" s="697"/>
      <c r="AP130" s="697"/>
      <c r="AQ130" s="697"/>
      <c r="AR130" s="697"/>
      <c r="AS130" s="697"/>
      <c r="AT130" s="697"/>
      <c r="AU130" s="697"/>
      <c r="AV130" s="697"/>
      <c r="AW130" s="697"/>
      <c r="AX130" s="697"/>
      <c r="AY130" s="697"/>
      <c r="AZ130" s="697"/>
      <c r="BA130" s="697"/>
      <c r="BB130" s="697"/>
    </row>
    <row r="131" spans="2:54" s="698" customFormat="1" ht="61.15" customHeight="1" x14ac:dyDescent="0.25">
      <c r="B131" s="694" t="e">
        <f>IF('Formulario PPGR2'!$G131="","",CONCATENATE('Formulario PPGR2'!$C131,".",'Formulario PPGR2'!$D131,".",'Formulario PPGR2'!$E131,".",'Formulario PPGR2'!$F131))</f>
        <v>#REF!</v>
      </c>
      <c r="C131" s="694"/>
      <c r="D131" s="694" t="e">
        <f>IF('Formulario PPGR2'!$G131="","",'Formulario PPGR1'!#REF!)</f>
        <v>#REF!</v>
      </c>
      <c r="E131" s="694" t="e">
        <f>IF('Formulario PPGR2'!$G131="","",'Formulario PPGR1'!#REF!)</f>
        <v>#REF!</v>
      </c>
      <c r="F131" s="694" t="e">
        <f>IF('Formulario PPGR2'!$G131="","",'Formulario PPGR1'!#REF!)</f>
        <v>#REF!</v>
      </c>
      <c r="G131" s="688" t="s">
        <v>148</v>
      </c>
      <c r="H131" s="689" t="s">
        <v>521</v>
      </c>
      <c r="I131" s="688" t="s">
        <v>522</v>
      </c>
      <c r="J131" s="695"/>
      <c r="K131" s="695"/>
      <c r="L131" s="695">
        <v>1</v>
      </c>
      <c r="M131" s="695"/>
      <c r="N131" s="695"/>
      <c r="O131" s="695">
        <v>1</v>
      </c>
      <c r="P131" s="695"/>
      <c r="Q131" s="695"/>
      <c r="R131" s="695">
        <v>1</v>
      </c>
      <c r="S131" s="695"/>
      <c r="T131" s="695"/>
      <c r="U131" s="695">
        <v>1</v>
      </c>
      <c r="V131" s="696">
        <f>SUM('Formulario PPGR2'!$J131:$U131)</f>
        <v>4</v>
      </c>
      <c r="W131" s="691" t="s">
        <v>254</v>
      </c>
      <c r="X131" s="691"/>
      <c r="Y131" s="688"/>
      <c r="Z131" s="714" t="s">
        <v>147</v>
      </c>
      <c r="AA131" s="697"/>
      <c r="AB131" s="697"/>
      <c r="AC131" s="697"/>
      <c r="AD131" s="697"/>
      <c r="AE131" s="697"/>
      <c r="AF131" s="697"/>
      <c r="AG131" s="697"/>
      <c r="AH131" s="697"/>
      <c r="AI131" s="697"/>
      <c r="AJ131" s="697"/>
      <c r="AK131" s="697"/>
      <c r="AL131" s="697"/>
      <c r="AM131" s="697"/>
      <c r="AN131" s="697"/>
      <c r="AO131" s="697"/>
      <c r="AP131" s="697"/>
      <c r="AQ131" s="697"/>
      <c r="AR131" s="697"/>
      <c r="AS131" s="697"/>
      <c r="AT131" s="697"/>
      <c r="AU131" s="697"/>
      <c r="AV131" s="697"/>
      <c r="AW131" s="697"/>
      <c r="AX131" s="697"/>
      <c r="AY131" s="697"/>
      <c r="AZ131" s="697"/>
      <c r="BA131" s="697"/>
      <c r="BB131" s="697"/>
    </row>
    <row r="132" spans="2:54" s="698" customFormat="1" ht="51" customHeight="1" x14ac:dyDescent="0.25">
      <c r="B132" s="694" t="e">
        <f>IF('Formulario PPGR2'!$G132="","",CONCATENATE('Formulario PPGR2'!$C132,".",'Formulario PPGR2'!$D132,".",'Formulario PPGR2'!$E132,".",'Formulario PPGR2'!$F132))</f>
        <v>#REF!</v>
      </c>
      <c r="C132" s="694"/>
      <c r="D132" s="694" t="e">
        <f>IF('Formulario PPGR2'!$G132="","",'Formulario PPGR1'!#REF!)</f>
        <v>#REF!</v>
      </c>
      <c r="E132" s="694" t="e">
        <f>IF('Formulario PPGR2'!$G132="","",'Formulario PPGR1'!#REF!)</f>
        <v>#REF!</v>
      </c>
      <c r="F132" s="694" t="e">
        <f>IF('Formulario PPGR2'!$G132="","",'Formulario PPGR1'!#REF!)</f>
        <v>#REF!</v>
      </c>
      <c r="G132" s="688" t="s">
        <v>148</v>
      </c>
      <c r="H132" s="689" t="s">
        <v>523</v>
      </c>
      <c r="I132" s="688" t="s">
        <v>489</v>
      </c>
      <c r="J132" s="695"/>
      <c r="K132" s="695"/>
      <c r="L132" s="695"/>
      <c r="M132" s="695">
        <v>1</v>
      </c>
      <c r="N132" s="695"/>
      <c r="O132" s="695"/>
      <c r="P132" s="695">
        <v>1</v>
      </c>
      <c r="Q132" s="695"/>
      <c r="R132" s="695"/>
      <c r="S132" s="695">
        <v>1</v>
      </c>
      <c r="T132" s="695"/>
      <c r="U132" s="695"/>
      <c r="V132" s="696">
        <f>SUM('Formulario PPGR2'!$J132:$U132)</f>
        <v>3</v>
      </c>
      <c r="W132" s="691" t="s">
        <v>245</v>
      </c>
      <c r="X132" s="691" t="s">
        <v>254</v>
      </c>
      <c r="Y132" s="688"/>
      <c r="Z132" s="714" t="s">
        <v>147</v>
      </c>
      <c r="AA132" s="697"/>
      <c r="AB132" s="697"/>
      <c r="AC132" s="697"/>
      <c r="AD132" s="697"/>
      <c r="AE132" s="697"/>
      <c r="AF132" s="697"/>
      <c r="AG132" s="697"/>
      <c r="AH132" s="697"/>
      <c r="AI132" s="697"/>
      <c r="AJ132" s="697"/>
      <c r="AK132" s="697"/>
      <c r="AL132" s="697"/>
      <c r="AM132" s="697"/>
      <c r="AN132" s="697"/>
      <c r="AO132" s="697"/>
      <c r="AP132" s="697"/>
      <c r="AQ132" s="697"/>
      <c r="AR132" s="697"/>
      <c r="AS132" s="697"/>
      <c r="AT132" s="697"/>
      <c r="AU132" s="697"/>
      <c r="AV132" s="697"/>
      <c r="AW132" s="697"/>
      <c r="AX132" s="697"/>
      <c r="AY132" s="697"/>
      <c r="AZ132" s="697"/>
      <c r="BA132" s="697"/>
      <c r="BB132" s="697"/>
    </row>
    <row r="133" spans="2:54" s="698" customFormat="1" ht="52.15" customHeight="1" x14ac:dyDescent="0.25">
      <c r="B133" s="694" t="e">
        <f>IF('Formulario PPGR2'!$G133="","",CONCATENATE('Formulario PPGR2'!$C133,".",'Formulario PPGR2'!$D133,".",'Formulario PPGR2'!$E133,".",'Formulario PPGR2'!$F133))</f>
        <v>#REF!</v>
      </c>
      <c r="C133" s="694"/>
      <c r="D133" s="694" t="e">
        <f>IF('Formulario PPGR2'!$G133="","",'Formulario PPGR1'!#REF!)</f>
        <v>#REF!</v>
      </c>
      <c r="E133" s="694" t="e">
        <f>IF('Formulario PPGR2'!$G133="","",'Formulario PPGR1'!#REF!)</f>
        <v>#REF!</v>
      </c>
      <c r="F133" s="694" t="e">
        <f>IF('Formulario PPGR2'!$G133="","",'Formulario PPGR1'!#REF!)</f>
        <v>#REF!</v>
      </c>
      <c r="G133" s="688" t="s">
        <v>148</v>
      </c>
      <c r="H133" s="689" t="s">
        <v>524</v>
      </c>
      <c r="I133" s="688" t="s">
        <v>525</v>
      </c>
      <c r="J133" s="695">
        <v>1</v>
      </c>
      <c r="K133" s="695">
        <v>1</v>
      </c>
      <c r="L133" s="695">
        <v>1</v>
      </c>
      <c r="M133" s="695">
        <v>1</v>
      </c>
      <c r="N133" s="695">
        <v>1</v>
      </c>
      <c r="O133" s="695">
        <v>1</v>
      </c>
      <c r="P133" s="695">
        <v>1</v>
      </c>
      <c r="Q133" s="695">
        <v>1</v>
      </c>
      <c r="R133" s="695">
        <v>1</v>
      </c>
      <c r="S133" s="695">
        <v>1</v>
      </c>
      <c r="T133" s="695">
        <v>1</v>
      </c>
      <c r="U133" s="695">
        <v>1</v>
      </c>
      <c r="V133" s="696">
        <f>SUM('Formulario PPGR2'!$J133:$U133)</f>
        <v>12</v>
      </c>
      <c r="W133" s="691" t="s">
        <v>245</v>
      </c>
      <c r="X133" s="691"/>
      <c r="Y133" s="688"/>
      <c r="Z133" s="714" t="s">
        <v>147</v>
      </c>
      <c r="AA133" s="697"/>
      <c r="AB133" s="697"/>
      <c r="AC133" s="697"/>
      <c r="AD133" s="697"/>
      <c r="AE133" s="697"/>
      <c r="AF133" s="697"/>
      <c r="AG133" s="697"/>
      <c r="AH133" s="697"/>
      <c r="AI133" s="697"/>
      <c r="AJ133" s="697"/>
      <c r="AK133" s="697"/>
      <c r="AL133" s="697"/>
      <c r="AM133" s="697"/>
      <c r="AN133" s="697"/>
      <c r="AO133" s="697"/>
      <c r="AP133" s="697"/>
      <c r="AQ133" s="697"/>
      <c r="AR133" s="697"/>
      <c r="AS133" s="697"/>
      <c r="AT133" s="697"/>
      <c r="AU133" s="697"/>
      <c r="AV133" s="697"/>
      <c r="AW133" s="697"/>
      <c r="AX133" s="697"/>
      <c r="AY133" s="697"/>
      <c r="AZ133" s="697"/>
      <c r="BA133" s="697"/>
      <c r="BB133" s="697"/>
    </row>
    <row r="134" spans="2:54" s="698" customFormat="1" ht="91.9" customHeight="1" x14ac:dyDescent="0.25">
      <c r="B134" s="694" t="e">
        <f>IF('Formulario PPGR2'!$G134="","",CONCATENATE('Formulario PPGR2'!$C134,".",'Formulario PPGR2'!$D134,".",'Formulario PPGR2'!$E134,".",'Formulario PPGR2'!$F134))</f>
        <v>#REF!</v>
      </c>
      <c r="C134" s="694"/>
      <c r="D134" s="694" t="e">
        <f>IF('Formulario PPGR2'!$G134="","",'Formulario PPGR1'!#REF!)</f>
        <v>#REF!</v>
      </c>
      <c r="E134" s="694" t="e">
        <f>IF('Formulario PPGR2'!$G134="","",'Formulario PPGR1'!#REF!)</f>
        <v>#REF!</v>
      </c>
      <c r="F134" s="694" t="e">
        <f>IF('Formulario PPGR2'!$G134="","",'Formulario PPGR1'!#REF!)</f>
        <v>#REF!</v>
      </c>
      <c r="G134" s="688" t="s">
        <v>148</v>
      </c>
      <c r="H134" s="689" t="s">
        <v>526</v>
      </c>
      <c r="I134" s="688" t="s">
        <v>527</v>
      </c>
      <c r="J134" s="695"/>
      <c r="K134" s="695"/>
      <c r="L134" s="695">
        <v>1</v>
      </c>
      <c r="M134" s="695"/>
      <c r="N134" s="695"/>
      <c r="O134" s="695">
        <v>1</v>
      </c>
      <c r="P134" s="695"/>
      <c r="Q134" s="695"/>
      <c r="R134" s="695">
        <v>1</v>
      </c>
      <c r="S134" s="695"/>
      <c r="T134" s="695"/>
      <c r="U134" s="695">
        <v>1</v>
      </c>
      <c r="V134" s="696">
        <f>SUM('Formulario PPGR2'!$J134:$U134)</f>
        <v>4</v>
      </c>
      <c r="W134" s="691" t="s">
        <v>254</v>
      </c>
      <c r="X134" s="691"/>
      <c r="Y134" s="688"/>
      <c r="Z134" s="714" t="s">
        <v>147</v>
      </c>
      <c r="AA134" s="697"/>
      <c r="AB134" s="697"/>
      <c r="AC134" s="697"/>
      <c r="AD134" s="697"/>
      <c r="AE134" s="697"/>
      <c r="AF134" s="697"/>
      <c r="AG134" s="697"/>
      <c r="AH134" s="697"/>
      <c r="AI134" s="697"/>
      <c r="AJ134" s="697"/>
      <c r="AK134" s="697"/>
      <c r="AL134" s="697"/>
      <c r="AM134" s="697"/>
      <c r="AN134" s="697"/>
      <c r="AO134" s="697"/>
      <c r="AP134" s="697"/>
      <c r="AQ134" s="697"/>
      <c r="AR134" s="697"/>
      <c r="AS134" s="697"/>
      <c r="AT134" s="697"/>
      <c r="AU134" s="697"/>
      <c r="AV134" s="697"/>
      <c r="AW134" s="697"/>
      <c r="AX134" s="697"/>
      <c r="AY134" s="697"/>
      <c r="AZ134" s="697"/>
      <c r="BA134" s="697"/>
      <c r="BB134" s="697"/>
    </row>
    <row r="135" spans="2:54" s="698" customFormat="1" ht="76.900000000000006" customHeight="1" x14ac:dyDescent="0.25">
      <c r="B135" s="694" t="e">
        <f>IF('Formulario PPGR2'!$G135="","",CONCATENATE('Formulario PPGR2'!$C135,".",'Formulario PPGR2'!$D135,".",'Formulario PPGR2'!$E135,".",'Formulario PPGR2'!$F135))</f>
        <v>#REF!</v>
      </c>
      <c r="C135" s="694"/>
      <c r="D135" s="694" t="e">
        <f>IF('Formulario PPGR2'!$G135="","",'Formulario PPGR1'!#REF!)</f>
        <v>#REF!</v>
      </c>
      <c r="E135" s="694" t="e">
        <f>IF('Formulario PPGR2'!$G135="","",'Formulario PPGR1'!#REF!)</f>
        <v>#REF!</v>
      </c>
      <c r="F135" s="694" t="e">
        <f>IF('Formulario PPGR2'!$G135="","",'Formulario PPGR1'!#REF!)</f>
        <v>#REF!</v>
      </c>
      <c r="G135" s="688" t="s">
        <v>148</v>
      </c>
      <c r="H135" s="689" t="s">
        <v>528</v>
      </c>
      <c r="I135" s="688" t="s">
        <v>529</v>
      </c>
      <c r="J135" s="695"/>
      <c r="K135" s="695"/>
      <c r="L135" s="695">
        <v>1</v>
      </c>
      <c r="M135" s="695"/>
      <c r="N135" s="695"/>
      <c r="O135" s="695">
        <v>1</v>
      </c>
      <c r="P135" s="695"/>
      <c r="Q135" s="695"/>
      <c r="R135" s="695">
        <v>1</v>
      </c>
      <c r="S135" s="695"/>
      <c r="T135" s="695"/>
      <c r="U135" s="695">
        <v>1</v>
      </c>
      <c r="V135" s="696">
        <f>SUM('Formulario PPGR2'!$J135:$U135)</f>
        <v>4</v>
      </c>
      <c r="W135" s="691" t="s">
        <v>245</v>
      </c>
      <c r="X135" s="691" t="s">
        <v>254</v>
      </c>
      <c r="Y135" s="688"/>
      <c r="Z135" s="714" t="s">
        <v>147</v>
      </c>
      <c r="AA135" s="697"/>
      <c r="AB135" s="697"/>
      <c r="AC135" s="697"/>
      <c r="AD135" s="697"/>
      <c r="AE135" s="697"/>
      <c r="AF135" s="697"/>
      <c r="AG135" s="697"/>
      <c r="AH135" s="697"/>
      <c r="AI135" s="697"/>
      <c r="AJ135" s="697"/>
      <c r="AK135" s="697"/>
      <c r="AL135" s="697"/>
      <c r="AM135" s="697"/>
      <c r="AN135" s="697"/>
      <c r="AO135" s="697"/>
      <c r="AP135" s="697"/>
      <c r="AQ135" s="697"/>
      <c r="AR135" s="697"/>
      <c r="AS135" s="697"/>
      <c r="AT135" s="697"/>
      <c r="AU135" s="697"/>
      <c r="AV135" s="697"/>
      <c r="AW135" s="697"/>
      <c r="AX135" s="697"/>
      <c r="AY135" s="697"/>
      <c r="AZ135" s="697"/>
      <c r="BA135" s="697"/>
      <c r="BB135" s="697"/>
    </row>
    <row r="136" spans="2:54" s="698" customFormat="1" ht="72" customHeight="1" x14ac:dyDescent="0.25">
      <c r="B136" s="694" t="e">
        <f>IF('Formulario PPGR2'!$G136="","",CONCATENATE('Formulario PPGR2'!$C136,".",'Formulario PPGR2'!$D136,".",'Formulario PPGR2'!$E136,".",'Formulario PPGR2'!$F136))</f>
        <v>#REF!</v>
      </c>
      <c r="C136" s="694"/>
      <c r="D136" s="694" t="e">
        <f>IF('Formulario PPGR2'!$G136="","",'Formulario PPGR1'!#REF!)</f>
        <v>#REF!</v>
      </c>
      <c r="E136" s="694" t="e">
        <f>IF('Formulario PPGR2'!$G136="","",'Formulario PPGR1'!#REF!)</f>
        <v>#REF!</v>
      </c>
      <c r="F136" s="694" t="e">
        <f>IF('Formulario PPGR2'!$G136="","",'Formulario PPGR1'!#REF!)</f>
        <v>#REF!</v>
      </c>
      <c r="G136" s="688" t="s">
        <v>148</v>
      </c>
      <c r="H136" s="689" t="s">
        <v>530</v>
      </c>
      <c r="I136" s="688" t="s">
        <v>531</v>
      </c>
      <c r="J136" s="695"/>
      <c r="K136" s="695"/>
      <c r="L136" s="695">
        <v>1</v>
      </c>
      <c r="M136" s="695"/>
      <c r="N136" s="695"/>
      <c r="O136" s="695">
        <v>1</v>
      </c>
      <c r="P136" s="695"/>
      <c r="Q136" s="695"/>
      <c r="R136" s="695">
        <v>1</v>
      </c>
      <c r="S136" s="695"/>
      <c r="T136" s="695"/>
      <c r="U136" s="695">
        <v>1</v>
      </c>
      <c r="V136" s="696">
        <f>SUM('Formulario PPGR2'!$J136:$U136)</f>
        <v>4</v>
      </c>
      <c r="W136" s="691" t="s">
        <v>244</v>
      </c>
      <c r="X136" s="691"/>
      <c r="Y136" s="688"/>
      <c r="Z136" s="714" t="s">
        <v>147</v>
      </c>
      <c r="AA136" s="697"/>
      <c r="AB136" s="697"/>
      <c r="AC136" s="697"/>
      <c r="AD136" s="697"/>
      <c r="AE136" s="697"/>
      <c r="AF136" s="697"/>
      <c r="AG136" s="697"/>
      <c r="AH136" s="697"/>
      <c r="AI136" s="697"/>
      <c r="AJ136" s="697"/>
      <c r="AK136" s="697"/>
      <c r="AL136" s="697"/>
      <c r="AM136" s="697"/>
      <c r="AN136" s="697"/>
      <c r="AO136" s="697"/>
      <c r="AP136" s="697"/>
      <c r="AQ136" s="697"/>
      <c r="AR136" s="697"/>
      <c r="AS136" s="697"/>
      <c r="AT136" s="697"/>
      <c r="AU136" s="697"/>
      <c r="AV136" s="697"/>
      <c r="AW136" s="697"/>
      <c r="AX136" s="697"/>
      <c r="AY136" s="697"/>
      <c r="AZ136" s="697"/>
      <c r="BA136" s="697"/>
      <c r="BB136" s="697"/>
    </row>
    <row r="137" spans="2:54" s="698" customFormat="1" ht="72" customHeight="1" x14ac:dyDescent="0.25">
      <c r="B137" s="694" t="e">
        <f>IF('Formulario PPGR2'!$G137="","",CONCATENATE('Formulario PPGR2'!$C137,".",'Formulario PPGR2'!$D137,".",'Formulario PPGR2'!$E137,".",'Formulario PPGR2'!$F137))</f>
        <v>#REF!</v>
      </c>
      <c r="C137" s="694"/>
      <c r="D137" s="694" t="e">
        <f>IF('Formulario PPGR2'!$G137="","",'Formulario PPGR1'!#REF!)</f>
        <v>#REF!</v>
      </c>
      <c r="E137" s="694" t="e">
        <f>IF('Formulario PPGR2'!$G137="","",'Formulario PPGR1'!#REF!)</f>
        <v>#REF!</v>
      </c>
      <c r="F137" s="694" t="e">
        <f>IF('Formulario PPGR2'!$G137="","",'Formulario PPGR1'!#REF!)</f>
        <v>#REF!</v>
      </c>
      <c r="G137" s="688" t="s">
        <v>148</v>
      </c>
      <c r="H137" s="689" t="s">
        <v>532</v>
      </c>
      <c r="I137" s="688" t="s">
        <v>533</v>
      </c>
      <c r="J137" s="695"/>
      <c r="K137" s="695"/>
      <c r="L137" s="695">
        <v>1</v>
      </c>
      <c r="M137" s="695"/>
      <c r="N137" s="695"/>
      <c r="O137" s="695">
        <v>1</v>
      </c>
      <c r="P137" s="695"/>
      <c r="Q137" s="695"/>
      <c r="R137" s="695">
        <v>1</v>
      </c>
      <c r="S137" s="695"/>
      <c r="T137" s="695"/>
      <c r="U137" s="695">
        <v>1</v>
      </c>
      <c r="V137" s="696">
        <f>SUM('Formulario PPGR2'!$J137:$U137)</f>
        <v>4</v>
      </c>
      <c r="W137" s="691" t="s">
        <v>244</v>
      </c>
      <c r="X137" s="691"/>
      <c r="Y137" s="688"/>
      <c r="Z137" s="714" t="s">
        <v>147</v>
      </c>
      <c r="AA137" s="697"/>
      <c r="AB137" s="697"/>
      <c r="AC137" s="697"/>
      <c r="AD137" s="697"/>
      <c r="AE137" s="697"/>
      <c r="AF137" s="697"/>
      <c r="AG137" s="697"/>
      <c r="AH137" s="697"/>
      <c r="AI137" s="697"/>
      <c r="AJ137" s="697"/>
      <c r="AK137" s="697"/>
      <c r="AL137" s="697"/>
      <c r="AM137" s="697"/>
      <c r="AN137" s="697"/>
      <c r="AO137" s="697"/>
      <c r="AP137" s="697"/>
      <c r="AQ137" s="697"/>
      <c r="AR137" s="697"/>
      <c r="AS137" s="697"/>
      <c r="AT137" s="697"/>
      <c r="AU137" s="697"/>
      <c r="AV137" s="697"/>
      <c r="AW137" s="697"/>
      <c r="AX137" s="697"/>
      <c r="AY137" s="697"/>
      <c r="AZ137" s="697"/>
      <c r="BA137" s="697"/>
      <c r="BB137" s="697"/>
    </row>
    <row r="138" spans="2:54" s="698" customFormat="1" ht="63.6" customHeight="1" x14ac:dyDescent="0.25">
      <c r="B138" s="694" t="e">
        <f>IF('Formulario PPGR2'!$G138="","",CONCATENATE('Formulario PPGR2'!$C138,".",'Formulario PPGR2'!$D138,".",'Formulario PPGR2'!$E138,".",'Formulario PPGR2'!$F138))</f>
        <v>#REF!</v>
      </c>
      <c r="C138" s="694"/>
      <c r="D138" s="694" t="e">
        <f>IF('Formulario PPGR2'!$G138="","",'Formulario PPGR1'!#REF!)</f>
        <v>#REF!</v>
      </c>
      <c r="E138" s="694" t="e">
        <f>IF('Formulario PPGR2'!$G138="","",'Formulario PPGR1'!#REF!)</f>
        <v>#REF!</v>
      </c>
      <c r="F138" s="694" t="e">
        <f>IF('Formulario PPGR2'!$G138="","",'Formulario PPGR1'!#REF!)</f>
        <v>#REF!</v>
      </c>
      <c r="G138" s="688" t="s">
        <v>148</v>
      </c>
      <c r="H138" s="689" t="s">
        <v>534</v>
      </c>
      <c r="I138" s="688" t="s">
        <v>535</v>
      </c>
      <c r="J138" s="695">
        <v>1</v>
      </c>
      <c r="K138" s="695">
        <v>1</v>
      </c>
      <c r="L138" s="695">
        <v>1</v>
      </c>
      <c r="M138" s="695">
        <v>1</v>
      </c>
      <c r="N138" s="695">
        <v>1</v>
      </c>
      <c r="O138" s="695">
        <v>1</v>
      </c>
      <c r="P138" s="695">
        <v>1</v>
      </c>
      <c r="Q138" s="695">
        <v>1</v>
      </c>
      <c r="R138" s="695">
        <v>1</v>
      </c>
      <c r="S138" s="695">
        <v>1</v>
      </c>
      <c r="T138" s="695">
        <v>1</v>
      </c>
      <c r="U138" s="695">
        <v>1</v>
      </c>
      <c r="V138" s="696">
        <f>SUM('Formulario PPGR2'!$J138:$U138)</f>
        <v>12</v>
      </c>
      <c r="W138" s="691" t="s">
        <v>245</v>
      </c>
      <c r="X138" s="691"/>
      <c r="Y138" s="688"/>
      <c r="Z138" s="714" t="s">
        <v>147</v>
      </c>
      <c r="AA138" s="697"/>
      <c r="AB138" s="697"/>
      <c r="AC138" s="697"/>
      <c r="AD138" s="697"/>
      <c r="AE138" s="697"/>
      <c r="AF138" s="697"/>
      <c r="AG138" s="697"/>
      <c r="AH138" s="697"/>
      <c r="AI138" s="697"/>
      <c r="AJ138" s="697"/>
      <c r="AK138" s="697"/>
      <c r="AL138" s="697"/>
      <c r="AM138" s="697"/>
      <c r="AN138" s="697"/>
      <c r="AO138" s="697"/>
      <c r="AP138" s="697"/>
      <c r="AQ138" s="697"/>
      <c r="AR138" s="697"/>
      <c r="AS138" s="697"/>
      <c r="AT138" s="697"/>
      <c r="AU138" s="697"/>
      <c r="AV138" s="697"/>
      <c r="AW138" s="697"/>
      <c r="AX138" s="697"/>
      <c r="AY138" s="697"/>
      <c r="AZ138" s="697"/>
      <c r="BA138" s="697"/>
      <c r="BB138" s="697"/>
    </row>
    <row r="139" spans="2:54" s="698" customFormat="1" ht="63.75" x14ac:dyDescent="0.25">
      <c r="B139" s="694" t="e">
        <f>IF('Formulario PPGR2'!$G139="","",CONCATENATE('Formulario PPGR2'!$C139,".",'Formulario PPGR2'!$D139,".",'Formulario PPGR2'!$E139,".",'Formulario PPGR2'!$F139))</f>
        <v>#REF!</v>
      </c>
      <c r="C139" s="694"/>
      <c r="D139" s="694" t="e">
        <f>IF('Formulario PPGR2'!$G139="","",'Formulario PPGR1'!#REF!)</f>
        <v>#REF!</v>
      </c>
      <c r="E139" s="694" t="e">
        <f>IF('Formulario PPGR2'!$G139="","",'Formulario PPGR1'!#REF!)</f>
        <v>#REF!</v>
      </c>
      <c r="F139" s="694" t="e">
        <f>IF('Formulario PPGR2'!$G139="","",'Formulario PPGR1'!#REF!)</f>
        <v>#REF!</v>
      </c>
      <c r="G139" s="688" t="s">
        <v>150</v>
      </c>
      <c r="H139" s="689" t="s">
        <v>536</v>
      </c>
      <c r="I139" s="688" t="s">
        <v>537</v>
      </c>
      <c r="J139" s="695"/>
      <c r="K139" s="695"/>
      <c r="L139" s="695">
        <v>1</v>
      </c>
      <c r="M139" s="695"/>
      <c r="N139" s="695"/>
      <c r="O139" s="695">
        <v>1</v>
      </c>
      <c r="P139" s="695"/>
      <c r="Q139" s="695"/>
      <c r="R139" s="695">
        <v>1</v>
      </c>
      <c r="S139" s="695"/>
      <c r="T139" s="695"/>
      <c r="U139" s="695">
        <v>1</v>
      </c>
      <c r="V139" s="696">
        <f>SUM('Formulario PPGR2'!$J139:$U139)</f>
        <v>4</v>
      </c>
      <c r="W139" s="691" t="s">
        <v>245</v>
      </c>
      <c r="X139" s="691"/>
      <c r="Y139" s="688" t="s">
        <v>538</v>
      </c>
      <c r="Z139" s="714" t="s">
        <v>121</v>
      </c>
      <c r="AA139" s="697"/>
      <c r="AB139" s="697"/>
      <c r="AC139" s="697"/>
      <c r="AD139" s="697"/>
      <c r="AE139" s="697"/>
      <c r="AF139" s="697"/>
      <c r="AG139" s="697"/>
      <c r="AH139" s="697"/>
      <c r="AI139" s="697"/>
      <c r="AJ139" s="697"/>
      <c r="AK139" s="697"/>
      <c r="AL139" s="697"/>
      <c r="AM139" s="697"/>
      <c r="AN139" s="697"/>
      <c r="AO139" s="697"/>
      <c r="AP139" s="697"/>
      <c r="AQ139" s="697"/>
      <c r="AR139" s="697"/>
      <c r="AS139" s="697"/>
      <c r="AT139" s="697"/>
      <c r="AU139" s="697"/>
      <c r="AV139" s="697"/>
      <c r="AW139" s="697"/>
      <c r="AX139" s="697"/>
      <c r="AY139" s="697"/>
      <c r="AZ139" s="697"/>
      <c r="BA139" s="697"/>
      <c r="BB139" s="697"/>
    </row>
    <row r="140" spans="2:54" s="698" customFormat="1" ht="63.75" x14ac:dyDescent="0.25">
      <c r="B140" s="694" t="e">
        <f>IF('Formulario PPGR2'!$G140="","",CONCATENATE('Formulario PPGR2'!$C140,".",'Formulario PPGR2'!$D140,".",'Formulario PPGR2'!$E140,".",'Formulario PPGR2'!$F140))</f>
        <v>#REF!</v>
      </c>
      <c r="C140" s="694" t="e">
        <f>IF('Formulario PPGR2'!$G140="","",'Formulario PPGR1'!#REF!)</f>
        <v>#REF!</v>
      </c>
      <c r="D140" s="694" t="e">
        <f>IF('Formulario PPGR2'!$G140="","",'Formulario PPGR1'!#REF!)</f>
        <v>#REF!</v>
      </c>
      <c r="E140" s="694" t="e">
        <f>IF('Formulario PPGR2'!$G140="","",'Formulario PPGR1'!#REF!)</f>
        <v>#REF!</v>
      </c>
      <c r="F140" s="694" t="e">
        <f>IF('Formulario PPGR2'!$G140="","",'Formulario PPGR1'!#REF!)</f>
        <v>#REF!</v>
      </c>
      <c r="G140" s="688" t="s">
        <v>150</v>
      </c>
      <c r="H140" s="689" t="s">
        <v>539</v>
      </c>
      <c r="I140" s="688" t="s">
        <v>540</v>
      </c>
      <c r="J140" s="695"/>
      <c r="K140" s="695"/>
      <c r="L140" s="695"/>
      <c r="M140" s="695"/>
      <c r="N140" s="695"/>
      <c r="O140" s="695">
        <v>1</v>
      </c>
      <c r="P140" s="695"/>
      <c r="Q140" s="695"/>
      <c r="R140" s="695"/>
      <c r="S140" s="695"/>
      <c r="T140" s="695"/>
      <c r="U140" s="695">
        <v>1</v>
      </c>
      <c r="V140" s="696">
        <f>SUM('Formulario PPGR2'!$J140:$U140)</f>
        <v>2</v>
      </c>
      <c r="W140" s="691" t="s">
        <v>245</v>
      </c>
      <c r="X140" s="691"/>
      <c r="Y140" s="688" t="s">
        <v>541</v>
      </c>
      <c r="Z140" s="714" t="s">
        <v>121</v>
      </c>
      <c r="AA140" s="697"/>
      <c r="AB140" s="697"/>
      <c r="AC140" s="697"/>
      <c r="AD140" s="697"/>
      <c r="AE140" s="697"/>
      <c r="AF140" s="697"/>
      <c r="AG140" s="697"/>
      <c r="AH140" s="697"/>
      <c r="AI140" s="697"/>
      <c r="AJ140" s="697"/>
      <c r="AK140" s="697"/>
      <c r="AL140" s="697"/>
      <c r="AM140" s="697"/>
      <c r="AN140" s="697"/>
      <c r="AO140" s="697"/>
      <c r="AP140" s="697"/>
      <c r="AQ140" s="697"/>
      <c r="AR140" s="697"/>
      <c r="AS140" s="697"/>
      <c r="AT140" s="697"/>
      <c r="AU140" s="697"/>
      <c r="AV140" s="697"/>
      <c r="AW140" s="697"/>
      <c r="AX140" s="697"/>
      <c r="AY140" s="697"/>
      <c r="AZ140" s="697"/>
      <c r="BA140" s="697"/>
      <c r="BB140" s="697"/>
    </row>
    <row r="141" spans="2:54" s="698" customFormat="1" ht="89.25" x14ac:dyDescent="0.25">
      <c r="B141" s="694" t="e">
        <f>IF('Formulario PPGR2'!$G141="","",CONCATENATE('Formulario PPGR2'!$C141,".",'Formulario PPGR2'!$D141,".",'Formulario PPGR2'!$E141,".",'Formulario PPGR2'!$F141))</f>
        <v>#REF!</v>
      </c>
      <c r="C141" s="694"/>
      <c r="D141" s="694" t="e">
        <f>IF('Formulario PPGR2'!$G141="","",'Formulario PPGR1'!#REF!)</f>
        <v>#REF!</v>
      </c>
      <c r="E141" s="694" t="e">
        <f>IF('Formulario PPGR2'!$G141="","",'Formulario PPGR1'!#REF!)</f>
        <v>#REF!</v>
      </c>
      <c r="F141" s="694" t="e">
        <f>IF('Formulario PPGR2'!$G141="","",'Formulario PPGR1'!#REF!)</f>
        <v>#REF!</v>
      </c>
      <c r="G141" s="688" t="s">
        <v>152</v>
      </c>
      <c r="H141" s="689" t="s">
        <v>542</v>
      </c>
      <c r="I141" s="688" t="s">
        <v>543</v>
      </c>
      <c r="J141" s="695">
        <v>1</v>
      </c>
      <c r="K141" s="695"/>
      <c r="L141" s="695"/>
      <c r="M141" s="695"/>
      <c r="N141" s="695"/>
      <c r="O141" s="695"/>
      <c r="P141" s="695"/>
      <c r="Q141" s="695"/>
      <c r="R141" s="695"/>
      <c r="S141" s="695"/>
      <c r="T141" s="695"/>
      <c r="U141" s="695"/>
      <c r="V141" s="696">
        <f>SUM('Formulario PPGR2'!$J141:$U141)</f>
        <v>1</v>
      </c>
      <c r="W141" s="691" t="s">
        <v>258</v>
      </c>
      <c r="X141" s="691" t="s">
        <v>251</v>
      </c>
      <c r="Y141" s="688" t="s">
        <v>544</v>
      </c>
      <c r="Z141" s="714" t="s">
        <v>121</v>
      </c>
      <c r="AA141" s="697"/>
      <c r="AB141" s="697"/>
      <c r="AC141" s="697"/>
      <c r="AD141" s="697"/>
      <c r="AE141" s="697"/>
      <c r="AF141" s="697"/>
      <c r="AG141" s="697"/>
      <c r="AH141" s="697"/>
      <c r="AI141" s="697"/>
      <c r="AJ141" s="697"/>
      <c r="AK141" s="697"/>
      <c r="AL141" s="697"/>
      <c r="AM141" s="697"/>
      <c r="AN141" s="697"/>
      <c r="AO141" s="697"/>
      <c r="AP141" s="697"/>
      <c r="AQ141" s="697"/>
      <c r="AR141" s="697"/>
      <c r="AS141" s="697"/>
      <c r="AT141" s="697"/>
      <c r="AU141" s="697"/>
      <c r="AV141" s="697"/>
      <c r="AW141" s="697"/>
      <c r="AX141" s="697"/>
      <c r="AY141" s="697"/>
      <c r="AZ141" s="697"/>
      <c r="BA141" s="697"/>
      <c r="BB141" s="697"/>
    </row>
    <row r="142" spans="2:54" s="698" customFormat="1" ht="41.45" customHeight="1" x14ac:dyDescent="0.25">
      <c r="B142" s="694" t="e">
        <f>IF('Formulario PPGR2'!$G142="","",CONCATENATE('Formulario PPGR2'!$C142,".",'Formulario PPGR2'!$D142,".",'Formulario PPGR2'!$E142,".",'Formulario PPGR2'!$F142))</f>
        <v>#REF!</v>
      </c>
      <c r="C142" s="694"/>
      <c r="D142" s="694" t="e">
        <f>IF('Formulario PPGR2'!$G142="","",'Formulario PPGR1'!#REF!)</f>
        <v>#REF!</v>
      </c>
      <c r="E142" s="694" t="e">
        <f>IF('Formulario PPGR2'!$G142="","",'Formulario PPGR1'!#REF!)</f>
        <v>#REF!</v>
      </c>
      <c r="F142" s="694" t="e">
        <f>IF('Formulario PPGR2'!$G142="","",'Formulario PPGR1'!#REF!)</f>
        <v>#REF!</v>
      </c>
      <c r="G142" s="688" t="s">
        <v>152</v>
      </c>
      <c r="H142" s="689" t="s">
        <v>545</v>
      </c>
      <c r="I142" s="688" t="s">
        <v>546</v>
      </c>
      <c r="J142" s="695"/>
      <c r="K142" s="695"/>
      <c r="L142" s="695"/>
      <c r="M142" s="695">
        <v>1</v>
      </c>
      <c r="N142" s="695"/>
      <c r="O142" s="695"/>
      <c r="P142" s="695">
        <v>1</v>
      </c>
      <c r="Q142" s="695"/>
      <c r="R142" s="695"/>
      <c r="S142" s="695">
        <v>1</v>
      </c>
      <c r="T142" s="695"/>
      <c r="U142" s="695">
        <v>1</v>
      </c>
      <c r="V142" s="696">
        <f>SUM('Formulario PPGR2'!$J142:$U142)</f>
        <v>4</v>
      </c>
      <c r="W142" s="691" t="s">
        <v>245</v>
      </c>
      <c r="X142" s="691"/>
      <c r="Y142" s="688" t="s">
        <v>547</v>
      </c>
      <c r="Z142" s="714" t="s">
        <v>121</v>
      </c>
      <c r="AA142" s="697"/>
      <c r="AB142" s="697"/>
      <c r="AC142" s="697"/>
      <c r="AD142" s="697"/>
      <c r="AE142" s="697"/>
      <c r="AF142" s="697"/>
      <c r="AG142" s="697"/>
      <c r="AH142" s="697"/>
      <c r="AI142" s="697"/>
      <c r="AJ142" s="697"/>
      <c r="AK142" s="697"/>
      <c r="AL142" s="697"/>
      <c r="AM142" s="697"/>
      <c r="AN142" s="697"/>
      <c r="AO142" s="697"/>
      <c r="AP142" s="697"/>
      <c r="AQ142" s="697"/>
      <c r="AR142" s="697"/>
      <c r="AS142" s="697"/>
      <c r="AT142" s="697"/>
      <c r="AU142" s="697"/>
      <c r="AV142" s="697"/>
      <c r="AW142" s="697"/>
      <c r="AX142" s="697"/>
      <c r="AY142" s="697"/>
      <c r="AZ142" s="697"/>
      <c r="BA142" s="697"/>
      <c r="BB142" s="697"/>
    </row>
    <row r="143" spans="2:54" s="698" customFormat="1" ht="60.6" customHeight="1" x14ac:dyDescent="0.25">
      <c r="B143" s="694" t="e">
        <f>IF('Formulario PPGR2'!$G143="","",CONCATENATE('Formulario PPGR2'!$C143,".",'Formulario PPGR2'!$D143,".",'Formulario PPGR2'!$E143,".",'Formulario PPGR2'!$F143))</f>
        <v>#REF!</v>
      </c>
      <c r="C143" s="694"/>
      <c r="D143" s="694" t="e">
        <f>IF('Formulario PPGR2'!$G143="","",'Formulario PPGR1'!#REF!)</f>
        <v>#REF!</v>
      </c>
      <c r="E143" s="694" t="e">
        <f>IF('Formulario PPGR2'!$G143="","",'Formulario PPGR1'!#REF!)</f>
        <v>#REF!</v>
      </c>
      <c r="F143" s="694" t="e">
        <f>IF('Formulario PPGR2'!$G143="","",'Formulario PPGR1'!#REF!)</f>
        <v>#REF!</v>
      </c>
      <c r="G143" s="688" t="s">
        <v>152</v>
      </c>
      <c r="H143" s="689" t="s">
        <v>548</v>
      </c>
      <c r="I143" s="688" t="s">
        <v>549</v>
      </c>
      <c r="J143" s="695"/>
      <c r="K143" s="695"/>
      <c r="L143" s="695">
        <v>1</v>
      </c>
      <c r="M143" s="695"/>
      <c r="N143" s="695"/>
      <c r="O143" s="695">
        <v>1</v>
      </c>
      <c r="P143" s="695"/>
      <c r="Q143" s="695"/>
      <c r="R143" s="695">
        <v>1</v>
      </c>
      <c r="S143" s="695"/>
      <c r="T143" s="695"/>
      <c r="U143" s="695">
        <v>1</v>
      </c>
      <c r="V143" s="696">
        <f>SUM('Formulario PPGR2'!$J143:$U143)</f>
        <v>4</v>
      </c>
      <c r="W143" s="691" t="s">
        <v>245</v>
      </c>
      <c r="X143" s="691"/>
      <c r="Y143" s="688" t="s">
        <v>550</v>
      </c>
      <c r="Z143" s="714" t="s">
        <v>121</v>
      </c>
      <c r="AA143" s="697"/>
      <c r="AB143" s="697"/>
      <c r="AC143" s="697"/>
      <c r="AD143" s="697"/>
      <c r="AE143" s="697"/>
      <c r="AF143" s="697"/>
      <c r="AG143" s="697"/>
      <c r="AH143" s="697"/>
      <c r="AI143" s="697"/>
      <c r="AJ143" s="697"/>
      <c r="AK143" s="697"/>
      <c r="AL143" s="697"/>
      <c r="AM143" s="697"/>
      <c r="AN143" s="697"/>
      <c r="AO143" s="697"/>
      <c r="AP143" s="697"/>
      <c r="AQ143" s="697"/>
      <c r="AR143" s="697"/>
      <c r="AS143" s="697"/>
      <c r="AT143" s="697"/>
      <c r="AU143" s="697"/>
      <c r="AV143" s="697"/>
      <c r="AW143" s="697"/>
      <c r="AX143" s="697"/>
      <c r="AY143" s="697"/>
      <c r="AZ143" s="697"/>
      <c r="BA143" s="697"/>
      <c r="BB143" s="697"/>
    </row>
    <row r="144" spans="2:54" s="698" customFormat="1" ht="35.450000000000003" customHeight="1" x14ac:dyDescent="0.25">
      <c r="B144" s="694" t="e">
        <f>IF('Formulario PPGR2'!$G144="","",CONCATENATE('Formulario PPGR2'!$C144,".",'Formulario PPGR2'!$D144,".",'Formulario PPGR2'!$E144,".",'Formulario PPGR2'!$F144))</f>
        <v>#REF!</v>
      </c>
      <c r="C144" s="694"/>
      <c r="D144" s="694" t="e">
        <f>IF('Formulario PPGR2'!$G144="","",'Formulario PPGR1'!#REF!)</f>
        <v>#REF!</v>
      </c>
      <c r="E144" s="694" t="e">
        <f>IF('Formulario PPGR2'!$G144="","",'Formulario PPGR1'!#REF!)</f>
        <v>#REF!</v>
      </c>
      <c r="F144" s="694" t="e">
        <f>IF('Formulario PPGR2'!$G144="","",'Formulario PPGR1'!#REF!)</f>
        <v>#REF!</v>
      </c>
      <c r="G144" s="688" t="s">
        <v>155</v>
      </c>
      <c r="H144" s="689" t="s">
        <v>551</v>
      </c>
      <c r="I144" s="688" t="s">
        <v>552</v>
      </c>
      <c r="J144" s="695"/>
      <c r="K144" s="695"/>
      <c r="L144" s="695">
        <v>1</v>
      </c>
      <c r="M144" s="695"/>
      <c r="N144" s="695"/>
      <c r="O144" s="695">
        <v>1</v>
      </c>
      <c r="P144" s="695"/>
      <c r="Q144" s="695"/>
      <c r="R144" s="695">
        <v>1</v>
      </c>
      <c r="S144" s="695"/>
      <c r="T144" s="695"/>
      <c r="U144" s="695">
        <v>1</v>
      </c>
      <c r="V144" s="696">
        <f>SUM('Formulario PPGR2'!$J144:$U144)</f>
        <v>4</v>
      </c>
      <c r="W144" s="691" t="s">
        <v>245</v>
      </c>
      <c r="X144" s="691"/>
      <c r="Y144" s="688"/>
      <c r="Z144" s="714" t="s">
        <v>121</v>
      </c>
      <c r="AA144" s="697"/>
      <c r="AB144" s="697"/>
      <c r="AC144" s="697"/>
      <c r="AD144" s="697"/>
      <c r="AE144" s="697"/>
      <c r="AF144" s="697"/>
      <c r="AG144" s="697"/>
      <c r="AH144" s="697"/>
      <c r="AI144" s="697"/>
      <c r="AJ144" s="697"/>
      <c r="AK144" s="697"/>
      <c r="AL144" s="697"/>
      <c r="AM144" s="697"/>
      <c r="AN144" s="697"/>
      <c r="AO144" s="697"/>
      <c r="AP144" s="697"/>
      <c r="AQ144" s="697"/>
      <c r="AR144" s="697"/>
      <c r="AS144" s="697"/>
      <c r="AT144" s="697"/>
      <c r="AU144" s="697"/>
      <c r="AV144" s="697"/>
      <c r="AW144" s="697"/>
      <c r="AX144" s="697"/>
      <c r="AY144" s="697"/>
      <c r="AZ144" s="697"/>
      <c r="BA144" s="697"/>
      <c r="BB144" s="697"/>
    </row>
    <row r="145" spans="2:54" s="698" customFormat="1" ht="35.450000000000003" customHeight="1" x14ac:dyDescent="0.25">
      <c r="B145" s="694" t="e">
        <f>IF('Formulario PPGR2'!$G145="","",CONCATENATE('Formulario PPGR2'!$C145,".",'Formulario PPGR2'!$D145,".",'Formulario PPGR2'!$E145,".",'Formulario PPGR2'!$F145))</f>
        <v>#REF!</v>
      </c>
      <c r="C145" s="694"/>
      <c r="D145" s="694" t="e">
        <f>IF('Formulario PPGR2'!$G145="","",'Formulario PPGR1'!#REF!)</f>
        <v>#REF!</v>
      </c>
      <c r="E145" s="694" t="e">
        <f>IF('Formulario PPGR2'!$G145="","",'Formulario PPGR1'!#REF!)</f>
        <v>#REF!</v>
      </c>
      <c r="F145" s="694" t="e">
        <f>IF('Formulario PPGR2'!$G145="","",'Formulario PPGR1'!#REF!)</f>
        <v>#REF!</v>
      </c>
      <c r="G145" s="688" t="s">
        <v>157</v>
      </c>
      <c r="H145" s="689" t="s">
        <v>553</v>
      </c>
      <c r="I145" s="688" t="s">
        <v>554</v>
      </c>
      <c r="J145" s="695"/>
      <c r="K145" s="695"/>
      <c r="L145" s="695">
        <v>1</v>
      </c>
      <c r="M145" s="695"/>
      <c r="N145" s="695"/>
      <c r="O145" s="695">
        <v>1</v>
      </c>
      <c r="P145" s="695"/>
      <c r="Q145" s="695"/>
      <c r="R145" s="695">
        <v>1</v>
      </c>
      <c r="S145" s="695"/>
      <c r="T145" s="695"/>
      <c r="U145" s="695">
        <v>1</v>
      </c>
      <c r="V145" s="696">
        <f>SUM('Formulario PPGR2'!$J145:$U145)</f>
        <v>4</v>
      </c>
      <c r="W145" s="691" t="s">
        <v>245</v>
      </c>
      <c r="X145" s="691"/>
      <c r="Y145" s="688"/>
      <c r="Z145" s="714" t="s">
        <v>121</v>
      </c>
      <c r="AA145" s="697"/>
      <c r="AB145" s="697"/>
      <c r="AC145" s="697"/>
      <c r="AD145" s="697"/>
      <c r="AE145" s="697"/>
      <c r="AF145" s="697"/>
      <c r="AG145" s="697"/>
      <c r="AH145" s="697"/>
      <c r="AI145" s="697"/>
      <c r="AJ145" s="697"/>
      <c r="AK145" s="697"/>
      <c r="AL145" s="697"/>
      <c r="AM145" s="697"/>
      <c r="AN145" s="697"/>
      <c r="AO145" s="697"/>
      <c r="AP145" s="697"/>
      <c r="AQ145" s="697"/>
      <c r="AR145" s="697"/>
      <c r="AS145" s="697"/>
      <c r="AT145" s="697"/>
      <c r="AU145" s="697"/>
      <c r="AV145" s="697"/>
      <c r="AW145" s="697"/>
      <c r="AX145" s="697"/>
      <c r="AY145" s="697"/>
      <c r="AZ145" s="697"/>
      <c r="BA145" s="697"/>
      <c r="BB145" s="697"/>
    </row>
    <row r="146" spans="2:54" s="698" customFormat="1" ht="153" x14ac:dyDescent="0.25">
      <c r="B146" s="694" t="e">
        <f>IF('Formulario PPGR2'!$G146="","",CONCATENATE('Formulario PPGR2'!$C146,".",'Formulario PPGR2'!$D146,".",'Formulario PPGR2'!$E146,".",'Formulario PPGR2'!$F146))</f>
        <v>#REF!</v>
      </c>
      <c r="C146" s="694"/>
      <c r="D146" s="694" t="e">
        <f>IF('Formulario PPGR2'!$G146="","",'Formulario PPGR1'!#REF!)</f>
        <v>#REF!</v>
      </c>
      <c r="E146" s="694" t="e">
        <f>IF('Formulario PPGR2'!$G146="","",'Formulario PPGR1'!#REF!)</f>
        <v>#REF!</v>
      </c>
      <c r="F146" s="694" t="e">
        <f>IF('Formulario PPGR2'!$G146="","",'Formulario PPGR1'!#REF!)</f>
        <v>#REF!</v>
      </c>
      <c r="G146" s="688" t="s">
        <v>159</v>
      </c>
      <c r="H146" s="689" t="s">
        <v>555</v>
      </c>
      <c r="I146" s="688" t="s">
        <v>556</v>
      </c>
      <c r="J146" s="695"/>
      <c r="K146" s="695">
        <v>1</v>
      </c>
      <c r="L146" s="695"/>
      <c r="M146" s="695"/>
      <c r="N146" s="695"/>
      <c r="O146" s="695">
        <v>1</v>
      </c>
      <c r="P146" s="695"/>
      <c r="Q146" s="695"/>
      <c r="R146" s="695"/>
      <c r="S146" s="695">
        <v>1</v>
      </c>
      <c r="T146" s="695"/>
      <c r="U146" s="695"/>
      <c r="V146" s="696">
        <f>SUM('Formulario PPGR2'!$J146:$U146)</f>
        <v>3</v>
      </c>
      <c r="W146" s="691" t="s">
        <v>258</v>
      </c>
      <c r="X146" s="691" t="s">
        <v>251</v>
      </c>
      <c r="Y146" s="688"/>
      <c r="Z146" s="714" t="s">
        <v>138</v>
      </c>
      <c r="AA146" s="697"/>
      <c r="AB146" s="697"/>
      <c r="AC146" s="697"/>
      <c r="AD146" s="697"/>
      <c r="AE146" s="697"/>
      <c r="AF146" s="697"/>
      <c r="AG146" s="697"/>
      <c r="AH146" s="697"/>
      <c r="AI146" s="697"/>
      <c r="AJ146" s="697"/>
      <c r="AK146" s="697"/>
      <c r="AL146" s="697"/>
      <c r="AM146" s="697"/>
      <c r="AN146" s="697"/>
      <c r="AO146" s="697"/>
      <c r="AP146" s="697"/>
      <c r="AQ146" s="697"/>
      <c r="AR146" s="697"/>
      <c r="AS146" s="697"/>
      <c r="AT146" s="697"/>
      <c r="AU146" s="697"/>
      <c r="AV146" s="697"/>
      <c r="AW146" s="697"/>
      <c r="AX146" s="697"/>
      <c r="AY146" s="697"/>
      <c r="AZ146" s="697"/>
      <c r="BA146" s="697"/>
      <c r="BB146" s="697"/>
    </row>
    <row r="147" spans="2:54" s="698" customFormat="1" ht="102" x14ac:dyDescent="0.25">
      <c r="B147" s="694" t="e">
        <f>IF('Formulario PPGR2'!$G147="","",CONCATENATE('Formulario PPGR2'!$C147,".",'Formulario PPGR2'!$D147,".",'Formulario PPGR2'!$E147,".",'Formulario PPGR2'!$F147))</f>
        <v>#REF!</v>
      </c>
      <c r="C147" s="694"/>
      <c r="D147" s="694" t="e">
        <f>IF('Formulario PPGR2'!$G147="","",'Formulario PPGR1'!#REF!)</f>
        <v>#REF!</v>
      </c>
      <c r="E147" s="694" t="e">
        <f>IF('Formulario PPGR2'!$G147="","",'Formulario PPGR1'!#REF!)</f>
        <v>#REF!</v>
      </c>
      <c r="F147" s="694" t="e">
        <f>IF('Formulario PPGR2'!$G147="","",'Formulario PPGR1'!#REF!)</f>
        <v>#REF!</v>
      </c>
      <c r="G147" s="688" t="s">
        <v>161</v>
      </c>
      <c r="H147" s="689" t="s">
        <v>557</v>
      </c>
      <c r="I147" s="688" t="s">
        <v>558</v>
      </c>
      <c r="J147" s="695">
        <v>1</v>
      </c>
      <c r="K147" s="695">
        <v>1</v>
      </c>
      <c r="L147" s="695">
        <v>1</v>
      </c>
      <c r="M147" s="695">
        <v>1</v>
      </c>
      <c r="N147" s="695">
        <v>1</v>
      </c>
      <c r="O147" s="695">
        <v>1</v>
      </c>
      <c r="P147" s="695">
        <v>1</v>
      </c>
      <c r="Q147" s="695">
        <v>1</v>
      </c>
      <c r="R147" s="695">
        <v>1</v>
      </c>
      <c r="S147" s="695">
        <v>1</v>
      </c>
      <c r="T147" s="695">
        <v>1</v>
      </c>
      <c r="U147" s="695">
        <v>1</v>
      </c>
      <c r="V147" s="696">
        <f>SUM('Formulario PPGR2'!$J147:$U147)</f>
        <v>12</v>
      </c>
      <c r="W147" s="691" t="s">
        <v>245</v>
      </c>
      <c r="X147" s="691"/>
      <c r="Y147" s="688" t="s">
        <v>559</v>
      </c>
      <c r="Z147" s="714" t="s">
        <v>138</v>
      </c>
      <c r="AA147" s="697"/>
      <c r="AB147" s="697"/>
      <c r="AC147" s="697"/>
      <c r="AD147" s="697"/>
      <c r="AE147" s="697"/>
      <c r="AF147" s="697"/>
      <c r="AG147" s="697"/>
      <c r="AH147" s="697"/>
      <c r="AI147" s="697"/>
      <c r="AJ147" s="697"/>
      <c r="AK147" s="697"/>
      <c r="AL147" s="697"/>
      <c r="AM147" s="697"/>
      <c r="AN147" s="697"/>
      <c r="AO147" s="697"/>
      <c r="AP147" s="697"/>
      <c r="AQ147" s="697"/>
      <c r="AR147" s="697"/>
      <c r="AS147" s="697"/>
      <c r="AT147" s="697"/>
      <c r="AU147" s="697"/>
      <c r="AV147" s="697"/>
      <c r="AW147" s="697"/>
      <c r="AX147" s="697"/>
      <c r="AY147" s="697"/>
      <c r="AZ147" s="697"/>
      <c r="BA147" s="697"/>
      <c r="BB147" s="697"/>
    </row>
    <row r="148" spans="2:54" s="698" customFormat="1" ht="40.9" customHeight="1" x14ac:dyDescent="0.25">
      <c r="B148" s="694" t="e">
        <f>IF('Formulario PPGR2'!$G148="","",CONCATENATE('Formulario PPGR2'!$C148,".",'Formulario PPGR2'!$D148,".",'Formulario PPGR2'!$E148,".",'Formulario PPGR2'!$F148))</f>
        <v>#REF!</v>
      </c>
      <c r="C148" s="694"/>
      <c r="D148" s="694" t="e">
        <f>IF('Formulario PPGR2'!$G148="","",'Formulario PPGR1'!#REF!)</f>
        <v>#REF!</v>
      </c>
      <c r="E148" s="694" t="e">
        <f>IF('Formulario PPGR2'!$G148="","",'Formulario PPGR1'!#REF!)</f>
        <v>#REF!</v>
      </c>
      <c r="F148" s="694" t="e">
        <f>IF('Formulario PPGR2'!$G148="","",'Formulario PPGR1'!#REF!)</f>
        <v>#REF!</v>
      </c>
      <c r="G148" s="688" t="s">
        <v>161</v>
      </c>
      <c r="H148" s="689" t="s">
        <v>560</v>
      </c>
      <c r="I148" s="688" t="s">
        <v>561</v>
      </c>
      <c r="J148" s="695">
        <v>1</v>
      </c>
      <c r="K148" s="695">
        <v>1</v>
      </c>
      <c r="L148" s="695">
        <v>1</v>
      </c>
      <c r="M148" s="695">
        <v>1</v>
      </c>
      <c r="N148" s="695">
        <v>1</v>
      </c>
      <c r="O148" s="695">
        <v>1</v>
      </c>
      <c r="P148" s="695">
        <v>1</v>
      </c>
      <c r="Q148" s="695">
        <v>1</v>
      </c>
      <c r="R148" s="695">
        <v>1</v>
      </c>
      <c r="S148" s="695">
        <v>1</v>
      </c>
      <c r="T148" s="695">
        <v>1</v>
      </c>
      <c r="U148" s="695">
        <v>1</v>
      </c>
      <c r="V148" s="696">
        <f>SUM('Formulario PPGR2'!$J148:$U148)</f>
        <v>12</v>
      </c>
      <c r="W148" s="691" t="s">
        <v>244</v>
      </c>
      <c r="X148" s="691"/>
      <c r="Y148" s="688"/>
      <c r="Z148" s="714" t="s">
        <v>164</v>
      </c>
      <c r="AA148" s="697"/>
      <c r="AB148" s="697"/>
      <c r="AC148" s="697"/>
      <c r="AD148" s="697"/>
      <c r="AE148" s="697"/>
      <c r="AF148" s="697"/>
      <c r="AG148" s="697"/>
      <c r="AH148" s="697"/>
      <c r="AI148" s="697"/>
      <c r="AJ148" s="697"/>
      <c r="AK148" s="697"/>
      <c r="AL148" s="697"/>
      <c r="AM148" s="697"/>
      <c r="AN148" s="697"/>
      <c r="AO148" s="697"/>
      <c r="AP148" s="697"/>
      <c r="AQ148" s="697"/>
      <c r="AR148" s="697"/>
      <c r="AS148" s="697"/>
      <c r="AT148" s="697"/>
      <c r="AU148" s="697"/>
      <c r="AV148" s="697"/>
      <c r="AW148" s="697"/>
      <c r="AX148" s="697"/>
      <c r="AY148" s="697"/>
      <c r="AZ148" s="697"/>
      <c r="BA148" s="697"/>
      <c r="BB148" s="697"/>
    </row>
    <row r="149" spans="2:54" s="698" customFormat="1" ht="53.45" customHeight="1" x14ac:dyDescent="0.25">
      <c r="B149" s="694" t="e">
        <f>IF('Formulario PPGR2'!$G149="","",CONCATENATE('Formulario PPGR2'!$C149,".",'Formulario PPGR2'!$D149,".",'Formulario PPGR2'!$E149,".",'Formulario PPGR2'!$F149))</f>
        <v>#REF!</v>
      </c>
      <c r="C149" s="694"/>
      <c r="D149" s="694" t="e">
        <f>IF('Formulario PPGR2'!$G149="","",'Formulario PPGR1'!#REF!)</f>
        <v>#REF!</v>
      </c>
      <c r="E149" s="694" t="e">
        <f>IF('Formulario PPGR2'!$G149="","",'Formulario PPGR1'!#REF!)</f>
        <v>#REF!</v>
      </c>
      <c r="F149" s="694" t="e">
        <f>IF('Formulario PPGR2'!$G149="","",'Formulario PPGR1'!#REF!)</f>
        <v>#REF!</v>
      </c>
      <c r="G149" s="688" t="s">
        <v>163</v>
      </c>
      <c r="H149" s="689" t="s">
        <v>562</v>
      </c>
      <c r="I149" s="688" t="s">
        <v>563</v>
      </c>
      <c r="J149" s="695"/>
      <c r="K149" s="695"/>
      <c r="L149" s="695"/>
      <c r="M149" s="695"/>
      <c r="N149" s="695"/>
      <c r="O149" s="695">
        <v>1</v>
      </c>
      <c r="P149" s="695"/>
      <c r="Q149" s="695"/>
      <c r="R149" s="695"/>
      <c r="S149" s="695"/>
      <c r="T149" s="695">
        <v>1</v>
      </c>
      <c r="U149" s="695"/>
      <c r="V149" s="696">
        <f>SUM('Formulario PPGR2'!$J149:$U149)</f>
        <v>2</v>
      </c>
      <c r="W149" s="691" t="s">
        <v>258</v>
      </c>
      <c r="X149" s="691" t="s">
        <v>264</v>
      </c>
      <c r="Y149" s="688"/>
      <c r="Z149" s="714" t="s">
        <v>138</v>
      </c>
      <c r="AA149" s="697"/>
      <c r="AB149" s="697"/>
      <c r="AC149" s="697"/>
      <c r="AD149" s="697"/>
      <c r="AE149" s="697"/>
      <c r="AF149" s="697"/>
      <c r="AG149" s="697"/>
      <c r="AH149" s="697"/>
      <c r="AI149" s="697"/>
      <c r="AJ149" s="697"/>
      <c r="AK149" s="697"/>
      <c r="AL149" s="697"/>
      <c r="AM149" s="697"/>
      <c r="AN149" s="697"/>
      <c r="AO149" s="697"/>
      <c r="AP149" s="697"/>
      <c r="AQ149" s="697"/>
      <c r="AR149" s="697"/>
      <c r="AS149" s="697"/>
      <c r="AT149" s="697"/>
      <c r="AU149" s="697"/>
      <c r="AV149" s="697"/>
      <c r="AW149" s="697"/>
      <c r="AX149" s="697"/>
      <c r="AY149" s="697"/>
      <c r="AZ149" s="697"/>
      <c r="BA149" s="697"/>
      <c r="BB149" s="697"/>
    </row>
    <row r="150" spans="2:54" s="712" customFormat="1" ht="60" customHeight="1" x14ac:dyDescent="0.25">
      <c r="B150" s="705" t="e">
        <f>IF('Formulario PPGR2'!$G150="","",CONCATENATE('Formulario PPGR2'!$C150,".",'Formulario PPGR2'!$D150,".",'Formulario PPGR2'!$E150,".",'Formulario PPGR2'!$F150))</f>
        <v>#REF!</v>
      </c>
      <c r="C150" s="705"/>
      <c r="D150" s="705" t="e">
        <f>IF('Formulario PPGR2'!$G150="","",'Formulario PPGR1'!#REF!)</f>
        <v>#REF!</v>
      </c>
      <c r="E150" s="705" t="e">
        <f>IF('Formulario PPGR2'!$G150="","",'Formulario PPGR1'!#REF!)</f>
        <v>#REF!</v>
      </c>
      <c r="F150" s="705" t="e">
        <f>IF('Formulario PPGR2'!$G150="","",'Formulario PPGR1'!#REF!)</f>
        <v>#REF!</v>
      </c>
      <c r="G150" s="706" t="s">
        <v>163</v>
      </c>
      <c r="H150" s="707" t="s">
        <v>564</v>
      </c>
      <c r="I150" s="706" t="s">
        <v>335</v>
      </c>
      <c r="J150" s="708"/>
      <c r="K150" s="708"/>
      <c r="L150" s="708"/>
      <c r="M150" s="708"/>
      <c r="N150" s="708">
        <v>1</v>
      </c>
      <c r="O150" s="708"/>
      <c r="P150" s="708"/>
      <c r="Q150" s="708"/>
      <c r="R150" s="708"/>
      <c r="S150" s="708"/>
      <c r="T150" s="708"/>
      <c r="U150" s="708"/>
      <c r="V150" s="709">
        <f>SUM('Formulario PPGR2'!$J150:$U150)</f>
        <v>1</v>
      </c>
      <c r="W150" s="710" t="s">
        <v>258</v>
      </c>
      <c r="X150" s="710" t="s">
        <v>245</v>
      </c>
      <c r="Y150" s="706"/>
      <c r="Z150" s="715" t="s">
        <v>138</v>
      </c>
      <c r="AA150" s="711"/>
      <c r="AB150" s="711"/>
      <c r="AC150" s="711"/>
      <c r="AD150" s="711"/>
      <c r="AE150" s="711"/>
      <c r="AF150" s="711"/>
      <c r="AG150" s="711"/>
      <c r="AH150" s="711"/>
      <c r="AI150" s="711"/>
      <c r="AJ150" s="711"/>
      <c r="AK150" s="711"/>
      <c r="AL150" s="711"/>
      <c r="AM150" s="711"/>
      <c r="AN150" s="711"/>
      <c r="AO150" s="711"/>
      <c r="AP150" s="711"/>
      <c r="AQ150" s="711"/>
      <c r="AR150" s="711"/>
      <c r="AS150" s="711"/>
      <c r="AT150" s="711"/>
      <c r="AU150" s="711"/>
      <c r="AV150" s="711"/>
      <c r="AW150" s="711"/>
      <c r="AX150" s="711"/>
      <c r="AY150" s="711"/>
      <c r="AZ150" s="711"/>
      <c r="BA150" s="711"/>
      <c r="BB150" s="711"/>
    </row>
    <row r="151" spans="2:54" s="712" customFormat="1" ht="89.25" x14ac:dyDescent="0.25">
      <c r="B151" s="705" t="e">
        <f>IF('Formulario PPGR2'!$G151="","",CONCATENATE('Formulario PPGR2'!$C151,".",'Formulario PPGR2'!$D151,".",'Formulario PPGR2'!$E151,".",'Formulario PPGR2'!$F151))</f>
        <v>#REF!</v>
      </c>
      <c r="C151" s="705"/>
      <c r="D151" s="705" t="e">
        <f>IF('Formulario PPGR2'!$G151="","",'Formulario PPGR1'!#REF!)</f>
        <v>#REF!</v>
      </c>
      <c r="E151" s="705" t="e">
        <f>IF('Formulario PPGR2'!$G151="","",'Formulario PPGR1'!#REF!)</f>
        <v>#REF!</v>
      </c>
      <c r="F151" s="705" t="e">
        <f>IF('Formulario PPGR2'!$G151="","",'Formulario PPGR1'!#REF!)</f>
        <v>#REF!</v>
      </c>
      <c r="G151" s="706" t="s">
        <v>163</v>
      </c>
      <c r="H151" s="707" t="s">
        <v>565</v>
      </c>
      <c r="I151" s="706" t="s">
        <v>337</v>
      </c>
      <c r="J151" s="708"/>
      <c r="K151" s="708"/>
      <c r="L151" s="708"/>
      <c r="M151" s="708"/>
      <c r="N151" s="708"/>
      <c r="O151" s="708"/>
      <c r="P151" s="708"/>
      <c r="Q151" s="708"/>
      <c r="R151" s="708">
        <v>1</v>
      </c>
      <c r="S151" s="708"/>
      <c r="T151" s="708"/>
      <c r="U151" s="708"/>
      <c r="V151" s="709">
        <f>SUM('Formulario PPGR2'!$J151:$U151)</f>
        <v>1</v>
      </c>
      <c r="W151" s="710" t="s">
        <v>258</v>
      </c>
      <c r="X151" s="710" t="s">
        <v>264</v>
      </c>
      <c r="Y151" s="706"/>
      <c r="Z151" s="715" t="s">
        <v>138</v>
      </c>
      <c r="AA151" s="711"/>
      <c r="AB151" s="711"/>
      <c r="AC151" s="711"/>
      <c r="AD151" s="711"/>
      <c r="AE151" s="711"/>
      <c r="AF151" s="711"/>
      <c r="AG151" s="711"/>
      <c r="AH151" s="711"/>
      <c r="AI151" s="711"/>
      <c r="AJ151" s="711"/>
      <c r="AK151" s="711"/>
      <c r="AL151" s="711"/>
      <c r="AM151" s="711"/>
      <c r="AN151" s="711"/>
      <c r="AO151" s="711"/>
      <c r="AP151" s="711"/>
      <c r="AQ151" s="711"/>
      <c r="AR151" s="711"/>
      <c r="AS151" s="711"/>
      <c r="AT151" s="711"/>
      <c r="AU151" s="711"/>
      <c r="AV151" s="711"/>
      <c r="AW151" s="711"/>
      <c r="AX151" s="711"/>
      <c r="AY151" s="711"/>
      <c r="AZ151" s="711"/>
      <c r="BA151" s="711"/>
      <c r="BB151" s="711"/>
    </row>
    <row r="152" spans="2:54" s="698" customFormat="1" ht="89.25" x14ac:dyDescent="0.25">
      <c r="B152" s="694" t="e">
        <f>IF('Formulario PPGR2'!$G152="","",CONCATENATE('Formulario PPGR2'!$C152,".",'Formulario PPGR2'!$D152,".",'Formulario PPGR2'!$E152,".",'Formulario PPGR2'!$F152))</f>
        <v>#REF!</v>
      </c>
      <c r="C152" s="694"/>
      <c r="D152" s="694" t="e">
        <f>IF('Formulario PPGR2'!$G152="","",'Formulario PPGR1'!#REF!)</f>
        <v>#REF!</v>
      </c>
      <c r="E152" s="694" t="e">
        <f>IF('Formulario PPGR2'!$G152="","",'Formulario PPGR1'!#REF!)</f>
        <v>#REF!</v>
      </c>
      <c r="F152" s="694" t="e">
        <f>IF('Formulario PPGR2'!$G152="","",'Formulario PPGR1'!#REF!)</f>
        <v>#REF!</v>
      </c>
      <c r="G152" s="688" t="s">
        <v>163</v>
      </c>
      <c r="H152" s="689" t="s">
        <v>566</v>
      </c>
      <c r="I152" s="688" t="s">
        <v>567</v>
      </c>
      <c r="J152" s="695"/>
      <c r="K152" s="695"/>
      <c r="L152" s="695">
        <v>1</v>
      </c>
      <c r="M152" s="695"/>
      <c r="N152" s="695">
        <v>1</v>
      </c>
      <c r="O152" s="695"/>
      <c r="P152" s="695"/>
      <c r="Q152" s="695">
        <v>1</v>
      </c>
      <c r="R152" s="695"/>
      <c r="S152" s="695">
        <v>1</v>
      </c>
      <c r="T152" s="695"/>
      <c r="U152" s="695"/>
      <c r="V152" s="696">
        <f>SUM('Formulario PPGR2'!$J152:$U152)</f>
        <v>4</v>
      </c>
      <c r="W152" s="691" t="s">
        <v>258</v>
      </c>
      <c r="X152" s="691" t="s">
        <v>245</v>
      </c>
      <c r="Y152" s="688"/>
      <c r="Z152" s="714" t="s">
        <v>138</v>
      </c>
      <c r="AA152" s="697"/>
      <c r="AB152" s="697"/>
      <c r="AC152" s="697"/>
      <c r="AD152" s="697"/>
      <c r="AE152" s="697"/>
      <c r="AF152" s="697"/>
      <c r="AG152" s="697"/>
      <c r="AH152" s="697"/>
      <c r="AI152" s="697"/>
      <c r="AJ152" s="697"/>
      <c r="AK152" s="697"/>
      <c r="AL152" s="697"/>
      <c r="AM152" s="697"/>
      <c r="AN152" s="697"/>
      <c r="AO152" s="697"/>
      <c r="AP152" s="697"/>
      <c r="AQ152" s="697"/>
      <c r="AR152" s="697"/>
      <c r="AS152" s="697"/>
      <c r="AT152" s="697"/>
      <c r="AU152" s="697"/>
      <c r="AV152" s="697"/>
      <c r="AW152" s="697"/>
      <c r="AX152" s="697"/>
      <c r="AY152" s="697"/>
      <c r="AZ152" s="697"/>
      <c r="BA152" s="697"/>
      <c r="BB152" s="697"/>
    </row>
    <row r="153" spans="2:54" s="698" customFormat="1" ht="89.25" x14ac:dyDescent="0.25">
      <c r="B153" s="694" t="e">
        <f>IF('Formulario PPGR2'!$G153="","",CONCATENATE('Formulario PPGR2'!$C153,".",'Formulario PPGR2'!$D153,".",'Formulario PPGR2'!$E153,".",'Formulario PPGR2'!$F153))</f>
        <v>#REF!</v>
      </c>
      <c r="C153" s="694"/>
      <c r="D153" s="694" t="e">
        <f>IF('Formulario PPGR2'!$G153="","",'Formulario PPGR1'!#REF!)</f>
        <v>#REF!</v>
      </c>
      <c r="E153" s="694" t="e">
        <f>IF('Formulario PPGR2'!$G153="","",'Formulario PPGR1'!#REF!)</f>
        <v>#REF!</v>
      </c>
      <c r="F153" s="694" t="e">
        <f>IF('Formulario PPGR2'!$G153="","",'Formulario PPGR1'!#REF!)</f>
        <v>#REF!</v>
      </c>
      <c r="G153" s="688" t="s">
        <v>163</v>
      </c>
      <c r="H153" s="689" t="s">
        <v>568</v>
      </c>
      <c r="I153" s="688" t="s">
        <v>569</v>
      </c>
      <c r="J153" s="695"/>
      <c r="K153" s="695"/>
      <c r="L153" s="695">
        <v>3</v>
      </c>
      <c r="M153" s="695"/>
      <c r="N153" s="695"/>
      <c r="O153" s="695">
        <v>3</v>
      </c>
      <c r="P153" s="695"/>
      <c r="Q153" s="695"/>
      <c r="R153" s="695">
        <v>3</v>
      </c>
      <c r="S153" s="695"/>
      <c r="T153" s="695"/>
      <c r="U153" s="695"/>
      <c r="V153" s="696">
        <f>SUM('Formulario PPGR2'!$J153:$U153)</f>
        <v>9</v>
      </c>
      <c r="W153" s="691" t="s">
        <v>258</v>
      </c>
      <c r="X153" s="691" t="s">
        <v>251</v>
      </c>
      <c r="Y153" s="688"/>
      <c r="Z153" s="714" t="s">
        <v>138</v>
      </c>
      <c r="AA153" s="697"/>
      <c r="AB153" s="697"/>
      <c r="AC153" s="697"/>
      <c r="AD153" s="697"/>
      <c r="AE153" s="697"/>
      <c r="AF153" s="697"/>
      <c r="AG153" s="697"/>
      <c r="AH153" s="697"/>
      <c r="AI153" s="697"/>
      <c r="AJ153" s="697"/>
      <c r="AK153" s="697"/>
      <c r="AL153" s="697"/>
      <c r="AM153" s="697"/>
      <c r="AN153" s="697"/>
      <c r="AO153" s="697"/>
      <c r="AP153" s="697"/>
      <c r="AQ153" s="697"/>
      <c r="AR153" s="697"/>
      <c r="AS153" s="697"/>
      <c r="AT153" s="697"/>
      <c r="AU153" s="697"/>
      <c r="AV153" s="697"/>
      <c r="AW153" s="697"/>
      <c r="AX153" s="697"/>
      <c r="AY153" s="697"/>
      <c r="AZ153" s="697"/>
      <c r="BA153" s="697"/>
      <c r="BB153" s="697"/>
    </row>
    <row r="154" spans="2:54" s="698" customFormat="1" ht="45.6" customHeight="1" x14ac:dyDescent="0.25">
      <c r="B154" s="694" t="e">
        <f>IF('Formulario PPGR2'!$G154="","",CONCATENATE('Formulario PPGR2'!$C154,".",'Formulario PPGR2'!$D154,".",'Formulario PPGR2'!$E154,".",'Formulario PPGR2'!$F154))</f>
        <v>#REF!</v>
      </c>
      <c r="C154" s="694"/>
      <c r="D154" s="694" t="e">
        <f>IF('Formulario PPGR2'!$G154="","",'Formulario PPGR1'!#REF!)</f>
        <v>#REF!</v>
      </c>
      <c r="E154" s="694" t="e">
        <f>IF('Formulario PPGR2'!$G154="","",'Formulario PPGR1'!#REF!)</f>
        <v>#REF!</v>
      </c>
      <c r="F154" s="694" t="e">
        <f>IF('Formulario PPGR2'!$G154="","",'Formulario PPGR1'!#REF!)</f>
        <v>#REF!</v>
      </c>
      <c r="G154" s="688" t="s">
        <v>163</v>
      </c>
      <c r="H154" s="689" t="s">
        <v>570</v>
      </c>
      <c r="I154" s="688" t="s">
        <v>571</v>
      </c>
      <c r="J154" s="695"/>
      <c r="K154" s="695"/>
      <c r="L154" s="695"/>
      <c r="M154" s="695">
        <v>3</v>
      </c>
      <c r="N154" s="695"/>
      <c r="O154" s="695"/>
      <c r="P154" s="695">
        <v>3</v>
      </c>
      <c r="Q154" s="695"/>
      <c r="R154" s="695"/>
      <c r="S154" s="695">
        <v>3</v>
      </c>
      <c r="T154" s="695"/>
      <c r="U154" s="695"/>
      <c r="V154" s="696">
        <f>SUM('Formulario PPGR2'!$J154:$U154)</f>
        <v>9</v>
      </c>
      <c r="W154" s="691" t="s">
        <v>258</v>
      </c>
      <c r="X154" s="691" t="s">
        <v>245</v>
      </c>
      <c r="Y154" s="688"/>
      <c r="Z154" s="714" t="s">
        <v>138</v>
      </c>
      <c r="AA154" s="697"/>
      <c r="AB154" s="697"/>
      <c r="AC154" s="697"/>
      <c r="AD154" s="697"/>
      <c r="AE154" s="697"/>
      <c r="AF154" s="697"/>
      <c r="AG154" s="697"/>
      <c r="AH154" s="697"/>
      <c r="AI154" s="697"/>
      <c r="AJ154" s="697"/>
      <c r="AK154" s="697"/>
      <c r="AL154" s="697"/>
      <c r="AM154" s="697"/>
      <c r="AN154" s="697"/>
      <c r="AO154" s="697"/>
      <c r="AP154" s="697"/>
      <c r="AQ154" s="697"/>
      <c r="AR154" s="697"/>
      <c r="AS154" s="697"/>
      <c r="AT154" s="697"/>
      <c r="AU154" s="697"/>
      <c r="AV154" s="697"/>
      <c r="AW154" s="697"/>
      <c r="AX154" s="697"/>
      <c r="AY154" s="697"/>
      <c r="AZ154" s="697"/>
      <c r="BA154" s="697"/>
      <c r="BB154" s="697"/>
    </row>
    <row r="155" spans="2:54" s="698" customFormat="1" ht="93" customHeight="1" x14ac:dyDescent="0.25">
      <c r="B155" s="694" t="e">
        <f>IF('Formulario PPGR2'!$G155="","",CONCATENATE('Formulario PPGR2'!$C155,".",'Formulario PPGR2'!$D155,".",'Formulario PPGR2'!$E155,".",'Formulario PPGR2'!$F155))</f>
        <v>#REF!</v>
      </c>
      <c r="C155" s="694"/>
      <c r="D155" s="694" t="e">
        <f>IF('Formulario PPGR2'!$G155="","",'Formulario PPGR1'!#REF!)</f>
        <v>#REF!</v>
      </c>
      <c r="E155" s="694" t="e">
        <f>IF('Formulario PPGR2'!$G155="","",'Formulario PPGR1'!#REF!)</f>
        <v>#REF!</v>
      </c>
      <c r="F155" s="694" t="e">
        <f>IF('Formulario PPGR2'!$G155="","",'Formulario PPGR1'!#REF!)</f>
        <v>#REF!</v>
      </c>
      <c r="G155" s="688" t="s">
        <v>167</v>
      </c>
      <c r="H155" s="689" t="s">
        <v>572</v>
      </c>
      <c r="I155" s="688" t="s">
        <v>573</v>
      </c>
      <c r="J155" s="695"/>
      <c r="K155" s="695"/>
      <c r="L155" s="695">
        <v>1</v>
      </c>
      <c r="M155" s="695"/>
      <c r="N155" s="695"/>
      <c r="O155" s="695">
        <v>1</v>
      </c>
      <c r="P155" s="695"/>
      <c r="Q155" s="695"/>
      <c r="R155" s="695">
        <v>1</v>
      </c>
      <c r="S155" s="695"/>
      <c r="T155" s="695"/>
      <c r="U155" s="695">
        <v>1</v>
      </c>
      <c r="V155" s="696">
        <f>SUM('Formulario PPGR2'!$J155:$U155)</f>
        <v>4</v>
      </c>
      <c r="W155" s="691" t="s">
        <v>245</v>
      </c>
      <c r="X155" s="691" t="s">
        <v>258</v>
      </c>
      <c r="Y155" s="688" t="s">
        <v>574</v>
      </c>
      <c r="Z155" s="714" t="s">
        <v>168</v>
      </c>
      <c r="AA155" s="697"/>
      <c r="AB155" s="697"/>
      <c r="AC155" s="697"/>
      <c r="AD155" s="697"/>
      <c r="AE155" s="697"/>
      <c r="AF155" s="697"/>
      <c r="AG155" s="697"/>
      <c r="AH155" s="697"/>
      <c r="AI155" s="697"/>
      <c r="AJ155" s="697"/>
      <c r="AK155" s="697"/>
      <c r="AL155" s="697"/>
      <c r="AM155" s="697"/>
      <c r="AN155" s="697"/>
      <c r="AO155" s="697"/>
      <c r="AP155" s="697"/>
      <c r="AQ155" s="697"/>
      <c r="AR155" s="697"/>
      <c r="AS155" s="697"/>
      <c r="AT155" s="697"/>
      <c r="AU155" s="697"/>
      <c r="AV155" s="697"/>
      <c r="AW155" s="697"/>
      <c r="AX155" s="697"/>
      <c r="AY155" s="697"/>
      <c r="AZ155" s="697"/>
      <c r="BA155" s="697"/>
      <c r="BB155" s="697"/>
    </row>
    <row r="156" spans="2:54" s="698" customFormat="1" ht="137.44999999999999" customHeight="1" x14ac:dyDescent="0.25">
      <c r="B156" s="694" t="e">
        <f>IF('Formulario PPGR2'!$G156="","",CONCATENATE('Formulario PPGR2'!$C156,".",'Formulario PPGR2'!$D156,".",'Formulario PPGR2'!$E156,".",'Formulario PPGR2'!$F156))</f>
        <v>#REF!</v>
      </c>
      <c r="C156" s="694"/>
      <c r="D156" s="694" t="e">
        <f>IF('Formulario PPGR2'!$G156="","",'Formulario PPGR1'!#REF!)</f>
        <v>#REF!</v>
      </c>
      <c r="E156" s="694" t="e">
        <f>IF('Formulario PPGR2'!$G156="","",'Formulario PPGR1'!#REF!)</f>
        <v>#REF!</v>
      </c>
      <c r="F156" s="694" t="e">
        <f>IF('Formulario PPGR2'!$G156="","",'Formulario PPGR1'!#REF!)</f>
        <v>#REF!</v>
      </c>
      <c r="G156" s="688" t="s">
        <v>167</v>
      </c>
      <c r="H156" s="689" t="s">
        <v>575</v>
      </c>
      <c r="I156" s="688" t="s">
        <v>576</v>
      </c>
      <c r="J156" s="695"/>
      <c r="K156" s="695"/>
      <c r="L156" s="695"/>
      <c r="M156" s="695">
        <v>1</v>
      </c>
      <c r="N156" s="695"/>
      <c r="O156" s="695"/>
      <c r="P156" s="695">
        <v>1</v>
      </c>
      <c r="Q156" s="695"/>
      <c r="R156" s="695"/>
      <c r="S156" s="695">
        <v>1</v>
      </c>
      <c r="T156" s="695"/>
      <c r="U156" s="695"/>
      <c r="V156" s="696">
        <f>SUM('Formulario PPGR2'!$J156:$U156)</f>
        <v>3</v>
      </c>
      <c r="W156" s="691" t="s">
        <v>244</v>
      </c>
      <c r="X156" s="691"/>
      <c r="Y156" s="688" t="s">
        <v>577</v>
      </c>
      <c r="Z156" s="714" t="s">
        <v>168</v>
      </c>
      <c r="AA156" s="697"/>
      <c r="AB156" s="697"/>
      <c r="AC156" s="697"/>
      <c r="AD156" s="697"/>
      <c r="AE156" s="697"/>
      <c r="AF156" s="697"/>
      <c r="AG156" s="697"/>
      <c r="AH156" s="697"/>
      <c r="AI156" s="697"/>
      <c r="AJ156" s="697"/>
      <c r="AK156" s="697"/>
      <c r="AL156" s="697"/>
      <c r="AM156" s="697"/>
      <c r="AN156" s="697"/>
      <c r="AO156" s="697"/>
      <c r="AP156" s="697"/>
      <c r="AQ156" s="697"/>
      <c r="AR156" s="697"/>
      <c r="AS156" s="697"/>
      <c r="AT156" s="697"/>
      <c r="AU156" s="697"/>
      <c r="AV156" s="697"/>
      <c r="AW156" s="697"/>
      <c r="AX156" s="697"/>
      <c r="AY156" s="697"/>
      <c r="AZ156" s="697"/>
      <c r="BA156" s="697"/>
      <c r="BB156" s="697"/>
    </row>
    <row r="157" spans="2:54" s="698" customFormat="1" ht="58.15" customHeight="1" x14ac:dyDescent="0.25">
      <c r="B157" s="694" t="e">
        <f>IF('Formulario PPGR2'!$G157="","",CONCATENATE('Formulario PPGR2'!$C157,".",'Formulario PPGR2'!$D157,".",'Formulario PPGR2'!$E157,".",'Formulario PPGR2'!$F157))</f>
        <v>#REF!</v>
      </c>
      <c r="C157" s="694"/>
      <c r="D157" s="694" t="e">
        <f>IF('Formulario PPGR2'!$G157="","",'Formulario PPGR1'!#REF!)</f>
        <v>#REF!</v>
      </c>
      <c r="E157" s="694" t="e">
        <f>IF('Formulario PPGR2'!$G157="","",'Formulario PPGR1'!#REF!)</f>
        <v>#REF!</v>
      </c>
      <c r="F157" s="694" t="e">
        <f>IF('Formulario PPGR2'!$G157="","",'Formulario PPGR1'!#REF!)</f>
        <v>#REF!</v>
      </c>
      <c r="G157" s="688" t="s">
        <v>167</v>
      </c>
      <c r="H157" s="689" t="s">
        <v>578</v>
      </c>
      <c r="I157" s="688" t="s">
        <v>579</v>
      </c>
      <c r="J157" s="695"/>
      <c r="K157" s="695"/>
      <c r="L157" s="695"/>
      <c r="M157" s="695"/>
      <c r="N157" s="695"/>
      <c r="O157" s="695"/>
      <c r="P157" s="695"/>
      <c r="Q157" s="695"/>
      <c r="R157" s="695">
        <v>1</v>
      </c>
      <c r="S157" s="695"/>
      <c r="T157" s="695"/>
      <c r="U157" s="695"/>
      <c r="V157" s="696">
        <f>SUM('Formulario PPGR2'!$J157:$U157)</f>
        <v>1</v>
      </c>
      <c r="W157" s="691" t="s">
        <v>244</v>
      </c>
      <c r="X157" s="691"/>
      <c r="Y157" s="688" t="s">
        <v>580</v>
      </c>
      <c r="Z157" s="714" t="s">
        <v>168</v>
      </c>
      <c r="AA157" s="697"/>
      <c r="AB157" s="697"/>
      <c r="AC157" s="697"/>
      <c r="AD157" s="697"/>
      <c r="AE157" s="697"/>
      <c r="AF157" s="697"/>
      <c r="AG157" s="697"/>
      <c r="AH157" s="697"/>
      <c r="AI157" s="697"/>
      <c r="AJ157" s="697"/>
      <c r="AK157" s="697"/>
      <c r="AL157" s="697"/>
      <c r="AM157" s="697"/>
      <c r="AN157" s="697"/>
      <c r="AO157" s="697"/>
      <c r="AP157" s="697"/>
      <c r="AQ157" s="697"/>
      <c r="AR157" s="697"/>
      <c r="AS157" s="697"/>
      <c r="AT157" s="697"/>
      <c r="AU157" s="697"/>
      <c r="AV157" s="697"/>
      <c r="AW157" s="697"/>
      <c r="AX157" s="697"/>
      <c r="AY157" s="697"/>
      <c r="AZ157" s="697"/>
      <c r="BA157" s="697"/>
      <c r="BB157" s="697"/>
    </row>
    <row r="158" spans="2:54" s="698" customFormat="1" ht="45" customHeight="1" x14ac:dyDescent="0.25">
      <c r="B158" s="694" t="e">
        <f>IF('Formulario PPGR2'!$G158="","",CONCATENATE('Formulario PPGR2'!$C158,".",'Formulario PPGR2'!$D158,".",'Formulario PPGR2'!$E158,".",'Formulario PPGR2'!$F158))</f>
        <v>#REF!</v>
      </c>
      <c r="C158" s="694"/>
      <c r="D158" s="694" t="e">
        <f>IF('Formulario PPGR2'!$G158="","",'Formulario PPGR1'!#REF!)</f>
        <v>#REF!</v>
      </c>
      <c r="E158" s="694" t="e">
        <f>IF('Formulario PPGR2'!$G158="","",'Formulario PPGR1'!#REF!)</f>
        <v>#REF!</v>
      </c>
      <c r="F158" s="694" t="e">
        <f>IF('Formulario PPGR2'!$G158="","",'Formulario PPGR1'!#REF!)</f>
        <v>#REF!</v>
      </c>
      <c r="G158" s="688" t="s">
        <v>167</v>
      </c>
      <c r="H158" s="689" t="s">
        <v>581</v>
      </c>
      <c r="I158" s="688" t="s">
        <v>582</v>
      </c>
      <c r="J158" s="695"/>
      <c r="K158" s="695"/>
      <c r="L158" s="695"/>
      <c r="M158" s="695"/>
      <c r="N158" s="695"/>
      <c r="O158" s="695"/>
      <c r="P158" s="695"/>
      <c r="Q158" s="695"/>
      <c r="R158" s="695"/>
      <c r="S158" s="695">
        <v>1</v>
      </c>
      <c r="T158" s="695"/>
      <c r="U158" s="695"/>
      <c r="V158" s="696">
        <f>SUM('Formulario PPGR2'!$J158:$U158)</f>
        <v>1</v>
      </c>
      <c r="W158" s="691" t="s">
        <v>254</v>
      </c>
      <c r="X158" s="691"/>
      <c r="Y158" s="688" t="s">
        <v>583</v>
      </c>
      <c r="Z158" s="714" t="s">
        <v>168</v>
      </c>
      <c r="AA158" s="697"/>
      <c r="AB158" s="697"/>
      <c r="AC158" s="697"/>
      <c r="AD158" s="697"/>
      <c r="AE158" s="697"/>
      <c r="AF158" s="697"/>
      <c r="AG158" s="697"/>
      <c r="AH158" s="697"/>
      <c r="AI158" s="697"/>
      <c r="AJ158" s="697"/>
      <c r="AK158" s="697"/>
      <c r="AL158" s="697"/>
      <c r="AM158" s="697"/>
      <c r="AN158" s="697"/>
      <c r="AO158" s="697"/>
      <c r="AP158" s="697"/>
      <c r="AQ158" s="697"/>
      <c r="AR158" s="697"/>
      <c r="AS158" s="697"/>
      <c r="AT158" s="697"/>
      <c r="AU158" s="697"/>
      <c r="AV158" s="697"/>
      <c r="AW158" s="697"/>
      <c r="AX158" s="697"/>
      <c r="AY158" s="697"/>
      <c r="AZ158" s="697"/>
      <c r="BA158" s="697"/>
      <c r="BB158" s="697"/>
    </row>
    <row r="159" spans="2:54" s="698" customFormat="1" ht="29.45" customHeight="1" x14ac:dyDescent="0.25">
      <c r="B159" s="694" t="e">
        <f>IF('Formulario PPGR2'!$G159="","",CONCATENATE('Formulario PPGR2'!$C159,".",'Formulario PPGR2'!$D159,".",'Formulario PPGR2'!$E159,".",'Formulario PPGR2'!$F159))</f>
        <v>#REF!</v>
      </c>
      <c r="C159" s="694"/>
      <c r="D159" s="694" t="e">
        <f>IF('Formulario PPGR2'!$G159="","",'Formulario PPGR1'!#REF!)</f>
        <v>#REF!</v>
      </c>
      <c r="E159" s="694" t="e">
        <f>IF('Formulario PPGR2'!$G159="","",'Formulario PPGR1'!#REF!)</f>
        <v>#REF!</v>
      </c>
      <c r="F159" s="694" t="e">
        <f>IF('Formulario PPGR2'!$G159="","",'Formulario PPGR1'!#REF!)</f>
        <v>#REF!</v>
      </c>
      <c r="G159" s="688" t="s">
        <v>167</v>
      </c>
      <c r="H159" s="689" t="s">
        <v>584</v>
      </c>
      <c r="I159" s="688" t="s">
        <v>585</v>
      </c>
      <c r="J159" s="695"/>
      <c r="K159" s="695"/>
      <c r="L159" s="695"/>
      <c r="M159" s="695">
        <v>1</v>
      </c>
      <c r="N159" s="695"/>
      <c r="O159" s="695"/>
      <c r="P159" s="695"/>
      <c r="Q159" s="695">
        <v>1</v>
      </c>
      <c r="R159" s="695"/>
      <c r="S159" s="695"/>
      <c r="T159" s="695"/>
      <c r="U159" s="695">
        <v>1</v>
      </c>
      <c r="V159" s="696">
        <f>SUM('Formulario PPGR2'!$J159:$U159)</f>
        <v>3</v>
      </c>
      <c r="W159" s="691" t="s">
        <v>245</v>
      </c>
      <c r="X159" s="691"/>
      <c r="Y159" s="688"/>
      <c r="Z159" s="714" t="s">
        <v>168</v>
      </c>
      <c r="AA159" s="697"/>
      <c r="AB159" s="697"/>
      <c r="AC159" s="697"/>
      <c r="AD159" s="697"/>
      <c r="AE159" s="697"/>
      <c r="AF159" s="697"/>
      <c r="AG159" s="697"/>
      <c r="AH159" s="697"/>
      <c r="AI159" s="697"/>
      <c r="AJ159" s="697"/>
      <c r="AK159" s="697"/>
      <c r="AL159" s="697"/>
      <c r="AM159" s="697"/>
      <c r="AN159" s="697"/>
      <c r="AO159" s="697"/>
      <c r="AP159" s="697"/>
      <c r="AQ159" s="697"/>
      <c r="AR159" s="697"/>
      <c r="AS159" s="697"/>
      <c r="AT159" s="697"/>
      <c r="AU159" s="697"/>
      <c r="AV159" s="697"/>
      <c r="AW159" s="697"/>
      <c r="AX159" s="697"/>
      <c r="AY159" s="697"/>
      <c r="AZ159" s="697"/>
      <c r="BA159" s="697"/>
      <c r="BB159" s="697"/>
    </row>
    <row r="160" spans="2:54" s="698" customFormat="1" ht="45.6" customHeight="1" x14ac:dyDescent="0.25">
      <c r="B160" s="694" t="e">
        <f>IF('Formulario PPGR2'!$G160="","",CONCATENATE('Formulario PPGR2'!$C160,".",'Formulario PPGR2'!$D160,".",'Formulario PPGR2'!$E160,".",'Formulario PPGR2'!$F160))</f>
        <v>#REF!</v>
      </c>
      <c r="C160" s="694"/>
      <c r="D160" s="694" t="e">
        <f>IF('Formulario PPGR2'!$G160="","",'Formulario PPGR1'!#REF!)</f>
        <v>#REF!</v>
      </c>
      <c r="E160" s="694" t="e">
        <f>IF('Formulario PPGR2'!$G160="","",'Formulario PPGR1'!#REF!)</f>
        <v>#REF!</v>
      </c>
      <c r="F160" s="694" t="e">
        <f>IF('Formulario PPGR2'!$G160="","",'Formulario PPGR1'!#REF!)</f>
        <v>#REF!</v>
      </c>
      <c r="G160" s="688" t="s">
        <v>167</v>
      </c>
      <c r="H160" s="689" t="s">
        <v>586</v>
      </c>
      <c r="I160" s="688" t="s">
        <v>587</v>
      </c>
      <c r="J160" s="695">
        <v>1</v>
      </c>
      <c r="K160" s="695"/>
      <c r="L160" s="695"/>
      <c r="M160" s="695"/>
      <c r="N160" s="695"/>
      <c r="O160" s="695"/>
      <c r="P160" s="695"/>
      <c r="Q160" s="695"/>
      <c r="R160" s="695"/>
      <c r="S160" s="695"/>
      <c r="T160" s="695"/>
      <c r="U160" s="695"/>
      <c r="V160" s="696">
        <f>SUM('Formulario PPGR2'!$J160:$U160)</f>
        <v>1</v>
      </c>
      <c r="W160" s="691"/>
      <c r="X160" s="691"/>
      <c r="Y160" s="688" t="s">
        <v>588</v>
      </c>
      <c r="Z160" s="714" t="s">
        <v>168</v>
      </c>
      <c r="AA160" s="697"/>
      <c r="AB160" s="697"/>
      <c r="AC160" s="697"/>
      <c r="AD160" s="697"/>
      <c r="AE160" s="697"/>
      <c r="AF160" s="697"/>
      <c r="AG160" s="697"/>
      <c r="AH160" s="697"/>
      <c r="AI160" s="697"/>
      <c r="AJ160" s="697"/>
      <c r="AK160" s="697"/>
      <c r="AL160" s="697"/>
      <c r="AM160" s="697"/>
      <c r="AN160" s="697"/>
      <c r="AO160" s="697"/>
      <c r="AP160" s="697"/>
      <c r="AQ160" s="697"/>
      <c r="AR160" s="697"/>
      <c r="AS160" s="697"/>
      <c r="AT160" s="697"/>
      <c r="AU160" s="697"/>
      <c r="AV160" s="697"/>
      <c r="AW160" s="697"/>
      <c r="AX160" s="697"/>
      <c r="AY160" s="697"/>
      <c r="AZ160" s="697"/>
      <c r="BA160" s="697"/>
      <c r="BB160" s="697"/>
    </row>
    <row r="161" spans="2:54" s="698" customFormat="1" ht="30.6" customHeight="1" x14ac:dyDescent="0.25">
      <c r="B161" s="694" t="e">
        <f>IF('Formulario PPGR2'!$G161="","",CONCATENATE('Formulario PPGR2'!$C161,".",'Formulario PPGR2'!$D161,".",'Formulario PPGR2'!$E161,".",'Formulario PPGR2'!$F161))</f>
        <v>#REF!</v>
      </c>
      <c r="C161" s="694"/>
      <c r="D161" s="694" t="e">
        <f>IF('Formulario PPGR2'!$G161="","",'Formulario PPGR1'!#REF!)</f>
        <v>#REF!</v>
      </c>
      <c r="E161" s="694" t="e">
        <f>IF('Formulario PPGR2'!$G161="","",'Formulario PPGR1'!#REF!)</f>
        <v>#REF!</v>
      </c>
      <c r="F161" s="694" t="e">
        <f>IF('Formulario PPGR2'!$G161="","",'Formulario PPGR1'!#REF!)</f>
        <v>#REF!</v>
      </c>
      <c r="G161" s="688" t="s">
        <v>167</v>
      </c>
      <c r="H161" s="689" t="s">
        <v>589</v>
      </c>
      <c r="I161" s="688" t="s">
        <v>590</v>
      </c>
      <c r="J161" s="695">
        <v>1</v>
      </c>
      <c r="K161" s="695"/>
      <c r="L161" s="695"/>
      <c r="M161" s="695"/>
      <c r="N161" s="695"/>
      <c r="O161" s="695"/>
      <c r="P161" s="695"/>
      <c r="Q161" s="695"/>
      <c r="R161" s="695"/>
      <c r="S161" s="695"/>
      <c r="T161" s="695"/>
      <c r="U161" s="695"/>
      <c r="V161" s="696">
        <f>SUM('Formulario PPGR2'!$J161:$U161)</f>
        <v>1</v>
      </c>
      <c r="W161" s="691"/>
      <c r="X161" s="691"/>
      <c r="Y161" s="688" t="s">
        <v>591</v>
      </c>
      <c r="Z161" s="714" t="s">
        <v>168</v>
      </c>
      <c r="AA161" s="697"/>
      <c r="AB161" s="697"/>
      <c r="AC161" s="697"/>
      <c r="AD161" s="697"/>
      <c r="AE161" s="697"/>
      <c r="AF161" s="697"/>
      <c r="AG161" s="697"/>
      <c r="AH161" s="697"/>
      <c r="AI161" s="697"/>
      <c r="AJ161" s="697"/>
      <c r="AK161" s="697"/>
      <c r="AL161" s="697"/>
      <c r="AM161" s="697"/>
      <c r="AN161" s="697"/>
      <c r="AO161" s="697"/>
      <c r="AP161" s="697"/>
      <c r="AQ161" s="697"/>
      <c r="AR161" s="697"/>
      <c r="AS161" s="697"/>
      <c r="AT161" s="697"/>
      <c r="AU161" s="697"/>
      <c r="AV161" s="697"/>
      <c r="AW161" s="697"/>
      <c r="AX161" s="697"/>
      <c r="AY161" s="697"/>
      <c r="AZ161" s="697"/>
      <c r="BA161" s="697"/>
      <c r="BB161" s="697"/>
    </row>
    <row r="162" spans="2:54" s="698" customFormat="1" ht="50.45" customHeight="1" x14ac:dyDescent="0.25">
      <c r="B162" s="694" t="e">
        <f>IF('Formulario PPGR2'!$G162="","",CONCATENATE('Formulario PPGR2'!$C162,".",'Formulario PPGR2'!$D162,".",'Formulario PPGR2'!$E162,".",'Formulario PPGR2'!$F162))</f>
        <v>#REF!</v>
      </c>
      <c r="C162" s="694"/>
      <c r="D162" s="694" t="e">
        <f>IF('Formulario PPGR2'!$G162="","",'Formulario PPGR1'!#REF!)</f>
        <v>#REF!</v>
      </c>
      <c r="E162" s="694" t="e">
        <f>IF('Formulario PPGR2'!$G162="","",'Formulario PPGR1'!#REF!)</f>
        <v>#REF!</v>
      </c>
      <c r="F162" s="694" t="e">
        <f>IF('Formulario PPGR2'!$G162="","",'Formulario PPGR1'!#REF!)</f>
        <v>#REF!</v>
      </c>
      <c r="G162" s="688" t="s">
        <v>167</v>
      </c>
      <c r="H162" s="689" t="s">
        <v>592</v>
      </c>
      <c r="I162" s="688" t="s">
        <v>593</v>
      </c>
      <c r="J162" s="695"/>
      <c r="K162" s="695"/>
      <c r="L162" s="695">
        <v>1</v>
      </c>
      <c r="M162" s="695"/>
      <c r="N162" s="695"/>
      <c r="O162" s="695"/>
      <c r="P162" s="695"/>
      <c r="Q162" s="695"/>
      <c r="R162" s="695"/>
      <c r="S162" s="695"/>
      <c r="T162" s="695"/>
      <c r="U162" s="695"/>
      <c r="V162" s="696">
        <f>SUM('Formulario PPGR2'!$J162:$U162)</f>
        <v>1</v>
      </c>
      <c r="W162" s="691" t="s">
        <v>245</v>
      </c>
      <c r="X162" s="691"/>
      <c r="Y162" s="688"/>
      <c r="Z162" s="714" t="s">
        <v>168</v>
      </c>
      <c r="AA162" s="697"/>
      <c r="AB162" s="697"/>
      <c r="AC162" s="697"/>
      <c r="AD162" s="697"/>
      <c r="AE162" s="697"/>
      <c r="AF162" s="697"/>
      <c r="AG162" s="697"/>
      <c r="AH162" s="697"/>
      <c r="AI162" s="697"/>
      <c r="AJ162" s="697"/>
      <c r="AK162" s="697"/>
      <c r="AL162" s="697"/>
      <c r="AM162" s="697"/>
      <c r="AN162" s="697"/>
      <c r="AO162" s="697"/>
      <c r="AP162" s="697"/>
      <c r="AQ162" s="697"/>
      <c r="AR162" s="697"/>
      <c r="AS162" s="697"/>
      <c r="AT162" s="697"/>
      <c r="AU162" s="697"/>
      <c r="AV162" s="697"/>
      <c r="AW162" s="697"/>
      <c r="AX162" s="697"/>
      <c r="AY162" s="697"/>
      <c r="AZ162" s="697"/>
      <c r="BA162" s="697"/>
      <c r="BB162" s="697"/>
    </row>
    <row r="163" spans="2:54" s="698" customFormat="1" ht="79.150000000000006" customHeight="1" x14ac:dyDescent="0.25">
      <c r="B163" s="694" t="e">
        <f>IF('Formulario PPGR2'!$G163="","",CONCATENATE('Formulario PPGR2'!$C163,".",'Formulario PPGR2'!$D163,".",'Formulario PPGR2'!$E163,".",'Formulario PPGR2'!$F163))</f>
        <v>#REF!</v>
      </c>
      <c r="C163" s="694"/>
      <c r="D163" s="694" t="e">
        <f>IF('Formulario PPGR2'!$G163="","",'Formulario PPGR1'!#REF!)</f>
        <v>#REF!</v>
      </c>
      <c r="E163" s="694" t="e">
        <f>IF('Formulario PPGR2'!$G163="","",'Formulario PPGR1'!#REF!)</f>
        <v>#REF!</v>
      </c>
      <c r="F163" s="694" t="e">
        <f>IF('Formulario PPGR2'!$G163="","",'Formulario PPGR1'!#REF!)</f>
        <v>#REF!</v>
      </c>
      <c r="G163" s="688" t="s">
        <v>167</v>
      </c>
      <c r="H163" s="689" t="s">
        <v>594</v>
      </c>
      <c r="I163" s="688" t="s">
        <v>595</v>
      </c>
      <c r="J163" s="695"/>
      <c r="K163" s="695"/>
      <c r="L163" s="695"/>
      <c r="M163" s="695">
        <v>1</v>
      </c>
      <c r="N163" s="695"/>
      <c r="O163" s="695"/>
      <c r="P163" s="695">
        <v>1</v>
      </c>
      <c r="Q163" s="695"/>
      <c r="R163" s="695"/>
      <c r="S163" s="695">
        <v>1</v>
      </c>
      <c r="T163" s="695"/>
      <c r="U163" s="695"/>
      <c r="V163" s="696">
        <f>SUM('Formulario PPGR2'!$J163:$U163)</f>
        <v>3</v>
      </c>
      <c r="W163" s="691" t="s">
        <v>251</v>
      </c>
      <c r="X163" s="691"/>
      <c r="Y163" s="688" t="s">
        <v>596</v>
      </c>
      <c r="Z163" s="714" t="s">
        <v>168</v>
      </c>
      <c r="AA163" s="697"/>
      <c r="AB163" s="697"/>
      <c r="AC163" s="697"/>
      <c r="AD163" s="697"/>
      <c r="AE163" s="697"/>
      <c r="AF163" s="697"/>
      <c r="AG163" s="697"/>
      <c r="AH163" s="697"/>
      <c r="AI163" s="697"/>
      <c r="AJ163" s="697"/>
      <c r="AK163" s="697"/>
      <c r="AL163" s="697"/>
      <c r="AM163" s="697"/>
      <c r="AN163" s="697"/>
      <c r="AO163" s="697"/>
      <c r="AP163" s="697"/>
      <c r="AQ163" s="697"/>
      <c r="AR163" s="697"/>
      <c r="AS163" s="697"/>
      <c r="AT163" s="697"/>
      <c r="AU163" s="697"/>
      <c r="AV163" s="697"/>
      <c r="AW163" s="697"/>
      <c r="AX163" s="697"/>
      <c r="AY163" s="697"/>
      <c r="AZ163" s="697"/>
      <c r="BA163" s="697"/>
      <c r="BB163" s="697"/>
    </row>
    <row r="164" spans="2:54" s="698" customFormat="1" ht="63.6" customHeight="1" x14ac:dyDescent="0.25">
      <c r="B164" s="694" t="e">
        <f>IF('Formulario PPGR2'!$G164="","",CONCATENATE('Formulario PPGR2'!$C164,".",'Formulario PPGR2'!$D164,".",'Formulario PPGR2'!$E164,".",'Formulario PPGR2'!$F164))</f>
        <v>#REF!</v>
      </c>
      <c r="C164" s="694"/>
      <c r="D164" s="694" t="e">
        <f>IF('Formulario PPGR2'!$G164="","",'Formulario PPGR1'!#REF!)</f>
        <v>#REF!</v>
      </c>
      <c r="E164" s="694" t="e">
        <f>IF('Formulario PPGR2'!$G164="","",'Formulario PPGR1'!#REF!)</f>
        <v>#REF!</v>
      </c>
      <c r="F164" s="694" t="e">
        <f>IF('Formulario PPGR2'!$G164="","",'Formulario PPGR1'!#REF!)</f>
        <v>#REF!</v>
      </c>
      <c r="G164" s="688" t="s">
        <v>167</v>
      </c>
      <c r="H164" s="689" t="s">
        <v>597</v>
      </c>
      <c r="I164" s="688" t="s">
        <v>598</v>
      </c>
      <c r="J164" s="695"/>
      <c r="K164" s="695"/>
      <c r="L164" s="695"/>
      <c r="M164" s="695">
        <v>1</v>
      </c>
      <c r="N164" s="695"/>
      <c r="O164" s="695"/>
      <c r="P164" s="695">
        <v>1</v>
      </c>
      <c r="Q164" s="695"/>
      <c r="R164" s="695"/>
      <c r="S164" s="695">
        <v>1</v>
      </c>
      <c r="T164" s="695"/>
      <c r="U164" s="695"/>
      <c r="V164" s="696">
        <f>SUM('Formulario PPGR2'!$J164:$U164)</f>
        <v>3</v>
      </c>
      <c r="W164" s="691"/>
      <c r="X164" s="691"/>
      <c r="Y164" s="688" t="s">
        <v>599</v>
      </c>
      <c r="Z164" s="714" t="s">
        <v>168</v>
      </c>
      <c r="AA164" s="697"/>
      <c r="AB164" s="697"/>
      <c r="AC164" s="697"/>
      <c r="AD164" s="697"/>
      <c r="AE164" s="697"/>
      <c r="AF164" s="697"/>
      <c r="AG164" s="697"/>
      <c r="AH164" s="697"/>
      <c r="AI164" s="697"/>
      <c r="AJ164" s="697"/>
      <c r="AK164" s="697"/>
      <c r="AL164" s="697"/>
      <c r="AM164" s="697"/>
      <c r="AN164" s="697"/>
      <c r="AO164" s="697"/>
      <c r="AP164" s="697"/>
      <c r="AQ164" s="697"/>
      <c r="AR164" s="697"/>
      <c r="AS164" s="697"/>
      <c r="AT164" s="697"/>
      <c r="AU164" s="697"/>
      <c r="AV164" s="697"/>
      <c r="AW164" s="697"/>
      <c r="AX164" s="697"/>
      <c r="AY164" s="697"/>
      <c r="AZ164" s="697"/>
      <c r="BA164" s="697"/>
      <c r="BB164" s="697"/>
    </row>
    <row r="165" spans="2:54" s="698" customFormat="1" ht="49.9" customHeight="1" x14ac:dyDescent="0.25">
      <c r="B165" s="694" t="e">
        <f>IF('Formulario PPGR2'!$G165="","",CONCATENATE('Formulario PPGR2'!$C165,".",'Formulario PPGR2'!$D165,".",'Formulario PPGR2'!$E165,".",'Formulario PPGR2'!$F165))</f>
        <v>#REF!</v>
      </c>
      <c r="C165" s="694"/>
      <c r="D165" s="694" t="e">
        <f>IF('Formulario PPGR2'!$G165="","",'Formulario PPGR1'!#REF!)</f>
        <v>#REF!</v>
      </c>
      <c r="E165" s="694" t="e">
        <f>IF('Formulario PPGR2'!$G165="","",'Formulario PPGR1'!#REF!)</f>
        <v>#REF!</v>
      </c>
      <c r="F165" s="694" t="e">
        <f>IF('Formulario PPGR2'!$G165="","",'Formulario PPGR1'!#REF!)</f>
        <v>#REF!</v>
      </c>
      <c r="G165" s="688" t="s">
        <v>167</v>
      </c>
      <c r="H165" s="689" t="s">
        <v>600</v>
      </c>
      <c r="I165" s="688" t="s">
        <v>601</v>
      </c>
      <c r="J165" s="695"/>
      <c r="K165" s="695"/>
      <c r="L165" s="695">
        <v>1</v>
      </c>
      <c r="M165" s="695"/>
      <c r="N165" s="695"/>
      <c r="O165" s="695">
        <v>1</v>
      </c>
      <c r="P165" s="695"/>
      <c r="Q165" s="695"/>
      <c r="R165" s="695">
        <v>1</v>
      </c>
      <c r="S165" s="695"/>
      <c r="T165" s="695"/>
      <c r="U165" s="695">
        <v>1</v>
      </c>
      <c r="V165" s="696">
        <f>SUM('Formulario PPGR2'!$J165:$U165)</f>
        <v>4</v>
      </c>
      <c r="W165" s="691" t="s">
        <v>245</v>
      </c>
      <c r="X165" s="691"/>
      <c r="Y165" s="688" t="s">
        <v>602</v>
      </c>
      <c r="Z165" s="714" t="s">
        <v>168</v>
      </c>
      <c r="AA165" s="697"/>
      <c r="AB165" s="697"/>
      <c r="AC165" s="697"/>
      <c r="AD165" s="697"/>
      <c r="AE165" s="697"/>
      <c r="AF165" s="697"/>
      <c r="AG165" s="697"/>
      <c r="AH165" s="697"/>
      <c r="AI165" s="697"/>
      <c r="AJ165" s="697"/>
      <c r="AK165" s="697"/>
      <c r="AL165" s="697"/>
      <c r="AM165" s="697"/>
      <c r="AN165" s="697"/>
      <c r="AO165" s="697"/>
      <c r="AP165" s="697"/>
      <c r="AQ165" s="697"/>
      <c r="AR165" s="697"/>
      <c r="AS165" s="697"/>
      <c r="AT165" s="697"/>
      <c r="AU165" s="697"/>
      <c r="AV165" s="697"/>
      <c r="AW165" s="697"/>
      <c r="AX165" s="697"/>
      <c r="AY165" s="697"/>
      <c r="AZ165" s="697"/>
      <c r="BA165" s="697"/>
      <c r="BB165" s="697"/>
    </row>
    <row r="166" spans="2:54" s="698" customFormat="1" ht="52.9" customHeight="1" x14ac:dyDescent="0.25">
      <c r="B166" s="694" t="e">
        <f>IF('Formulario PPGR2'!$G166="","",CONCATENATE('Formulario PPGR2'!$C166,".",'Formulario PPGR2'!$D166,".",'Formulario PPGR2'!$E166,".",'Formulario PPGR2'!$F166))</f>
        <v>#REF!</v>
      </c>
      <c r="C166" s="694"/>
      <c r="D166" s="694" t="e">
        <f>IF('Formulario PPGR2'!$G166="","",'Formulario PPGR1'!#REF!)</f>
        <v>#REF!</v>
      </c>
      <c r="E166" s="694" t="e">
        <f>IF('Formulario PPGR2'!$G166="","",'Formulario PPGR1'!#REF!)</f>
        <v>#REF!</v>
      </c>
      <c r="F166" s="694" t="e">
        <f>IF('Formulario PPGR2'!$G166="","",'Formulario PPGR1'!#REF!)</f>
        <v>#REF!</v>
      </c>
      <c r="G166" s="688" t="s">
        <v>167</v>
      </c>
      <c r="H166" s="689" t="s">
        <v>603</v>
      </c>
      <c r="I166" s="688" t="s">
        <v>604</v>
      </c>
      <c r="J166" s="695">
        <v>1</v>
      </c>
      <c r="K166" s="695">
        <v>1</v>
      </c>
      <c r="L166" s="695">
        <v>1</v>
      </c>
      <c r="M166" s="695">
        <v>1</v>
      </c>
      <c r="N166" s="695">
        <v>1</v>
      </c>
      <c r="O166" s="695">
        <v>1</v>
      </c>
      <c r="P166" s="695">
        <v>1</v>
      </c>
      <c r="Q166" s="695">
        <v>1</v>
      </c>
      <c r="R166" s="695">
        <v>1</v>
      </c>
      <c r="S166" s="695">
        <v>1</v>
      </c>
      <c r="T166" s="695">
        <v>1</v>
      </c>
      <c r="U166" s="695">
        <v>1</v>
      </c>
      <c r="V166" s="696">
        <f>SUM('Formulario PPGR2'!$J166:$U166)</f>
        <v>12</v>
      </c>
      <c r="W166" s="691" t="s">
        <v>245</v>
      </c>
      <c r="X166" s="691"/>
      <c r="Y166" s="688" t="s">
        <v>605</v>
      </c>
      <c r="Z166" s="714" t="s">
        <v>168</v>
      </c>
      <c r="AA166" s="697"/>
      <c r="AB166" s="697"/>
      <c r="AC166" s="697"/>
      <c r="AD166" s="697"/>
      <c r="AE166" s="697"/>
      <c r="AF166" s="697"/>
      <c r="AG166" s="697"/>
      <c r="AH166" s="697"/>
      <c r="AI166" s="697"/>
      <c r="AJ166" s="697"/>
      <c r="AK166" s="697"/>
      <c r="AL166" s="697"/>
      <c r="AM166" s="697"/>
      <c r="AN166" s="697"/>
      <c r="AO166" s="697"/>
      <c r="AP166" s="697"/>
      <c r="AQ166" s="697"/>
      <c r="AR166" s="697"/>
      <c r="AS166" s="697"/>
      <c r="AT166" s="697"/>
      <c r="AU166" s="697"/>
      <c r="AV166" s="697"/>
      <c r="AW166" s="697"/>
      <c r="AX166" s="697"/>
      <c r="AY166" s="697"/>
      <c r="AZ166" s="697"/>
      <c r="BA166" s="697"/>
      <c r="BB166" s="697"/>
    </row>
    <row r="167" spans="2:54" s="698" customFormat="1" ht="54.6" customHeight="1" x14ac:dyDescent="0.25">
      <c r="B167" s="694" t="e">
        <f>IF('Formulario PPGR2'!$G167="","",CONCATENATE('Formulario PPGR2'!$C167,".",'Formulario PPGR2'!$D167,".",'Formulario PPGR2'!$E167,".",'Formulario PPGR2'!$F167))</f>
        <v>#REF!</v>
      </c>
      <c r="C167" s="694"/>
      <c r="D167" s="694" t="e">
        <f>IF('Formulario PPGR2'!$G167="","",'Formulario PPGR1'!#REF!)</f>
        <v>#REF!</v>
      </c>
      <c r="E167" s="694" t="e">
        <f>IF('Formulario PPGR2'!$G167="","",'Formulario PPGR1'!#REF!)</f>
        <v>#REF!</v>
      </c>
      <c r="F167" s="694" t="e">
        <f>IF('Formulario PPGR2'!$G167="","",'Formulario PPGR1'!#REF!)</f>
        <v>#REF!</v>
      </c>
      <c r="G167" s="688" t="s">
        <v>167</v>
      </c>
      <c r="H167" s="689" t="s">
        <v>606</v>
      </c>
      <c r="I167" s="688" t="s">
        <v>607</v>
      </c>
      <c r="J167" s="695"/>
      <c r="K167" s="695"/>
      <c r="L167" s="695">
        <v>1</v>
      </c>
      <c r="M167" s="695"/>
      <c r="N167" s="695"/>
      <c r="O167" s="695">
        <v>1</v>
      </c>
      <c r="P167" s="695"/>
      <c r="Q167" s="695"/>
      <c r="R167" s="695">
        <v>1</v>
      </c>
      <c r="S167" s="695"/>
      <c r="T167" s="695"/>
      <c r="U167" s="695">
        <v>1</v>
      </c>
      <c r="V167" s="696">
        <f>SUM('Formulario PPGR2'!$J167:$U167)</f>
        <v>4</v>
      </c>
      <c r="W167" s="691" t="s">
        <v>244</v>
      </c>
      <c r="X167" s="691"/>
      <c r="Y167" s="688" t="s">
        <v>608</v>
      </c>
      <c r="Z167" s="714" t="s">
        <v>168</v>
      </c>
      <c r="AA167" s="697"/>
      <c r="AB167" s="697"/>
      <c r="AC167" s="697"/>
      <c r="AD167" s="697"/>
      <c r="AE167" s="697"/>
      <c r="AF167" s="697"/>
      <c r="AG167" s="697"/>
      <c r="AH167" s="697"/>
      <c r="AI167" s="697"/>
      <c r="AJ167" s="697"/>
      <c r="AK167" s="697"/>
      <c r="AL167" s="697"/>
      <c r="AM167" s="697"/>
      <c r="AN167" s="697"/>
      <c r="AO167" s="697"/>
      <c r="AP167" s="697"/>
      <c r="AQ167" s="697"/>
      <c r="AR167" s="697"/>
      <c r="AS167" s="697"/>
      <c r="AT167" s="697"/>
      <c r="AU167" s="697"/>
      <c r="AV167" s="697"/>
      <c r="AW167" s="697"/>
      <c r="AX167" s="697"/>
      <c r="AY167" s="697"/>
      <c r="AZ167" s="697"/>
      <c r="BA167" s="697"/>
      <c r="BB167" s="697"/>
    </row>
    <row r="168" spans="2:54" s="698" customFormat="1" ht="74.45" customHeight="1" x14ac:dyDescent="0.25">
      <c r="B168" s="694" t="e">
        <f>IF('Formulario PPGR2'!$G168="","",CONCATENATE('Formulario PPGR2'!$C168,".",'Formulario PPGR2'!$D168,".",'Formulario PPGR2'!$E168,".",'Formulario PPGR2'!$F168))</f>
        <v>#REF!</v>
      </c>
      <c r="C168" s="694"/>
      <c r="D168" s="694" t="e">
        <f>IF('Formulario PPGR2'!$G168="","",'Formulario PPGR1'!#REF!)</f>
        <v>#REF!</v>
      </c>
      <c r="E168" s="694" t="e">
        <f>IF('Formulario PPGR2'!$G168="","",'Formulario PPGR1'!#REF!)</f>
        <v>#REF!</v>
      </c>
      <c r="F168" s="694" t="e">
        <f>IF('Formulario PPGR2'!$G168="","",'Formulario PPGR1'!#REF!)</f>
        <v>#REF!</v>
      </c>
      <c r="G168" s="688" t="s">
        <v>167</v>
      </c>
      <c r="H168" s="689" t="s">
        <v>609</v>
      </c>
      <c r="I168" s="688" t="s">
        <v>610</v>
      </c>
      <c r="J168" s="695">
        <v>1</v>
      </c>
      <c r="K168" s="695">
        <v>1</v>
      </c>
      <c r="L168" s="695">
        <v>1</v>
      </c>
      <c r="M168" s="695">
        <v>1</v>
      </c>
      <c r="N168" s="695">
        <v>1</v>
      </c>
      <c r="O168" s="695">
        <v>1</v>
      </c>
      <c r="P168" s="695">
        <v>1</v>
      </c>
      <c r="Q168" s="695">
        <v>1</v>
      </c>
      <c r="R168" s="695">
        <v>1</v>
      </c>
      <c r="S168" s="695">
        <v>1</v>
      </c>
      <c r="T168" s="695">
        <v>1</v>
      </c>
      <c r="U168" s="695">
        <v>1</v>
      </c>
      <c r="V168" s="696">
        <f>SUM('Formulario PPGR2'!$J168:$U168)</f>
        <v>12</v>
      </c>
      <c r="W168" s="691" t="s">
        <v>244</v>
      </c>
      <c r="X168" s="691"/>
      <c r="Y168" s="688"/>
      <c r="Z168" s="714" t="s">
        <v>168</v>
      </c>
      <c r="AA168" s="697"/>
      <c r="AB168" s="697"/>
      <c r="AC168" s="697"/>
      <c r="AD168" s="697"/>
      <c r="AE168" s="697"/>
      <c r="AF168" s="697"/>
      <c r="AG168" s="697"/>
      <c r="AH168" s="697"/>
      <c r="AI168" s="697"/>
      <c r="AJ168" s="697"/>
      <c r="AK168" s="697"/>
      <c r="AL168" s="697"/>
      <c r="AM168" s="697"/>
      <c r="AN168" s="697"/>
      <c r="AO168" s="697"/>
      <c r="AP168" s="697"/>
      <c r="AQ168" s="697"/>
      <c r="AR168" s="697"/>
      <c r="AS168" s="697"/>
      <c r="AT168" s="697"/>
      <c r="AU168" s="697"/>
      <c r="AV168" s="697"/>
      <c r="AW168" s="697"/>
      <c r="AX168" s="697"/>
      <c r="AY168" s="697"/>
      <c r="AZ168" s="697"/>
      <c r="BA168" s="697"/>
      <c r="BB168" s="697"/>
    </row>
    <row r="169" spans="2:54" s="698" customFormat="1" ht="85.9" customHeight="1" x14ac:dyDescent="0.25">
      <c r="B169" s="694" t="e">
        <f>IF('Formulario PPGR2'!$G169="","",CONCATENATE('Formulario PPGR2'!$C169,".",'Formulario PPGR2'!$D169,".",'Formulario PPGR2'!$E169,".",'Formulario PPGR2'!$F169))</f>
        <v>#REF!</v>
      </c>
      <c r="C169" s="694"/>
      <c r="D169" s="694" t="e">
        <f>IF('Formulario PPGR2'!$G169="","",'Formulario PPGR1'!#REF!)</f>
        <v>#REF!</v>
      </c>
      <c r="E169" s="694" t="e">
        <f>IF('Formulario PPGR2'!$G169="","",'Formulario PPGR1'!#REF!)</f>
        <v>#REF!</v>
      </c>
      <c r="F169" s="694" t="e">
        <f>IF('Formulario PPGR2'!$G169="","",'Formulario PPGR1'!#REF!)</f>
        <v>#REF!</v>
      </c>
      <c r="G169" s="688" t="s">
        <v>167</v>
      </c>
      <c r="H169" s="689" t="s">
        <v>611</v>
      </c>
      <c r="I169" s="688" t="s">
        <v>612</v>
      </c>
      <c r="J169" s="695">
        <v>1</v>
      </c>
      <c r="K169" s="695">
        <v>1</v>
      </c>
      <c r="L169" s="695">
        <v>1</v>
      </c>
      <c r="M169" s="695">
        <v>1</v>
      </c>
      <c r="N169" s="695">
        <v>1</v>
      </c>
      <c r="O169" s="695">
        <v>1</v>
      </c>
      <c r="P169" s="695">
        <v>1</v>
      </c>
      <c r="Q169" s="695">
        <v>1</v>
      </c>
      <c r="R169" s="695">
        <v>1</v>
      </c>
      <c r="S169" s="695">
        <v>1</v>
      </c>
      <c r="T169" s="695">
        <v>1</v>
      </c>
      <c r="U169" s="695">
        <v>1</v>
      </c>
      <c r="V169" s="696">
        <f>SUM('Formulario PPGR2'!$J169:$U169)</f>
        <v>12</v>
      </c>
      <c r="W169" s="691" t="s">
        <v>244</v>
      </c>
      <c r="X169" s="691"/>
      <c r="Y169" s="688" t="s">
        <v>613</v>
      </c>
      <c r="Z169" s="714" t="s">
        <v>168</v>
      </c>
      <c r="AA169" s="697"/>
      <c r="AB169" s="697"/>
      <c r="AC169" s="697"/>
      <c r="AD169" s="697"/>
      <c r="AE169" s="697"/>
      <c r="AF169" s="697"/>
      <c r="AG169" s="697"/>
      <c r="AH169" s="697"/>
      <c r="AI169" s="697"/>
      <c r="AJ169" s="697"/>
      <c r="AK169" s="697"/>
      <c r="AL169" s="697"/>
      <c r="AM169" s="697"/>
      <c r="AN169" s="697"/>
      <c r="AO169" s="697"/>
      <c r="AP169" s="697"/>
      <c r="AQ169" s="697"/>
      <c r="AR169" s="697"/>
      <c r="AS169" s="697"/>
      <c r="AT169" s="697"/>
      <c r="AU169" s="697"/>
      <c r="AV169" s="697"/>
      <c r="AW169" s="697"/>
      <c r="AX169" s="697"/>
      <c r="AY169" s="697"/>
      <c r="AZ169" s="697"/>
      <c r="BA169" s="697"/>
      <c r="BB169" s="697"/>
    </row>
    <row r="170" spans="2:54" s="698" customFormat="1" ht="58.9" customHeight="1" x14ac:dyDescent="0.25">
      <c r="B170" s="694" t="e">
        <f>IF('Formulario PPGR2'!$G170="","",CONCATENATE('Formulario PPGR2'!$C170,".",'Formulario PPGR2'!$D170,".",'Formulario PPGR2'!$E170,".",'Formulario PPGR2'!$F170))</f>
        <v>#REF!</v>
      </c>
      <c r="C170" s="694"/>
      <c r="D170" s="694" t="e">
        <f>IF('Formulario PPGR2'!$G170="","",'Formulario PPGR1'!#REF!)</f>
        <v>#REF!</v>
      </c>
      <c r="E170" s="694" t="e">
        <f>IF('Formulario PPGR2'!$G170="","",'Formulario PPGR1'!#REF!)</f>
        <v>#REF!</v>
      </c>
      <c r="F170" s="694" t="e">
        <f>IF('Formulario PPGR2'!$G170="","",'Formulario PPGR1'!#REF!)</f>
        <v>#REF!</v>
      </c>
      <c r="G170" s="688" t="s">
        <v>167</v>
      </c>
      <c r="H170" s="689" t="s">
        <v>614</v>
      </c>
      <c r="I170" s="688" t="s">
        <v>615</v>
      </c>
      <c r="J170" s="695">
        <v>1</v>
      </c>
      <c r="K170" s="695">
        <v>1</v>
      </c>
      <c r="L170" s="695">
        <v>1</v>
      </c>
      <c r="M170" s="695">
        <v>1</v>
      </c>
      <c r="N170" s="695">
        <v>1</v>
      </c>
      <c r="O170" s="695">
        <v>1</v>
      </c>
      <c r="P170" s="695">
        <v>1</v>
      </c>
      <c r="Q170" s="695">
        <v>1</v>
      </c>
      <c r="R170" s="695">
        <v>1</v>
      </c>
      <c r="S170" s="695">
        <v>1</v>
      </c>
      <c r="T170" s="695">
        <v>1</v>
      </c>
      <c r="U170" s="695">
        <v>1</v>
      </c>
      <c r="V170" s="696">
        <f>SUM('Formulario PPGR2'!$J170:$U170)</f>
        <v>12</v>
      </c>
      <c r="W170" s="691" t="s">
        <v>244</v>
      </c>
      <c r="X170" s="691"/>
      <c r="Y170" s="688" t="s">
        <v>616</v>
      </c>
      <c r="Z170" s="714" t="s">
        <v>168</v>
      </c>
      <c r="AA170" s="697"/>
      <c r="AB170" s="697"/>
      <c r="AC170" s="697"/>
      <c r="AD170" s="697"/>
      <c r="AE170" s="697"/>
      <c r="AF170" s="697"/>
      <c r="AG170" s="697"/>
      <c r="AH170" s="697"/>
      <c r="AI170" s="697"/>
      <c r="AJ170" s="697"/>
      <c r="AK170" s="697"/>
      <c r="AL170" s="697"/>
      <c r="AM170" s="697"/>
      <c r="AN170" s="697"/>
      <c r="AO170" s="697"/>
      <c r="AP170" s="697"/>
      <c r="AQ170" s="697"/>
      <c r="AR170" s="697"/>
      <c r="AS170" s="697"/>
      <c r="AT170" s="697"/>
      <c r="AU170" s="697"/>
      <c r="AV170" s="697"/>
      <c r="AW170" s="697"/>
      <c r="AX170" s="697"/>
      <c r="AY170" s="697"/>
      <c r="AZ170" s="697"/>
      <c r="BA170" s="697"/>
      <c r="BB170" s="697"/>
    </row>
    <row r="171" spans="2:54" s="698" customFormat="1" ht="165.75" x14ac:dyDescent="0.25">
      <c r="B171" s="694" t="e">
        <f>IF('Formulario PPGR2'!$G171="","",CONCATENATE('Formulario PPGR2'!$C171,".",'Formulario PPGR2'!$D171,".",'Formulario PPGR2'!$E171,".",'Formulario PPGR2'!$F171))</f>
        <v>#REF!</v>
      </c>
      <c r="C171" s="694"/>
      <c r="D171" s="694" t="e">
        <f>IF('Formulario PPGR2'!$G171="","",'Formulario PPGR1'!#REF!)</f>
        <v>#REF!</v>
      </c>
      <c r="E171" s="694" t="e">
        <f>IF('Formulario PPGR2'!$G171="","",'Formulario PPGR1'!#REF!)</f>
        <v>#REF!</v>
      </c>
      <c r="F171" s="694" t="e">
        <f>IF('Formulario PPGR2'!$G171="","",'Formulario PPGR1'!#REF!)</f>
        <v>#REF!</v>
      </c>
      <c r="G171" s="688" t="s">
        <v>170</v>
      </c>
      <c r="H171" s="689" t="s">
        <v>617</v>
      </c>
      <c r="I171" s="688" t="s">
        <v>618</v>
      </c>
      <c r="J171" s="695"/>
      <c r="K171" s="695"/>
      <c r="L171" s="695">
        <v>1</v>
      </c>
      <c r="M171" s="695"/>
      <c r="N171" s="695"/>
      <c r="O171" s="695">
        <v>1</v>
      </c>
      <c r="P171" s="695"/>
      <c r="Q171" s="695"/>
      <c r="R171" s="695">
        <v>1</v>
      </c>
      <c r="S171" s="695"/>
      <c r="T171" s="695"/>
      <c r="U171" s="695"/>
      <c r="V171" s="696">
        <f>SUM('Formulario PPGR2'!$J171:$U171)</f>
        <v>3</v>
      </c>
      <c r="W171" s="691" t="s">
        <v>244</v>
      </c>
      <c r="X171" s="691"/>
      <c r="Y171" s="688" t="s">
        <v>619</v>
      </c>
      <c r="Z171" s="714" t="s">
        <v>168</v>
      </c>
      <c r="AA171" s="697"/>
      <c r="AB171" s="697"/>
      <c r="AC171" s="697"/>
      <c r="AD171" s="697"/>
      <c r="AE171" s="697"/>
      <c r="AF171" s="697"/>
      <c r="AG171" s="697"/>
      <c r="AH171" s="697"/>
      <c r="AI171" s="697"/>
      <c r="AJ171" s="697"/>
      <c r="AK171" s="697"/>
      <c r="AL171" s="697"/>
      <c r="AM171" s="697"/>
      <c r="AN171" s="697"/>
      <c r="AO171" s="697"/>
      <c r="AP171" s="697"/>
      <c r="AQ171" s="697"/>
      <c r="AR171" s="697"/>
      <c r="AS171" s="697"/>
      <c r="AT171" s="697"/>
      <c r="AU171" s="697"/>
      <c r="AV171" s="697"/>
      <c r="AW171" s="697"/>
      <c r="AX171" s="697"/>
      <c r="AY171" s="697"/>
      <c r="AZ171" s="697"/>
      <c r="BA171" s="697"/>
      <c r="BB171" s="697"/>
    </row>
    <row r="172" spans="2:54" s="698" customFormat="1" ht="165.75" x14ac:dyDescent="0.25">
      <c r="B172" s="694" t="e">
        <f>IF('Formulario PPGR2'!$G172="","",CONCATENATE('Formulario PPGR2'!$C172,".",'Formulario PPGR2'!$D172,".",'Formulario PPGR2'!$E172,".",'Formulario PPGR2'!$F172))</f>
        <v>#REF!</v>
      </c>
      <c r="C172" s="694"/>
      <c r="D172" s="694" t="e">
        <f>IF('Formulario PPGR2'!$G172="","",'Formulario PPGR1'!#REF!)</f>
        <v>#REF!</v>
      </c>
      <c r="E172" s="694" t="e">
        <f>IF('Formulario PPGR2'!$G172="","",'Formulario PPGR1'!#REF!)</f>
        <v>#REF!</v>
      </c>
      <c r="F172" s="694" t="e">
        <f>IF('Formulario PPGR2'!$G172="","",'Formulario PPGR1'!#REF!)</f>
        <v>#REF!</v>
      </c>
      <c r="G172" s="688" t="s">
        <v>170</v>
      </c>
      <c r="H172" s="689" t="s">
        <v>620</v>
      </c>
      <c r="I172" s="688" t="s">
        <v>621</v>
      </c>
      <c r="J172" s="695"/>
      <c r="K172" s="695"/>
      <c r="L172" s="695">
        <v>1</v>
      </c>
      <c r="M172" s="695"/>
      <c r="N172" s="695"/>
      <c r="O172" s="695">
        <v>1</v>
      </c>
      <c r="P172" s="695"/>
      <c r="Q172" s="695"/>
      <c r="R172" s="695">
        <v>1</v>
      </c>
      <c r="S172" s="695"/>
      <c r="T172" s="695"/>
      <c r="U172" s="695"/>
      <c r="V172" s="696">
        <f>SUM('Formulario PPGR2'!$J172:$U172)</f>
        <v>3</v>
      </c>
      <c r="W172" s="691" t="s">
        <v>244</v>
      </c>
      <c r="X172" s="691"/>
      <c r="Y172" s="688" t="s">
        <v>622</v>
      </c>
      <c r="Z172" s="714" t="s">
        <v>168</v>
      </c>
      <c r="AA172" s="697"/>
      <c r="AB172" s="697"/>
      <c r="AC172" s="697"/>
      <c r="AD172" s="697"/>
      <c r="AE172" s="697"/>
      <c r="AF172" s="697"/>
      <c r="AG172" s="697"/>
      <c r="AH172" s="697"/>
      <c r="AI172" s="697"/>
      <c r="AJ172" s="697"/>
      <c r="AK172" s="697"/>
      <c r="AL172" s="697"/>
      <c r="AM172" s="697"/>
      <c r="AN172" s="697"/>
      <c r="AO172" s="697"/>
      <c r="AP172" s="697"/>
      <c r="AQ172" s="697"/>
      <c r="AR172" s="697"/>
      <c r="AS172" s="697"/>
      <c r="AT172" s="697"/>
      <c r="AU172" s="697"/>
      <c r="AV172" s="697"/>
      <c r="AW172" s="697"/>
      <c r="AX172" s="697"/>
      <c r="AY172" s="697"/>
      <c r="AZ172" s="697"/>
      <c r="BA172" s="697"/>
      <c r="BB172" s="697"/>
    </row>
    <row r="173" spans="2:54" s="698" customFormat="1" ht="191.25" x14ac:dyDescent="0.25">
      <c r="B173" s="694" t="e">
        <f>IF('Formulario PPGR2'!$G173="","",CONCATENATE('Formulario PPGR2'!$C173,".",'Formulario PPGR2'!$D173,".",'Formulario PPGR2'!$E173,".",'Formulario PPGR2'!$F173))</f>
        <v>#REF!</v>
      </c>
      <c r="C173" s="694" t="e">
        <f>IF('Formulario PPGR2'!$G173="","",'Formulario PPGR1'!#REF!)</f>
        <v>#REF!</v>
      </c>
      <c r="D173" s="694" t="e">
        <f>IF('Formulario PPGR2'!$G173="","",'Formulario PPGR1'!#REF!)</f>
        <v>#REF!</v>
      </c>
      <c r="E173" s="694" t="e">
        <f>IF('Formulario PPGR2'!$G173="","",'Formulario PPGR1'!#REF!)</f>
        <v>#REF!</v>
      </c>
      <c r="F173" s="694" t="e">
        <f>IF('Formulario PPGR2'!$G173="","",'Formulario PPGR1'!#REF!)</f>
        <v>#REF!</v>
      </c>
      <c r="G173" s="688" t="s">
        <v>173</v>
      </c>
      <c r="H173" s="689" t="s">
        <v>623</v>
      </c>
      <c r="I173" s="688" t="s">
        <v>624</v>
      </c>
      <c r="J173" s="695">
        <v>1</v>
      </c>
      <c r="K173" s="695"/>
      <c r="L173" s="695"/>
      <c r="M173" s="695"/>
      <c r="N173" s="695"/>
      <c r="O173" s="695"/>
      <c r="P173" s="695"/>
      <c r="Q173" s="695"/>
      <c r="R173" s="695"/>
      <c r="S173" s="695"/>
      <c r="T173" s="695"/>
      <c r="U173" s="695"/>
      <c r="V173" s="696">
        <f>SUM('Formulario PPGR2'!$J173:$U173)</f>
        <v>1</v>
      </c>
      <c r="W173" s="691"/>
      <c r="X173" s="691"/>
      <c r="Y173" s="688" t="s">
        <v>625</v>
      </c>
      <c r="Z173" s="714" t="s">
        <v>206</v>
      </c>
      <c r="AA173" s="697"/>
      <c r="AB173" s="697"/>
      <c r="AC173" s="697"/>
      <c r="AD173" s="697"/>
      <c r="AE173" s="697"/>
      <c r="AF173" s="697"/>
      <c r="AG173" s="697"/>
      <c r="AH173" s="697"/>
      <c r="AI173" s="697"/>
      <c r="AJ173" s="697"/>
      <c r="AK173" s="697"/>
      <c r="AL173" s="697"/>
      <c r="AM173" s="697"/>
      <c r="AN173" s="697"/>
      <c r="AO173" s="697"/>
      <c r="AP173" s="697"/>
      <c r="AQ173" s="697"/>
      <c r="AR173" s="697"/>
      <c r="AS173" s="697"/>
      <c r="AT173" s="697"/>
      <c r="AU173" s="697"/>
      <c r="AV173" s="697"/>
      <c r="AW173" s="697"/>
      <c r="AX173" s="697"/>
      <c r="AY173" s="697"/>
      <c r="AZ173" s="697"/>
      <c r="BA173" s="697"/>
      <c r="BB173" s="697"/>
    </row>
    <row r="174" spans="2:54" s="698" customFormat="1" ht="191.25" x14ac:dyDescent="0.25">
      <c r="B174" s="694" t="e">
        <f>IF('Formulario PPGR2'!$G174="","",CONCATENATE('Formulario PPGR2'!$C174,".",'Formulario PPGR2'!$D174,".",'Formulario PPGR2'!$E174,".",'Formulario PPGR2'!$F174))</f>
        <v>#REF!</v>
      </c>
      <c r="C174" s="694" t="e">
        <f>IF('Formulario PPGR2'!$G174="","",'Formulario PPGR1'!#REF!)</f>
        <v>#REF!</v>
      </c>
      <c r="D174" s="694" t="e">
        <f>IF('Formulario PPGR2'!$G174="","",'Formulario PPGR1'!#REF!)</f>
        <v>#REF!</v>
      </c>
      <c r="E174" s="694" t="e">
        <f>IF('Formulario PPGR2'!$G174="","",'Formulario PPGR1'!#REF!)</f>
        <v>#REF!</v>
      </c>
      <c r="F174" s="694" t="e">
        <f>IF('Formulario PPGR2'!$G174="","",'Formulario PPGR1'!#REF!)</f>
        <v>#REF!</v>
      </c>
      <c r="G174" s="688" t="s">
        <v>173</v>
      </c>
      <c r="H174" s="689" t="s">
        <v>626</v>
      </c>
      <c r="I174" s="688" t="s">
        <v>627</v>
      </c>
      <c r="J174" s="695"/>
      <c r="K174" s="695"/>
      <c r="L174" s="695"/>
      <c r="M174" s="695"/>
      <c r="N174" s="695"/>
      <c r="O174" s="695"/>
      <c r="P174" s="695">
        <v>1</v>
      </c>
      <c r="Q174" s="695"/>
      <c r="R174" s="695"/>
      <c r="S174" s="695"/>
      <c r="T174" s="695"/>
      <c r="U174" s="695">
        <v>1</v>
      </c>
      <c r="V174" s="696">
        <f>SUM('Formulario PPGR2'!$J174:$U174)</f>
        <v>2</v>
      </c>
      <c r="W174" s="691"/>
      <c r="X174" s="691"/>
      <c r="Y174" s="688" t="s">
        <v>628</v>
      </c>
      <c r="Z174" s="714" t="s">
        <v>206</v>
      </c>
      <c r="AA174" s="697"/>
      <c r="AB174" s="697"/>
      <c r="AC174" s="697"/>
      <c r="AD174" s="697"/>
      <c r="AE174" s="697"/>
      <c r="AF174" s="697"/>
      <c r="AG174" s="697"/>
      <c r="AH174" s="697"/>
      <c r="AI174" s="697"/>
      <c r="AJ174" s="697"/>
      <c r="AK174" s="697"/>
      <c r="AL174" s="697"/>
      <c r="AM174" s="697"/>
      <c r="AN174" s="697"/>
      <c r="AO174" s="697"/>
      <c r="AP174" s="697"/>
      <c r="AQ174" s="697"/>
      <c r="AR174" s="697"/>
      <c r="AS174" s="697"/>
      <c r="AT174" s="697"/>
      <c r="AU174" s="697"/>
      <c r="AV174" s="697"/>
      <c r="AW174" s="697"/>
      <c r="AX174" s="697"/>
      <c r="AY174" s="697"/>
      <c r="AZ174" s="697"/>
      <c r="BA174" s="697"/>
      <c r="BB174" s="697"/>
    </row>
    <row r="175" spans="2:54" s="698" customFormat="1" ht="191.25" x14ac:dyDescent="0.25">
      <c r="B175" s="694" t="e">
        <f>IF('Formulario PPGR2'!$G175="","",CONCATENATE('Formulario PPGR2'!$C175,".",'Formulario PPGR2'!$D175,".",'Formulario PPGR2'!$E175,".",'Formulario PPGR2'!$F175))</f>
        <v>#REF!</v>
      </c>
      <c r="C175" s="694" t="e">
        <f>IF('Formulario PPGR2'!$G175="","",'Formulario PPGR1'!#REF!)</f>
        <v>#REF!</v>
      </c>
      <c r="D175" s="694" t="e">
        <f>IF('Formulario PPGR2'!$G175="","",'Formulario PPGR1'!#REF!)</f>
        <v>#REF!</v>
      </c>
      <c r="E175" s="694" t="e">
        <f>IF('Formulario PPGR2'!$G175="","",'Formulario PPGR1'!#REF!)</f>
        <v>#REF!</v>
      </c>
      <c r="F175" s="694" t="e">
        <f>IF('Formulario PPGR2'!$G175="","",'Formulario PPGR1'!#REF!)</f>
        <v>#REF!</v>
      </c>
      <c r="G175" s="688" t="s">
        <v>175</v>
      </c>
      <c r="H175" s="689" t="s">
        <v>629</v>
      </c>
      <c r="I175" s="688" t="s">
        <v>630</v>
      </c>
      <c r="J175" s="695"/>
      <c r="K175" s="695"/>
      <c r="L175" s="695"/>
      <c r="M175" s="695"/>
      <c r="N175" s="695"/>
      <c r="O175" s="695">
        <v>1</v>
      </c>
      <c r="P175" s="695"/>
      <c r="Q175" s="695"/>
      <c r="R175" s="695"/>
      <c r="S175" s="695"/>
      <c r="T175" s="695"/>
      <c r="U175" s="695">
        <v>1</v>
      </c>
      <c r="V175" s="696">
        <f>SUM('Formulario PPGR2'!$J175:$U175)</f>
        <v>2</v>
      </c>
      <c r="W175" s="691" t="s">
        <v>244</v>
      </c>
      <c r="X175" s="691"/>
      <c r="Y175" s="688"/>
      <c r="Z175" s="714" t="s">
        <v>176</v>
      </c>
      <c r="AA175" s="697"/>
      <c r="AB175" s="697"/>
      <c r="AC175" s="697"/>
      <c r="AD175" s="697"/>
      <c r="AE175" s="697"/>
      <c r="AF175" s="697"/>
      <c r="AG175" s="697"/>
      <c r="AH175" s="697"/>
      <c r="AI175" s="697"/>
      <c r="AJ175" s="697"/>
      <c r="AK175" s="697"/>
      <c r="AL175" s="697"/>
      <c r="AM175" s="697"/>
      <c r="AN175" s="697"/>
      <c r="AO175" s="697"/>
      <c r="AP175" s="697"/>
      <c r="AQ175" s="697"/>
      <c r="AR175" s="697"/>
      <c r="AS175" s="697"/>
      <c r="AT175" s="697"/>
      <c r="AU175" s="697"/>
      <c r="AV175" s="697"/>
      <c r="AW175" s="697"/>
      <c r="AX175" s="697"/>
      <c r="AY175" s="697"/>
      <c r="AZ175" s="697"/>
      <c r="BA175" s="697"/>
      <c r="BB175" s="697"/>
    </row>
    <row r="176" spans="2:54" s="698" customFormat="1" ht="191.25" x14ac:dyDescent="0.25">
      <c r="B176" s="694" t="e">
        <f>IF('Formulario PPGR2'!$G176="","",CONCATENATE('Formulario PPGR2'!$C176,".",'Formulario PPGR2'!$D176,".",'Formulario PPGR2'!$E176,".",'Formulario PPGR2'!$F176))</f>
        <v>#REF!</v>
      </c>
      <c r="C176" s="694" t="e">
        <f>IF('Formulario PPGR2'!$G176="","",'Formulario PPGR1'!#REF!)</f>
        <v>#REF!</v>
      </c>
      <c r="D176" s="694" t="e">
        <f>IF('Formulario PPGR2'!$G176="","",'Formulario PPGR1'!#REF!)</f>
        <v>#REF!</v>
      </c>
      <c r="E176" s="694" t="e">
        <f>IF('Formulario PPGR2'!$G176="","",'Formulario PPGR1'!#REF!)</f>
        <v>#REF!</v>
      </c>
      <c r="F176" s="694" t="e">
        <f>IF('Formulario PPGR2'!$G176="","",'Formulario PPGR1'!#REF!)</f>
        <v>#REF!</v>
      </c>
      <c r="G176" s="688" t="s">
        <v>175</v>
      </c>
      <c r="H176" s="689" t="s">
        <v>631</v>
      </c>
      <c r="I176" s="688" t="s">
        <v>632</v>
      </c>
      <c r="J176" s="695"/>
      <c r="K176" s="695"/>
      <c r="L176" s="695"/>
      <c r="M176" s="695">
        <v>1</v>
      </c>
      <c r="N176" s="695"/>
      <c r="O176" s="695"/>
      <c r="P176" s="695"/>
      <c r="Q176" s="695">
        <v>1</v>
      </c>
      <c r="R176" s="695"/>
      <c r="S176" s="695"/>
      <c r="T176" s="695">
        <v>1</v>
      </c>
      <c r="U176" s="695"/>
      <c r="V176" s="696">
        <f>SUM('Formulario PPGR2'!$J176:$U176)</f>
        <v>3</v>
      </c>
      <c r="W176" s="691" t="s">
        <v>244</v>
      </c>
      <c r="X176" s="691"/>
      <c r="Y176" s="688"/>
      <c r="Z176" s="714" t="s">
        <v>176</v>
      </c>
      <c r="AA176" s="697"/>
      <c r="AB176" s="697"/>
      <c r="AC176" s="697"/>
      <c r="AD176" s="697"/>
      <c r="AE176" s="697"/>
      <c r="AF176" s="697"/>
      <c r="AG176" s="697"/>
      <c r="AH176" s="697"/>
      <c r="AI176" s="697"/>
      <c r="AJ176" s="697"/>
      <c r="AK176" s="697"/>
      <c r="AL176" s="697"/>
      <c r="AM176" s="697"/>
      <c r="AN176" s="697"/>
      <c r="AO176" s="697"/>
      <c r="AP176" s="697"/>
      <c r="AQ176" s="697"/>
      <c r="AR176" s="697"/>
      <c r="AS176" s="697"/>
      <c r="AT176" s="697"/>
      <c r="AU176" s="697"/>
      <c r="AV176" s="697"/>
      <c r="AW176" s="697"/>
      <c r="AX176" s="697"/>
      <c r="AY176" s="697"/>
      <c r="AZ176" s="697"/>
      <c r="BA176" s="697"/>
      <c r="BB176" s="697"/>
    </row>
    <row r="177" spans="2:54" s="698" customFormat="1" ht="127.5" x14ac:dyDescent="0.25">
      <c r="B177" s="694" t="e">
        <f>IF('Formulario PPGR2'!$G177="","",CONCATENATE('Formulario PPGR2'!$C177,".",'Formulario PPGR2'!$D177,".",'Formulario PPGR2'!$E177,".",'Formulario PPGR2'!$F177))</f>
        <v>#REF!</v>
      </c>
      <c r="C177" s="694" t="e">
        <f>IF('Formulario PPGR2'!$G177="","",'Formulario PPGR1'!#REF!)</f>
        <v>#REF!</v>
      </c>
      <c r="D177" s="694" t="e">
        <f>IF('Formulario PPGR2'!$G177="","",'Formulario PPGR1'!#REF!)</f>
        <v>#REF!</v>
      </c>
      <c r="E177" s="694" t="e">
        <f>IF('Formulario PPGR2'!$G177="","",'Formulario PPGR1'!#REF!)</f>
        <v>#REF!</v>
      </c>
      <c r="F177" s="694" t="e">
        <f>IF('Formulario PPGR2'!$G177="","",'Formulario PPGR1'!#REF!)</f>
        <v>#REF!</v>
      </c>
      <c r="G177" s="688" t="s">
        <v>177</v>
      </c>
      <c r="H177" s="689" t="s">
        <v>633</v>
      </c>
      <c r="I177" s="688" t="s">
        <v>634</v>
      </c>
      <c r="J177" s="695"/>
      <c r="K177" s="695"/>
      <c r="L177" s="695"/>
      <c r="M177" s="695"/>
      <c r="N177" s="695"/>
      <c r="O177" s="695"/>
      <c r="P177" s="695">
        <v>1</v>
      </c>
      <c r="Q177" s="695"/>
      <c r="R177" s="695"/>
      <c r="S177" s="695"/>
      <c r="T177" s="695">
        <v>1</v>
      </c>
      <c r="U177" s="695"/>
      <c r="V177" s="696">
        <f>SUM('Formulario PPGR2'!$J177:$U177)</f>
        <v>2</v>
      </c>
      <c r="W177" s="691" t="s">
        <v>258</v>
      </c>
      <c r="X177" s="691" t="s">
        <v>635</v>
      </c>
      <c r="Y177" s="688"/>
      <c r="Z177" s="714" t="s">
        <v>176</v>
      </c>
      <c r="AA177" s="697"/>
      <c r="AB177" s="697"/>
      <c r="AC177" s="697"/>
      <c r="AD177" s="697"/>
      <c r="AE177" s="697"/>
      <c r="AF177" s="697"/>
      <c r="AG177" s="697"/>
      <c r="AH177" s="697"/>
      <c r="AI177" s="697"/>
      <c r="AJ177" s="697"/>
      <c r="AK177" s="697"/>
      <c r="AL177" s="697"/>
      <c r="AM177" s="697"/>
      <c r="AN177" s="697"/>
      <c r="AO177" s="697"/>
      <c r="AP177" s="697"/>
      <c r="AQ177" s="697"/>
      <c r="AR177" s="697"/>
      <c r="AS177" s="697"/>
      <c r="AT177" s="697"/>
      <c r="AU177" s="697"/>
      <c r="AV177" s="697"/>
      <c r="AW177" s="697"/>
      <c r="AX177" s="697"/>
      <c r="AY177" s="697"/>
      <c r="AZ177" s="697"/>
      <c r="BA177" s="697"/>
      <c r="BB177" s="697"/>
    </row>
    <row r="178" spans="2:54" s="698" customFormat="1" ht="127.5" x14ac:dyDescent="0.25">
      <c r="B178" s="694" t="e">
        <f>IF('Formulario PPGR2'!$G178="","",CONCATENATE('Formulario PPGR2'!$C178,".",'Formulario PPGR2'!$D178,".",'Formulario PPGR2'!$E178,".",'Formulario PPGR2'!$F178))</f>
        <v>#REF!</v>
      </c>
      <c r="C178" s="694" t="e">
        <f>IF('Formulario PPGR2'!$G178="","",'Formulario PPGR1'!#REF!)</f>
        <v>#REF!</v>
      </c>
      <c r="D178" s="694" t="e">
        <f>IF('Formulario PPGR2'!$G178="","",'Formulario PPGR1'!#REF!)</f>
        <v>#REF!</v>
      </c>
      <c r="E178" s="694" t="e">
        <f>IF('Formulario PPGR2'!$G178="","",'Formulario PPGR1'!#REF!)</f>
        <v>#REF!</v>
      </c>
      <c r="F178" s="694" t="e">
        <f>IF('Formulario PPGR2'!$G178="","",'Formulario PPGR1'!#REF!)</f>
        <v>#REF!</v>
      </c>
      <c r="G178" s="688" t="s">
        <v>178</v>
      </c>
      <c r="H178" s="689" t="s">
        <v>636</v>
      </c>
      <c r="I178" s="688" t="s">
        <v>637</v>
      </c>
      <c r="J178" s="695"/>
      <c r="K178" s="695"/>
      <c r="L178" s="695"/>
      <c r="M178" s="695"/>
      <c r="N178" s="695"/>
      <c r="O178" s="695">
        <v>1</v>
      </c>
      <c r="P178" s="695"/>
      <c r="Q178" s="695"/>
      <c r="R178" s="695"/>
      <c r="S178" s="695"/>
      <c r="T178" s="695"/>
      <c r="U178" s="695"/>
      <c r="V178" s="696">
        <f>SUM('Formulario PPGR2'!$J178:$U178)</f>
        <v>1</v>
      </c>
      <c r="W178" s="691" t="s">
        <v>258</v>
      </c>
      <c r="X178" s="691" t="s">
        <v>251</v>
      </c>
      <c r="Y178" s="688"/>
      <c r="Z178" s="714" t="s">
        <v>179</v>
      </c>
      <c r="AA178" s="697"/>
      <c r="AB178" s="697"/>
      <c r="AC178" s="697"/>
      <c r="AD178" s="697"/>
      <c r="AE178" s="697"/>
      <c r="AF178" s="697"/>
      <c r="AG178" s="697"/>
      <c r="AH178" s="697"/>
      <c r="AI178" s="697"/>
      <c r="AJ178" s="697"/>
      <c r="AK178" s="697"/>
      <c r="AL178" s="697"/>
      <c r="AM178" s="697"/>
      <c r="AN178" s="697"/>
      <c r="AO178" s="697"/>
      <c r="AP178" s="697"/>
      <c r="AQ178" s="697"/>
      <c r="AR178" s="697"/>
      <c r="AS178" s="697"/>
      <c r="AT178" s="697"/>
      <c r="AU178" s="697"/>
      <c r="AV178" s="697"/>
      <c r="AW178" s="697"/>
      <c r="AX178" s="697"/>
      <c r="AY178" s="697"/>
      <c r="AZ178" s="697"/>
      <c r="BA178" s="697"/>
      <c r="BB178" s="697"/>
    </row>
    <row r="179" spans="2:54" s="698" customFormat="1" ht="127.5" x14ac:dyDescent="0.25">
      <c r="B179" s="694" t="e">
        <f>IF('Formulario PPGR2'!$G179="","",CONCATENATE('Formulario PPGR2'!$C179,".",'Formulario PPGR2'!$D179,".",'Formulario PPGR2'!$E179,".",'Formulario PPGR2'!$F179))</f>
        <v>#REF!</v>
      </c>
      <c r="C179" s="694" t="e">
        <f>IF('Formulario PPGR2'!$G179="","",'Formulario PPGR1'!#REF!)</f>
        <v>#REF!</v>
      </c>
      <c r="D179" s="694" t="e">
        <f>IF('Formulario PPGR2'!$G179="","",'Formulario PPGR1'!#REF!)</f>
        <v>#REF!</v>
      </c>
      <c r="E179" s="694" t="e">
        <f>IF('Formulario PPGR2'!$G179="","",'Formulario PPGR1'!#REF!)</f>
        <v>#REF!</v>
      </c>
      <c r="F179" s="694" t="e">
        <f>IF('Formulario PPGR2'!$G179="","",'Formulario PPGR1'!#REF!)</f>
        <v>#REF!</v>
      </c>
      <c r="G179" s="688" t="s">
        <v>178</v>
      </c>
      <c r="H179" s="689" t="s">
        <v>638</v>
      </c>
      <c r="I179" s="688" t="s">
        <v>639</v>
      </c>
      <c r="J179" s="695"/>
      <c r="K179" s="695"/>
      <c r="L179" s="695">
        <v>1</v>
      </c>
      <c r="M179" s="695"/>
      <c r="N179" s="695"/>
      <c r="O179" s="695">
        <v>1</v>
      </c>
      <c r="P179" s="695"/>
      <c r="Q179" s="695"/>
      <c r="R179" s="695">
        <v>1</v>
      </c>
      <c r="S179" s="695"/>
      <c r="T179" s="695"/>
      <c r="U179" s="695">
        <v>1</v>
      </c>
      <c r="V179" s="696">
        <f>SUM('Formulario PPGR2'!$J179:$U179)</f>
        <v>4</v>
      </c>
      <c r="W179" s="691" t="s">
        <v>245</v>
      </c>
      <c r="X179" s="691"/>
      <c r="Y179" s="688" t="s">
        <v>640</v>
      </c>
      <c r="Z179" s="714" t="s">
        <v>179</v>
      </c>
      <c r="AA179" s="697"/>
      <c r="AB179" s="697"/>
      <c r="AC179" s="697"/>
      <c r="AD179" s="697"/>
      <c r="AE179" s="697"/>
      <c r="AF179" s="697"/>
      <c r="AG179" s="697"/>
      <c r="AH179" s="697"/>
      <c r="AI179" s="697"/>
      <c r="AJ179" s="697"/>
      <c r="AK179" s="697"/>
      <c r="AL179" s="697"/>
      <c r="AM179" s="697"/>
      <c r="AN179" s="697"/>
      <c r="AO179" s="697"/>
      <c r="AP179" s="697"/>
      <c r="AQ179" s="697"/>
      <c r="AR179" s="697"/>
      <c r="AS179" s="697"/>
      <c r="AT179" s="697"/>
      <c r="AU179" s="697"/>
      <c r="AV179" s="697"/>
      <c r="AW179" s="697"/>
      <c r="AX179" s="697"/>
      <c r="AY179" s="697"/>
      <c r="AZ179" s="697"/>
      <c r="BA179" s="697"/>
      <c r="BB179" s="697"/>
    </row>
    <row r="180" spans="2:54" s="698" customFormat="1" ht="38.25" x14ac:dyDescent="0.25">
      <c r="B180" s="694" t="e">
        <f>IF('Formulario PPGR2'!$G180="","",CONCATENATE('Formulario PPGR2'!$C180,".",'Formulario PPGR2'!$D180,".",'Formulario PPGR2'!$E180,".",'Formulario PPGR2'!$F180))</f>
        <v>#REF!</v>
      </c>
      <c r="C180" s="694" t="e">
        <f>IF('Formulario PPGR2'!$G180="","",'Formulario PPGR1'!#REF!)</f>
        <v>#REF!</v>
      </c>
      <c r="D180" s="694" t="e">
        <f>IF('Formulario PPGR2'!$G180="","",'Formulario PPGR1'!#REF!)</f>
        <v>#REF!</v>
      </c>
      <c r="E180" s="694" t="e">
        <f>IF('Formulario PPGR2'!$G180="","",'Formulario PPGR1'!#REF!)</f>
        <v>#REF!</v>
      </c>
      <c r="F180" s="694" t="e">
        <f>IF('Formulario PPGR2'!$G180="","",'Formulario PPGR1'!#REF!)</f>
        <v>#REF!</v>
      </c>
      <c r="G180" s="688" t="s">
        <v>180</v>
      </c>
      <c r="H180" s="689" t="s">
        <v>641</v>
      </c>
      <c r="I180" s="688" t="s">
        <v>642</v>
      </c>
      <c r="J180" s="695"/>
      <c r="K180" s="695"/>
      <c r="L180" s="695">
        <v>1</v>
      </c>
      <c r="M180" s="695"/>
      <c r="N180" s="695"/>
      <c r="O180" s="695">
        <v>1</v>
      </c>
      <c r="P180" s="695"/>
      <c r="Q180" s="695"/>
      <c r="R180" s="695">
        <v>1</v>
      </c>
      <c r="S180" s="695"/>
      <c r="T180" s="695"/>
      <c r="U180" s="695">
        <v>1</v>
      </c>
      <c r="V180" s="696">
        <f>SUM('Formulario PPGR2'!$J180:$U180)</f>
        <v>4</v>
      </c>
      <c r="W180" s="691" t="s">
        <v>244</v>
      </c>
      <c r="X180" s="691"/>
      <c r="Y180" s="688" t="s">
        <v>643</v>
      </c>
      <c r="Z180" s="714" t="s">
        <v>181</v>
      </c>
      <c r="AA180" s="697"/>
      <c r="AB180" s="697"/>
      <c r="AC180" s="697"/>
      <c r="AD180" s="697"/>
      <c r="AE180" s="697"/>
      <c r="AF180" s="697"/>
      <c r="AG180" s="697"/>
      <c r="AH180" s="697"/>
      <c r="AI180" s="697"/>
      <c r="AJ180" s="697"/>
      <c r="AK180" s="697"/>
      <c r="AL180" s="697"/>
      <c r="AM180" s="697"/>
      <c r="AN180" s="697"/>
      <c r="AO180" s="697"/>
      <c r="AP180" s="697"/>
      <c r="AQ180" s="697"/>
      <c r="AR180" s="697"/>
      <c r="AS180" s="697"/>
      <c r="AT180" s="697"/>
      <c r="AU180" s="697"/>
      <c r="AV180" s="697"/>
      <c r="AW180" s="697"/>
      <c r="AX180" s="697"/>
      <c r="AY180" s="697"/>
      <c r="AZ180" s="697"/>
      <c r="BA180" s="697"/>
      <c r="BB180" s="697"/>
    </row>
    <row r="181" spans="2:54" s="698" customFormat="1" ht="38.25" x14ac:dyDescent="0.25">
      <c r="B181" s="694" t="e">
        <f>IF('Formulario PPGR2'!$G181="","",CONCATENATE('Formulario PPGR2'!$C181,".",'Formulario PPGR2'!$D181,".",'Formulario PPGR2'!$E181,".",'Formulario PPGR2'!$F181))</f>
        <v>#REF!</v>
      </c>
      <c r="C181" s="694" t="e">
        <f>IF('Formulario PPGR2'!$G181="","",'Formulario PPGR1'!#REF!)</f>
        <v>#REF!</v>
      </c>
      <c r="D181" s="694" t="e">
        <f>IF('Formulario PPGR2'!$G181="","",'Formulario PPGR1'!#REF!)</f>
        <v>#REF!</v>
      </c>
      <c r="E181" s="694" t="e">
        <f>IF('Formulario PPGR2'!$G181="","",'Formulario PPGR1'!#REF!)</f>
        <v>#REF!</v>
      </c>
      <c r="F181" s="694" t="e">
        <f>IF('Formulario PPGR2'!$G181="","",'Formulario PPGR1'!#REF!)</f>
        <v>#REF!</v>
      </c>
      <c r="G181" s="688" t="s">
        <v>180</v>
      </c>
      <c r="H181" s="689" t="s">
        <v>644</v>
      </c>
      <c r="I181" s="688" t="s">
        <v>645</v>
      </c>
      <c r="J181" s="695"/>
      <c r="K181" s="695"/>
      <c r="L181" s="695">
        <v>1</v>
      </c>
      <c r="M181" s="695"/>
      <c r="N181" s="695"/>
      <c r="O181" s="695">
        <v>1</v>
      </c>
      <c r="P181" s="695"/>
      <c r="Q181" s="695"/>
      <c r="R181" s="695">
        <v>1</v>
      </c>
      <c r="S181" s="695"/>
      <c r="T181" s="695"/>
      <c r="U181" s="695">
        <v>1</v>
      </c>
      <c r="V181" s="696">
        <f>SUM('Formulario PPGR2'!$J181:$U181)</f>
        <v>4</v>
      </c>
      <c r="W181" s="691" t="s">
        <v>244</v>
      </c>
      <c r="X181" s="691"/>
      <c r="Y181" s="688"/>
      <c r="Z181" s="714" t="s">
        <v>181</v>
      </c>
      <c r="AA181" s="697"/>
      <c r="AB181" s="697"/>
      <c r="AC181" s="697"/>
      <c r="AD181" s="697"/>
      <c r="AE181" s="697"/>
      <c r="AF181" s="697"/>
      <c r="AG181" s="697"/>
      <c r="AH181" s="697"/>
      <c r="AI181" s="697"/>
      <c r="AJ181" s="697"/>
      <c r="AK181" s="697"/>
      <c r="AL181" s="697"/>
      <c r="AM181" s="697"/>
      <c r="AN181" s="697"/>
      <c r="AO181" s="697"/>
      <c r="AP181" s="697"/>
      <c r="AQ181" s="697"/>
      <c r="AR181" s="697"/>
      <c r="AS181" s="697"/>
      <c r="AT181" s="697"/>
      <c r="AU181" s="697"/>
      <c r="AV181" s="697"/>
      <c r="AW181" s="697"/>
      <c r="AX181" s="697"/>
      <c r="AY181" s="697"/>
      <c r="AZ181" s="697"/>
      <c r="BA181" s="697"/>
      <c r="BB181" s="697"/>
    </row>
    <row r="182" spans="2:54" s="698" customFormat="1" ht="38.25" x14ac:dyDescent="0.25">
      <c r="B182" s="694" t="e">
        <f>IF('Formulario PPGR2'!$G182="","",CONCATENATE('Formulario PPGR2'!$C182,".",'Formulario PPGR2'!$D182,".",'Formulario PPGR2'!$E182,".",'Formulario PPGR2'!$F182))</f>
        <v>#REF!</v>
      </c>
      <c r="C182" s="694" t="e">
        <f>IF('Formulario PPGR2'!$G182="","",'Formulario PPGR1'!#REF!)</f>
        <v>#REF!</v>
      </c>
      <c r="D182" s="694" t="e">
        <f>IF('Formulario PPGR2'!$G182="","",'Formulario PPGR1'!#REF!)</f>
        <v>#REF!</v>
      </c>
      <c r="E182" s="694" t="e">
        <f>IF('Formulario PPGR2'!$G182="","",'Formulario PPGR1'!#REF!)</f>
        <v>#REF!</v>
      </c>
      <c r="F182" s="694" t="e">
        <f>IF('Formulario PPGR2'!$G182="","",'Formulario PPGR1'!#REF!)</f>
        <v>#REF!</v>
      </c>
      <c r="G182" s="688" t="s">
        <v>180</v>
      </c>
      <c r="H182" s="689" t="s">
        <v>646</v>
      </c>
      <c r="I182" s="688" t="s">
        <v>647</v>
      </c>
      <c r="J182" s="695"/>
      <c r="K182" s="695"/>
      <c r="L182" s="695">
        <v>1</v>
      </c>
      <c r="M182" s="695"/>
      <c r="N182" s="695"/>
      <c r="O182" s="695">
        <v>1</v>
      </c>
      <c r="P182" s="695"/>
      <c r="Q182" s="695"/>
      <c r="R182" s="695">
        <v>1</v>
      </c>
      <c r="S182" s="695"/>
      <c r="T182" s="695"/>
      <c r="U182" s="695">
        <v>1</v>
      </c>
      <c r="V182" s="696">
        <f>SUM('Formulario PPGR2'!$J182:$U182)</f>
        <v>4</v>
      </c>
      <c r="W182" s="691" t="s">
        <v>648</v>
      </c>
      <c r="X182" s="691"/>
      <c r="Y182" s="688" t="s">
        <v>649</v>
      </c>
      <c r="Z182" s="714" t="s">
        <v>181</v>
      </c>
      <c r="AA182" s="697"/>
      <c r="AB182" s="697"/>
      <c r="AC182" s="697"/>
      <c r="AD182" s="697"/>
      <c r="AE182" s="697"/>
      <c r="AF182" s="697"/>
      <c r="AG182" s="697"/>
      <c r="AH182" s="697"/>
      <c r="AI182" s="697"/>
      <c r="AJ182" s="697"/>
      <c r="AK182" s="697"/>
      <c r="AL182" s="697"/>
      <c r="AM182" s="697"/>
      <c r="AN182" s="697"/>
      <c r="AO182" s="697"/>
      <c r="AP182" s="697"/>
      <c r="AQ182" s="697"/>
      <c r="AR182" s="697"/>
      <c r="AS182" s="697"/>
      <c r="AT182" s="697"/>
      <c r="AU182" s="697"/>
      <c r="AV182" s="697"/>
      <c r="AW182" s="697"/>
      <c r="AX182" s="697"/>
      <c r="AY182" s="697"/>
      <c r="AZ182" s="697"/>
      <c r="BA182" s="697"/>
      <c r="BB182" s="697"/>
    </row>
    <row r="183" spans="2:54" s="698" customFormat="1" ht="153" x14ac:dyDescent="0.25">
      <c r="B183" s="694" t="e">
        <f>IF('Formulario PPGR2'!$G183="","",CONCATENATE('Formulario PPGR2'!$C183,".",'Formulario PPGR2'!$D183,".",'Formulario PPGR2'!$E183,".",'Formulario PPGR2'!$F183))</f>
        <v>#REF!</v>
      </c>
      <c r="C183" s="694"/>
      <c r="D183" s="694" t="e">
        <f>IF('Formulario PPGR2'!$G183="","",'Formulario PPGR1'!#REF!)</f>
        <v>#REF!</v>
      </c>
      <c r="E183" s="694" t="e">
        <f>IF('Formulario PPGR2'!$G183="","",'Formulario PPGR1'!#REF!)</f>
        <v>#REF!</v>
      </c>
      <c r="F183" s="694" t="e">
        <f>IF('Formulario PPGR2'!$G183="","",'Formulario PPGR1'!#REF!)</f>
        <v>#REF!</v>
      </c>
      <c r="G183" s="688" t="s">
        <v>184</v>
      </c>
      <c r="H183" s="689" t="s">
        <v>650</v>
      </c>
      <c r="I183" s="688" t="s">
        <v>651</v>
      </c>
      <c r="J183" s="695"/>
      <c r="K183" s="695"/>
      <c r="L183" s="695"/>
      <c r="M183" s="695"/>
      <c r="N183" s="695"/>
      <c r="O183" s="695"/>
      <c r="P183" s="695"/>
      <c r="Q183" s="695"/>
      <c r="R183" s="695"/>
      <c r="S183" s="695"/>
      <c r="T183" s="695">
        <v>1</v>
      </c>
      <c r="U183" s="695"/>
      <c r="V183" s="696">
        <f>SUM('Formulario PPGR2'!$J183:$U183)</f>
        <v>1</v>
      </c>
      <c r="W183" s="691" t="s">
        <v>652</v>
      </c>
      <c r="X183" s="691"/>
      <c r="Y183" s="688"/>
      <c r="Z183" s="714" t="s">
        <v>206</v>
      </c>
      <c r="AA183" s="697"/>
      <c r="AB183" s="697"/>
      <c r="AC183" s="697"/>
      <c r="AD183" s="697"/>
      <c r="AE183" s="697"/>
      <c r="AF183" s="697"/>
      <c r="AG183" s="697"/>
      <c r="AH183" s="697"/>
      <c r="AI183" s="697"/>
      <c r="AJ183" s="697"/>
      <c r="AK183" s="697"/>
      <c r="AL183" s="697"/>
      <c r="AM183" s="697"/>
      <c r="AN183" s="697"/>
      <c r="AO183" s="697"/>
      <c r="AP183" s="697"/>
      <c r="AQ183" s="697"/>
      <c r="AR183" s="697"/>
      <c r="AS183" s="697"/>
      <c r="AT183" s="697"/>
      <c r="AU183" s="697"/>
      <c r="AV183" s="697"/>
      <c r="AW183" s="697"/>
      <c r="AX183" s="697"/>
      <c r="AY183" s="697"/>
      <c r="AZ183" s="697"/>
      <c r="BA183" s="697"/>
      <c r="BB183" s="697"/>
    </row>
    <row r="184" spans="2:54" s="698" customFormat="1" ht="153" x14ac:dyDescent="0.25">
      <c r="B184" s="694" t="e">
        <f>IF('Formulario PPGR2'!$G184="","",CONCATENATE('Formulario PPGR2'!$C184,".",'Formulario PPGR2'!$D184,".",'Formulario PPGR2'!$E184,".",'Formulario PPGR2'!$F184))</f>
        <v>#REF!</v>
      </c>
      <c r="C184" s="694"/>
      <c r="D184" s="694" t="e">
        <f>IF('Formulario PPGR2'!$G184="","",'Formulario PPGR1'!#REF!)</f>
        <v>#REF!</v>
      </c>
      <c r="E184" s="694" t="e">
        <f>IF('Formulario PPGR2'!$G184="","",'Formulario PPGR1'!#REF!)</f>
        <v>#REF!</v>
      </c>
      <c r="F184" s="694" t="e">
        <f>IF('Formulario PPGR2'!$G184="","",'Formulario PPGR1'!#REF!)</f>
        <v>#REF!</v>
      </c>
      <c r="G184" s="688" t="s">
        <v>184</v>
      </c>
      <c r="H184" s="689" t="s">
        <v>653</v>
      </c>
      <c r="I184" s="688" t="s">
        <v>654</v>
      </c>
      <c r="J184" s="695"/>
      <c r="K184" s="695"/>
      <c r="L184" s="695"/>
      <c r="M184" s="695"/>
      <c r="N184" s="695"/>
      <c r="O184" s="695"/>
      <c r="P184" s="695"/>
      <c r="Q184" s="695"/>
      <c r="R184" s="695">
        <v>1</v>
      </c>
      <c r="S184" s="695"/>
      <c r="T184" s="695"/>
      <c r="U184" s="695"/>
      <c r="V184" s="696">
        <f>SUM('Formulario PPGR2'!$J184:$U184)</f>
        <v>1</v>
      </c>
      <c r="W184" s="691" t="s">
        <v>258</v>
      </c>
      <c r="X184" s="691" t="s">
        <v>251</v>
      </c>
      <c r="Y184" s="688" t="s">
        <v>655</v>
      </c>
      <c r="Z184" s="714" t="s">
        <v>206</v>
      </c>
      <c r="AA184" s="697"/>
      <c r="AB184" s="697"/>
      <c r="AC184" s="697"/>
      <c r="AD184" s="697"/>
      <c r="AE184" s="697"/>
      <c r="AF184" s="697"/>
      <c r="AG184" s="697"/>
      <c r="AH184" s="697"/>
      <c r="AI184" s="697"/>
      <c r="AJ184" s="697"/>
      <c r="AK184" s="697"/>
      <c r="AL184" s="697"/>
      <c r="AM184" s="697"/>
      <c r="AN184" s="697"/>
      <c r="AO184" s="697"/>
      <c r="AP184" s="697"/>
      <c r="AQ184" s="697"/>
      <c r="AR184" s="697"/>
      <c r="AS184" s="697"/>
      <c r="AT184" s="697"/>
      <c r="AU184" s="697"/>
      <c r="AV184" s="697"/>
      <c r="AW184" s="697"/>
      <c r="AX184" s="697"/>
      <c r="AY184" s="697"/>
      <c r="AZ184" s="697"/>
      <c r="BA184" s="697"/>
      <c r="BB184" s="697"/>
    </row>
    <row r="185" spans="2:54" s="698" customFormat="1" ht="153" x14ac:dyDescent="0.25">
      <c r="B185" s="694" t="e">
        <f>IF('Formulario PPGR2'!$G185="","",CONCATENATE('Formulario PPGR2'!$C185,".",'Formulario PPGR2'!$D185,".",'Formulario PPGR2'!$E185,".",'Formulario PPGR2'!$F185))</f>
        <v>#REF!</v>
      </c>
      <c r="C185" s="694"/>
      <c r="D185" s="694" t="e">
        <f>IF('Formulario PPGR2'!$G185="","",'Formulario PPGR1'!#REF!)</f>
        <v>#REF!</v>
      </c>
      <c r="E185" s="694" t="e">
        <f>IF('Formulario PPGR2'!$G185="","",'Formulario PPGR1'!#REF!)</f>
        <v>#REF!</v>
      </c>
      <c r="F185" s="694" t="e">
        <f>IF('Formulario PPGR2'!$G185="","",'Formulario PPGR1'!#REF!)</f>
        <v>#REF!</v>
      </c>
      <c r="G185" s="688" t="s">
        <v>184</v>
      </c>
      <c r="H185" s="689" t="s">
        <v>656</v>
      </c>
      <c r="I185" s="688" t="s">
        <v>657</v>
      </c>
      <c r="J185" s="695">
        <v>1</v>
      </c>
      <c r="K185" s="695"/>
      <c r="L185" s="695"/>
      <c r="M185" s="695">
        <v>1</v>
      </c>
      <c r="N185" s="695"/>
      <c r="O185" s="695"/>
      <c r="P185" s="695">
        <v>1</v>
      </c>
      <c r="Q185" s="695"/>
      <c r="R185" s="695"/>
      <c r="S185" s="695">
        <v>1</v>
      </c>
      <c r="T185" s="695"/>
      <c r="U185" s="695"/>
      <c r="V185" s="696">
        <f>SUM('Formulario PPGR2'!$J185:$U185)</f>
        <v>4</v>
      </c>
      <c r="W185" s="691" t="s">
        <v>258</v>
      </c>
      <c r="X185" s="691"/>
      <c r="Y185" s="688" t="s">
        <v>658</v>
      </c>
      <c r="Z185" s="714" t="s">
        <v>206</v>
      </c>
      <c r="AA185" s="697"/>
      <c r="AB185" s="697"/>
      <c r="AC185" s="697"/>
      <c r="AD185" s="697"/>
      <c r="AE185" s="697"/>
      <c r="AF185" s="697"/>
      <c r="AG185" s="697"/>
      <c r="AH185" s="697"/>
      <c r="AI185" s="697"/>
      <c r="AJ185" s="697"/>
      <c r="AK185" s="697"/>
      <c r="AL185" s="697"/>
      <c r="AM185" s="697"/>
      <c r="AN185" s="697"/>
      <c r="AO185" s="697"/>
      <c r="AP185" s="697"/>
      <c r="AQ185" s="697"/>
      <c r="AR185" s="697"/>
      <c r="AS185" s="697"/>
      <c r="AT185" s="697"/>
      <c r="AU185" s="697"/>
      <c r="AV185" s="697"/>
      <c r="AW185" s="697"/>
      <c r="AX185" s="697"/>
      <c r="AY185" s="697"/>
      <c r="AZ185" s="697"/>
      <c r="BA185" s="697"/>
      <c r="BB185" s="697"/>
    </row>
    <row r="186" spans="2:54" s="698" customFormat="1" ht="153" x14ac:dyDescent="0.25">
      <c r="B186" s="694" t="e">
        <f>IF('Formulario PPGR2'!$G186="","",CONCATENATE('Formulario PPGR2'!$C186,".",'Formulario PPGR2'!$D186,".",'Formulario PPGR2'!$E186,".",'Formulario PPGR2'!$F186))</f>
        <v>#REF!</v>
      </c>
      <c r="C186" s="694"/>
      <c r="D186" s="694" t="e">
        <f>IF('Formulario PPGR2'!$G186="","",'Formulario PPGR1'!#REF!)</f>
        <v>#REF!</v>
      </c>
      <c r="E186" s="694" t="e">
        <f>IF('Formulario PPGR2'!$G186="","",'Formulario PPGR1'!#REF!)</f>
        <v>#REF!</v>
      </c>
      <c r="F186" s="694" t="e">
        <f>IF('Formulario PPGR2'!$G186="","",'Formulario PPGR1'!#REF!)</f>
        <v>#REF!</v>
      </c>
      <c r="G186" s="688" t="s">
        <v>184</v>
      </c>
      <c r="H186" s="689" t="s">
        <v>659</v>
      </c>
      <c r="I186" s="688" t="s">
        <v>660</v>
      </c>
      <c r="J186" s="695"/>
      <c r="K186" s="695">
        <v>1</v>
      </c>
      <c r="L186" s="695"/>
      <c r="M186" s="695"/>
      <c r="N186" s="695">
        <v>1</v>
      </c>
      <c r="O186" s="695"/>
      <c r="P186" s="695"/>
      <c r="Q186" s="695">
        <v>1</v>
      </c>
      <c r="R186" s="695"/>
      <c r="S186" s="695"/>
      <c r="T186" s="695">
        <v>1</v>
      </c>
      <c r="U186" s="695"/>
      <c r="V186" s="696">
        <f>SUM('Formulario PPGR2'!$J186:$U186)</f>
        <v>4</v>
      </c>
      <c r="W186" s="691" t="s">
        <v>254</v>
      </c>
      <c r="X186" s="691" t="s">
        <v>245</v>
      </c>
      <c r="Y186" s="688"/>
      <c r="Z186" s="714" t="s">
        <v>206</v>
      </c>
      <c r="AA186" s="697"/>
      <c r="AB186" s="697"/>
      <c r="AC186" s="697"/>
      <c r="AD186" s="697"/>
      <c r="AE186" s="697"/>
      <c r="AF186" s="697"/>
      <c r="AG186" s="697"/>
      <c r="AH186" s="697"/>
      <c r="AI186" s="697"/>
      <c r="AJ186" s="697"/>
      <c r="AK186" s="697"/>
      <c r="AL186" s="697"/>
      <c r="AM186" s="697"/>
      <c r="AN186" s="697"/>
      <c r="AO186" s="697"/>
      <c r="AP186" s="697"/>
      <c r="AQ186" s="697"/>
      <c r="AR186" s="697"/>
      <c r="AS186" s="697"/>
      <c r="AT186" s="697"/>
      <c r="AU186" s="697"/>
      <c r="AV186" s="697"/>
      <c r="AW186" s="697"/>
      <c r="AX186" s="697"/>
      <c r="AY186" s="697"/>
      <c r="AZ186" s="697"/>
      <c r="BA186" s="697"/>
      <c r="BB186" s="697"/>
    </row>
    <row r="187" spans="2:54" s="698" customFormat="1" ht="153" x14ac:dyDescent="0.25">
      <c r="B187" s="694" t="e">
        <f>IF('Formulario PPGR2'!$G187="","",CONCATENATE('Formulario PPGR2'!$C187,".",'Formulario PPGR2'!$D187,".",'Formulario PPGR2'!$E187,".",'Formulario PPGR2'!$F187))</f>
        <v>#REF!</v>
      </c>
      <c r="C187" s="694"/>
      <c r="D187" s="694" t="e">
        <f>IF('Formulario PPGR2'!$G187="","",'Formulario PPGR1'!#REF!)</f>
        <v>#REF!</v>
      </c>
      <c r="E187" s="694" t="e">
        <f>IF('Formulario PPGR2'!$G187="","",'Formulario PPGR1'!#REF!)</f>
        <v>#REF!</v>
      </c>
      <c r="F187" s="694" t="e">
        <f>IF('Formulario PPGR2'!$G187="","",'Formulario PPGR1'!#REF!)</f>
        <v>#REF!</v>
      </c>
      <c r="G187" s="688" t="s">
        <v>184</v>
      </c>
      <c r="H187" s="689" t="s">
        <v>661</v>
      </c>
      <c r="I187" s="688" t="s">
        <v>662</v>
      </c>
      <c r="J187" s="695"/>
      <c r="K187" s="695"/>
      <c r="L187" s="695">
        <v>1</v>
      </c>
      <c r="M187" s="695"/>
      <c r="N187" s="695"/>
      <c r="O187" s="695">
        <v>1</v>
      </c>
      <c r="P187" s="695"/>
      <c r="Q187" s="695"/>
      <c r="R187" s="695">
        <v>1</v>
      </c>
      <c r="S187" s="695"/>
      <c r="T187" s="695"/>
      <c r="U187" s="695">
        <v>1</v>
      </c>
      <c r="V187" s="696">
        <f>SUM('Formulario PPGR2'!$J187:$U187)</f>
        <v>4</v>
      </c>
      <c r="W187" s="691" t="s">
        <v>244</v>
      </c>
      <c r="X187" s="691" t="s">
        <v>663</v>
      </c>
      <c r="Y187" s="688" t="s">
        <v>664</v>
      </c>
      <c r="Z187" s="714" t="s">
        <v>206</v>
      </c>
      <c r="AA187" s="697"/>
      <c r="AB187" s="697"/>
      <c r="AC187" s="697"/>
      <c r="AD187" s="697"/>
      <c r="AE187" s="697"/>
      <c r="AF187" s="697"/>
      <c r="AG187" s="697"/>
      <c r="AH187" s="697"/>
      <c r="AI187" s="697"/>
      <c r="AJ187" s="697"/>
      <c r="AK187" s="697"/>
      <c r="AL187" s="697"/>
      <c r="AM187" s="697"/>
      <c r="AN187" s="697"/>
      <c r="AO187" s="697"/>
      <c r="AP187" s="697"/>
      <c r="AQ187" s="697"/>
      <c r="AR187" s="697"/>
      <c r="AS187" s="697"/>
      <c r="AT187" s="697"/>
      <c r="AU187" s="697"/>
      <c r="AV187" s="697"/>
      <c r="AW187" s="697"/>
      <c r="AX187" s="697"/>
      <c r="AY187" s="697"/>
      <c r="AZ187" s="697"/>
      <c r="BA187" s="697"/>
      <c r="BB187" s="697"/>
    </row>
    <row r="188" spans="2:54" s="698" customFormat="1" ht="255" x14ac:dyDescent="0.25">
      <c r="B188" s="694" t="e">
        <f>IF('Formulario PPGR2'!$G188="","",CONCATENATE('Formulario PPGR2'!$C188,".",'Formulario PPGR2'!$D188,".",'Formulario PPGR2'!$E188,".",'Formulario PPGR2'!$F188))</f>
        <v>#REF!</v>
      </c>
      <c r="C188" s="694"/>
      <c r="D188" s="694" t="e">
        <f>IF('Formulario PPGR2'!$G188="","",'Formulario PPGR1'!#REF!)</f>
        <v>#REF!</v>
      </c>
      <c r="E188" s="694" t="e">
        <f>IF('Formulario PPGR2'!$G188="","",'Formulario PPGR1'!#REF!)</f>
        <v>#REF!</v>
      </c>
      <c r="F188" s="694" t="e">
        <f>IF('Formulario PPGR2'!$G188="","",'Formulario PPGR1'!#REF!)</f>
        <v>#REF!</v>
      </c>
      <c r="G188" s="688" t="s">
        <v>184</v>
      </c>
      <c r="H188" s="689" t="s">
        <v>665</v>
      </c>
      <c r="I188" s="688" t="s">
        <v>666</v>
      </c>
      <c r="J188" s="695"/>
      <c r="K188" s="695"/>
      <c r="L188" s="695"/>
      <c r="M188" s="695">
        <v>1</v>
      </c>
      <c r="N188" s="695"/>
      <c r="O188" s="695"/>
      <c r="P188" s="695"/>
      <c r="Q188" s="695"/>
      <c r="R188" s="695"/>
      <c r="S188" s="695">
        <v>1</v>
      </c>
      <c r="T188" s="695"/>
      <c r="U188" s="695"/>
      <c r="V188" s="696">
        <f>SUM('Formulario PPGR2'!$J188:$U188)</f>
        <v>2</v>
      </c>
      <c r="W188" s="691" t="s">
        <v>245</v>
      </c>
      <c r="X188" s="691"/>
      <c r="Y188" s="699" t="s">
        <v>667</v>
      </c>
      <c r="Z188" s="714" t="s">
        <v>206</v>
      </c>
      <c r="AA188" s="697"/>
      <c r="AB188" s="697"/>
      <c r="AC188" s="697"/>
      <c r="AD188" s="697"/>
      <c r="AE188" s="697"/>
      <c r="AF188" s="697"/>
      <c r="AG188" s="697"/>
      <c r="AH188" s="697"/>
      <c r="AI188" s="697"/>
      <c r="AJ188" s="697"/>
      <c r="AK188" s="697"/>
      <c r="AL188" s="697"/>
      <c r="AM188" s="697"/>
      <c r="AN188" s="697"/>
      <c r="AO188" s="697"/>
      <c r="AP188" s="697"/>
      <c r="AQ188" s="697"/>
      <c r="AR188" s="697"/>
      <c r="AS188" s="697"/>
      <c r="AT188" s="697"/>
      <c r="AU188" s="697"/>
      <c r="AV188" s="697"/>
      <c r="AW188" s="697"/>
      <c r="AX188" s="697"/>
      <c r="AY188" s="697"/>
      <c r="AZ188" s="697"/>
      <c r="BA188" s="697"/>
      <c r="BB188" s="697"/>
    </row>
    <row r="189" spans="2:54" s="698" customFormat="1" ht="41.45" customHeight="1" x14ac:dyDescent="0.25">
      <c r="B189" s="694" t="e">
        <f>IF('Formulario PPGR2'!$G189="","",CONCATENATE('Formulario PPGR2'!$C189,".",'Formulario PPGR2'!$D189,".",'Formulario PPGR2'!$E189,".",'Formulario PPGR2'!$F189))</f>
        <v>#REF!</v>
      </c>
      <c r="C189" s="694"/>
      <c r="D189" s="694" t="e">
        <f>IF('Formulario PPGR2'!$G189="","",'Formulario PPGR1'!#REF!)</f>
        <v>#REF!</v>
      </c>
      <c r="E189" s="694" t="e">
        <f>IF('Formulario PPGR2'!$G189="","",'Formulario PPGR1'!#REF!)</f>
        <v>#REF!</v>
      </c>
      <c r="F189" s="694" t="e">
        <f>IF('Formulario PPGR2'!$G189="","",'Formulario PPGR1'!#REF!)</f>
        <v>#REF!</v>
      </c>
      <c r="G189" s="688" t="s">
        <v>184</v>
      </c>
      <c r="H189" s="689" t="s">
        <v>668</v>
      </c>
      <c r="I189" s="688" t="s">
        <v>669</v>
      </c>
      <c r="J189" s="695"/>
      <c r="K189" s="695"/>
      <c r="L189" s="695"/>
      <c r="M189" s="695"/>
      <c r="N189" s="695">
        <v>1</v>
      </c>
      <c r="O189" s="695"/>
      <c r="P189" s="695"/>
      <c r="Q189" s="695"/>
      <c r="R189" s="695"/>
      <c r="S189" s="695"/>
      <c r="T189" s="695"/>
      <c r="U189" s="695"/>
      <c r="V189" s="696">
        <f>SUM('Formulario PPGR2'!$J189:$U189)</f>
        <v>1</v>
      </c>
      <c r="W189" s="691" t="s">
        <v>245</v>
      </c>
      <c r="X189" s="691"/>
      <c r="Y189" s="688"/>
      <c r="Z189" s="714" t="s">
        <v>206</v>
      </c>
      <c r="AA189" s="697"/>
      <c r="AB189" s="697"/>
      <c r="AC189" s="697"/>
      <c r="AD189" s="697"/>
      <c r="AE189" s="697"/>
      <c r="AF189" s="697"/>
      <c r="AG189" s="697"/>
      <c r="AH189" s="697"/>
      <c r="AI189" s="697"/>
      <c r="AJ189" s="697"/>
      <c r="AK189" s="697"/>
      <c r="AL189" s="697"/>
      <c r="AM189" s="697"/>
      <c r="AN189" s="697"/>
      <c r="AO189" s="697"/>
      <c r="AP189" s="697"/>
      <c r="AQ189" s="697"/>
      <c r="AR189" s="697"/>
      <c r="AS189" s="697"/>
      <c r="AT189" s="697"/>
      <c r="AU189" s="697"/>
      <c r="AV189" s="697"/>
      <c r="AW189" s="697"/>
      <c r="AX189" s="697"/>
      <c r="AY189" s="697"/>
      <c r="AZ189" s="697"/>
      <c r="BA189" s="697"/>
      <c r="BB189" s="697"/>
    </row>
    <row r="190" spans="2:54" s="698" customFormat="1" ht="47.45" customHeight="1" x14ac:dyDescent="0.25">
      <c r="B190" s="694" t="e">
        <f>IF('Formulario PPGR2'!$G190="","",CONCATENATE('Formulario PPGR2'!$C190,".",'Formulario PPGR2'!$D190,".",'Formulario PPGR2'!$E190,".",'Formulario PPGR2'!$F190))</f>
        <v>#REF!</v>
      </c>
      <c r="C190" s="694"/>
      <c r="D190" s="694" t="e">
        <f>IF('Formulario PPGR2'!$G190="","",'Formulario PPGR1'!#REF!)</f>
        <v>#REF!</v>
      </c>
      <c r="E190" s="694" t="e">
        <f>IF('Formulario PPGR2'!$G190="","",'Formulario PPGR1'!#REF!)</f>
        <v>#REF!</v>
      </c>
      <c r="F190" s="694" t="e">
        <f>IF('Formulario PPGR2'!$G190="","",'Formulario PPGR1'!#REF!)</f>
        <v>#REF!</v>
      </c>
      <c r="G190" s="688" t="s">
        <v>184</v>
      </c>
      <c r="H190" s="689" t="s">
        <v>670</v>
      </c>
      <c r="I190" s="688" t="s">
        <v>671</v>
      </c>
      <c r="J190" s="695"/>
      <c r="K190" s="695"/>
      <c r="L190" s="695"/>
      <c r="M190" s="695"/>
      <c r="N190" s="695">
        <v>1</v>
      </c>
      <c r="O190" s="695"/>
      <c r="P190" s="695"/>
      <c r="Q190" s="695"/>
      <c r="R190" s="695"/>
      <c r="S190" s="695"/>
      <c r="T190" s="695"/>
      <c r="U190" s="695"/>
      <c r="V190" s="696">
        <f>SUM('Formulario PPGR2'!$J190:$U190)</f>
        <v>1</v>
      </c>
      <c r="W190" s="691" t="s">
        <v>245</v>
      </c>
      <c r="X190" s="691"/>
      <c r="Y190" s="688"/>
      <c r="Z190" s="714" t="s">
        <v>206</v>
      </c>
      <c r="AA190" s="697"/>
      <c r="AB190" s="697"/>
      <c r="AC190" s="697"/>
      <c r="AD190" s="697"/>
      <c r="AE190" s="697"/>
      <c r="AF190" s="697"/>
      <c r="AG190" s="697"/>
      <c r="AH190" s="697"/>
      <c r="AI190" s="697"/>
      <c r="AJ190" s="697"/>
      <c r="AK190" s="697"/>
      <c r="AL190" s="697"/>
      <c r="AM190" s="697"/>
      <c r="AN190" s="697"/>
      <c r="AO190" s="697"/>
      <c r="AP190" s="697"/>
      <c r="AQ190" s="697"/>
      <c r="AR190" s="697"/>
      <c r="AS190" s="697"/>
      <c r="AT190" s="697"/>
      <c r="AU190" s="697"/>
      <c r="AV190" s="697"/>
      <c r="AW190" s="697"/>
      <c r="AX190" s="697"/>
      <c r="AY190" s="697"/>
      <c r="AZ190" s="697"/>
      <c r="BA190" s="697"/>
      <c r="BB190" s="697"/>
    </row>
    <row r="191" spans="2:54" s="698" customFormat="1" ht="40.9" customHeight="1" x14ac:dyDescent="0.25">
      <c r="B191" s="694" t="e">
        <f>IF('Formulario PPGR2'!$G191="","",CONCATENATE('Formulario PPGR2'!$C191,".",'Formulario PPGR2'!$D191,".",'Formulario PPGR2'!$E191,".",'Formulario PPGR2'!$F191))</f>
        <v>#REF!</v>
      </c>
      <c r="C191" s="694"/>
      <c r="D191" s="694" t="e">
        <f>IF('Formulario PPGR2'!$G191="","",'Formulario PPGR1'!#REF!)</f>
        <v>#REF!</v>
      </c>
      <c r="E191" s="694" t="e">
        <f>IF('Formulario PPGR2'!$G191="","",'Formulario PPGR1'!#REF!)</f>
        <v>#REF!</v>
      </c>
      <c r="F191" s="694" t="e">
        <f>IF('Formulario PPGR2'!$G191="","",'Formulario PPGR1'!#REF!)</f>
        <v>#REF!</v>
      </c>
      <c r="G191" s="688" t="s">
        <v>184</v>
      </c>
      <c r="H191" s="689" t="s">
        <v>672</v>
      </c>
      <c r="I191" s="688" t="s">
        <v>673</v>
      </c>
      <c r="J191" s="695"/>
      <c r="K191" s="695"/>
      <c r="L191" s="695"/>
      <c r="M191" s="695"/>
      <c r="N191" s="695"/>
      <c r="O191" s="695"/>
      <c r="P191" s="695">
        <v>1</v>
      </c>
      <c r="Q191" s="695"/>
      <c r="R191" s="695"/>
      <c r="S191" s="695"/>
      <c r="T191" s="695"/>
      <c r="U191" s="695"/>
      <c r="V191" s="696">
        <f>SUM('Formulario PPGR2'!$J191:$U191)</f>
        <v>1</v>
      </c>
      <c r="W191" s="691" t="s">
        <v>254</v>
      </c>
      <c r="X191" s="691"/>
      <c r="Y191" s="688"/>
      <c r="Z191" s="714" t="s">
        <v>206</v>
      </c>
      <c r="AA191" s="697"/>
      <c r="AB191" s="697"/>
      <c r="AC191" s="697"/>
      <c r="AD191" s="697"/>
      <c r="AE191" s="697"/>
      <c r="AF191" s="697"/>
      <c r="AG191" s="697"/>
      <c r="AH191" s="697"/>
      <c r="AI191" s="697"/>
      <c r="AJ191" s="697"/>
      <c r="AK191" s="697"/>
      <c r="AL191" s="697"/>
      <c r="AM191" s="697"/>
      <c r="AN191" s="697"/>
      <c r="AO191" s="697"/>
      <c r="AP191" s="697"/>
      <c r="AQ191" s="697"/>
      <c r="AR191" s="697"/>
      <c r="AS191" s="697"/>
      <c r="AT191" s="697"/>
      <c r="AU191" s="697"/>
      <c r="AV191" s="697"/>
      <c r="AW191" s="697"/>
      <c r="AX191" s="697"/>
      <c r="AY191" s="697"/>
      <c r="AZ191" s="697"/>
      <c r="BA191" s="697"/>
      <c r="BB191" s="697"/>
    </row>
    <row r="192" spans="2:54" s="698" customFormat="1" ht="57.6" customHeight="1" x14ac:dyDescent="0.25">
      <c r="B192" s="694" t="e">
        <f>IF('Formulario PPGR2'!$G192="","",CONCATENATE('Formulario PPGR2'!$C192,".",'Formulario PPGR2'!$D192,".",'Formulario PPGR2'!$E192,".",'Formulario PPGR2'!$F192))</f>
        <v>#REF!</v>
      </c>
      <c r="C192" s="694"/>
      <c r="D192" s="694" t="e">
        <f>IF('Formulario PPGR2'!$G192="","",'Formulario PPGR1'!#REF!)</f>
        <v>#REF!</v>
      </c>
      <c r="E192" s="694" t="e">
        <f>IF('Formulario PPGR2'!$G192="","",'Formulario PPGR1'!#REF!)</f>
        <v>#REF!</v>
      </c>
      <c r="F192" s="694" t="e">
        <f>IF('Formulario PPGR2'!$G192="","",'Formulario PPGR1'!#REF!)</f>
        <v>#REF!</v>
      </c>
      <c r="G192" s="688" t="s">
        <v>184</v>
      </c>
      <c r="H192" s="689" t="s">
        <v>674</v>
      </c>
      <c r="I192" s="688" t="s">
        <v>675</v>
      </c>
      <c r="J192" s="695">
        <v>1</v>
      </c>
      <c r="K192" s="695"/>
      <c r="L192" s="695"/>
      <c r="M192" s="695"/>
      <c r="N192" s="695"/>
      <c r="O192" s="695"/>
      <c r="P192" s="695"/>
      <c r="Q192" s="695"/>
      <c r="R192" s="695"/>
      <c r="S192" s="695"/>
      <c r="T192" s="695"/>
      <c r="U192" s="695"/>
      <c r="V192" s="696">
        <f>SUM('Formulario PPGR2'!$J192:$U192)</f>
        <v>1</v>
      </c>
      <c r="W192" s="691" t="s">
        <v>258</v>
      </c>
      <c r="X192" s="691" t="s">
        <v>254</v>
      </c>
      <c r="Y192" s="688"/>
      <c r="Z192" s="714" t="s">
        <v>206</v>
      </c>
      <c r="AA192" s="697"/>
      <c r="AB192" s="697"/>
      <c r="AC192" s="697"/>
      <c r="AD192" s="697"/>
      <c r="AE192" s="697"/>
      <c r="AF192" s="697"/>
      <c r="AG192" s="697"/>
      <c r="AH192" s="697"/>
      <c r="AI192" s="697"/>
      <c r="AJ192" s="697"/>
      <c r="AK192" s="697"/>
      <c r="AL192" s="697"/>
      <c r="AM192" s="697"/>
      <c r="AN192" s="697"/>
      <c r="AO192" s="697"/>
      <c r="AP192" s="697"/>
      <c r="AQ192" s="697"/>
      <c r="AR192" s="697"/>
      <c r="AS192" s="697"/>
      <c r="AT192" s="697"/>
      <c r="AU192" s="697"/>
      <c r="AV192" s="697"/>
      <c r="AW192" s="697"/>
      <c r="AX192" s="697"/>
      <c r="AY192" s="697"/>
      <c r="AZ192" s="697"/>
      <c r="BA192" s="697"/>
      <c r="BB192" s="697"/>
    </row>
    <row r="193" spans="2:54" s="698" customFormat="1" ht="46.9" customHeight="1" x14ac:dyDescent="0.25">
      <c r="B193" s="694" t="e">
        <f>IF('Formulario PPGR2'!$G193="","",CONCATENATE('Formulario PPGR2'!$C193,".",'Formulario PPGR2'!$D193,".",'Formulario PPGR2'!$E193,".",'Formulario PPGR2'!$F193))</f>
        <v>#REF!</v>
      </c>
      <c r="C193" s="694"/>
      <c r="D193" s="694" t="e">
        <f>IF('Formulario PPGR2'!$G193="","",'Formulario PPGR1'!#REF!)</f>
        <v>#REF!</v>
      </c>
      <c r="E193" s="694" t="e">
        <f>IF('Formulario PPGR2'!$G193="","",'Formulario PPGR1'!#REF!)</f>
        <v>#REF!</v>
      </c>
      <c r="F193" s="694" t="e">
        <f>IF('Formulario PPGR2'!$G193="","",'Formulario PPGR1'!#REF!)</f>
        <v>#REF!</v>
      </c>
      <c r="G193" s="688" t="s">
        <v>184</v>
      </c>
      <c r="H193" s="689" t="s">
        <v>676</v>
      </c>
      <c r="I193" s="688" t="s">
        <v>677</v>
      </c>
      <c r="J193" s="695"/>
      <c r="K193" s="695"/>
      <c r="L193" s="695"/>
      <c r="M193" s="695"/>
      <c r="N193" s="695"/>
      <c r="O193" s="695">
        <v>1</v>
      </c>
      <c r="P193" s="695"/>
      <c r="Q193" s="695"/>
      <c r="R193" s="695"/>
      <c r="S193" s="695"/>
      <c r="T193" s="695"/>
      <c r="U193" s="695"/>
      <c r="V193" s="696">
        <f>SUM('Formulario PPGR2'!$J193:$U193)</f>
        <v>1</v>
      </c>
      <c r="W193" s="691" t="s">
        <v>258</v>
      </c>
      <c r="X193" s="691" t="s">
        <v>251</v>
      </c>
      <c r="Y193" s="688"/>
      <c r="Z193" s="714" t="s">
        <v>206</v>
      </c>
      <c r="AA193" s="697"/>
      <c r="AB193" s="697"/>
      <c r="AC193" s="697"/>
      <c r="AD193" s="697"/>
      <c r="AE193" s="697"/>
      <c r="AF193" s="697"/>
      <c r="AG193" s="697"/>
      <c r="AH193" s="697"/>
      <c r="AI193" s="697"/>
      <c r="AJ193" s="697"/>
      <c r="AK193" s="697"/>
      <c r="AL193" s="697"/>
      <c r="AM193" s="697"/>
      <c r="AN193" s="697"/>
      <c r="AO193" s="697"/>
      <c r="AP193" s="697"/>
      <c r="AQ193" s="697"/>
      <c r="AR193" s="697"/>
      <c r="AS193" s="697"/>
      <c r="AT193" s="697"/>
      <c r="AU193" s="697"/>
      <c r="AV193" s="697"/>
      <c r="AW193" s="697"/>
      <c r="AX193" s="697"/>
      <c r="AY193" s="697"/>
      <c r="AZ193" s="697"/>
      <c r="BA193" s="697"/>
      <c r="BB193" s="697"/>
    </row>
    <row r="194" spans="2:54" s="698" customFormat="1" ht="43.9" customHeight="1" x14ac:dyDescent="0.25">
      <c r="B194" s="694" t="e">
        <f>IF('Formulario PPGR2'!$G194="","",CONCATENATE('Formulario PPGR2'!$C194,".",'Formulario PPGR2'!$D194,".",'Formulario PPGR2'!$E194,".",'Formulario PPGR2'!$F194))</f>
        <v>#REF!</v>
      </c>
      <c r="C194" s="694"/>
      <c r="D194" s="694" t="e">
        <f>IF('Formulario PPGR2'!$G194="","",'Formulario PPGR1'!#REF!)</f>
        <v>#REF!</v>
      </c>
      <c r="E194" s="694" t="e">
        <f>IF('Formulario PPGR2'!$G194="","",'Formulario PPGR1'!#REF!)</f>
        <v>#REF!</v>
      </c>
      <c r="F194" s="694" t="e">
        <f>IF('Formulario PPGR2'!$G194="","",'Formulario PPGR1'!#REF!)</f>
        <v>#REF!</v>
      </c>
      <c r="G194" s="688" t="s">
        <v>184</v>
      </c>
      <c r="H194" s="689" t="s">
        <v>678</v>
      </c>
      <c r="I194" s="688" t="s">
        <v>679</v>
      </c>
      <c r="J194" s="695"/>
      <c r="K194" s="695"/>
      <c r="L194" s="695">
        <v>1</v>
      </c>
      <c r="M194" s="695"/>
      <c r="N194" s="695"/>
      <c r="O194" s="695"/>
      <c r="P194" s="695"/>
      <c r="Q194" s="695"/>
      <c r="R194" s="695"/>
      <c r="S194" s="695"/>
      <c r="T194" s="695"/>
      <c r="U194" s="695"/>
      <c r="V194" s="696">
        <f>SUM('Formulario PPGR2'!$J194:$U194)</f>
        <v>1</v>
      </c>
      <c r="W194" s="691" t="s">
        <v>244</v>
      </c>
      <c r="X194" s="691"/>
      <c r="Y194" s="700" t="s">
        <v>680</v>
      </c>
      <c r="Z194" s="714" t="s">
        <v>206</v>
      </c>
      <c r="AA194" s="697"/>
      <c r="AB194" s="697"/>
      <c r="AC194" s="697"/>
      <c r="AD194" s="697"/>
      <c r="AE194" s="697"/>
      <c r="AF194" s="697"/>
      <c r="AG194" s="697"/>
      <c r="AH194" s="697"/>
      <c r="AI194" s="697"/>
      <c r="AJ194" s="697"/>
      <c r="AK194" s="697"/>
      <c r="AL194" s="697"/>
      <c r="AM194" s="697"/>
      <c r="AN194" s="697"/>
      <c r="AO194" s="697"/>
      <c r="AP194" s="697"/>
      <c r="AQ194" s="697"/>
      <c r="AR194" s="697"/>
      <c r="AS194" s="697"/>
      <c r="AT194" s="697"/>
      <c r="AU194" s="697"/>
      <c r="AV194" s="697"/>
      <c r="AW194" s="697"/>
      <c r="AX194" s="697"/>
      <c r="AY194" s="697"/>
      <c r="AZ194" s="697"/>
      <c r="BA194" s="697"/>
      <c r="BB194" s="697"/>
    </row>
    <row r="195" spans="2:54" s="698" customFormat="1" ht="50.45" customHeight="1" x14ac:dyDescent="0.25">
      <c r="B195" s="694" t="e">
        <f>IF('Formulario PPGR2'!$G195="","",CONCATENATE('Formulario PPGR2'!$C195,".",'Formulario PPGR2'!$D195,".",'Formulario PPGR2'!$E195,".",'Formulario PPGR2'!$F195))</f>
        <v>#REF!</v>
      </c>
      <c r="C195" s="694"/>
      <c r="D195" s="694" t="e">
        <f>IF('Formulario PPGR2'!$G195="","",'Formulario PPGR1'!#REF!)</f>
        <v>#REF!</v>
      </c>
      <c r="E195" s="694" t="e">
        <f>IF('Formulario PPGR2'!$G195="","",'Formulario PPGR1'!#REF!)</f>
        <v>#REF!</v>
      </c>
      <c r="F195" s="694" t="e">
        <f>IF('Formulario PPGR2'!$G195="","",'Formulario PPGR1'!#REF!)</f>
        <v>#REF!</v>
      </c>
      <c r="G195" s="688" t="s">
        <v>184</v>
      </c>
      <c r="H195" s="689" t="s">
        <v>681</v>
      </c>
      <c r="I195" s="688" t="s">
        <v>682</v>
      </c>
      <c r="J195" s="695"/>
      <c r="K195" s="695">
        <v>1</v>
      </c>
      <c r="L195" s="695"/>
      <c r="M195" s="695"/>
      <c r="N195" s="695"/>
      <c r="O195" s="695"/>
      <c r="P195" s="695"/>
      <c r="Q195" s="695"/>
      <c r="R195" s="695"/>
      <c r="S195" s="695">
        <v>1</v>
      </c>
      <c r="T195" s="695"/>
      <c r="U195" s="695"/>
      <c r="V195" s="696">
        <f>SUM('Formulario PPGR2'!$J195:$U195)</f>
        <v>2</v>
      </c>
      <c r="W195" s="691" t="s">
        <v>244</v>
      </c>
      <c r="X195" s="691"/>
      <c r="Y195" s="700" t="s">
        <v>680</v>
      </c>
      <c r="Z195" s="714" t="s">
        <v>206</v>
      </c>
      <c r="AA195" s="697"/>
      <c r="AB195" s="697"/>
      <c r="AC195" s="697"/>
      <c r="AD195" s="697"/>
      <c r="AE195" s="697"/>
      <c r="AF195" s="697"/>
      <c r="AG195" s="697"/>
      <c r="AH195" s="697"/>
      <c r="AI195" s="697"/>
      <c r="AJ195" s="697"/>
      <c r="AK195" s="697"/>
      <c r="AL195" s="697"/>
      <c r="AM195" s="697"/>
      <c r="AN195" s="697"/>
      <c r="AO195" s="697"/>
      <c r="AP195" s="697"/>
      <c r="AQ195" s="697"/>
      <c r="AR195" s="697"/>
      <c r="AS195" s="697"/>
      <c r="AT195" s="697"/>
      <c r="AU195" s="697"/>
      <c r="AV195" s="697"/>
      <c r="AW195" s="697"/>
      <c r="AX195" s="697"/>
      <c r="AY195" s="697"/>
      <c r="AZ195" s="697"/>
      <c r="BA195" s="697"/>
      <c r="BB195" s="697"/>
    </row>
    <row r="196" spans="2:54" s="698" customFormat="1" ht="45.6" customHeight="1" x14ac:dyDescent="0.25">
      <c r="B196" s="694" t="e">
        <f>IF('Formulario PPGR2'!$G196="","",CONCATENATE('Formulario PPGR2'!$C196,".",'Formulario PPGR2'!$D196,".",'Formulario PPGR2'!$E196,".",'Formulario PPGR2'!$F196))</f>
        <v>#REF!</v>
      </c>
      <c r="C196" s="694"/>
      <c r="D196" s="694" t="e">
        <f>IF('Formulario PPGR2'!$G196="","",'Formulario PPGR1'!#REF!)</f>
        <v>#REF!</v>
      </c>
      <c r="E196" s="694" t="e">
        <f>IF('Formulario PPGR2'!$G196="","",'Formulario PPGR1'!#REF!)</f>
        <v>#REF!</v>
      </c>
      <c r="F196" s="694" t="e">
        <f>IF('Formulario PPGR2'!$G196="","",'Formulario PPGR1'!#REF!)</f>
        <v>#REF!</v>
      </c>
      <c r="G196" s="688" t="s">
        <v>184</v>
      </c>
      <c r="H196" s="689" t="s">
        <v>683</v>
      </c>
      <c r="I196" s="713" t="s">
        <v>684</v>
      </c>
      <c r="J196" s="695"/>
      <c r="K196" s="695"/>
      <c r="L196" s="695">
        <v>1</v>
      </c>
      <c r="M196" s="695"/>
      <c r="N196" s="695"/>
      <c r="O196" s="695">
        <v>1</v>
      </c>
      <c r="P196" s="695"/>
      <c r="Q196" s="695"/>
      <c r="R196" s="695">
        <v>1</v>
      </c>
      <c r="S196" s="695"/>
      <c r="T196" s="695"/>
      <c r="U196" s="695">
        <v>1</v>
      </c>
      <c r="V196" s="696">
        <f>SUM('Formulario PPGR2'!$J196:$U196)</f>
        <v>4</v>
      </c>
      <c r="W196" s="691" t="s">
        <v>244</v>
      </c>
      <c r="X196" s="691"/>
      <c r="Y196" s="700" t="s">
        <v>680</v>
      </c>
      <c r="Z196" s="714" t="s">
        <v>206</v>
      </c>
      <c r="AA196" s="697"/>
      <c r="AB196" s="697"/>
      <c r="AC196" s="697"/>
      <c r="AD196" s="697"/>
      <c r="AE196" s="697"/>
      <c r="AF196" s="697"/>
      <c r="AG196" s="697"/>
      <c r="AH196" s="697"/>
      <c r="AI196" s="697"/>
      <c r="AJ196" s="697"/>
      <c r="AK196" s="697"/>
      <c r="AL196" s="697"/>
      <c r="AM196" s="697"/>
      <c r="AN196" s="697"/>
      <c r="AO196" s="697"/>
      <c r="AP196" s="697"/>
      <c r="AQ196" s="697"/>
      <c r="AR196" s="697"/>
      <c r="AS196" s="697"/>
      <c r="AT196" s="697"/>
      <c r="AU196" s="697"/>
      <c r="AV196" s="697"/>
      <c r="AW196" s="697"/>
      <c r="AX196" s="697"/>
      <c r="AY196" s="697"/>
      <c r="AZ196" s="697"/>
      <c r="BA196" s="697"/>
      <c r="BB196" s="697"/>
    </row>
    <row r="197" spans="2:54" s="698" customFormat="1" ht="42.6" customHeight="1" x14ac:dyDescent="0.25">
      <c r="B197" s="694" t="e">
        <f>IF('Formulario PPGR2'!$G197="","",CONCATENATE('Formulario PPGR2'!$C197,".",'Formulario PPGR2'!$D197,".",'Formulario PPGR2'!$E197,".",'Formulario PPGR2'!$F197))</f>
        <v>#REF!</v>
      </c>
      <c r="C197" s="694"/>
      <c r="D197" s="694" t="e">
        <f>IF('Formulario PPGR2'!$G197="","",'Formulario PPGR1'!#REF!)</f>
        <v>#REF!</v>
      </c>
      <c r="E197" s="694" t="e">
        <f>IF('Formulario PPGR2'!$G197="","",'Formulario PPGR1'!#REF!)</f>
        <v>#REF!</v>
      </c>
      <c r="F197" s="694" t="e">
        <f>IF('Formulario PPGR2'!$G197="","",'Formulario PPGR1'!#REF!)</f>
        <v>#REF!</v>
      </c>
      <c r="G197" s="688" t="s">
        <v>184</v>
      </c>
      <c r="H197" s="689" t="s">
        <v>685</v>
      </c>
      <c r="I197" s="688" t="s">
        <v>686</v>
      </c>
      <c r="J197" s="695"/>
      <c r="K197" s="695"/>
      <c r="L197" s="695"/>
      <c r="M197" s="695"/>
      <c r="N197" s="695">
        <v>1</v>
      </c>
      <c r="O197" s="695"/>
      <c r="P197" s="695"/>
      <c r="Q197" s="695"/>
      <c r="R197" s="695"/>
      <c r="S197" s="695"/>
      <c r="T197" s="695"/>
      <c r="U197" s="695"/>
      <c r="V197" s="696">
        <f>SUM('Formulario PPGR2'!$J197:$U197)</f>
        <v>1</v>
      </c>
      <c r="W197" s="691" t="s">
        <v>244</v>
      </c>
      <c r="X197" s="691"/>
      <c r="Y197" s="700" t="s">
        <v>680</v>
      </c>
      <c r="Z197" s="714" t="s">
        <v>206</v>
      </c>
      <c r="AA197" s="697"/>
      <c r="AB197" s="697"/>
      <c r="AC197" s="697"/>
      <c r="AD197" s="697"/>
      <c r="AE197" s="697"/>
      <c r="AF197" s="697"/>
      <c r="AG197" s="697"/>
      <c r="AH197" s="697"/>
      <c r="AI197" s="697"/>
      <c r="AJ197" s="697"/>
      <c r="AK197" s="697"/>
      <c r="AL197" s="697"/>
      <c r="AM197" s="697"/>
      <c r="AN197" s="697"/>
      <c r="AO197" s="697"/>
      <c r="AP197" s="697"/>
      <c r="AQ197" s="697"/>
      <c r="AR197" s="697"/>
      <c r="AS197" s="697"/>
      <c r="AT197" s="697"/>
      <c r="AU197" s="697"/>
      <c r="AV197" s="697"/>
      <c r="AW197" s="697"/>
      <c r="AX197" s="697"/>
      <c r="AY197" s="697"/>
      <c r="AZ197" s="697"/>
      <c r="BA197" s="697"/>
      <c r="BB197" s="697"/>
    </row>
    <row r="198" spans="2:54" s="698" customFormat="1" ht="42.6" customHeight="1" x14ac:dyDescent="0.25">
      <c r="B198" s="694" t="e">
        <f>IF('Formulario PPGR2'!$G198="","",CONCATENATE('Formulario PPGR2'!$C198,".",'Formulario PPGR2'!$D198,".",'Formulario PPGR2'!$E198,".",'Formulario PPGR2'!$F198))</f>
        <v>#REF!</v>
      </c>
      <c r="C198" s="694"/>
      <c r="D198" s="694" t="e">
        <f>IF('Formulario PPGR2'!$G198="","",'Formulario PPGR1'!#REF!)</f>
        <v>#REF!</v>
      </c>
      <c r="E198" s="694" t="e">
        <f>IF('Formulario PPGR2'!$G198="","",'Formulario PPGR1'!#REF!)</f>
        <v>#REF!</v>
      </c>
      <c r="F198" s="694" t="e">
        <f>IF('Formulario PPGR2'!$G198="","",'Formulario PPGR1'!#REF!)</f>
        <v>#REF!</v>
      </c>
      <c r="G198" s="688" t="s">
        <v>184</v>
      </c>
      <c r="H198" s="689" t="s">
        <v>687</v>
      </c>
      <c r="I198" s="688" t="s">
        <v>688</v>
      </c>
      <c r="J198" s="695"/>
      <c r="K198" s="695"/>
      <c r="L198" s="695"/>
      <c r="M198" s="695"/>
      <c r="N198" s="695"/>
      <c r="O198" s="695"/>
      <c r="P198" s="695"/>
      <c r="Q198" s="695"/>
      <c r="R198" s="695"/>
      <c r="S198" s="695"/>
      <c r="T198" s="695">
        <v>1</v>
      </c>
      <c r="U198" s="695"/>
      <c r="V198" s="696">
        <f>SUM('Formulario PPGR2'!$J198:$U198)</f>
        <v>1</v>
      </c>
      <c r="W198" s="691" t="s">
        <v>244</v>
      </c>
      <c r="X198" s="691"/>
      <c r="Y198" s="700" t="s">
        <v>680</v>
      </c>
      <c r="Z198" s="714" t="s">
        <v>206</v>
      </c>
      <c r="AA198" s="697"/>
      <c r="AB198" s="697"/>
      <c r="AC198" s="697"/>
      <c r="AD198" s="697"/>
      <c r="AE198" s="697"/>
      <c r="AF198" s="697"/>
      <c r="AG198" s="697"/>
      <c r="AH198" s="697"/>
      <c r="AI198" s="697"/>
      <c r="AJ198" s="697"/>
      <c r="AK198" s="697"/>
      <c r="AL198" s="697"/>
      <c r="AM198" s="697"/>
      <c r="AN198" s="697"/>
      <c r="AO198" s="697"/>
      <c r="AP198" s="697"/>
      <c r="AQ198" s="697"/>
      <c r="AR198" s="697"/>
      <c r="AS198" s="697"/>
      <c r="AT198" s="697"/>
      <c r="AU198" s="697"/>
      <c r="AV198" s="697"/>
      <c r="AW198" s="697"/>
      <c r="AX198" s="697"/>
      <c r="AY198" s="697"/>
      <c r="AZ198" s="697"/>
      <c r="BA198" s="697"/>
      <c r="BB198" s="697"/>
    </row>
    <row r="199" spans="2:54" s="698" customFormat="1" ht="55.9" customHeight="1" x14ac:dyDescent="0.25">
      <c r="B199" s="694" t="e">
        <f>IF('Formulario PPGR2'!$G199="","",CONCATENATE('Formulario PPGR2'!$C199,".",'Formulario PPGR2'!$D199,".",'Formulario PPGR2'!$E199,".",'Formulario PPGR2'!$F199))</f>
        <v>#REF!</v>
      </c>
      <c r="C199" s="694"/>
      <c r="D199" s="694" t="e">
        <f>IF('Formulario PPGR2'!$G199="","",'Formulario PPGR1'!#REF!)</f>
        <v>#REF!</v>
      </c>
      <c r="E199" s="694" t="e">
        <f>IF('Formulario PPGR2'!$G199="","",'Formulario PPGR1'!#REF!)</f>
        <v>#REF!</v>
      </c>
      <c r="F199" s="694" t="e">
        <f>IF('Formulario PPGR2'!$G199="","",'Formulario PPGR1'!#REF!)</f>
        <v>#REF!</v>
      </c>
      <c r="G199" s="688" t="s">
        <v>184</v>
      </c>
      <c r="H199" s="689" t="s">
        <v>689</v>
      </c>
      <c r="I199" s="688" t="s">
        <v>690</v>
      </c>
      <c r="J199" s="695"/>
      <c r="K199" s="695"/>
      <c r="L199" s="695">
        <v>1</v>
      </c>
      <c r="M199" s="695"/>
      <c r="N199" s="695"/>
      <c r="O199" s="695">
        <v>1</v>
      </c>
      <c r="P199" s="695"/>
      <c r="Q199" s="695"/>
      <c r="R199" s="695">
        <v>1</v>
      </c>
      <c r="S199" s="695"/>
      <c r="T199" s="695"/>
      <c r="U199" s="695">
        <v>1</v>
      </c>
      <c r="V199" s="696">
        <f>SUM('Formulario PPGR2'!$J199:$U199)</f>
        <v>4</v>
      </c>
      <c r="W199" s="691" t="s">
        <v>244</v>
      </c>
      <c r="X199" s="691"/>
      <c r="Y199" s="688"/>
      <c r="Z199" s="714" t="s">
        <v>206</v>
      </c>
      <c r="AA199" s="697"/>
      <c r="AB199" s="697"/>
      <c r="AC199" s="697"/>
      <c r="AD199" s="697"/>
      <c r="AE199" s="697"/>
      <c r="AF199" s="697"/>
      <c r="AG199" s="697"/>
      <c r="AH199" s="697"/>
      <c r="AI199" s="697"/>
      <c r="AJ199" s="697"/>
      <c r="AK199" s="697"/>
      <c r="AL199" s="697"/>
      <c r="AM199" s="697"/>
      <c r="AN199" s="697"/>
      <c r="AO199" s="697"/>
      <c r="AP199" s="697"/>
      <c r="AQ199" s="697"/>
      <c r="AR199" s="697"/>
      <c r="AS199" s="697"/>
      <c r="AT199" s="697"/>
      <c r="AU199" s="697"/>
      <c r="AV199" s="697"/>
      <c r="AW199" s="697"/>
      <c r="AX199" s="697"/>
      <c r="AY199" s="697"/>
      <c r="AZ199" s="697"/>
      <c r="BA199" s="697"/>
      <c r="BB199" s="697"/>
    </row>
    <row r="200" spans="2:54" s="698" customFormat="1" ht="37.9" customHeight="1" x14ac:dyDescent="0.25">
      <c r="B200" s="694" t="e">
        <f>IF('Formulario PPGR2'!$G200="","",CONCATENATE('Formulario PPGR2'!$C200,".",'Formulario PPGR2'!$D200,".",'Formulario PPGR2'!$E200,".",'Formulario PPGR2'!$F200))</f>
        <v>#REF!</v>
      </c>
      <c r="C200" s="694"/>
      <c r="D200" s="694" t="e">
        <f>IF('Formulario PPGR2'!$G200="","",'Formulario PPGR1'!#REF!)</f>
        <v>#REF!</v>
      </c>
      <c r="E200" s="694" t="e">
        <f>IF('Formulario PPGR2'!$G200="","",'Formulario PPGR1'!#REF!)</f>
        <v>#REF!</v>
      </c>
      <c r="F200" s="694" t="e">
        <f>IF('Formulario PPGR2'!$G200="","",'Formulario PPGR1'!#REF!)</f>
        <v>#REF!</v>
      </c>
      <c r="G200" s="688" t="s">
        <v>185</v>
      </c>
      <c r="H200" s="689" t="s">
        <v>691</v>
      </c>
      <c r="I200" s="688" t="s">
        <v>692</v>
      </c>
      <c r="J200" s="695"/>
      <c r="K200" s="695"/>
      <c r="L200" s="695"/>
      <c r="M200" s="695"/>
      <c r="N200" s="695"/>
      <c r="O200" s="695">
        <v>1</v>
      </c>
      <c r="P200" s="695"/>
      <c r="Q200" s="695"/>
      <c r="R200" s="695"/>
      <c r="S200" s="695"/>
      <c r="T200" s="695"/>
      <c r="U200" s="695">
        <v>1</v>
      </c>
      <c r="V200" s="696">
        <f>SUM('Formulario PPGR2'!$J200:$U200)</f>
        <v>2</v>
      </c>
      <c r="W200" s="691" t="s">
        <v>245</v>
      </c>
      <c r="X200" s="691" t="s">
        <v>648</v>
      </c>
      <c r="Y200" s="688"/>
      <c r="Z200" s="714" t="s">
        <v>186</v>
      </c>
      <c r="AA200" s="697"/>
      <c r="AB200" s="697"/>
      <c r="AC200" s="697"/>
      <c r="AD200" s="697"/>
      <c r="AE200" s="697"/>
      <c r="AF200" s="697"/>
      <c r="AG200" s="697"/>
      <c r="AH200" s="697"/>
      <c r="AI200" s="697"/>
      <c r="AJ200" s="697"/>
      <c r="AK200" s="697"/>
      <c r="AL200" s="697"/>
      <c r="AM200" s="697"/>
      <c r="AN200" s="697"/>
      <c r="AO200" s="697"/>
      <c r="AP200" s="697"/>
      <c r="AQ200" s="697"/>
      <c r="AR200" s="697"/>
      <c r="AS200" s="697"/>
      <c r="AT200" s="697"/>
      <c r="AU200" s="697"/>
      <c r="AV200" s="697"/>
      <c r="AW200" s="697"/>
      <c r="AX200" s="697"/>
      <c r="AY200" s="697"/>
      <c r="AZ200" s="697"/>
      <c r="BA200" s="697"/>
      <c r="BB200" s="697"/>
    </row>
    <row r="201" spans="2:54" s="698" customFormat="1" ht="49.15" customHeight="1" x14ac:dyDescent="0.25">
      <c r="B201" s="694" t="e">
        <f>IF('Formulario PPGR2'!$G201="","",CONCATENATE('Formulario PPGR2'!$C201,".",'Formulario PPGR2'!$D201,".",'Formulario PPGR2'!$E201,".",'Formulario PPGR2'!$F201))</f>
        <v>#REF!</v>
      </c>
      <c r="C201" s="694"/>
      <c r="D201" s="694" t="e">
        <f>IF('Formulario PPGR2'!$G201="","",'Formulario PPGR1'!#REF!)</f>
        <v>#REF!</v>
      </c>
      <c r="E201" s="694" t="e">
        <f>IF('Formulario PPGR2'!$G201="","",'Formulario PPGR1'!#REF!)</f>
        <v>#REF!</v>
      </c>
      <c r="F201" s="694" t="e">
        <f>IF('Formulario PPGR2'!$G201="","",'Formulario PPGR1'!#REF!)</f>
        <v>#REF!</v>
      </c>
      <c r="G201" s="688" t="s">
        <v>185</v>
      </c>
      <c r="H201" s="689" t="s">
        <v>693</v>
      </c>
      <c r="I201" s="688" t="s">
        <v>694</v>
      </c>
      <c r="J201" s="695"/>
      <c r="K201" s="695"/>
      <c r="L201" s="695">
        <v>1</v>
      </c>
      <c r="M201" s="695"/>
      <c r="N201" s="695"/>
      <c r="O201" s="695">
        <v>1</v>
      </c>
      <c r="P201" s="695"/>
      <c r="Q201" s="695"/>
      <c r="R201" s="695">
        <v>1</v>
      </c>
      <c r="S201" s="695"/>
      <c r="T201" s="695"/>
      <c r="U201" s="695">
        <v>1</v>
      </c>
      <c r="V201" s="696">
        <f>SUM('Formulario PPGR2'!$J201:$U201)</f>
        <v>4</v>
      </c>
      <c r="W201" s="691" t="s">
        <v>244</v>
      </c>
      <c r="X201" s="691"/>
      <c r="Y201" s="688"/>
      <c r="Z201" s="714" t="s">
        <v>186</v>
      </c>
      <c r="AA201" s="697"/>
      <c r="AB201" s="697"/>
      <c r="AC201" s="697"/>
      <c r="AD201" s="697"/>
      <c r="AE201" s="697"/>
      <c r="AF201" s="697"/>
      <c r="AG201" s="697"/>
      <c r="AH201" s="697"/>
      <c r="AI201" s="697"/>
      <c r="AJ201" s="697"/>
      <c r="AK201" s="697"/>
      <c r="AL201" s="697"/>
      <c r="AM201" s="697"/>
      <c r="AN201" s="697"/>
      <c r="AO201" s="697"/>
      <c r="AP201" s="697"/>
      <c r="AQ201" s="697"/>
      <c r="AR201" s="697"/>
      <c r="AS201" s="697"/>
      <c r="AT201" s="697"/>
      <c r="AU201" s="697"/>
      <c r="AV201" s="697"/>
      <c r="AW201" s="697"/>
      <c r="AX201" s="697"/>
      <c r="AY201" s="697"/>
      <c r="AZ201" s="697"/>
      <c r="BA201" s="697"/>
      <c r="BB201" s="697"/>
    </row>
    <row r="202" spans="2:54" s="698" customFormat="1" ht="52.15" customHeight="1" x14ac:dyDescent="0.25">
      <c r="B202" s="694" t="e">
        <f>IF('Formulario PPGR2'!$G202="","",CONCATENATE('Formulario PPGR2'!$C202,".",'Formulario PPGR2'!$D202,".",'Formulario PPGR2'!$E202,".",'Formulario PPGR2'!$F202))</f>
        <v>#REF!</v>
      </c>
      <c r="C202" s="694"/>
      <c r="D202" s="694" t="e">
        <f>IF('Formulario PPGR2'!$G202="","",'Formulario PPGR1'!#REF!)</f>
        <v>#REF!</v>
      </c>
      <c r="E202" s="694" t="e">
        <f>IF('Formulario PPGR2'!$G202="","",'Formulario PPGR1'!#REF!)</f>
        <v>#REF!</v>
      </c>
      <c r="F202" s="694" t="e">
        <f>IF('Formulario PPGR2'!$G202="","",'Formulario PPGR1'!#REF!)</f>
        <v>#REF!</v>
      </c>
      <c r="G202" s="688" t="s">
        <v>185</v>
      </c>
      <c r="H202" s="689" t="s">
        <v>695</v>
      </c>
      <c r="I202" s="688" t="s">
        <v>696</v>
      </c>
      <c r="J202" s="695"/>
      <c r="K202" s="695"/>
      <c r="L202" s="695">
        <v>1</v>
      </c>
      <c r="M202" s="695"/>
      <c r="N202" s="695"/>
      <c r="O202" s="695">
        <v>1</v>
      </c>
      <c r="P202" s="695"/>
      <c r="Q202" s="695"/>
      <c r="R202" s="695">
        <v>1</v>
      </c>
      <c r="S202" s="695"/>
      <c r="T202" s="695"/>
      <c r="U202" s="695">
        <v>1</v>
      </c>
      <c r="V202" s="696">
        <f>SUM('Formulario PPGR2'!$J202:$U202)</f>
        <v>4</v>
      </c>
      <c r="W202" s="691" t="s">
        <v>245</v>
      </c>
      <c r="X202" s="691" t="s">
        <v>648</v>
      </c>
      <c r="Y202" s="688"/>
      <c r="Z202" s="714" t="s">
        <v>186</v>
      </c>
      <c r="AA202" s="697"/>
      <c r="AB202" s="697"/>
      <c r="AC202" s="697"/>
      <c r="AD202" s="697"/>
      <c r="AE202" s="697"/>
      <c r="AF202" s="697"/>
      <c r="AG202" s="697"/>
      <c r="AH202" s="697"/>
      <c r="AI202" s="697"/>
      <c r="AJ202" s="697"/>
      <c r="AK202" s="697"/>
      <c r="AL202" s="697"/>
      <c r="AM202" s="697"/>
      <c r="AN202" s="697"/>
      <c r="AO202" s="697"/>
      <c r="AP202" s="697"/>
      <c r="AQ202" s="697"/>
      <c r="AR202" s="697"/>
      <c r="AS202" s="697"/>
      <c r="AT202" s="697"/>
      <c r="AU202" s="697"/>
      <c r="AV202" s="697"/>
      <c r="AW202" s="697"/>
      <c r="AX202" s="697"/>
      <c r="AY202" s="697"/>
      <c r="AZ202" s="697"/>
      <c r="BA202" s="697"/>
      <c r="BB202" s="697"/>
    </row>
    <row r="203" spans="2:54" s="698" customFormat="1" ht="64.150000000000006" customHeight="1" x14ac:dyDescent="0.25">
      <c r="B203" s="694" t="e">
        <f>IF('Formulario PPGR2'!$G203="","",CONCATENATE('Formulario PPGR2'!$C203,".",'Formulario PPGR2'!$D203,".",'Formulario PPGR2'!$E203,".",'Formulario PPGR2'!$F203))</f>
        <v>#REF!</v>
      </c>
      <c r="C203" s="694"/>
      <c r="D203" s="694" t="e">
        <f>IF('Formulario PPGR2'!$G203="","",'Formulario PPGR1'!#REF!)</f>
        <v>#REF!</v>
      </c>
      <c r="E203" s="694" t="e">
        <f>IF('Formulario PPGR2'!$G203="","",'Formulario PPGR1'!#REF!)</f>
        <v>#REF!</v>
      </c>
      <c r="F203" s="694" t="e">
        <f>IF('Formulario PPGR2'!$G203="","",'Formulario PPGR1'!#REF!)</f>
        <v>#REF!</v>
      </c>
      <c r="G203" s="688" t="s">
        <v>185</v>
      </c>
      <c r="H203" s="689" t="s">
        <v>697</v>
      </c>
      <c r="I203" s="688" t="s">
        <v>698</v>
      </c>
      <c r="J203" s="695"/>
      <c r="K203" s="695"/>
      <c r="L203" s="695"/>
      <c r="M203" s="695"/>
      <c r="N203" s="695">
        <v>1</v>
      </c>
      <c r="O203" s="695"/>
      <c r="P203" s="695"/>
      <c r="Q203" s="695"/>
      <c r="R203" s="695">
        <v>1</v>
      </c>
      <c r="S203" s="695"/>
      <c r="T203" s="695"/>
      <c r="U203" s="695"/>
      <c r="V203" s="696">
        <f>SUM('Formulario PPGR2'!$J203:$U203)</f>
        <v>2</v>
      </c>
      <c r="W203" s="691" t="s">
        <v>245</v>
      </c>
      <c r="X203" s="691"/>
      <c r="Y203" s="688"/>
      <c r="Z203" s="714" t="s">
        <v>186</v>
      </c>
      <c r="AA203" s="697"/>
      <c r="AB203" s="697"/>
      <c r="AC203" s="697"/>
      <c r="AD203" s="697"/>
      <c r="AE203" s="697"/>
      <c r="AF203" s="697"/>
      <c r="AG203" s="697"/>
      <c r="AH203" s="697"/>
      <c r="AI203" s="697"/>
      <c r="AJ203" s="697"/>
      <c r="AK203" s="697"/>
      <c r="AL203" s="697"/>
      <c r="AM203" s="697"/>
      <c r="AN203" s="697"/>
      <c r="AO203" s="697"/>
      <c r="AP203" s="697"/>
      <c r="AQ203" s="697"/>
      <c r="AR203" s="697"/>
      <c r="AS203" s="697"/>
      <c r="AT203" s="697"/>
      <c r="AU203" s="697"/>
      <c r="AV203" s="697"/>
      <c r="AW203" s="697"/>
      <c r="AX203" s="697"/>
      <c r="AY203" s="697"/>
      <c r="AZ203" s="697"/>
      <c r="BA203" s="697"/>
      <c r="BB203" s="697"/>
    </row>
    <row r="204" spans="2:54" s="698" customFormat="1" ht="51.6" customHeight="1" x14ac:dyDescent="0.25">
      <c r="B204" s="694" t="e">
        <f>IF('Formulario PPGR2'!$G204="","",CONCATENATE('Formulario PPGR2'!$C204,".",'Formulario PPGR2'!$D204,".",'Formulario PPGR2'!$E204,".",'Formulario PPGR2'!$F204))</f>
        <v>#REF!</v>
      </c>
      <c r="C204" s="694"/>
      <c r="D204" s="694" t="e">
        <f>IF('Formulario PPGR2'!$G204="","",'Formulario PPGR1'!#REF!)</f>
        <v>#REF!</v>
      </c>
      <c r="E204" s="694" t="e">
        <f>IF('Formulario PPGR2'!$G204="","",'Formulario PPGR1'!#REF!)</f>
        <v>#REF!</v>
      </c>
      <c r="F204" s="694" t="e">
        <f>IF('Formulario PPGR2'!$G204="","",'Formulario PPGR1'!#REF!)</f>
        <v>#REF!</v>
      </c>
      <c r="G204" s="688" t="s">
        <v>187</v>
      </c>
      <c r="H204" s="689" t="s">
        <v>699</v>
      </c>
      <c r="I204" s="688" t="s">
        <v>700</v>
      </c>
      <c r="J204" s="695"/>
      <c r="K204" s="695"/>
      <c r="L204" s="695">
        <v>1</v>
      </c>
      <c r="M204" s="695"/>
      <c r="N204" s="695"/>
      <c r="O204" s="695">
        <v>1</v>
      </c>
      <c r="P204" s="695"/>
      <c r="Q204" s="695"/>
      <c r="R204" s="695">
        <v>1</v>
      </c>
      <c r="S204" s="695"/>
      <c r="T204" s="695"/>
      <c r="U204" s="695">
        <v>1</v>
      </c>
      <c r="V204" s="696">
        <f>SUM('Formulario PPGR2'!$J204:$U204)</f>
        <v>4</v>
      </c>
      <c r="W204" s="691" t="s">
        <v>258</v>
      </c>
      <c r="X204" s="691" t="s">
        <v>244</v>
      </c>
      <c r="Y204" s="688"/>
      <c r="Z204" s="714" t="s">
        <v>186</v>
      </c>
      <c r="AA204" s="697"/>
      <c r="AB204" s="697"/>
      <c r="AC204" s="697"/>
      <c r="AD204" s="697"/>
      <c r="AE204" s="697"/>
      <c r="AF204" s="697"/>
      <c r="AG204" s="697"/>
      <c r="AH204" s="697"/>
      <c r="AI204" s="697"/>
      <c r="AJ204" s="697"/>
      <c r="AK204" s="697"/>
      <c r="AL204" s="697"/>
      <c r="AM204" s="697"/>
      <c r="AN204" s="697"/>
      <c r="AO204" s="697"/>
      <c r="AP204" s="697"/>
      <c r="AQ204" s="697"/>
      <c r="AR204" s="697"/>
      <c r="AS204" s="697"/>
      <c r="AT204" s="697"/>
      <c r="AU204" s="697"/>
      <c r="AV204" s="697"/>
      <c r="AW204" s="697"/>
      <c r="AX204" s="697"/>
      <c r="AY204" s="697"/>
      <c r="AZ204" s="697"/>
      <c r="BA204" s="697"/>
      <c r="BB204" s="697"/>
    </row>
    <row r="205" spans="2:54" s="698" customFormat="1" ht="37.9" customHeight="1" x14ac:dyDescent="0.25">
      <c r="B205" s="694" t="e">
        <f>IF('Formulario PPGR2'!$G205="","",CONCATENATE('Formulario PPGR2'!$C205,".",'Formulario PPGR2'!$D205,".",'Formulario PPGR2'!$E205,".",'Formulario PPGR2'!$F205))</f>
        <v>#REF!</v>
      </c>
      <c r="C205" s="694"/>
      <c r="D205" s="694" t="e">
        <f>IF('Formulario PPGR2'!$G205="","",'Formulario PPGR1'!#REF!)</f>
        <v>#REF!</v>
      </c>
      <c r="E205" s="694" t="e">
        <f>IF('Formulario PPGR2'!$G205="","",'Formulario PPGR1'!#REF!)</f>
        <v>#REF!</v>
      </c>
      <c r="F205" s="694" t="e">
        <f>IF('Formulario PPGR2'!$G205="","",'Formulario PPGR1'!#REF!)</f>
        <v>#REF!</v>
      </c>
      <c r="G205" s="688" t="s">
        <v>187</v>
      </c>
      <c r="H205" s="689" t="s">
        <v>701</v>
      </c>
      <c r="I205" s="688" t="s">
        <v>702</v>
      </c>
      <c r="J205" s="695"/>
      <c r="K205" s="695"/>
      <c r="L205" s="695"/>
      <c r="M205" s="695"/>
      <c r="N205" s="695"/>
      <c r="O205" s="695">
        <v>1</v>
      </c>
      <c r="P205" s="695"/>
      <c r="Q205" s="695"/>
      <c r="R205" s="695"/>
      <c r="S205" s="695">
        <v>1</v>
      </c>
      <c r="T205" s="695"/>
      <c r="U205" s="695"/>
      <c r="V205" s="696">
        <f>SUM('Formulario PPGR2'!$J205:$U205)</f>
        <v>2</v>
      </c>
      <c r="W205" s="691" t="s">
        <v>254</v>
      </c>
      <c r="X205" s="691" t="s">
        <v>245</v>
      </c>
      <c r="Y205" s="688"/>
      <c r="Z205" s="714" t="s">
        <v>186</v>
      </c>
      <c r="AA205" s="697"/>
      <c r="AB205" s="697"/>
      <c r="AC205" s="697"/>
      <c r="AD205" s="697"/>
      <c r="AE205" s="697"/>
      <c r="AF205" s="697"/>
      <c r="AG205" s="697"/>
      <c r="AH205" s="697"/>
      <c r="AI205" s="697"/>
      <c r="AJ205" s="697"/>
      <c r="AK205" s="697"/>
      <c r="AL205" s="697"/>
      <c r="AM205" s="697"/>
      <c r="AN205" s="697"/>
      <c r="AO205" s="697"/>
      <c r="AP205" s="697"/>
      <c r="AQ205" s="697"/>
      <c r="AR205" s="697"/>
      <c r="AS205" s="697"/>
      <c r="AT205" s="697"/>
      <c r="AU205" s="697"/>
      <c r="AV205" s="697"/>
      <c r="AW205" s="697"/>
      <c r="AX205" s="697"/>
      <c r="AY205" s="697"/>
      <c r="AZ205" s="697"/>
      <c r="BA205" s="697"/>
      <c r="BB205" s="697"/>
    </row>
    <row r="206" spans="2:54" s="698" customFormat="1" ht="51.6" customHeight="1" x14ac:dyDescent="0.25">
      <c r="B206" s="694" t="e">
        <f>IF('Formulario PPGR2'!$G206="","",CONCATENATE('Formulario PPGR2'!$C206,".",'Formulario PPGR2'!$D206,".",'Formulario PPGR2'!$E206,".",'Formulario PPGR2'!$F206))</f>
        <v>#REF!</v>
      </c>
      <c r="C206" s="694" t="e">
        <f>IF('Formulario PPGR2'!$G206="","",'Formulario PPGR1'!#REF!)</f>
        <v>#REF!</v>
      </c>
      <c r="D206" s="694" t="e">
        <f>IF('Formulario PPGR2'!$G206="","",'Formulario PPGR1'!#REF!)</f>
        <v>#REF!</v>
      </c>
      <c r="E206" s="694" t="e">
        <f>IF('Formulario PPGR2'!$G206="","",'Formulario PPGR1'!#REF!)</f>
        <v>#REF!</v>
      </c>
      <c r="F206" s="694" t="e">
        <f>IF('Formulario PPGR2'!$G206="","",'Formulario PPGR1'!#REF!)</f>
        <v>#REF!</v>
      </c>
      <c r="G206" s="688" t="s">
        <v>189</v>
      </c>
      <c r="H206" s="689" t="s">
        <v>703</v>
      </c>
      <c r="I206" s="688" t="s">
        <v>704</v>
      </c>
      <c r="J206" s="695"/>
      <c r="K206" s="695"/>
      <c r="L206" s="695"/>
      <c r="M206" s="695"/>
      <c r="N206" s="695"/>
      <c r="O206" s="695"/>
      <c r="P206" s="695">
        <v>1</v>
      </c>
      <c r="Q206" s="695"/>
      <c r="R206" s="695"/>
      <c r="S206" s="695"/>
      <c r="T206" s="695"/>
      <c r="U206" s="695">
        <v>1</v>
      </c>
      <c r="V206" s="696">
        <f>SUM('Formulario PPGR2'!$J206:$U206)</f>
        <v>2</v>
      </c>
      <c r="W206" s="691" t="s">
        <v>258</v>
      </c>
      <c r="X206" s="691" t="s">
        <v>245</v>
      </c>
      <c r="Y206" s="688" t="s">
        <v>254</v>
      </c>
      <c r="Z206" s="714" t="s">
        <v>190</v>
      </c>
      <c r="AA206" s="697"/>
      <c r="AB206" s="697"/>
      <c r="AC206" s="697"/>
      <c r="AD206" s="697"/>
      <c r="AE206" s="697"/>
      <c r="AF206" s="697"/>
      <c r="AG206" s="697"/>
      <c r="AH206" s="697"/>
      <c r="AI206" s="697"/>
      <c r="AJ206" s="697"/>
      <c r="AK206" s="697"/>
      <c r="AL206" s="697"/>
      <c r="AM206" s="697"/>
      <c r="AN206" s="697"/>
      <c r="AO206" s="697"/>
      <c r="AP206" s="697"/>
      <c r="AQ206" s="697"/>
      <c r="AR206" s="697"/>
      <c r="AS206" s="697"/>
      <c r="AT206" s="697"/>
      <c r="AU206" s="697"/>
      <c r="AV206" s="697"/>
      <c r="AW206" s="697"/>
      <c r="AX206" s="697"/>
      <c r="AY206" s="697"/>
      <c r="AZ206" s="697"/>
      <c r="BA206" s="697"/>
      <c r="BB206" s="697"/>
    </row>
    <row r="207" spans="2:54" s="698" customFormat="1" ht="54.6" customHeight="1" x14ac:dyDescent="0.25">
      <c r="B207" s="694" t="e">
        <f>IF('Formulario PPGR2'!$G207="","",CONCATENATE('Formulario PPGR2'!$C207,".",'Formulario PPGR2'!$D207,".",'Formulario PPGR2'!$E207,".",'Formulario PPGR2'!$F207))</f>
        <v>#REF!</v>
      </c>
      <c r="C207" s="694" t="e">
        <f>IF('Formulario PPGR2'!$G207="","",'Formulario PPGR1'!#REF!)</f>
        <v>#REF!</v>
      </c>
      <c r="D207" s="694" t="e">
        <f>IF('Formulario PPGR2'!$G207="","",'Formulario PPGR1'!#REF!)</f>
        <v>#REF!</v>
      </c>
      <c r="E207" s="694" t="e">
        <f>IF('Formulario PPGR2'!$G207="","",'Formulario PPGR1'!#REF!)</f>
        <v>#REF!</v>
      </c>
      <c r="F207" s="694" t="e">
        <f>IF('Formulario PPGR2'!$G207="","",'Formulario PPGR1'!#REF!)</f>
        <v>#REF!</v>
      </c>
      <c r="G207" s="688" t="s">
        <v>189</v>
      </c>
      <c r="H207" s="689" t="s">
        <v>705</v>
      </c>
      <c r="I207" s="688" t="s">
        <v>706</v>
      </c>
      <c r="J207" s="695"/>
      <c r="K207" s="695"/>
      <c r="L207" s="695"/>
      <c r="M207" s="695"/>
      <c r="N207" s="695"/>
      <c r="O207" s="695"/>
      <c r="P207" s="695"/>
      <c r="Q207" s="695"/>
      <c r="R207" s="695">
        <v>1</v>
      </c>
      <c r="S207" s="695"/>
      <c r="T207" s="695"/>
      <c r="U207" s="695"/>
      <c r="V207" s="696">
        <f>SUM('Formulario PPGR2'!$J207:$U207)</f>
        <v>1</v>
      </c>
      <c r="W207" s="691" t="s">
        <v>258</v>
      </c>
      <c r="X207" s="691" t="s">
        <v>459</v>
      </c>
      <c r="Y207" s="688" t="s">
        <v>635</v>
      </c>
      <c r="Z207" s="714" t="s">
        <v>190</v>
      </c>
      <c r="AA207" s="697"/>
      <c r="AB207" s="697"/>
      <c r="AC207" s="697"/>
      <c r="AD207" s="697"/>
      <c r="AE207" s="697"/>
      <c r="AF207" s="697"/>
      <c r="AG207" s="697"/>
      <c r="AH207" s="697"/>
      <c r="AI207" s="697"/>
      <c r="AJ207" s="697"/>
      <c r="AK207" s="697"/>
      <c r="AL207" s="697"/>
      <c r="AM207" s="697"/>
      <c r="AN207" s="697"/>
      <c r="AO207" s="697"/>
      <c r="AP207" s="697"/>
      <c r="AQ207" s="697"/>
      <c r="AR207" s="697"/>
      <c r="AS207" s="697"/>
      <c r="AT207" s="697"/>
      <c r="AU207" s="697"/>
      <c r="AV207" s="697"/>
      <c r="AW207" s="697"/>
      <c r="AX207" s="697"/>
      <c r="AY207" s="697"/>
      <c r="AZ207" s="697"/>
      <c r="BA207" s="697"/>
      <c r="BB207" s="697"/>
    </row>
    <row r="208" spans="2:54" s="698" customFormat="1" ht="46.15" customHeight="1" x14ac:dyDescent="0.25">
      <c r="B208" s="694" t="e">
        <f>IF('Formulario PPGR2'!$G208="","",CONCATENATE('Formulario PPGR2'!$C208,".",'Formulario PPGR2'!$D208,".",'Formulario PPGR2'!$E208,".",'Formulario PPGR2'!$F208))</f>
        <v>#REF!</v>
      </c>
      <c r="C208" s="694"/>
      <c r="D208" s="694" t="e">
        <f>IF('Formulario PPGR2'!$G208="","",'Formulario PPGR1'!#REF!)</f>
        <v>#REF!</v>
      </c>
      <c r="E208" s="694" t="e">
        <f>IF('Formulario PPGR2'!$G208="","",'Formulario PPGR1'!#REF!)</f>
        <v>#REF!</v>
      </c>
      <c r="F208" s="694" t="e">
        <f>IF('Formulario PPGR2'!$G208="","",'Formulario PPGR1'!#REF!)</f>
        <v>#REF!</v>
      </c>
      <c r="G208" s="688" t="s">
        <v>189</v>
      </c>
      <c r="H208" s="689" t="s">
        <v>707</v>
      </c>
      <c r="I208" s="688" t="s">
        <v>708</v>
      </c>
      <c r="J208" s="695"/>
      <c r="K208" s="695"/>
      <c r="L208" s="695">
        <v>1</v>
      </c>
      <c r="M208" s="695"/>
      <c r="N208" s="695"/>
      <c r="O208" s="695">
        <v>1</v>
      </c>
      <c r="P208" s="695"/>
      <c r="Q208" s="695"/>
      <c r="R208" s="695">
        <v>1</v>
      </c>
      <c r="S208" s="695"/>
      <c r="T208" s="695">
        <v>1</v>
      </c>
      <c r="U208" s="695"/>
      <c r="V208" s="696">
        <f>SUM('Formulario PPGR2'!$J208:$U208)</f>
        <v>4</v>
      </c>
      <c r="W208" s="691" t="s">
        <v>258</v>
      </c>
      <c r="X208" s="691" t="s">
        <v>245</v>
      </c>
      <c r="Y208" s="688"/>
      <c r="Z208" s="714" t="s">
        <v>190</v>
      </c>
      <c r="AA208" s="697"/>
      <c r="AB208" s="697"/>
      <c r="AC208" s="697"/>
      <c r="AD208" s="697"/>
      <c r="AE208" s="697"/>
      <c r="AF208" s="697"/>
      <c r="AG208" s="697"/>
      <c r="AH208" s="697"/>
      <c r="AI208" s="697"/>
      <c r="AJ208" s="697"/>
      <c r="AK208" s="697"/>
      <c r="AL208" s="697"/>
      <c r="AM208" s="697"/>
      <c r="AN208" s="697"/>
      <c r="AO208" s="697"/>
      <c r="AP208" s="697"/>
      <c r="AQ208" s="697"/>
      <c r="AR208" s="697"/>
      <c r="AS208" s="697"/>
      <c r="AT208" s="697"/>
      <c r="AU208" s="697"/>
      <c r="AV208" s="697"/>
      <c r="AW208" s="697"/>
      <c r="AX208" s="697"/>
      <c r="AY208" s="697"/>
      <c r="AZ208" s="697"/>
      <c r="BA208" s="697"/>
      <c r="BB208" s="697"/>
    </row>
    <row r="209" spans="2:54" s="698" customFormat="1" ht="55.9" customHeight="1" x14ac:dyDescent="0.25">
      <c r="B209" s="694" t="e">
        <f>IF('Formulario PPGR2'!$G209="","",CONCATENATE('Formulario PPGR2'!$C209,".",'Formulario PPGR2'!$D209,".",'Formulario PPGR2'!$E209,".",'Formulario PPGR2'!$F209))</f>
        <v>#REF!</v>
      </c>
      <c r="C209" s="694"/>
      <c r="D209" s="694" t="e">
        <f>IF('Formulario PPGR2'!$G209="","",'Formulario PPGR1'!#REF!)</f>
        <v>#REF!</v>
      </c>
      <c r="E209" s="694" t="e">
        <f>IF('Formulario PPGR2'!$G209="","",'Formulario PPGR1'!#REF!)</f>
        <v>#REF!</v>
      </c>
      <c r="F209" s="694" t="e">
        <f>IF('Formulario PPGR2'!$G209="","",'Formulario PPGR1'!#REF!)</f>
        <v>#REF!</v>
      </c>
      <c r="G209" s="688" t="s">
        <v>189</v>
      </c>
      <c r="H209" s="689" t="s">
        <v>709</v>
      </c>
      <c r="I209" s="688" t="s">
        <v>710</v>
      </c>
      <c r="J209" s="695"/>
      <c r="K209" s="695">
        <v>1</v>
      </c>
      <c r="L209" s="695"/>
      <c r="M209" s="695">
        <v>1</v>
      </c>
      <c r="N209" s="695"/>
      <c r="O209" s="695">
        <v>1</v>
      </c>
      <c r="P209" s="695"/>
      <c r="Q209" s="695">
        <v>1</v>
      </c>
      <c r="R209" s="695"/>
      <c r="S209" s="695">
        <v>1</v>
      </c>
      <c r="T209" s="695"/>
      <c r="U209" s="695"/>
      <c r="V209" s="696">
        <f>SUM('Formulario PPGR2'!$J209:$U209)</f>
        <v>5</v>
      </c>
      <c r="W209" s="691" t="s">
        <v>258</v>
      </c>
      <c r="X209" s="691" t="s">
        <v>264</v>
      </c>
      <c r="Y209" s="688"/>
      <c r="Z209" s="714" t="s">
        <v>190</v>
      </c>
      <c r="AA209" s="697"/>
      <c r="AB209" s="697"/>
      <c r="AC209" s="697"/>
      <c r="AD209" s="697"/>
      <c r="AE209" s="697"/>
      <c r="AF209" s="697"/>
      <c r="AG209" s="697"/>
      <c r="AH209" s="697"/>
      <c r="AI209" s="697"/>
      <c r="AJ209" s="697"/>
      <c r="AK209" s="697"/>
      <c r="AL209" s="697"/>
      <c r="AM209" s="697"/>
      <c r="AN209" s="697"/>
      <c r="AO209" s="697"/>
      <c r="AP209" s="697"/>
      <c r="AQ209" s="697"/>
      <c r="AR209" s="697"/>
      <c r="AS209" s="697"/>
      <c r="AT209" s="697"/>
      <c r="AU209" s="697"/>
      <c r="AV209" s="697"/>
      <c r="AW209" s="697"/>
      <c r="AX209" s="697"/>
      <c r="AY209" s="697"/>
      <c r="AZ209" s="697"/>
      <c r="BA209" s="697"/>
      <c r="BB209" s="697"/>
    </row>
    <row r="210" spans="2:54" s="698" customFormat="1" ht="46.9" customHeight="1" x14ac:dyDescent="0.25">
      <c r="B210" s="694" t="e">
        <f>IF('Formulario PPGR2'!$G210="","",CONCATENATE('Formulario PPGR2'!$C210,".",'Formulario PPGR2'!$D210,".",'Formulario PPGR2'!$E210,".",'Formulario PPGR2'!$F210))</f>
        <v>#REF!</v>
      </c>
      <c r="C210" s="694"/>
      <c r="D210" s="694" t="e">
        <f>IF('Formulario PPGR2'!$G210="","",'Formulario PPGR1'!#REF!)</f>
        <v>#REF!</v>
      </c>
      <c r="E210" s="694" t="e">
        <f>IF('Formulario PPGR2'!$G210="","",'Formulario PPGR1'!#REF!)</f>
        <v>#REF!</v>
      </c>
      <c r="F210" s="694" t="e">
        <f>IF('Formulario PPGR2'!$G210="","",'Formulario PPGR1'!#REF!)</f>
        <v>#REF!</v>
      </c>
      <c r="G210" s="688" t="s">
        <v>192</v>
      </c>
      <c r="H210" s="689" t="s">
        <v>711</v>
      </c>
      <c r="I210" s="688" t="s">
        <v>712</v>
      </c>
      <c r="J210" s="695"/>
      <c r="K210" s="695"/>
      <c r="L210" s="695"/>
      <c r="M210" s="695">
        <v>1</v>
      </c>
      <c r="N210" s="695"/>
      <c r="O210" s="695"/>
      <c r="P210" s="695"/>
      <c r="Q210" s="695"/>
      <c r="R210" s="695">
        <v>1</v>
      </c>
      <c r="S210" s="695"/>
      <c r="T210" s="695"/>
      <c r="U210" s="695"/>
      <c r="V210" s="696">
        <f>SUM('Formulario PPGR2'!$J210:$U210)</f>
        <v>2</v>
      </c>
      <c r="W210" s="691" t="s">
        <v>245</v>
      </c>
      <c r="X210" s="691"/>
      <c r="Y210" s="688" t="s">
        <v>713</v>
      </c>
      <c r="Z210" s="714" t="s">
        <v>714</v>
      </c>
      <c r="AA210" s="697"/>
      <c r="AB210" s="697"/>
      <c r="AC210" s="697"/>
      <c r="AD210" s="697"/>
      <c r="AE210" s="697"/>
      <c r="AF210" s="697"/>
      <c r="AG210" s="697"/>
      <c r="AH210" s="697"/>
      <c r="AI210" s="697"/>
      <c r="AJ210" s="697"/>
      <c r="AK210" s="697"/>
      <c r="AL210" s="697"/>
      <c r="AM210" s="697"/>
      <c r="AN210" s="697"/>
      <c r="AO210" s="697"/>
      <c r="AP210" s="697"/>
      <c r="AQ210" s="697"/>
      <c r="AR210" s="697"/>
      <c r="AS210" s="697"/>
      <c r="AT210" s="697"/>
      <c r="AU210" s="697"/>
      <c r="AV210" s="697"/>
      <c r="AW210" s="697"/>
      <c r="AX210" s="697"/>
      <c r="AY210" s="697"/>
      <c r="AZ210" s="697"/>
      <c r="BA210" s="697"/>
      <c r="BB210" s="697"/>
    </row>
    <row r="211" spans="2:54" s="698" customFormat="1" ht="73.150000000000006" customHeight="1" x14ac:dyDescent="0.25">
      <c r="B211" s="694" t="e">
        <f>IF('Formulario PPGR2'!$G211="","",CONCATENATE('Formulario PPGR2'!$C211,".",'Formulario PPGR2'!$D211,".",'Formulario PPGR2'!$E211,".",'Formulario PPGR2'!$F211))</f>
        <v>#REF!</v>
      </c>
      <c r="C211" s="694"/>
      <c r="D211" s="694" t="e">
        <f>IF('Formulario PPGR2'!$G211="","",'Formulario PPGR1'!#REF!)</f>
        <v>#REF!</v>
      </c>
      <c r="E211" s="694" t="e">
        <f>IF('Formulario PPGR2'!$G211="","",'Formulario PPGR1'!#REF!)</f>
        <v>#REF!</v>
      </c>
      <c r="F211" s="694" t="e">
        <f>IF('Formulario PPGR2'!$G211="","",'Formulario PPGR1'!#REF!)</f>
        <v>#REF!</v>
      </c>
      <c r="G211" s="688" t="s">
        <v>192</v>
      </c>
      <c r="H211" s="689" t="s">
        <v>715</v>
      </c>
      <c r="I211" s="688" t="s">
        <v>716</v>
      </c>
      <c r="J211" s="695"/>
      <c r="K211" s="695"/>
      <c r="L211" s="695">
        <v>1</v>
      </c>
      <c r="M211" s="695"/>
      <c r="N211" s="695"/>
      <c r="O211" s="695"/>
      <c r="P211" s="695"/>
      <c r="Q211" s="695"/>
      <c r="R211" s="695"/>
      <c r="S211" s="695">
        <v>1</v>
      </c>
      <c r="T211" s="695"/>
      <c r="U211" s="695"/>
      <c r="V211" s="696">
        <f>SUM('Formulario PPGR2'!$J211:$U211)</f>
        <v>2</v>
      </c>
      <c r="W211" s="691" t="s">
        <v>245</v>
      </c>
      <c r="X211" s="691" t="s">
        <v>258</v>
      </c>
      <c r="Y211" s="688" t="s">
        <v>713</v>
      </c>
      <c r="Z211" s="714" t="s">
        <v>714</v>
      </c>
      <c r="AA211" s="697"/>
      <c r="AB211" s="697"/>
      <c r="AC211" s="697"/>
      <c r="AD211" s="697"/>
      <c r="AE211" s="697"/>
      <c r="AF211" s="697"/>
      <c r="AG211" s="697"/>
      <c r="AH211" s="697"/>
      <c r="AI211" s="697"/>
      <c r="AJ211" s="697"/>
      <c r="AK211" s="697"/>
      <c r="AL211" s="697"/>
      <c r="AM211" s="697"/>
      <c r="AN211" s="697"/>
      <c r="AO211" s="697"/>
      <c r="AP211" s="697"/>
      <c r="AQ211" s="697"/>
      <c r="AR211" s="697"/>
      <c r="AS211" s="697"/>
      <c r="AT211" s="697"/>
      <c r="AU211" s="697"/>
      <c r="AV211" s="697"/>
      <c r="AW211" s="697"/>
      <c r="AX211" s="697"/>
      <c r="AY211" s="697"/>
      <c r="AZ211" s="697"/>
      <c r="BA211" s="697"/>
      <c r="BB211" s="697"/>
    </row>
    <row r="212" spans="2:54" s="698" customFormat="1" ht="56.45" customHeight="1" x14ac:dyDescent="0.25">
      <c r="B212" s="694" t="e">
        <f>IF('Formulario PPGR2'!$G212="","",CONCATENATE('Formulario PPGR2'!$C212,".",'Formulario PPGR2'!$D212,".",'Formulario PPGR2'!$E212,".",'Formulario PPGR2'!$F212))</f>
        <v>#REF!</v>
      </c>
      <c r="C212" s="694"/>
      <c r="D212" s="694" t="e">
        <f>IF('Formulario PPGR2'!$G212="","",'Formulario PPGR1'!#REF!)</f>
        <v>#REF!</v>
      </c>
      <c r="E212" s="694" t="e">
        <f>IF('Formulario PPGR2'!$G212="","",'Formulario PPGR1'!#REF!)</f>
        <v>#REF!</v>
      </c>
      <c r="F212" s="694" t="e">
        <f>IF('Formulario PPGR2'!$G212="","",'Formulario PPGR1'!#REF!)</f>
        <v>#REF!</v>
      </c>
      <c r="G212" s="688" t="s">
        <v>192</v>
      </c>
      <c r="H212" s="689" t="s">
        <v>717</v>
      </c>
      <c r="I212" s="688" t="s">
        <v>718</v>
      </c>
      <c r="J212" s="695"/>
      <c r="K212" s="695"/>
      <c r="L212" s="695"/>
      <c r="M212" s="695"/>
      <c r="N212" s="695">
        <v>1</v>
      </c>
      <c r="O212" s="695"/>
      <c r="P212" s="695"/>
      <c r="Q212" s="695"/>
      <c r="R212" s="695"/>
      <c r="S212" s="695"/>
      <c r="T212" s="695">
        <v>1</v>
      </c>
      <c r="U212" s="695"/>
      <c r="V212" s="696">
        <f>SUM('Formulario PPGR2'!$J212:$U212)</f>
        <v>2</v>
      </c>
      <c r="W212" s="691" t="s">
        <v>245</v>
      </c>
      <c r="X212" s="691"/>
      <c r="Y212" s="688" t="s">
        <v>713</v>
      </c>
      <c r="Z212" s="714" t="s">
        <v>714</v>
      </c>
      <c r="AA212" s="697"/>
      <c r="AB212" s="697"/>
      <c r="AC212" s="697"/>
      <c r="AD212" s="697"/>
      <c r="AE212" s="697"/>
      <c r="AF212" s="697"/>
      <c r="AG212" s="697"/>
      <c r="AH212" s="697"/>
      <c r="AI212" s="697"/>
      <c r="AJ212" s="697"/>
      <c r="AK212" s="697"/>
      <c r="AL212" s="697"/>
      <c r="AM212" s="697"/>
      <c r="AN212" s="697"/>
      <c r="AO212" s="697"/>
      <c r="AP212" s="697"/>
      <c r="AQ212" s="697"/>
      <c r="AR212" s="697"/>
      <c r="AS212" s="697"/>
      <c r="AT212" s="697"/>
      <c r="AU212" s="697"/>
      <c r="AV212" s="697"/>
      <c r="AW212" s="697"/>
      <c r="AX212" s="697"/>
      <c r="AY212" s="697"/>
      <c r="AZ212" s="697"/>
      <c r="BA212" s="697"/>
      <c r="BB212" s="697"/>
    </row>
    <row r="213" spans="2:54" s="712" customFormat="1" ht="60.6" customHeight="1" x14ac:dyDescent="0.25">
      <c r="B213" s="705" t="e">
        <f>IF('Formulario PPGR2'!$G213="","",CONCATENATE('Formulario PPGR2'!$C213,".",'Formulario PPGR2'!$D213,".",'Formulario PPGR2'!$E213,".",'Formulario PPGR2'!$F213))</f>
        <v>#REF!</v>
      </c>
      <c r="C213" s="705"/>
      <c r="D213" s="705" t="e">
        <f>IF('Formulario PPGR2'!$G213="","",'Formulario PPGR1'!#REF!)</f>
        <v>#REF!</v>
      </c>
      <c r="E213" s="705" t="e">
        <f>IF('Formulario PPGR2'!$G213="","",'Formulario PPGR1'!#REF!)</f>
        <v>#REF!</v>
      </c>
      <c r="F213" s="705" t="e">
        <f>IF('Formulario PPGR2'!$G213="","",'Formulario PPGR1'!#REF!)</f>
        <v>#REF!</v>
      </c>
      <c r="G213" s="706" t="s">
        <v>192</v>
      </c>
      <c r="H213" s="707" t="s">
        <v>719</v>
      </c>
      <c r="I213" s="706" t="s">
        <v>720</v>
      </c>
      <c r="J213" s="708"/>
      <c r="K213" s="708"/>
      <c r="L213" s="708"/>
      <c r="M213" s="708"/>
      <c r="N213" s="708"/>
      <c r="O213" s="708">
        <v>1</v>
      </c>
      <c r="P213" s="708"/>
      <c r="Q213" s="708"/>
      <c r="R213" s="708"/>
      <c r="S213" s="708"/>
      <c r="T213" s="708">
        <v>1</v>
      </c>
      <c r="U213" s="708"/>
      <c r="V213" s="709">
        <f>SUM('Formulario PPGR2'!$J213:$U213)</f>
        <v>2</v>
      </c>
      <c r="W213" s="710" t="s">
        <v>245</v>
      </c>
      <c r="X213" s="710"/>
      <c r="Y213" s="706" t="s">
        <v>721</v>
      </c>
      <c r="Z213" s="715" t="s">
        <v>714</v>
      </c>
      <c r="AA213" s="711"/>
      <c r="AB213" s="711"/>
      <c r="AC213" s="711"/>
      <c r="AD213" s="711"/>
      <c r="AE213" s="711"/>
      <c r="AF213" s="711"/>
      <c r="AG213" s="711"/>
      <c r="AH213" s="711"/>
      <c r="AI213" s="711"/>
      <c r="AJ213" s="711"/>
      <c r="AK213" s="711"/>
      <c r="AL213" s="711"/>
      <c r="AM213" s="711"/>
      <c r="AN213" s="711"/>
      <c r="AO213" s="711"/>
      <c r="AP213" s="711"/>
      <c r="AQ213" s="711"/>
      <c r="AR213" s="711"/>
      <c r="AS213" s="711"/>
      <c r="AT213" s="711"/>
      <c r="AU213" s="711"/>
      <c r="AV213" s="711"/>
      <c r="AW213" s="711"/>
      <c r="AX213" s="711"/>
      <c r="AY213" s="711"/>
      <c r="AZ213" s="711"/>
      <c r="BA213" s="711"/>
      <c r="BB213" s="711"/>
    </row>
    <row r="214" spans="2:54" s="698" customFormat="1" ht="87.6" customHeight="1" x14ac:dyDescent="0.25">
      <c r="B214" s="694" t="e">
        <f>IF('Formulario PPGR2'!$G214="","",CONCATENATE('Formulario PPGR2'!$C214,".",'Formulario PPGR2'!$D214,".",'Formulario PPGR2'!$E214,".",'Formulario PPGR2'!$F214))</f>
        <v>#REF!</v>
      </c>
      <c r="C214" s="694"/>
      <c r="D214" s="694" t="e">
        <f>IF('Formulario PPGR2'!$G214="","",'Formulario PPGR1'!#REF!)</f>
        <v>#REF!</v>
      </c>
      <c r="E214" s="694" t="e">
        <f>IF('Formulario PPGR2'!$G214="","",'Formulario PPGR1'!#REF!)</f>
        <v>#REF!</v>
      </c>
      <c r="F214" s="694" t="e">
        <f>IF('Formulario PPGR2'!$G214="","",'Formulario PPGR1'!#REF!)</f>
        <v>#REF!</v>
      </c>
      <c r="G214" s="688" t="s">
        <v>192</v>
      </c>
      <c r="H214" s="689" t="s">
        <v>722</v>
      </c>
      <c r="I214" s="688" t="s">
        <v>723</v>
      </c>
      <c r="J214" s="695"/>
      <c r="K214" s="695"/>
      <c r="L214" s="695"/>
      <c r="M214" s="695">
        <v>1</v>
      </c>
      <c r="N214" s="695"/>
      <c r="O214" s="695">
        <v>1</v>
      </c>
      <c r="P214" s="695"/>
      <c r="Q214" s="695"/>
      <c r="R214" s="695">
        <v>1</v>
      </c>
      <c r="S214" s="695"/>
      <c r="T214" s="695"/>
      <c r="U214" s="695"/>
      <c r="V214" s="696">
        <f>SUM('Formulario PPGR2'!$J214:$U214)</f>
        <v>3</v>
      </c>
      <c r="W214" s="691" t="s">
        <v>245</v>
      </c>
      <c r="X214" s="691" t="s">
        <v>258</v>
      </c>
      <c r="Y214" s="688" t="s">
        <v>713</v>
      </c>
      <c r="Z214" s="714" t="s">
        <v>714</v>
      </c>
      <c r="AA214" s="697"/>
      <c r="AB214" s="697"/>
      <c r="AC214" s="697"/>
      <c r="AD214" s="697"/>
      <c r="AE214" s="697"/>
      <c r="AF214" s="697"/>
      <c r="AG214" s="697"/>
      <c r="AH214" s="697"/>
      <c r="AI214" s="697"/>
      <c r="AJ214" s="697"/>
      <c r="AK214" s="697"/>
      <c r="AL214" s="697"/>
      <c r="AM214" s="697"/>
      <c r="AN214" s="697"/>
      <c r="AO214" s="697"/>
      <c r="AP214" s="697"/>
      <c r="AQ214" s="697"/>
      <c r="AR214" s="697"/>
      <c r="AS214" s="697"/>
      <c r="AT214" s="697"/>
      <c r="AU214" s="697"/>
      <c r="AV214" s="697"/>
      <c r="AW214" s="697"/>
      <c r="AX214" s="697"/>
      <c r="AY214" s="697"/>
      <c r="AZ214" s="697"/>
      <c r="BA214" s="697"/>
      <c r="BB214" s="697"/>
    </row>
    <row r="215" spans="2:54" s="698" customFormat="1" ht="74.45" customHeight="1" x14ac:dyDescent="0.25">
      <c r="B215" s="694" t="e">
        <f>IF('Formulario PPGR2'!$G215="","",CONCATENATE('Formulario PPGR2'!$C215,".",'Formulario PPGR2'!$D215,".",'Formulario PPGR2'!$E215,".",'Formulario PPGR2'!$F215))</f>
        <v>#REF!</v>
      </c>
      <c r="C215" s="694"/>
      <c r="D215" s="694" t="e">
        <f>IF('Formulario PPGR2'!$G215="","",'Formulario PPGR1'!#REF!)</f>
        <v>#REF!</v>
      </c>
      <c r="E215" s="694" t="e">
        <f>IF('Formulario PPGR2'!$G215="","",'Formulario PPGR1'!#REF!)</f>
        <v>#REF!</v>
      </c>
      <c r="F215" s="694" t="e">
        <f>IF('Formulario PPGR2'!$G215="","",'Formulario PPGR1'!#REF!)</f>
        <v>#REF!</v>
      </c>
      <c r="G215" s="688" t="s">
        <v>192</v>
      </c>
      <c r="H215" s="689" t="s">
        <v>724</v>
      </c>
      <c r="I215" s="688" t="s">
        <v>725</v>
      </c>
      <c r="J215" s="695"/>
      <c r="K215" s="695"/>
      <c r="L215" s="695">
        <v>1</v>
      </c>
      <c r="M215" s="695"/>
      <c r="N215" s="695"/>
      <c r="O215" s="695"/>
      <c r="P215" s="695"/>
      <c r="Q215" s="695">
        <v>1</v>
      </c>
      <c r="R215" s="695"/>
      <c r="S215" s="695"/>
      <c r="T215" s="695"/>
      <c r="U215" s="695"/>
      <c r="V215" s="696">
        <f>SUM('Formulario PPGR2'!$J215:$U215)</f>
        <v>2</v>
      </c>
      <c r="W215" s="691" t="s">
        <v>244</v>
      </c>
      <c r="X215" s="691"/>
      <c r="Y215" s="688" t="s">
        <v>726</v>
      </c>
      <c r="Z215" s="714" t="s">
        <v>714</v>
      </c>
      <c r="AA215" s="697"/>
      <c r="AB215" s="697"/>
      <c r="AC215" s="697"/>
      <c r="AD215" s="697"/>
      <c r="AE215" s="697"/>
      <c r="AF215" s="697"/>
      <c r="AG215" s="697"/>
      <c r="AH215" s="697"/>
      <c r="AI215" s="697"/>
      <c r="AJ215" s="697"/>
      <c r="AK215" s="697"/>
      <c r="AL215" s="697"/>
      <c r="AM215" s="697"/>
      <c r="AN215" s="697"/>
      <c r="AO215" s="697"/>
      <c r="AP215" s="697"/>
      <c r="AQ215" s="697"/>
      <c r="AR215" s="697"/>
      <c r="AS215" s="697"/>
      <c r="AT215" s="697"/>
      <c r="AU215" s="697"/>
      <c r="AV215" s="697"/>
      <c r="AW215" s="697"/>
      <c r="AX215" s="697"/>
      <c r="AY215" s="697"/>
      <c r="AZ215" s="697"/>
      <c r="BA215" s="697"/>
      <c r="BB215" s="697"/>
    </row>
    <row r="216" spans="2:54" s="698" customFormat="1" ht="82.15" customHeight="1" x14ac:dyDescent="0.25">
      <c r="B216" s="694" t="e">
        <f>IF('Formulario PPGR2'!$G216="","",CONCATENATE('Formulario PPGR2'!$C216,".",'Formulario PPGR2'!$D216,".",'Formulario PPGR2'!$E216,".",'Formulario PPGR2'!$F216))</f>
        <v>#REF!</v>
      </c>
      <c r="C216" s="694"/>
      <c r="D216" s="694" t="e">
        <f>IF('Formulario PPGR2'!$G216="","",'Formulario PPGR1'!#REF!)</f>
        <v>#REF!</v>
      </c>
      <c r="E216" s="694" t="e">
        <f>IF('Formulario PPGR2'!$G216="","",'Formulario PPGR1'!#REF!)</f>
        <v>#REF!</v>
      </c>
      <c r="F216" s="694" t="e">
        <f>IF('Formulario PPGR2'!$G216="","",'Formulario PPGR1'!#REF!)</f>
        <v>#REF!</v>
      </c>
      <c r="G216" s="688" t="s">
        <v>192</v>
      </c>
      <c r="H216" s="689" t="s">
        <v>727</v>
      </c>
      <c r="I216" s="688" t="s">
        <v>728</v>
      </c>
      <c r="J216" s="695"/>
      <c r="K216" s="695"/>
      <c r="L216" s="695">
        <v>1</v>
      </c>
      <c r="M216" s="695"/>
      <c r="N216" s="695">
        <v>1</v>
      </c>
      <c r="O216" s="695"/>
      <c r="P216" s="695">
        <v>1</v>
      </c>
      <c r="Q216" s="695"/>
      <c r="R216" s="695">
        <v>1</v>
      </c>
      <c r="S216" s="695"/>
      <c r="T216" s="695"/>
      <c r="U216" s="695"/>
      <c r="V216" s="696">
        <f>SUM('Formulario PPGR2'!$J216:$U216)</f>
        <v>4</v>
      </c>
      <c r="W216" s="691" t="s">
        <v>245</v>
      </c>
      <c r="X216" s="691" t="s">
        <v>258</v>
      </c>
      <c r="Y216" s="688" t="s">
        <v>729</v>
      </c>
      <c r="Z216" s="714" t="s">
        <v>714</v>
      </c>
      <c r="AA216" s="697"/>
      <c r="AB216" s="697"/>
      <c r="AC216" s="697"/>
      <c r="AD216" s="697"/>
      <c r="AE216" s="697"/>
      <c r="AF216" s="697"/>
      <c r="AG216" s="697"/>
      <c r="AH216" s="697"/>
      <c r="AI216" s="697"/>
      <c r="AJ216" s="697"/>
      <c r="AK216" s="697"/>
      <c r="AL216" s="697"/>
      <c r="AM216" s="697"/>
      <c r="AN216" s="697"/>
      <c r="AO216" s="697"/>
      <c r="AP216" s="697"/>
      <c r="AQ216" s="697"/>
      <c r="AR216" s="697"/>
      <c r="AS216" s="697"/>
      <c r="AT216" s="697"/>
      <c r="AU216" s="697"/>
      <c r="AV216" s="697"/>
      <c r="AW216" s="697"/>
      <c r="AX216" s="697"/>
      <c r="AY216" s="697"/>
      <c r="AZ216" s="697"/>
      <c r="BA216" s="697"/>
      <c r="BB216" s="697"/>
    </row>
    <row r="217" spans="2:54" s="698" customFormat="1" ht="92.45" customHeight="1" x14ac:dyDescent="0.25">
      <c r="B217" s="694" t="e">
        <f>IF('Formulario PPGR2'!$G217="","",CONCATENATE('Formulario PPGR2'!$C217,".",'Formulario PPGR2'!$D217,".",'Formulario PPGR2'!$E217,".",'Formulario PPGR2'!$F217))</f>
        <v>#REF!</v>
      </c>
      <c r="C217" s="694"/>
      <c r="D217" s="694" t="e">
        <f>IF('Formulario PPGR2'!$G217="","",'Formulario PPGR1'!#REF!)</f>
        <v>#REF!</v>
      </c>
      <c r="E217" s="694" t="e">
        <f>IF('Formulario PPGR2'!$G217="","",'Formulario PPGR1'!#REF!)</f>
        <v>#REF!</v>
      </c>
      <c r="F217" s="694" t="e">
        <f>IF('Formulario PPGR2'!$G217="","",'Formulario PPGR1'!#REF!)</f>
        <v>#REF!</v>
      </c>
      <c r="G217" s="713" t="s">
        <v>192</v>
      </c>
      <c r="H217" s="689" t="s">
        <v>730</v>
      </c>
      <c r="I217" s="688" t="s">
        <v>731</v>
      </c>
      <c r="J217" s="695"/>
      <c r="K217" s="695"/>
      <c r="L217" s="695"/>
      <c r="M217" s="695"/>
      <c r="N217" s="695">
        <v>1</v>
      </c>
      <c r="O217" s="695"/>
      <c r="P217" s="695"/>
      <c r="Q217" s="695"/>
      <c r="R217" s="695"/>
      <c r="S217" s="695"/>
      <c r="T217" s="695">
        <v>1</v>
      </c>
      <c r="U217" s="695"/>
      <c r="V217" s="696">
        <f>SUM('Formulario PPGR2'!$J217:$U217)</f>
        <v>2</v>
      </c>
      <c r="W217" s="691" t="s">
        <v>459</v>
      </c>
      <c r="X217" s="691" t="s">
        <v>258</v>
      </c>
      <c r="Y217" s="688" t="s">
        <v>732</v>
      </c>
      <c r="Z217" s="714" t="s">
        <v>714</v>
      </c>
      <c r="AA217" s="697"/>
      <c r="AB217" s="697"/>
      <c r="AC217" s="697"/>
      <c r="AD217" s="697"/>
      <c r="AE217" s="697"/>
      <c r="AF217" s="697"/>
      <c r="AG217" s="697"/>
      <c r="AH217" s="697"/>
      <c r="AI217" s="697"/>
      <c r="AJ217" s="697"/>
      <c r="AK217" s="697"/>
      <c r="AL217" s="697"/>
      <c r="AM217" s="697"/>
      <c r="AN217" s="697"/>
      <c r="AO217" s="697"/>
      <c r="AP217" s="697"/>
      <c r="AQ217" s="697"/>
      <c r="AR217" s="697"/>
      <c r="AS217" s="697"/>
      <c r="AT217" s="697"/>
      <c r="AU217" s="697"/>
      <c r="AV217" s="697"/>
      <c r="AW217" s="697"/>
      <c r="AX217" s="697"/>
      <c r="AY217" s="697"/>
      <c r="AZ217" s="697"/>
      <c r="BA217" s="697"/>
      <c r="BB217" s="697"/>
    </row>
    <row r="218" spans="2:54" s="698" customFormat="1" ht="54.6" customHeight="1" x14ac:dyDescent="0.25">
      <c r="B218" s="694" t="e">
        <f>IF('Formulario PPGR2'!$G218="","",CONCATENATE('Formulario PPGR2'!$C218,".",'Formulario PPGR2'!$D218,".",'Formulario PPGR2'!$E218,".",'Formulario PPGR2'!$F218))</f>
        <v>#REF!</v>
      </c>
      <c r="C218" s="694"/>
      <c r="D218" s="694" t="e">
        <f>IF('Formulario PPGR2'!$G218="","",'Formulario PPGR1'!#REF!)</f>
        <v>#REF!</v>
      </c>
      <c r="E218" s="694" t="e">
        <f>IF('Formulario PPGR2'!$G218="","",'Formulario PPGR1'!#REF!)</f>
        <v>#REF!</v>
      </c>
      <c r="F218" s="694" t="e">
        <f>IF('Formulario PPGR2'!$G218="","",'Formulario PPGR1'!#REF!)</f>
        <v>#REF!</v>
      </c>
      <c r="G218" s="688" t="s">
        <v>192</v>
      </c>
      <c r="H218" s="689" t="s">
        <v>733</v>
      </c>
      <c r="I218" s="688" t="s">
        <v>734</v>
      </c>
      <c r="J218" s="695"/>
      <c r="K218" s="695"/>
      <c r="L218" s="695"/>
      <c r="M218" s="695">
        <v>1</v>
      </c>
      <c r="N218" s="695"/>
      <c r="O218" s="695"/>
      <c r="P218" s="695"/>
      <c r="Q218" s="695"/>
      <c r="R218" s="695">
        <v>1</v>
      </c>
      <c r="S218" s="695"/>
      <c r="T218" s="695"/>
      <c r="U218" s="695"/>
      <c r="V218" s="696">
        <f>SUM('Formulario PPGR2'!$J218:$U218)</f>
        <v>2</v>
      </c>
      <c r="W218" s="691" t="s">
        <v>245</v>
      </c>
      <c r="X218" s="691"/>
      <c r="Y218" s="688" t="s">
        <v>713</v>
      </c>
      <c r="Z218" s="714" t="s">
        <v>714</v>
      </c>
      <c r="AA218" s="697"/>
      <c r="AB218" s="697"/>
      <c r="AC218" s="697"/>
      <c r="AD218" s="697"/>
      <c r="AE218" s="697"/>
      <c r="AF218" s="697"/>
      <c r="AG218" s="697"/>
      <c r="AH218" s="697"/>
      <c r="AI218" s="697"/>
      <c r="AJ218" s="697"/>
      <c r="AK218" s="697"/>
      <c r="AL218" s="697"/>
      <c r="AM218" s="697"/>
      <c r="AN218" s="697"/>
      <c r="AO218" s="697"/>
      <c r="AP218" s="697"/>
      <c r="AQ218" s="697"/>
      <c r="AR218" s="697"/>
      <c r="AS218" s="697"/>
      <c r="AT218" s="697"/>
      <c r="AU218" s="697"/>
      <c r="AV218" s="697"/>
      <c r="AW218" s="697"/>
      <c r="AX218" s="697"/>
      <c r="AY218" s="697"/>
      <c r="AZ218" s="697"/>
      <c r="BA218" s="697"/>
      <c r="BB218" s="697"/>
    </row>
    <row r="219" spans="2:54" s="698" customFormat="1" ht="37.9" customHeight="1" x14ac:dyDescent="0.25">
      <c r="B219" s="694" t="e">
        <f>IF('Formulario PPGR2'!$G219="","",CONCATENATE('Formulario PPGR2'!$C219,".",'Formulario PPGR2'!$D219,".",'Formulario PPGR2'!$E219,".",'Formulario PPGR2'!$F219))</f>
        <v>#REF!</v>
      </c>
      <c r="C219" s="694"/>
      <c r="D219" s="694" t="e">
        <f>IF('Formulario PPGR2'!$G219="","",'Formulario PPGR1'!#REF!)</f>
        <v>#REF!</v>
      </c>
      <c r="E219" s="694" t="e">
        <f>IF('Formulario PPGR2'!$G219="","",'Formulario PPGR1'!#REF!)</f>
        <v>#REF!</v>
      </c>
      <c r="F219" s="694" t="e">
        <f>IF('Formulario PPGR2'!$G219="","",'Formulario PPGR1'!#REF!)</f>
        <v>#REF!</v>
      </c>
      <c r="G219" s="688" t="s">
        <v>192</v>
      </c>
      <c r="H219" s="689" t="s">
        <v>735</v>
      </c>
      <c r="I219" s="688" t="s">
        <v>736</v>
      </c>
      <c r="J219" s="695"/>
      <c r="K219" s="695">
        <v>1</v>
      </c>
      <c r="L219" s="695"/>
      <c r="M219" s="695"/>
      <c r="N219" s="695">
        <v>1</v>
      </c>
      <c r="O219" s="695"/>
      <c r="P219" s="695"/>
      <c r="Q219" s="695">
        <v>1</v>
      </c>
      <c r="R219" s="695"/>
      <c r="S219" s="695">
        <v>1</v>
      </c>
      <c r="T219" s="695"/>
      <c r="U219" s="695"/>
      <c r="V219" s="696">
        <f>SUM('Formulario PPGR2'!$J219:$U219)</f>
        <v>4</v>
      </c>
      <c r="W219" s="691" t="s">
        <v>258</v>
      </c>
      <c r="X219" s="691"/>
      <c r="Y219" s="713" t="s">
        <v>2732</v>
      </c>
      <c r="Z219" s="714" t="s">
        <v>714</v>
      </c>
      <c r="AA219" s="697"/>
      <c r="AB219" s="697"/>
      <c r="AC219" s="697"/>
      <c r="AD219" s="697"/>
      <c r="AE219" s="697"/>
      <c r="AF219" s="697"/>
      <c r="AG219" s="697"/>
      <c r="AH219" s="697"/>
      <c r="AI219" s="697"/>
      <c r="AJ219" s="697"/>
      <c r="AK219" s="697"/>
      <c r="AL219" s="697"/>
      <c r="AM219" s="697"/>
      <c r="AN219" s="697"/>
      <c r="AO219" s="697"/>
      <c r="AP219" s="697"/>
      <c r="AQ219" s="697"/>
      <c r="AR219" s="697"/>
      <c r="AS219" s="697"/>
      <c r="AT219" s="697"/>
      <c r="AU219" s="697"/>
      <c r="AV219" s="697"/>
      <c r="AW219" s="697"/>
      <c r="AX219" s="697"/>
      <c r="AY219" s="697"/>
      <c r="AZ219" s="697"/>
      <c r="BA219" s="697"/>
      <c r="BB219" s="697"/>
    </row>
    <row r="220" spans="2:54" s="698" customFormat="1" ht="73.150000000000006" customHeight="1" x14ac:dyDescent="0.25">
      <c r="B220" s="694" t="e">
        <f>IF('Formulario PPGR2'!$G220="","",CONCATENATE('Formulario PPGR2'!$C220,".",'Formulario PPGR2'!$D220,".",'Formulario PPGR2'!$E220,".",'Formulario PPGR2'!$F220))</f>
        <v>#REF!</v>
      </c>
      <c r="C220" s="694"/>
      <c r="D220" s="694" t="e">
        <f>IF('Formulario PPGR2'!$G220="","",'Formulario PPGR1'!#REF!)</f>
        <v>#REF!</v>
      </c>
      <c r="E220" s="694" t="e">
        <f>IF('Formulario PPGR2'!$G220="","",'Formulario PPGR1'!#REF!)</f>
        <v>#REF!</v>
      </c>
      <c r="F220" s="694" t="e">
        <f>IF('Formulario PPGR2'!$G220="","",'Formulario PPGR1'!#REF!)</f>
        <v>#REF!</v>
      </c>
      <c r="G220" s="688" t="s">
        <v>192</v>
      </c>
      <c r="H220" s="689" t="s">
        <v>737</v>
      </c>
      <c r="I220" s="688" t="s">
        <v>738</v>
      </c>
      <c r="J220" s="695"/>
      <c r="K220" s="695">
        <v>1</v>
      </c>
      <c r="L220" s="695"/>
      <c r="M220" s="695"/>
      <c r="N220" s="695"/>
      <c r="O220" s="695"/>
      <c r="P220" s="695">
        <v>1</v>
      </c>
      <c r="Q220" s="695"/>
      <c r="R220" s="695"/>
      <c r="S220" s="695"/>
      <c r="T220" s="695"/>
      <c r="U220" s="695"/>
      <c r="V220" s="696">
        <f>SUM('Formulario PPGR2'!$J220:$U220)</f>
        <v>2</v>
      </c>
      <c r="W220" s="691" t="s">
        <v>245</v>
      </c>
      <c r="X220" s="691" t="s">
        <v>258</v>
      </c>
      <c r="Y220" s="688" t="s">
        <v>713</v>
      </c>
      <c r="Z220" s="714" t="s">
        <v>714</v>
      </c>
      <c r="AA220" s="697"/>
      <c r="AB220" s="697"/>
      <c r="AC220" s="697"/>
      <c r="AD220" s="697"/>
      <c r="AE220" s="697"/>
      <c r="AF220" s="697"/>
      <c r="AG220" s="697"/>
      <c r="AH220" s="697"/>
      <c r="AI220" s="697"/>
      <c r="AJ220" s="697"/>
      <c r="AK220" s="697"/>
      <c r="AL220" s="697"/>
      <c r="AM220" s="697"/>
      <c r="AN220" s="697"/>
      <c r="AO220" s="697"/>
      <c r="AP220" s="697"/>
      <c r="AQ220" s="697"/>
      <c r="AR220" s="697"/>
      <c r="AS220" s="697"/>
      <c r="AT220" s="697"/>
      <c r="AU220" s="697"/>
      <c r="AV220" s="697"/>
      <c r="AW220" s="697"/>
      <c r="AX220" s="697"/>
      <c r="AY220" s="697"/>
      <c r="AZ220" s="697"/>
      <c r="BA220" s="697"/>
      <c r="BB220" s="697"/>
    </row>
    <row r="221" spans="2:54" s="698" customFormat="1" ht="47.45" customHeight="1" x14ac:dyDescent="0.25">
      <c r="B221" s="694" t="e">
        <f>IF('Formulario PPGR2'!$G221="","",CONCATENATE('Formulario PPGR2'!$C221,".",'Formulario PPGR2'!$D221,".",'Formulario PPGR2'!$E221,".",'Formulario PPGR2'!$F221))</f>
        <v>#REF!</v>
      </c>
      <c r="C221" s="694"/>
      <c r="D221" s="694" t="e">
        <f>IF('Formulario PPGR2'!$G221="","",'Formulario PPGR1'!#REF!)</f>
        <v>#REF!</v>
      </c>
      <c r="E221" s="694" t="e">
        <f>IF('Formulario PPGR2'!$G221="","",'Formulario PPGR1'!#REF!)</f>
        <v>#REF!</v>
      </c>
      <c r="F221" s="694" t="e">
        <f>IF('Formulario PPGR2'!$G221="","",'Formulario PPGR1'!#REF!)</f>
        <v>#REF!</v>
      </c>
      <c r="G221" s="688" t="s">
        <v>192</v>
      </c>
      <c r="H221" s="689" t="s">
        <v>739</v>
      </c>
      <c r="I221" s="688" t="s">
        <v>740</v>
      </c>
      <c r="J221" s="695"/>
      <c r="K221" s="695">
        <v>1</v>
      </c>
      <c r="L221" s="695"/>
      <c r="M221" s="695"/>
      <c r="N221" s="695"/>
      <c r="O221" s="695"/>
      <c r="P221" s="695">
        <v>1</v>
      </c>
      <c r="Q221" s="695"/>
      <c r="R221" s="695"/>
      <c r="S221" s="695"/>
      <c r="T221" s="695"/>
      <c r="U221" s="695"/>
      <c r="V221" s="696">
        <f>SUM('Formulario PPGR2'!$J221:$U221)</f>
        <v>2</v>
      </c>
      <c r="W221" s="691" t="s">
        <v>244</v>
      </c>
      <c r="X221" s="691"/>
      <c r="Y221" s="688" t="s">
        <v>713</v>
      </c>
      <c r="Z221" s="714" t="s">
        <v>714</v>
      </c>
      <c r="AA221" s="697"/>
      <c r="AB221" s="697"/>
      <c r="AC221" s="697"/>
      <c r="AD221" s="697"/>
      <c r="AE221" s="697"/>
      <c r="AF221" s="697"/>
      <c r="AG221" s="697"/>
      <c r="AH221" s="697"/>
      <c r="AI221" s="697"/>
      <c r="AJ221" s="697"/>
      <c r="AK221" s="697"/>
      <c r="AL221" s="697"/>
      <c r="AM221" s="697"/>
      <c r="AN221" s="697"/>
      <c r="AO221" s="697"/>
      <c r="AP221" s="697"/>
      <c r="AQ221" s="697"/>
      <c r="AR221" s="697"/>
      <c r="AS221" s="697"/>
      <c r="AT221" s="697"/>
      <c r="AU221" s="697"/>
      <c r="AV221" s="697"/>
      <c r="AW221" s="697"/>
      <c r="AX221" s="697"/>
      <c r="AY221" s="697"/>
      <c r="AZ221" s="697"/>
      <c r="BA221" s="697"/>
      <c r="BB221" s="697"/>
    </row>
    <row r="222" spans="2:54" s="698" customFormat="1" ht="67.150000000000006" customHeight="1" x14ac:dyDescent="0.25">
      <c r="B222" s="694" t="e">
        <f>IF('Formulario PPGR2'!$G222="","",CONCATENATE('Formulario PPGR2'!$C222,".",'Formulario PPGR2'!$D222,".",'Formulario PPGR2'!$E222,".",'Formulario PPGR2'!$F222))</f>
        <v>#REF!</v>
      </c>
      <c r="C222" s="694"/>
      <c r="D222" s="694" t="e">
        <f>IF('Formulario PPGR2'!$G222="","",'Formulario PPGR1'!#REF!)</f>
        <v>#REF!</v>
      </c>
      <c r="E222" s="694" t="e">
        <f>IF('Formulario PPGR2'!$G222="","",'Formulario PPGR1'!#REF!)</f>
        <v>#REF!</v>
      </c>
      <c r="F222" s="694" t="e">
        <f>IF('Formulario PPGR2'!$G222="","",'Formulario PPGR1'!#REF!)</f>
        <v>#REF!</v>
      </c>
      <c r="G222" s="688" t="s">
        <v>192</v>
      </c>
      <c r="H222" s="689" t="s">
        <v>741</v>
      </c>
      <c r="I222" s="688" t="s">
        <v>742</v>
      </c>
      <c r="J222" s="695"/>
      <c r="K222" s="695"/>
      <c r="L222" s="695"/>
      <c r="M222" s="695"/>
      <c r="N222" s="695">
        <v>1</v>
      </c>
      <c r="O222" s="695"/>
      <c r="P222" s="695"/>
      <c r="Q222" s="695"/>
      <c r="R222" s="695"/>
      <c r="S222" s="695"/>
      <c r="T222" s="695"/>
      <c r="U222" s="695">
        <v>1</v>
      </c>
      <c r="V222" s="696">
        <f>SUM('Formulario PPGR2'!$J222:$U222)</f>
        <v>2</v>
      </c>
      <c r="W222" s="691" t="s">
        <v>245</v>
      </c>
      <c r="X222" s="691" t="s">
        <v>258</v>
      </c>
      <c r="Y222" s="688" t="s">
        <v>713</v>
      </c>
      <c r="Z222" s="714" t="s">
        <v>714</v>
      </c>
      <c r="AA222" s="697"/>
      <c r="AB222" s="697"/>
      <c r="AC222" s="697"/>
      <c r="AD222" s="697"/>
      <c r="AE222" s="697"/>
      <c r="AF222" s="697"/>
      <c r="AG222" s="697"/>
      <c r="AH222" s="697"/>
      <c r="AI222" s="697"/>
      <c r="AJ222" s="697"/>
      <c r="AK222" s="697"/>
      <c r="AL222" s="697"/>
      <c r="AM222" s="697"/>
      <c r="AN222" s="697"/>
      <c r="AO222" s="697"/>
      <c r="AP222" s="697"/>
      <c r="AQ222" s="697"/>
      <c r="AR222" s="697"/>
      <c r="AS222" s="697"/>
      <c r="AT222" s="697"/>
      <c r="AU222" s="697"/>
      <c r="AV222" s="697"/>
      <c r="AW222" s="697"/>
      <c r="AX222" s="697"/>
      <c r="AY222" s="697"/>
      <c r="AZ222" s="697"/>
      <c r="BA222" s="697"/>
      <c r="BB222" s="697"/>
    </row>
    <row r="223" spans="2:54" s="698" customFormat="1" ht="82.15" customHeight="1" x14ac:dyDescent="0.25">
      <c r="B223" s="694" t="e">
        <f>IF('Formulario PPGR2'!$G223="","",CONCATENATE('Formulario PPGR2'!$C223,".",'Formulario PPGR2'!$D223,".",'Formulario PPGR2'!$E223,".",'Formulario PPGR2'!$F223))</f>
        <v>#REF!</v>
      </c>
      <c r="C223" s="694"/>
      <c r="D223" s="694" t="e">
        <f>IF('Formulario PPGR2'!$G223="","",'Formulario PPGR1'!#REF!)</f>
        <v>#REF!</v>
      </c>
      <c r="E223" s="694" t="e">
        <f>IF('Formulario PPGR2'!$G223="","",'Formulario PPGR1'!#REF!)</f>
        <v>#REF!</v>
      </c>
      <c r="F223" s="694" t="e">
        <f>IF('Formulario PPGR2'!$G223="","",'Formulario PPGR1'!#REF!)</f>
        <v>#REF!</v>
      </c>
      <c r="G223" s="688" t="s">
        <v>192</v>
      </c>
      <c r="H223" s="689" t="s">
        <v>743</v>
      </c>
      <c r="I223" s="688" t="s">
        <v>744</v>
      </c>
      <c r="J223" s="695"/>
      <c r="K223" s="695">
        <v>1</v>
      </c>
      <c r="L223" s="695"/>
      <c r="M223" s="695"/>
      <c r="N223" s="695">
        <v>1</v>
      </c>
      <c r="O223" s="695"/>
      <c r="P223" s="695"/>
      <c r="Q223" s="695">
        <v>1</v>
      </c>
      <c r="R223" s="695"/>
      <c r="S223" s="695">
        <v>1</v>
      </c>
      <c r="T223" s="695"/>
      <c r="U223" s="695"/>
      <c r="V223" s="696">
        <f>SUM('Formulario PPGR2'!$J223:$U223)</f>
        <v>4</v>
      </c>
      <c r="W223" s="691" t="s">
        <v>245</v>
      </c>
      <c r="X223" s="691" t="s">
        <v>258</v>
      </c>
      <c r="Y223" s="713" t="s">
        <v>2733</v>
      </c>
      <c r="Z223" s="714" t="s">
        <v>714</v>
      </c>
      <c r="AA223" s="697"/>
      <c r="AB223" s="697"/>
      <c r="AC223" s="697"/>
      <c r="AD223" s="697"/>
      <c r="AE223" s="697"/>
      <c r="AF223" s="697"/>
      <c r="AG223" s="697"/>
      <c r="AH223" s="697"/>
      <c r="AI223" s="697"/>
      <c r="AJ223" s="697"/>
      <c r="AK223" s="697"/>
      <c r="AL223" s="697"/>
      <c r="AM223" s="697"/>
      <c r="AN223" s="697"/>
      <c r="AO223" s="697"/>
      <c r="AP223" s="697"/>
      <c r="AQ223" s="697"/>
      <c r="AR223" s="697"/>
      <c r="AS223" s="697"/>
      <c r="AT223" s="697"/>
      <c r="AU223" s="697"/>
      <c r="AV223" s="697"/>
      <c r="AW223" s="697"/>
      <c r="AX223" s="697"/>
      <c r="AY223" s="697"/>
      <c r="AZ223" s="697"/>
      <c r="BA223" s="697"/>
      <c r="BB223" s="697"/>
    </row>
    <row r="224" spans="2:54" s="698" customFormat="1" ht="75.599999999999994" customHeight="1" x14ac:dyDescent="0.25">
      <c r="B224" s="694" t="e">
        <f>IF('Formulario PPGR2'!$G224="","",CONCATENATE('Formulario PPGR2'!$C224,".",'Formulario PPGR2'!$D224,".",'Formulario PPGR2'!$E224,".",'Formulario PPGR2'!$F224))</f>
        <v>#REF!</v>
      </c>
      <c r="C224" s="694"/>
      <c r="D224" s="694" t="e">
        <f>IF('Formulario PPGR2'!$G224="","",'Formulario PPGR1'!#REF!)</f>
        <v>#REF!</v>
      </c>
      <c r="E224" s="694" t="e">
        <f>IF('Formulario PPGR2'!$G224="","",'Formulario PPGR1'!#REF!)</f>
        <v>#REF!</v>
      </c>
      <c r="F224" s="694" t="e">
        <f>IF('Formulario PPGR2'!$G224="","",'Formulario PPGR1'!#REF!)</f>
        <v>#REF!</v>
      </c>
      <c r="G224" s="688" t="s">
        <v>192</v>
      </c>
      <c r="H224" s="689" t="s">
        <v>745</v>
      </c>
      <c r="I224" s="688" t="s">
        <v>746</v>
      </c>
      <c r="J224" s="695"/>
      <c r="K224" s="695"/>
      <c r="L224" s="695"/>
      <c r="M224" s="695">
        <v>1</v>
      </c>
      <c r="N224" s="695"/>
      <c r="O224" s="695">
        <v>1</v>
      </c>
      <c r="P224" s="695"/>
      <c r="Q224" s="695"/>
      <c r="R224" s="695">
        <v>1</v>
      </c>
      <c r="S224" s="695"/>
      <c r="T224" s="695"/>
      <c r="U224" s="695"/>
      <c r="V224" s="696">
        <f>SUM('Formulario PPGR2'!$J224:$U224)</f>
        <v>3</v>
      </c>
      <c r="W224" s="691" t="s">
        <v>245</v>
      </c>
      <c r="X224" s="691" t="s">
        <v>258</v>
      </c>
      <c r="Y224" s="713" t="s">
        <v>2734</v>
      </c>
      <c r="Z224" s="714" t="s">
        <v>714</v>
      </c>
      <c r="AA224" s="697"/>
      <c r="AB224" s="697"/>
      <c r="AC224" s="697"/>
      <c r="AD224" s="697"/>
      <c r="AE224" s="697"/>
      <c r="AF224" s="697"/>
      <c r="AG224" s="697"/>
      <c r="AH224" s="697"/>
      <c r="AI224" s="697"/>
      <c r="AJ224" s="697"/>
      <c r="AK224" s="697"/>
      <c r="AL224" s="697"/>
      <c r="AM224" s="697"/>
      <c r="AN224" s="697"/>
      <c r="AO224" s="697"/>
      <c r="AP224" s="697"/>
      <c r="AQ224" s="697"/>
      <c r="AR224" s="697"/>
      <c r="AS224" s="697"/>
      <c r="AT224" s="697"/>
      <c r="AU224" s="697"/>
      <c r="AV224" s="697"/>
      <c r="AW224" s="697"/>
      <c r="AX224" s="697"/>
      <c r="AY224" s="697"/>
      <c r="AZ224" s="697"/>
      <c r="BA224" s="697"/>
      <c r="BB224" s="697"/>
    </row>
    <row r="225" spans="2:54" s="698" customFormat="1" ht="66.599999999999994" customHeight="1" x14ac:dyDescent="0.25">
      <c r="B225" s="694" t="e">
        <f>IF('Formulario PPGR2'!$G225="","",CONCATENATE('Formulario PPGR2'!$C225,".",'Formulario PPGR2'!$D225,".",'Formulario PPGR2'!$E225,".",'Formulario PPGR2'!$F225))</f>
        <v>#REF!</v>
      </c>
      <c r="C225" s="694"/>
      <c r="D225" s="694" t="e">
        <f>IF('Formulario PPGR2'!$G225="","",'Formulario PPGR1'!#REF!)</f>
        <v>#REF!</v>
      </c>
      <c r="E225" s="694" t="e">
        <f>IF('Formulario PPGR2'!$G225="","",'Formulario PPGR1'!#REF!)</f>
        <v>#REF!</v>
      </c>
      <c r="F225" s="694" t="e">
        <f>IF('Formulario PPGR2'!$G225="","",'Formulario PPGR1'!#REF!)</f>
        <v>#REF!</v>
      </c>
      <c r="G225" s="688" t="s">
        <v>192</v>
      </c>
      <c r="H225" s="689" t="s">
        <v>747</v>
      </c>
      <c r="I225" s="688" t="s">
        <v>748</v>
      </c>
      <c r="J225" s="695">
        <v>1</v>
      </c>
      <c r="K225" s="695"/>
      <c r="L225" s="695">
        <v>1</v>
      </c>
      <c r="M225" s="695"/>
      <c r="N225" s="695">
        <v>1</v>
      </c>
      <c r="O225" s="695"/>
      <c r="P225" s="695">
        <v>1</v>
      </c>
      <c r="Q225" s="695">
        <v>1</v>
      </c>
      <c r="R225" s="695"/>
      <c r="S225" s="695"/>
      <c r="T225" s="695"/>
      <c r="U225" s="695"/>
      <c r="V225" s="696">
        <f>SUM('Formulario PPGR2'!$J225:$U225)</f>
        <v>5</v>
      </c>
      <c r="W225" s="691" t="s">
        <v>245</v>
      </c>
      <c r="X225" s="691" t="s">
        <v>258</v>
      </c>
      <c r="Y225" s="713" t="s">
        <v>2735</v>
      </c>
      <c r="Z225" s="714" t="s">
        <v>714</v>
      </c>
      <c r="AA225" s="697"/>
      <c r="AB225" s="697"/>
      <c r="AC225" s="697"/>
      <c r="AD225" s="697"/>
      <c r="AE225" s="697"/>
      <c r="AF225" s="697"/>
      <c r="AG225" s="697"/>
      <c r="AH225" s="697"/>
      <c r="AI225" s="697"/>
      <c r="AJ225" s="697"/>
      <c r="AK225" s="697"/>
      <c r="AL225" s="697"/>
      <c r="AM225" s="697"/>
      <c r="AN225" s="697"/>
      <c r="AO225" s="697"/>
      <c r="AP225" s="697"/>
      <c r="AQ225" s="697"/>
      <c r="AR225" s="697"/>
      <c r="AS225" s="697"/>
      <c r="AT225" s="697"/>
      <c r="AU225" s="697"/>
      <c r="AV225" s="697"/>
      <c r="AW225" s="697"/>
      <c r="AX225" s="697"/>
      <c r="AY225" s="697"/>
      <c r="AZ225" s="697"/>
      <c r="BA225" s="697"/>
      <c r="BB225" s="697"/>
    </row>
    <row r="226" spans="2:54" s="698" customFormat="1" ht="51.6" customHeight="1" x14ac:dyDescent="0.25">
      <c r="B226" s="694" t="e">
        <f>IF('Formulario PPGR2'!$G226="","",CONCATENATE('Formulario PPGR2'!$C226,".",'Formulario PPGR2'!$D226,".",'Formulario PPGR2'!$E226,".",'Formulario PPGR2'!$F226))</f>
        <v>#REF!</v>
      </c>
      <c r="C226" s="694"/>
      <c r="D226" s="694" t="e">
        <f>IF('Formulario PPGR2'!$G226="","",'Formulario PPGR1'!#REF!)</f>
        <v>#REF!</v>
      </c>
      <c r="E226" s="694" t="e">
        <f>IF('Formulario PPGR2'!$G226="","",'Formulario PPGR1'!#REF!)</f>
        <v>#REF!</v>
      </c>
      <c r="F226" s="694" t="e">
        <f>IF('Formulario PPGR2'!$G226="","",'Formulario PPGR1'!#REF!)</f>
        <v>#REF!</v>
      </c>
      <c r="G226" s="688" t="s">
        <v>192</v>
      </c>
      <c r="H226" s="689" t="s">
        <v>749</v>
      </c>
      <c r="I226" s="713" t="s">
        <v>2736</v>
      </c>
      <c r="J226" s="695"/>
      <c r="K226" s="695"/>
      <c r="L226" s="695"/>
      <c r="M226" s="695">
        <v>1</v>
      </c>
      <c r="N226" s="695"/>
      <c r="O226" s="695"/>
      <c r="P226" s="695"/>
      <c r="Q226" s="695"/>
      <c r="R226" s="695"/>
      <c r="S226" s="695">
        <v>1</v>
      </c>
      <c r="T226" s="695"/>
      <c r="U226" s="695"/>
      <c r="V226" s="696">
        <f>SUM('Formulario PPGR2'!$J226:$U226)</f>
        <v>2</v>
      </c>
      <c r="W226" s="691" t="s">
        <v>245</v>
      </c>
      <c r="X226" s="691" t="s">
        <v>258</v>
      </c>
      <c r="Y226" s="688" t="s">
        <v>750</v>
      </c>
      <c r="Z226" s="714" t="s">
        <v>714</v>
      </c>
      <c r="AA226" s="697"/>
      <c r="AB226" s="697"/>
      <c r="AC226" s="697"/>
      <c r="AD226" s="697"/>
      <c r="AE226" s="697"/>
      <c r="AF226" s="697"/>
      <c r="AG226" s="697"/>
      <c r="AH226" s="697"/>
      <c r="AI226" s="697"/>
      <c r="AJ226" s="697"/>
      <c r="AK226" s="697"/>
      <c r="AL226" s="697"/>
      <c r="AM226" s="697"/>
      <c r="AN226" s="697"/>
      <c r="AO226" s="697"/>
      <c r="AP226" s="697"/>
      <c r="AQ226" s="697"/>
      <c r="AR226" s="697"/>
      <c r="AS226" s="697"/>
      <c r="AT226" s="697"/>
      <c r="AU226" s="697"/>
      <c r="AV226" s="697"/>
      <c r="AW226" s="697"/>
      <c r="AX226" s="697"/>
      <c r="AY226" s="697"/>
      <c r="AZ226" s="697"/>
      <c r="BA226" s="697"/>
      <c r="BB226" s="697"/>
    </row>
    <row r="227" spans="2:54" s="698" customFormat="1" ht="47.45" customHeight="1" x14ac:dyDescent="0.25">
      <c r="B227" s="694" t="e">
        <f>IF('Formulario PPGR2'!$G227="","",CONCATENATE('Formulario PPGR2'!$C227,".",'Formulario PPGR2'!$D227,".",'Formulario PPGR2'!$E227,".",'Formulario PPGR2'!$F227))</f>
        <v>#REF!</v>
      </c>
      <c r="C227" s="694"/>
      <c r="D227" s="694" t="e">
        <f>IF('Formulario PPGR2'!$G227="","",'Formulario PPGR1'!#REF!)</f>
        <v>#REF!</v>
      </c>
      <c r="E227" s="694" t="e">
        <f>IF('Formulario PPGR2'!$G227="","",'Formulario PPGR1'!#REF!)</f>
        <v>#REF!</v>
      </c>
      <c r="F227" s="694" t="e">
        <f>IF('Formulario PPGR2'!$G227="","",'Formulario PPGR1'!#REF!)</f>
        <v>#REF!</v>
      </c>
      <c r="G227" s="688" t="s">
        <v>192</v>
      </c>
      <c r="H227" s="689" t="s">
        <v>751</v>
      </c>
      <c r="I227" s="688" t="s">
        <v>752</v>
      </c>
      <c r="J227" s="695">
        <v>1</v>
      </c>
      <c r="K227" s="695">
        <v>1</v>
      </c>
      <c r="L227" s="695">
        <v>1</v>
      </c>
      <c r="M227" s="695">
        <v>1</v>
      </c>
      <c r="N227" s="695">
        <v>1</v>
      </c>
      <c r="O227" s="695">
        <v>1</v>
      </c>
      <c r="P227" s="695">
        <v>1</v>
      </c>
      <c r="Q227" s="695">
        <v>1</v>
      </c>
      <c r="R227" s="695">
        <v>1</v>
      </c>
      <c r="S227" s="695">
        <v>1</v>
      </c>
      <c r="T227" s="695">
        <v>1</v>
      </c>
      <c r="U227" s="695">
        <v>1</v>
      </c>
      <c r="V227" s="696">
        <f>SUM('Formulario PPGR2'!$J227:$U227)</f>
        <v>12</v>
      </c>
      <c r="W227" s="691"/>
      <c r="X227" s="691"/>
      <c r="Y227" s="688" t="s">
        <v>753</v>
      </c>
      <c r="Z227" s="714" t="s">
        <v>714</v>
      </c>
      <c r="AA227" s="697"/>
      <c r="AB227" s="697"/>
      <c r="AC227" s="697"/>
      <c r="AD227" s="697"/>
      <c r="AE227" s="697"/>
      <c r="AF227" s="697"/>
      <c r="AG227" s="697"/>
      <c r="AH227" s="697"/>
      <c r="AI227" s="697"/>
      <c r="AJ227" s="697"/>
      <c r="AK227" s="697"/>
      <c r="AL227" s="697"/>
      <c r="AM227" s="697"/>
      <c r="AN227" s="697"/>
      <c r="AO227" s="697"/>
      <c r="AP227" s="697"/>
      <c r="AQ227" s="697"/>
      <c r="AR227" s="697"/>
      <c r="AS227" s="697"/>
      <c r="AT227" s="697"/>
      <c r="AU227" s="697"/>
      <c r="AV227" s="697"/>
      <c r="AW227" s="697"/>
      <c r="AX227" s="697"/>
      <c r="AY227" s="697"/>
      <c r="AZ227" s="697"/>
      <c r="BA227" s="697"/>
      <c r="BB227" s="697"/>
    </row>
    <row r="228" spans="2:54" s="712" customFormat="1" ht="67.900000000000006" customHeight="1" x14ac:dyDescent="0.25">
      <c r="B228" s="705" t="e">
        <f>IF('Formulario PPGR2'!$G228="","",CONCATENATE('Formulario PPGR2'!$C228,".",'Formulario PPGR2'!$D228,".",'Formulario PPGR2'!$E228,".",'Formulario PPGR2'!$F228))</f>
        <v>#REF!</v>
      </c>
      <c r="C228" s="705"/>
      <c r="D228" s="705" t="e">
        <f>IF('Formulario PPGR2'!$G228="","",'Formulario PPGR1'!#REF!)</f>
        <v>#REF!</v>
      </c>
      <c r="E228" s="705" t="e">
        <f>IF('Formulario PPGR2'!$G228="","",'Formulario PPGR1'!#REF!)</f>
        <v>#REF!</v>
      </c>
      <c r="F228" s="705" t="e">
        <f>IF('Formulario PPGR2'!$G228="","",'Formulario PPGR1'!#REF!)</f>
        <v>#REF!</v>
      </c>
      <c r="G228" s="706" t="s">
        <v>192</v>
      </c>
      <c r="H228" s="707" t="s">
        <v>754</v>
      </c>
      <c r="I228" s="706" t="s">
        <v>755</v>
      </c>
      <c r="J228" s="708"/>
      <c r="K228" s="708"/>
      <c r="L228" s="708"/>
      <c r="M228" s="708"/>
      <c r="N228" s="708"/>
      <c r="O228" s="708">
        <v>1</v>
      </c>
      <c r="P228" s="708"/>
      <c r="Q228" s="708"/>
      <c r="R228" s="708"/>
      <c r="S228" s="708"/>
      <c r="T228" s="708"/>
      <c r="U228" s="708"/>
      <c r="V228" s="709">
        <f>SUM('Formulario PPGR2'!$J228:$U228)</f>
        <v>1</v>
      </c>
      <c r="W228" s="710" t="s">
        <v>245</v>
      </c>
      <c r="X228" s="710" t="s">
        <v>258</v>
      </c>
      <c r="Y228" s="706" t="s">
        <v>756</v>
      </c>
      <c r="Z228" s="715" t="s">
        <v>714</v>
      </c>
      <c r="AA228" s="711"/>
      <c r="AB228" s="711"/>
      <c r="AC228" s="711"/>
      <c r="AD228" s="711"/>
      <c r="AE228" s="711"/>
      <c r="AF228" s="711"/>
      <c r="AG228" s="711"/>
      <c r="AH228" s="711"/>
      <c r="AI228" s="711"/>
      <c r="AJ228" s="711"/>
      <c r="AK228" s="711"/>
      <c r="AL228" s="711"/>
      <c r="AM228" s="711"/>
      <c r="AN228" s="711"/>
      <c r="AO228" s="711"/>
      <c r="AP228" s="711"/>
      <c r="AQ228" s="711"/>
      <c r="AR228" s="711"/>
      <c r="AS228" s="711"/>
      <c r="AT228" s="711"/>
      <c r="AU228" s="711"/>
      <c r="AV228" s="711"/>
      <c r="AW228" s="711"/>
      <c r="AX228" s="711"/>
      <c r="AY228" s="711"/>
      <c r="AZ228" s="711"/>
      <c r="BA228" s="711"/>
      <c r="BB228" s="711"/>
    </row>
    <row r="229" spans="2:54" s="698" customFormat="1" ht="331.5" x14ac:dyDescent="0.25">
      <c r="B229" s="694" t="e">
        <f>IF('Formulario PPGR2'!$G229="","",CONCATENATE('Formulario PPGR2'!$C229,".",'Formulario PPGR2'!$D229,".",'Formulario PPGR2'!$E229,".",'Formulario PPGR2'!$F229))</f>
        <v>#REF!</v>
      </c>
      <c r="C229" s="694"/>
      <c r="D229" s="694" t="e">
        <f>IF('Formulario PPGR2'!$G229="","",'Formulario PPGR1'!#REF!)</f>
        <v>#REF!</v>
      </c>
      <c r="E229" s="694" t="e">
        <f>IF('Formulario PPGR2'!$G229="","",'Formulario PPGR1'!#REF!)</f>
        <v>#REF!</v>
      </c>
      <c r="F229" s="694" t="e">
        <f>IF('Formulario PPGR2'!$G229="","",'Formulario PPGR1'!#REF!)</f>
        <v>#REF!</v>
      </c>
      <c r="G229" s="688" t="s">
        <v>192</v>
      </c>
      <c r="H229" s="689" t="s">
        <v>757</v>
      </c>
      <c r="I229" s="688" t="s">
        <v>758</v>
      </c>
      <c r="J229" s="695"/>
      <c r="K229" s="695"/>
      <c r="L229" s="695"/>
      <c r="M229" s="695">
        <v>1</v>
      </c>
      <c r="N229" s="695"/>
      <c r="O229" s="695"/>
      <c r="P229" s="695"/>
      <c r="Q229" s="695">
        <v>1</v>
      </c>
      <c r="R229" s="695"/>
      <c r="S229" s="695"/>
      <c r="T229" s="695">
        <v>1</v>
      </c>
      <c r="U229" s="695"/>
      <c r="V229" s="696">
        <f>SUM('Formulario PPGR2'!$J229:$U229)</f>
        <v>3</v>
      </c>
      <c r="W229" s="691" t="s">
        <v>264</v>
      </c>
      <c r="X229" s="691" t="s">
        <v>258</v>
      </c>
      <c r="Y229" s="688" t="s">
        <v>713</v>
      </c>
      <c r="Z229" s="714" t="s">
        <v>714</v>
      </c>
      <c r="AA229" s="697"/>
      <c r="AB229" s="697"/>
      <c r="AC229" s="697"/>
      <c r="AD229" s="697"/>
      <c r="AE229" s="697"/>
      <c r="AF229" s="697"/>
      <c r="AG229" s="697"/>
      <c r="AH229" s="697"/>
      <c r="AI229" s="697"/>
      <c r="AJ229" s="697"/>
      <c r="AK229" s="697"/>
      <c r="AL229" s="697"/>
      <c r="AM229" s="697"/>
      <c r="AN229" s="697"/>
      <c r="AO229" s="697"/>
      <c r="AP229" s="697"/>
      <c r="AQ229" s="697"/>
      <c r="AR229" s="697"/>
      <c r="AS229" s="697"/>
      <c r="AT229" s="697"/>
      <c r="AU229" s="697"/>
      <c r="AV229" s="697"/>
      <c r="AW229" s="697"/>
      <c r="AX229" s="697"/>
      <c r="AY229" s="697"/>
      <c r="AZ229" s="697"/>
      <c r="BA229" s="697"/>
      <c r="BB229" s="697"/>
    </row>
    <row r="230" spans="2:54" s="698" customFormat="1" ht="54.6" customHeight="1" x14ac:dyDescent="0.25">
      <c r="B230" s="694" t="e">
        <f>IF('Formulario PPGR2'!$G230="","",CONCATENATE('Formulario PPGR2'!$C230,".",'Formulario PPGR2'!$D230,".",'Formulario PPGR2'!$E230,".",'Formulario PPGR2'!$F230))</f>
        <v>#REF!</v>
      </c>
      <c r="C230" s="694"/>
      <c r="D230" s="694" t="e">
        <f>IF('Formulario PPGR2'!$G230="","",'Formulario PPGR1'!#REF!)</f>
        <v>#REF!</v>
      </c>
      <c r="E230" s="694" t="e">
        <f>IF('Formulario PPGR2'!$G230="","",'Formulario PPGR1'!#REF!)</f>
        <v>#REF!</v>
      </c>
      <c r="F230" s="694" t="e">
        <f>IF('Formulario PPGR2'!$G230="","",'Formulario PPGR1'!#REF!)</f>
        <v>#REF!</v>
      </c>
      <c r="G230" s="688" t="s">
        <v>192</v>
      </c>
      <c r="H230" s="689" t="s">
        <v>759</v>
      </c>
      <c r="I230" s="688" t="s">
        <v>760</v>
      </c>
      <c r="J230" s="695"/>
      <c r="K230" s="695">
        <v>1</v>
      </c>
      <c r="L230" s="695"/>
      <c r="M230" s="695"/>
      <c r="N230" s="695">
        <v>1</v>
      </c>
      <c r="O230" s="695"/>
      <c r="P230" s="695">
        <v>1</v>
      </c>
      <c r="Q230" s="695"/>
      <c r="R230" s="695"/>
      <c r="S230" s="695">
        <v>1</v>
      </c>
      <c r="T230" s="695"/>
      <c r="U230" s="695"/>
      <c r="V230" s="696">
        <f>SUM('Formulario PPGR2'!$J230:$U230)</f>
        <v>4</v>
      </c>
      <c r="W230" s="691" t="s">
        <v>245</v>
      </c>
      <c r="X230" s="691" t="s">
        <v>258</v>
      </c>
      <c r="Y230" s="713" t="s">
        <v>2737</v>
      </c>
      <c r="Z230" s="714" t="s">
        <v>714</v>
      </c>
      <c r="AA230" s="697"/>
      <c r="AB230" s="697"/>
      <c r="AC230" s="697"/>
      <c r="AD230" s="697"/>
      <c r="AE230" s="697"/>
      <c r="AF230" s="697"/>
      <c r="AG230" s="697"/>
      <c r="AH230" s="697"/>
      <c r="AI230" s="697"/>
      <c r="AJ230" s="697"/>
      <c r="AK230" s="697"/>
      <c r="AL230" s="697"/>
      <c r="AM230" s="697"/>
      <c r="AN230" s="697"/>
      <c r="AO230" s="697"/>
      <c r="AP230" s="697"/>
      <c r="AQ230" s="697"/>
      <c r="AR230" s="697"/>
      <c r="AS230" s="697"/>
      <c r="AT230" s="697"/>
      <c r="AU230" s="697"/>
      <c r="AV230" s="697"/>
      <c r="AW230" s="697"/>
      <c r="AX230" s="697"/>
      <c r="AY230" s="697"/>
      <c r="AZ230" s="697"/>
      <c r="BA230" s="697"/>
      <c r="BB230" s="697"/>
    </row>
    <row r="231" spans="2:54" s="698" customFormat="1" ht="64.900000000000006" customHeight="1" x14ac:dyDescent="0.25">
      <c r="B231" s="694" t="e">
        <f>IF('Formulario PPGR2'!$G231="","",CONCATENATE('Formulario PPGR2'!$C231,".",'Formulario PPGR2'!$D231,".",'Formulario PPGR2'!$E231,".",'Formulario PPGR2'!$F231))</f>
        <v>#REF!</v>
      </c>
      <c r="C231" s="694"/>
      <c r="D231" s="694" t="e">
        <f>IF('Formulario PPGR2'!$G231="","",'Formulario PPGR1'!#REF!)</f>
        <v>#REF!</v>
      </c>
      <c r="E231" s="694" t="e">
        <f>IF('Formulario PPGR2'!$G231="","",'Formulario PPGR1'!#REF!)</f>
        <v>#REF!</v>
      </c>
      <c r="F231" s="694" t="e">
        <f>IF('Formulario PPGR2'!$G231="","",'Formulario PPGR1'!#REF!)</f>
        <v>#REF!</v>
      </c>
      <c r="G231" s="688" t="s">
        <v>192</v>
      </c>
      <c r="H231" s="689" t="s">
        <v>761</v>
      </c>
      <c r="I231" s="713" t="s">
        <v>2738</v>
      </c>
      <c r="J231" s="695"/>
      <c r="K231" s="695"/>
      <c r="L231" s="695"/>
      <c r="M231" s="695">
        <v>1</v>
      </c>
      <c r="N231" s="695"/>
      <c r="O231" s="695"/>
      <c r="P231" s="695"/>
      <c r="Q231" s="695"/>
      <c r="R231" s="695">
        <v>1</v>
      </c>
      <c r="S231" s="695"/>
      <c r="T231" s="695"/>
      <c r="U231" s="695"/>
      <c r="V231" s="696">
        <f>SUM('Formulario PPGR2'!$J231:$U231)</f>
        <v>2</v>
      </c>
      <c r="W231" s="691" t="s">
        <v>245</v>
      </c>
      <c r="X231" s="691" t="s">
        <v>258</v>
      </c>
      <c r="Y231" s="688" t="s">
        <v>713</v>
      </c>
      <c r="Z231" s="714" t="s">
        <v>714</v>
      </c>
      <c r="AA231" s="697"/>
      <c r="AB231" s="697"/>
      <c r="AC231" s="697"/>
      <c r="AD231" s="697"/>
      <c r="AE231" s="697"/>
      <c r="AF231" s="697"/>
      <c r="AG231" s="697"/>
      <c r="AH231" s="697"/>
      <c r="AI231" s="697"/>
      <c r="AJ231" s="697"/>
      <c r="AK231" s="697"/>
      <c r="AL231" s="697"/>
      <c r="AM231" s="697"/>
      <c r="AN231" s="697"/>
      <c r="AO231" s="697"/>
      <c r="AP231" s="697"/>
      <c r="AQ231" s="697"/>
      <c r="AR231" s="697"/>
      <c r="AS231" s="697"/>
      <c r="AT231" s="697"/>
      <c r="AU231" s="697"/>
      <c r="AV231" s="697"/>
      <c r="AW231" s="697"/>
      <c r="AX231" s="697"/>
      <c r="AY231" s="697"/>
      <c r="AZ231" s="697"/>
      <c r="BA231" s="697"/>
      <c r="BB231" s="697"/>
    </row>
    <row r="232" spans="2:54" s="698" customFormat="1" ht="67.150000000000006" customHeight="1" x14ac:dyDescent="0.25">
      <c r="B232" s="694" t="e">
        <f>IF('Formulario PPGR2'!$G232="","",CONCATENATE('Formulario PPGR2'!$C232,".",'Formulario PPGR2'!$D232,".",'Formulario PPGR2'!$E232,".",'Formulario PPGR2'!$F232))</f>
        <v>#REF!</v>
      </c>
      <c r="C232" s="694"/>
      <c r="D232" s="694" t="e">
        <f>IF('Formulario PPGR2'!$G232="","",'Formulario PPGR1'!#REF!)</f>
        <v>#REF!</v>
      </c>
      <c r="E232" s="694" t="e">
        <f>IF('Formulario PPGR2'!$G232="","",'Formulario PPGR1'!#REF!)</f>
        <v>#REF!</v>
      </c>
      <c r="F232" s="694" t="e">
        <f>IF('Formulario PPGR2'!$G232="","",'Formulario PPGR1'!#REF!)</f>
        <v>#REF!</v>
      </c>
      <c r="G232" s="688" t="s">
        <v>192</v>
      </c>
      <c r="H232" s="689" t="s">
        <v>762</v>
      </c>
      <c r="I232" s="688" t="s">
        <v>763</v>
      </c>
      <c r="J232" s="695">
        <v>1</v>
      </c>
      <c r="K232" s="695"/>
      <c r="L232" s="695">
        <v>1</v>
      </c>
      <c r="M232" s="695"/>
      <c r="N232" s="695">
        <v>1</v>
      </c>
      <c r="O232" s="695"/>
      <c r="P232" s="695">
        <v>1</v>
      </c>
      <c r="Q232" s="695"/>
      <c r="R232" s="695">
        <v>1</v>
      </c>
      <c r="S232" s="695"/>
      <c r="T232" s="695"/>
      <c r="U232" s="695"/>
      <c r="V232" s="696">
        <f>SUM('Formulario PPGR2'!$J232:$U232)</f>
        <v>5</v>
      </c>
      <c r="W232" s="691" t="s">
        <v>245</v>
      </c>
      <c r="X232" s="691" t="s">
        <v>258</v>
      </c>
      <c r="Y232" s="713" t="s">
        <v>2739</v>
      </c>
      <c r="Z232" s="714" t="s">
        <v>714</v>
      </c>
      <c r="AA232" s="697"/>
      <c r="AB232" s="697"/>
      <c r="AC232" s="697"/>
      <c r="AD232" s="697"/>
      <c r="AE232" s="697"/>
      <c r="AF232" s="697"/>
      <c r="AG232" s="697"/>
      <c r="AH232" s="697"/>
      <c r="AI232" s="697"/>
      <c r="AJ232" s="697"/>
      <c r="AK232" s="697"/>
      <c r="AL232" s="697"/>
      <c r="AM232" s="697"/>
      <c r="AN232" s="697"/>
      <c r="AO232" s="697"/>
      <c r="AP232" s="697"/>
      <c r="AQ232" s="697"/>
      <c r="AR232" s="697"/>
      <c r="AS232" s="697"/>
      <c r="AT232" s="697"/>
      <c r="AU232" s="697"/>
      <c r="AV232" s="697"/>
      <c r="AW232" s="697"/>
      <c r="AX232" s="697"/>
      <c r="AY232" s="697"/>
      <c r="AZ232" s="697"/>
      <c r="BA232" s="697"/>
      <c r="BB232" s="697"/>
    </row>
    <row r="233" spans="2:54" s="698" customFormat="1" ht="73.150000000000006" customHeight="1" x14ac:dyDescent="0.25">
      <c r="B233" s="694" t="e">
        <f>IF('Formulario PPGR2'!$G233="","",CONCATENATE('Formulario PPGR2'!$C233,".",'Formulario PPGR2'!$D233,".",'Formulario PPGR2'!$E233,".",'Formulario PPGR2'!$F233))</f>
        <v>#REF!</v>
      </c>
      <c r="C233" s="694"/>
      <c r="D233" s="694" t="e">
        <f>IF('Formulario PPGR2'!$G233="","",'Formulario PPGR1'!#REF!)</f>
        <v>#REF!</v>
      </c>
      <c r="E233" s="694" t="e">
        <f>IF('Formulario PPGR2'!$G233="","",'Formulario PPGR1'!#REF!)</f>
        <v>#REF!</v>
      </c>
      <c r="F233" s="694" t="e">
        <f>IF('Formulario PPGR2'!$G233="","",'Formulario PPGR1'!#REF!)</f>
        <v>#REF!</v>
      </c>
      <c r="G233" s="688" t="s">
        <v>192</v>
      </c>
      <c r="H233" s="689" t="s">
        <v>764</v>
      </c>
      <c r="I233" s="713" t="s">
        <v>2740</v>
      </c>
      <c r="J233" s="695"/>
      <c r="K233" s="695"/>
      <c r="L233" s="695">
        <v>1</v>
      </c>
      <c r="M233" s="695"/>
      <c r="N233" s="695"/>
      <c r="O233" s="695">
        <v>1</v>
      </c>
      <c r="P233" s="695"/>
      <c r="Q233" s="695"/>
      <c r="R233" s="695">
        <v>1</v>
      </c>
      <c r="S233" s="695"/>
      <c r="T233" s="695"/>
      <c r="U233" s="695"/>
      <c r="V233" s="696">
        <f>SUM('Formulario PPGR2'!$J233:$U233)</f>
        <v>3</v>
      </c>
      <c r="W233" s="691" t="s">
        <v>258</v>
      </c>
      <c r="X233" s="691"/>
      <c r="Y233" s="713" t="s">
        <v>2741</v>
      </c>
      <c r="Z233" s="714" t="s">
        <v>714</v>
      </c>
      <c r="AA233" s="697"/>
      <c r="AB233" s="697"/>
      <c r="AC233" s="697"/>
      <c r="AD233" s="697"/>
      <c r="AE233" s="697"/>
      <c r="AF233" s="697"/>
      <c r="AG233" s="697"/>
      <c r="AH233" s="697"/>
      <c r="AI233" s="697"/>
      <c r="AJ233" s="697"/>
      <c r="AK233" s="697"/>
      <c r="AL233" s="697"/>
      <c r="AM233" s="697"/>
      <c r="AN233" s="697"/>
      <c r="AO233" s="697"/>
      <c r="AP233" s="697"/>
      <c r="AQ233" s="697"/>
      <c r="AR233" s="697"/>
      <c r="AS233" s="697"/>
      <c r="AT233" s="697"/>
      <c r="AU233" s="697"/>
      <c r="AV233" s="697"/>
      <c r="AW233" s="697"/>
      <c r="AX233" s="697"/>
      <c r="AY233" s="697"/>
      <c r="AZ233" s="697"/>
      <c r="BA233" s="697"/>
      <c r="BB233" s="697"/>
    </row>
    <row r="234" spans="2:54" s="698" customFormat="1" ht="216.75" x14ac:dyDescent="0.25">
      <c r="B234" s="694" t="e">
        <f>IF('Formulario PPGR2'!$G234="","",CONCATENATE('Formulario PPGR2'!$C234,".",'Formulario PPGR2'!$D234,".",'Formulario PPGR2'!$E234,".",'Formulario PPGR2'!$F234))</f>
        <v>#REF!</v>
      </c>
      <c r="C234" s="694"/>
      <c r="D234" s="694" t="e">
        <f>IF('Formulario PPGR2'!$G234="","",'Formulario PPGR1'!#REF!)</f>
        <v>#REF!</v>
      </c>
      <c r="E234" s="694" t="e">
        <f>IF('Formulario PPGR2'!$G234="","",'Formulario PPGR1'!#REF!)</f>
        <v>#REF!</v>
      </c>
      <c r="F234" s="694" t="e">
        <f>IF('Formulario PPGR2'!$G234="","",'Formulario PPGR1'!#REF!)</f>
        <v>#REF!</v>
      </c>
      <c r="G234" s="688" t="s">
        <v>192</v>
      </c>
      <c r="H234" s="689" t="s">
        <v>765</v>
      </c>
      <c r="I234" s="688" t="s">
        <v>766</v>
      </c>
      <c r="J234" s="695" t="s">
        <v>767</v>
      </c>
      <c r="K234" s="695" t="s">
        <v>767</v>
      </c>
      <c r="L234" s="695" t="s">
        <v>767</v>
      </c>
      <c r="M234" s="695">
        <v>1</v>
      </c>
      <c r="N234" s="695" t="s">
        <v>767</v>
      </c>
      <c r="O234" s="695" t="s">
        <v>767</v>
      </c>
      <c r="P234" s="695" t="s">
        <v>767</v>
      </c>
      <c r="Q234" s="695" t="s">
        <v>767</v>
      </c>
      <c r="R234" s="695" t="s">
        <v>767</v>
      </c>
      <c r="S234" s="695" t="s">
        <v>767</v>
      </c>
      <c r="T234" s="695" t="s">
        <v>767</v>
      </c>
      <c r="U234" s="695" t="s">
        <v>767</v>
      </c>
      <c r="V234" s="696">
        <f>SUM('Formulario PPGR2'!$J234:$U234)</f>
        <v>1</v>
      </c>
      <c r="W234" s="691" t="s">
        <v>768</v>
      </c>
      <c r="X234" s="691"/>
      <c r="Y234" s="701" t="s">
        <v>769</v>
      </c>
      <c r="Z234" s="714" t="s">
        <v>196</v>
      </c>
      <c r="AA234" s="697"/>
      <c r="AB234" s="697"/>
      <c r="AC234" s="697"/>
      <c r="AD234" s="697"/>
      <c r="AE234" s="697"/>
      <c r="AF234" s="697"/>
      <c r="AG234" s="697"/>
      <c r="AH234" s="697"/>
      <c r="AI234" s="697"/>
      <c r="AJ234" s="697"/>
      <c r="AK234" s="697"/>
      <c r="AL234" s="697"/>
      <c r="AM234" s="697"/>
      <c r="AN234" s="697"/>
      <c r="AO234" s="697"/>
      <c r="AP234" s="697"/>
      <c r="AQ234" s="697"/>
      <c r="AR234" s="697"/>
      <c r="AS234" s="697"/>
      <c r="AT234" s="697"/>
      <c r="AU234" s="697"/>
      <c r="AV234" s="697"/>
      <c r="AW234" s="697"/>
      <c r="AX234" s="697"/>
      <c r="AY234" s="697"/>
      <c r="AZ234" s="697"/>
      <c r="BA234" s="697"/>
      <c r="BB234" s="697"/>
    </row>
    <row r="235" spans="2:54" s="698" customFormat="1" ht="216.75" x14ac:dyDescent="0.25">
      <c r="B235" s="694" t="e">
        <f>IF('Formulario PPGR2'!$G235="","",CONCATENATE('Formulario PPGR2'!$C235,".",'Formulario PPGR2'!$D235,".",'Formulario PPGR2'!$E235,".",'Formulario PPGR2'!$F235))</f>
        <v>#REF!</v>
      </c>
      <c r="C235" s="694"/>
      <c r="D235" s="694" t="e">
        <f>IF('Formulario PPGR2'!$G235="","",'Formulario PPGR1'!#REF!)</f>
        <v>#REF!</v>
      </c>
      <c r="E235" s="694" t="e">
        <f>IF('Formulario PPGR2'!$G235="","",'Formulario PPGR1'!#REF!)</f>
        <v>#REF!</v>
      </c>
      <c r="F235" s="694" t="e">
        <f>IF('Formulario PPGR2'!$G235="","",'Formulario PPGR1'!#REF!)</f>
        <v>#REF!</v>
      </c>
      <c r="G235" s="688" t="s">
        <v>192</v>
      </c>
      <c r="H235" s="689" t="s">
        <v>770</v>
      </c>
      <c r="I235" s="688" t="s">
        <v>771</v>
      </c>
      <c r="J235" s="695">
        <v>1</v>
      </c>
      <c r="K235" s="695" t="s">
        <v>767</v>
      </c>
      <c r="L235" s="695" t="s">
        <v>767</v>
      </c>
      <c r="M235" s="695">
        <v>1</v>
      </c>
      <c r="N235" s="695" t="s">
        <v>767</v>
      </c>
      <c r="O235" s="695" t="s">
        <v>767</v>
      </c>
      <c r="P235" s="695">
        <v>1</v>
      </c>
      <c r="Q235" s="695" t="s">
        <v>767</v>
      </c>
      <c r="R235" s="695" t="s">
        <v>767</v>
      </c>
      <c r="S235" s="695">
        <v>1</v>
      </c>
      <c r="T235" s="695" t="s">
        <v>767</v>
      </c>
      <c r="U235" s="695" t="s">
        <v>767</v>
      </c>
      <c r="V235" s="696">
        <f>SUM('Formulario PPGR2'!$J235:$U235)</f>
        <v>4</v>
      </c>
      <c r="W235" s="691" t="s">
        <v>772</v>
      </c>
      <c r="X235" s="691"/>
      <c r="Y235" s="702" t="s">
        <v>773</v>
      </c>
      <c r="Z235" s="714" t="s">
        <v>196</v>
      </c>
      <c r="AA235" s="697"/>
      <c r="AB235" s="697"/>
      <c r="AC235" s="697"/>
      <c r="AD235" s="697"/>
      <c r="AE235" s="697"/>
      <c r="AF235" s="697"/>
      <c r="AG235" s="697"/>
      <c r="AH235" s="697"/>
      <c r="AI235" s="697"/>
      <c r="AJ235" s="697"/>
      <c r="AK235" s="697"/>
      <c r="AL235" s="697"/>
      <c r="AM235" s="697"/>
      <c r="AN235" s="697"/>
      <c r="AO235" s="697"/>
      <c r="AP235" s="697"/>
      <c r="AQ235" s="697"/>
      <c r="AR235" s="697"/>
      <c r="AS235" s="697"/>
      <c r="AT235" s="697"/>
      <c r="AU235" s="697"/>
      <c r="AV235" s="697"/>
      <c r="AW235" s="697"/>
      <c r="AX235" s="697"/>
      <c r="AY235" s="697"/>
      <c r="AZ235" s="697"/>
      <c r="BA235" s="697"/>
      <c r="BB235" s="697"/>
    </row>
    <row r="236" spans="2:54" s="698" customFormat="1" ht="85.9" customHeight="1" x14ac:dyDescent="0.25">
      <c r="B236" s="694" t="e">
        <f>IF('Formulario PPGR2'!$G236="","",CONCATENATE('Formulario PPGR2'!$C236,".",'Formulario PPGR2'!$D236,".",'Formulario PPGR2'!$E236,".",'Formulario PPGR2'!$F236))</f>
        <v>#REF!</v>
      </c>
      <c r="C236" s="694"/>
      <c r="D236" s="694" t="e">
        <f>IF('Formulario PPGR2'!$G236="","",'Formulario PPGR1'!#REF!)</f>
        <v>#REF!</v>
      </c>
      <c r="E236" s="694" t="e">
        <f>IF('Formulario PPGR2'!$G236="","",'Formulario PPGR1'!#REF!)</f>
        <v>#REF!</v>
      </c>
      <c r="F236" s="694" t="e">
        <f>IF('Formulario PPGR2'!$G236="","",'Formulario PPGR1'!#REF!)</f>
        <v>#REF!</v>
      </c>
      <c r="G236" s="688" t="s">
        <v>192</v>
      </c>
      <c r="H236" s="689" t="s">
        <v>774</v>
      </c>
      <c r="I236" s="688" t="s">
        <v>775</v>
      </c>
      <c r="J236" s="695" t="s">
        <v>767</v>
      </c>
      <c r="K236" s="695" t="s">
        <v>767</v>
      </c>
      <c r="L236" s="695" t="s">
        <v>767</v>
      </c>
      <c r="M236" s="695">
        <v>1</v>
      </c>
      <c r="N236" s="695" t="s">
        <v>767</v>
      </c>
      <c r="O236" s="695" t="s">
        <v>767</v>
      </c>
      <c r="P236" s="695">
        <v>1</v>
      </c>
      <c r="Q236" s="695" t="s">
        <v>767</v>
      </c>
      <c r="R236" s="695" t="s">
        <v>767</v>
      </c>
      <c r="S236" s="695">
        <v>1</v>
      </c>
      <c r="T236" s="695" t="s">
        <v>767</v>
      </c>
      <c r="U236" s="695" t="s">
        <v>767</v>
      </c>
      <c r="V236" s="696">
        <f>SUM('Formulario PPGR2'!$J236:$U236)</f>
        <v>3</v>
      </c>
      <c r="W236" s="691" t="s">
        <v>776</v>
      </c>
      <c r="X236" s="691"/>
      <c r="Y236" s="702" t="s">
        <v>777</v>
      </c>
      <c r="Z236" s="714" t="s">
        <v>196</v>
      </c>
      <c r="AA236" s="697"/>
      <c r="AB236" s="697"/>
      <c r="AC236" s="697"/>
      <c r="AD236" s="697"/>
      <c r="AE236" s="697"/>
      <c r="AF236" s="697"/>
      <c r="AG236" s="697"/>
      <c r="AH236" s="697"/>
      <c r="AI236" s="697"/>
      <c r="AJ236" s="697"/>
      <c r="AK236" s="697"/>
      <c r="AL236" s="697"/>
      <c r="AM236" s="697"/>
      <c r="AN236" s="697"/>
      <c r="AO236" s="697"/>
      <c r="AP236" s="697"/>
      <c r="AQ236" s="697"/>
      <c r="AR236" s="697"/>
      <c r="AS236" s="697"/>
      <c r="AT236" s="697"/>
      <c r="AU236" s="697"/>
      <c r="AV236" s="697"/>
      <c r="AW236" s="697"/>
      <c r="AX236" s="697"/>
      <c r="AY236" s="697"/>
      <c r="AZ236" s="697"/>
      <c r="BA236" s="697"/>
      <c r="BB236" s="697"/>
    </row>
    <row r="237" spans="2:54" s="698" customFormat="1" ht="216.75" x14ac:dyDescent="0.25">
      <c r="B237" s="694" t="e">
        <f>IF('Formulario PPGR2'!$G237="","",CONCATENATE('Formulario PPGR2'!$C237,".",'Formulario PPGR2'!$D237,".",'Formulario PPGR2'!$E237,".",'Formulario PPGR2'!$F237))</f>
        <v>#REF!</v>
      </c>
      <c r="C237" s="694"/>
      <c r="D237" s="694" t="e">
        <f>IF('Formulario PPGR2'!$G237="","",'Formulario PPGR1'!#REF!)</f>
        <v>#REF!</v>
      </c>
      <c r="E237" s="694" t="e">
        <f>IF('Formulario PPGR2'!$G237="","",'Formulario PPGR1'!#REF!)</f>
        <v>#REF!</v>
      </c>
      <c r="F237" s="694" t="e">
        <f>IF('Formulario PPGR2'!$G237="","",'Formulario PPGR1'!#REF!)</f>
        <v>#REF!</v>
      </c>
      <c r="G237" s="688" t="s">
        <v>192</v>
      </c>
      <c r="H237" s="689" t="s">
        <v>778</v>
      </c>
      <c r="I237" s="688" t="s">
        <v>779</v>
      </c>
      <c r="J237" s="695" t="s">
        <v>767</v>
      </c>
      <c r="K237" s="695" t="s">
        <v>767</v>
      </c>
      <c r="L237" s="695" t="s">
        <v>767</v>
      </c>
      <c r="M237" s="695" t="s">
        <v>767</v>
      </c>
      <c r="N237" s="695" t="s">
        <v>767</v>
      </c>
      <c r="O237" s="695">
        <v>1</v>
      </c>
      <c r="P237" s="695" t="s">
        <v>767</v>
      </c>
      <c r="Q237" s="695" t="s">
        <v>767</v>
      </c>
      <c r="R237" s="695" t="s">
        <v>767</v>
      </c>
      <c r="S237" s="695" t="s">
        <v>767</v>
      </c>
      <c r="T237" s="695" t="s">
        <v>767</v>
      </c>
      <c r="U237" s="695">
        <v>1</v>
      </c>
      <c r="V237" s="696">
        <f>SUM('Formulario PPGR2'!$J237:$U237)</f>
        <v>2</v>
      </c>
      <c r="W237" s="691" t="s">
        <v>780</v>
      </c>
      <c r="X237" s="691"/>
      <c r="Y237" s="702" t="s">
        <v>781</v>
      </c>
      <c r="Z237" s="714" t="s">
        <v>196</v>
      </c>
      <c r="AA237" s="697"/>
      <c r="AB237" s="697"/>
      <c r="AC237" s="697"/>
      <c r="AD237" s="697"/>
      <c r="AE237" s="697"/>
      <c r="AF237" s="697"/>
      <c r="AG237" s="697"/>
      <c r="AH237" s="697"/>
      <c r="AI237" s="697"/>
      <c r="AJ237" s="697"/>
      <c r="AK237" s="697"/>
      <c r="AL237" s="697"/>
      <c r="AM237" s="697"/>
      <c r="AN237" s="697"/>
      <c r="AO237" s="697"/>
      <c r="AP237" s="697"/>
      <c r="AQ237" s="697"/>
      <c r="AR237" s="697"/>
      <c r="AS237" s="697"/>
      <c r="AT237" s="697"/>
      <c r="AU237" s="697"/>
      <c r="AV237" s="697"/>
      <c r="AW237" s="697"/>
      <c r="AX237" s="697"/>
      <c r="AY237" s="697"/>
      <c r="AZ237" s="697"/>
      <c r="BA237" s="697"/>
      <c r="BB237" s="697"/>
    </row>
    <row r="238" spans="2:54" s="698" customFormat="1" ht="71.45" customHeight="1" x14ac:dyDescent="0.25">
      <c r="B238" s="694" t="e">
        <f>IF('Formulario PPGR2'!$G238="","",CONCATENATE('Formulario PPGR2'!$C238,".",'Formulario PPGR2'!$D238,".",'Formulario PPGR2'!$E238,".",'Formulario PPGR2'!$F238))</f>
        <v>#REF!</v>
      </c>
      <c r="C238" s="694"/>
      <c r="D238" s="694" t="e">
        <f>IF('Formulario PPGR2'!$G238="","",'Formulario PPGR1'!#REF!)</f>
        <v>#REF!</v>
      </c>
      <c r="E238" s="694" t="e">
        <f>IF('Formulario PPGR2'!$G238="","",'Formulario PPGR1'!#REF!)</f>
        <v>#REF!</v>
      </c>
      <c r="F238" s="694" t="e">
        <f>IF('Formulario PPGR2'!$G238="","",'Formulario PPGR1'!#REF!)</f>
        <v>#REF!</v>
      </c>
      <c r="G238" s="688" t="s">
        <v>192</v>
      </c>
      <c r="H238" s="689" t="s">
        <v>782</v>
      </c>
      <c r="I238" s="688" t="s">
        <v>783</v>
      </c>
      <c r="J238" s="695" t="s">
        <v>767</v>
      </c>
      <c r="K238" s="695" t="s">
        <v>767</v>
      </c>
      <c r="L238" s="695" t="s">
        <v>767</v>
      </c>
      <c r="M238" s="695">
        <v>1</v>
      </c>
      <c r="N238" s="695" t="s">
        <v>767</v>
      </c>
      <c r="O238" s="695" t="s">
        <v>767</v>
      </c>
      <c r="P238" s="695" t="s">
        <v>767</v>
      </c>
      <c r="Q238" s="695">
        <v>1</v>
      </c>
      <c r="R238" s="695" t="s">
        <v>767</v>
      </c>
      <c r="S238" s="695" t="s">
        <v>767</v>
      </c>
      <c r="T238" s="695" t="s">
        <v>767</v>
      </c>
      <c r="U238" s="695">
        <v>1</v>
      </c>
      <c r="V238" s="696">
        <f>SUM('Formulario PPGR2'!$J238:$U238)</f>
        <v>3</v>
      </c>
      <c r="W238" s="691" t="s">
        <v>784</v>
      </c>
      <c r="X238" s="691"/>
      <c r="Y238" s="702" t="s">
        <v>785</v>
      </c>
      <c r="Z238" s="714" t="s">
        <v>196</v>
      </c>
      <c r="AA238" s="697"/>
      <c r="AB238" s="697"/>
      <c r="AC238" s="697"/>
      <c r="AD238" s="697"/>
      <c r="AE238" s="697"/>
      <c r="AF238" s="697"/>
      <c r="AG238" s="697"/>
      <c r="AH238" s="697"/>
      <c r="AI238" s="697"/>
      <c r="AJ238" s="697"/>
      <c r="AK238" s="697"/>
      <c r="AL238" s="697"/>
      <c r="AM238" s="697"/>
      <c r="AN238" s="697"/>
      <c r="AO238" s="697"/>
      <c r="AP238" s="697"/>
      <c r="AQ238" s="697"/>
      <c r="AR238" s="697"/>
      <c r="AS238" s="697"/>
      <c r="AT238" s="697"/>
      <c r="AU238" s="697"/>
      <c r="AV238" s="697"/>
      <c r="AW238" s="697"/>
      <c r="AX238" s="697"/>
      <c r="AY238" s="697"/>
      <c r="AZ238" s="697"/>
      <c r="BA238" s="697"/>
      <c r="BB238" s="697"/>
    </row>
    <row r="239" spans="2:54" s="698" customFormat="1" ht="141" customHeight="1" x14ac:dyDescent="0.25">
      <c r="B239" s="694" t="e">
        <f>IF('Formulario PPGR2'!$G239="","",CONCATENATE('Formulario PPGR2'!$C239,".",'Formulario PPGR2'!$D239,".",'Formulario PPGR2'!$E239,".",'Formulario PPGR2'!$F239))</f>
        <v>#REF!</v>
      </c>
      <c r="C239" s="694"/>
      <c r="D239" s="694" t="e">
        <f>IF('Formulario PPGR2'!$G239="","",'Formulario PPGR1'!#REF!)</f>
        <v>#REF!</v>
      </c>
      <c r="E239" s="694" t="e">
        <f>IF('Formulario PPGR2'!$G239="","",'Formulario PPGR1'!#REF!)</f>
        <v>#REF!</v>
      </c>
      <c r="F239" s="694" t="e">
        <f>IF('Formulario PPGR2'!$G239="","",'Formulario PPGR1'!#REF!)</f>
        <v>#REF!</v>
      </c>
      <c r="G239" s="688" t="s">
        <v>192</v>
      </c>
      <c r="H239" s="689" t="s">
        <v>786</v>
      </c>
      <c r="I239" s="688" t="s">
        <v>787</v>
      </c>
      <c r="J239" s="695" t="s">
        <v>767</v>
      </c>
      <c r="K239" s="695" t="s">
        <v>767</v>
      </c>
      <c r="L239" s="695" t="s">
        <v>767</v>
      </c>
      <c r="M239" s="695">
        <v>1</v>
      </c>
      <c r="N239" s="695"/>
      <c r="O239" s="695"/>
      <c r="P239" s="695"/>
      <c r="Q239" s="695"/>
      <c r="R239" s="695"/>
      <c r="S239" s="695"/>
      <c r="T239" s="695"/>
      <c r="U239" s="695"/>
      <c r="V239" s="696">
        <f>SUM('Formulario PPGR2'!$J239:$U239)</f>
        <v>1</v>
      </c>
      <c r="W239" s="691" t="s">
        <v>768</v>
      </c>
      <c r="X239" s="691"/>
      <c r="Y239" s="702" t="s">
        <v>788</v>
      </c>
      <c r="Z239" s="714" t="s">
        <v>196</v>
      </c>
      <c r="AA239" s="697"/>
      <c r="AB239" s="697"/>
      <c r="AC239" s="697"/>
      <c r="AD239" s="697"/>
      <c r="AE239" s="697"/>
      <c r="AF239" s="697"/>
      <c r="AG239" s="697"/>
      <c r="AH239" s="697"/>
      <c r="AI239" s="697"/>
      <c r="AJ239" s="697"/>
      <c r="AK239" s="697"/>
      <c r="AL239" s="697"/>
      <c r="AM239" s="697"/>
      <c r="AN239" s="697"/>
      <c r="AO239" s="697"/>
      <c r="AP239" s="697"/>
      <c r="AQ239" s="697"/>
      <c r="AR239" s="697"/>
      <c r="AS239" s="697"/>
      <c r="AT239" s="697"/>
      <c r="AU239" s="697"/>
      <c r="AV239" s="697"/>
      <c r="AW239" s="697"/>
      <c r="AX239" s="697"/>
      <c r="AY239" s="697"/>
      <c r="AZ239" s="697"/>
      <c r="BA239" s="697"/>
      <c r="BB239" s="697"/>
    </row>
    <row r="240" spans="2:54" s="698" customFormat="1" ht="216.75" x14ac:dyDescent="0.25">
      <c r="B240" s="694" t="e">
        <f>IF('Formulario PPGR2'!$G240="","",CONCATENATE('Formulario PPGR2'!$C240,".",'Formulario PPGR2'!$D240,".",'Formulario PPGR2'!$E240,".",'Formulario PPGR2'!$F240))</f>
        <v>#REF!</v>
      </c>
      <c r="C240" s="694"/>
      <c r="D240" s="694" t="e">
        <f>IF('Formulario PPGR2'!$G240="","",'Formulario PPGR1'!#REF!)</f>
        <v>#REF!</v>
      </c>
      <c r="E240" s="694" t="e">
        <f>IF('Formulario PPGR2'!$G240="","",'Formulario PPGR1'!#REF!)</f>
        <v>#REF!</v>
      </c>
      <c r="F240" s="694" t="e">
        <f>IF('Formulario PPGR2'!$G240="","",'Formulario PPGR1'!#REF!)</f>
        <v>#REF!</v>
      </c>
      <c r="G240" s="688" t="s">
        <v>192</v>
      </c>
      <c r="H240" s="689" t="s">
        <v>789</v>
      </c>
      <c r="I240" s="688" t="s">
        <v>790</v>
      </c>
      <c r="J240" s="695"/>
      <c r="K240" s="695"/>
      <c r="L240" s="695"/>
      <c r="M240" s="695">
        <v>1</v>
      </c>
      <c r="N240" s="695"/>
      <c r="O240" s="695"/>
      <c r="P240" s="695"/>
      <c r="Q240" s="695"/>
      <c r="R240" s="695"/>
      <c r="S240" s="695"/>
      <c r="T240" s="695"/>
      <c r="U240" s="695"/>
      <c r="V240" s="696">
        <f>SUM('Formulario PPGR2'!$J240:$U240)</f>
        <v>1</v>
      </c>
      <c r="W240" s="691" t="s">
        <v>780</v>
      </c>
      <c r="X240" s="691"/>
      <c r="Y240" s="702" t="s">
        <v>781</v>
      </c>
      <c r="Z240" s="714" t="s">
        <v>196</v>
      </c>
      <c r="AA240" s="697"/>
      <c r="AB240" s="697"/>
      <c r="AC240" s="697"/>
      <c r="AD240" s="697"/>
      <c r="AE240" s="697"/>
      <c r="AF240" s="697"/>
      <c r="AG240" s="697"/>
      <c r="AH240" s="697"/>
      <c r="AI240" s="697"/>
      <c r="AJ240" s="697"/>
      <c r="AK240" s="697"/>
      <c r="AL240" s="697"/>
      <c r="AM240" s="697"/>
      <c r="AN240" s="697"/>
      <c r="AO240" s="697"/>
      <c r="AP240" s="697"/>
      <c r="AQ240" s="697"/>
      <c r="AR240" s="697"/>
      <c r="AS240" s="697"/>
      <c r="AT240" s="697"/>
      <c r="AU240" s="697"/>
      <c r="AV240" s="697"/>
      <c r="AW240" s="697"/>
      <c r="AX240" s="697"/>
      <c r="AY240" s="697"/>
      <c r="AZ240" s="697"/>
      <c r="BA240" s="697"/>
      <c r="BB240" s="697"/>
    </row>
    <row r="241" spans="2:54" s="698" customFormat="1" ht="64.900000000000006" customHeight="1" x14ac:dyDescent="0.25">
      <c r="B241" s="694" t="e">
        <f>IF('Formulario PPGR2'!$G241="","",CONCATENATE('Formulario PPGR2'!$C241,".",'Formulario PPGR2'!$D241,".",'Formulario PPGR2'!$E241,".",'Formulario PPGR2'!$F241))</f>
        <v>#REF!</v>
      </c>
      <c r="C241" s="694"/>
      <c r="D241" s="694" t="e">
        <f>IF('Formulario PPGR2'!$G241="","",'Formulario PPGR1'!#REF!)</f>
        <v>#REF!</v>
      </c>
      <c r="E241" s="694" t="e">
        <f>IF('Formulario PPGR2'!$G241="","",'Formulario PPGR1'!#REF!)</f>
        <v>#REF!</v>
      </c>
      <c r="F241" s="694" t="e">
        <f>IF('Formulario PPGR2'!$G241="","",'Formulario PPGR1'!#REF!)</f>
        <v>#REF!</v>
      </c>
      <c r="G241" s="688" t="s">
        <v>192</v>
      </c>
      <c r="H241" s="689" t="s">
        <v>791</v>
      </c>
      <c r="I241" s="688" t="s">
        <v>792</v>
      </c>
      <c r="J241" s="695"/>
      <c r="K241" s="695"/>
      <c r="L241" s="695"/>
      <c r="M241" s="695"/>
      <c r="N241" s="695"/>
      <c r="O241" s="695"/>
      <c r="P241" s="695"/>
      <c r="Q241" s="695"/>
      <c r="R241" s="695"/>
      <c r="S241" s="695"/>
      <c r="T241" s="695"/>
      <c r="U241" s="695">
        <v>1</v>
      </c>
      <c r="V241" s="696">
        <f>SUM('Formulario PPGR2'!$J241:$U241)</f>
        <v>1</v>
      </c>
      <c r="W241" s="691" t="s">
        <v>663</v>
      </c>
      <c r="X241" s="691"/>
      <c r="Y241" s="702" t="s">
        <v>793</v>
      </c>
      <c r="Z241" s="714" t="s">
        <v>196</v>
      </c>
      <c r="AA241" s="697"/>
      <c r="AB241" s="697"/>
      <c r="AC241" s="697"/>
      <c r="AD241" s="697"/>
      <c r="AE241" s="697"/>
      <c r="AF241" s="697"/>
      <c r="AG241" s="697"/>
      <c r="AH241" s="697"/>
      <c r="AI241" s="697"/>
      <c r="AJ241" s="697"/>
      <c r="AK241" s="697"/>
      <c r="AL241" s="697"/>
      <c r="AM241" s="697"/>
      <c r="AN241" s="697"/>
      <c r="AO241" s="697"/>
      <c r="AP241" s="697"/>
      <c r="AQ241" s="697"/>
      <c r="AR241" s="697"/>
      <c r="AS241" s="697"/>
      <c r="AT241" s="697"/>
      <c r="AU241" s="697"/>
      <c r="AV241" s="697"/>
      <c r="AW241" s="697"/>
      <c r="AX241" s="697"/>
      <c r="AY241" s="697"/>
      <c r="AZ241" s="697"/>
      <c r="BA241" s="697"/>
      <c r="BB241" s="697"/>
    </row>
    <row r="242" spans="2:54" s="698" customFormat="1" ht="114" customHeight="1" x14ac:dyDescent="0.25">
      <c r="B242" s="694" t="e">
        <f>IF('Formulario PPGR2'!$G242="","",CONCATENATE('Formulario PPGR2'!$C242,".",'Formulario PPGR2'!$D242,".",'Formulario PPGR2'!$E242,".",'Formulario PPGR2'!$F242))</f>
        <v>#REF!</v>
      </c>
      <c r="C242" s="694"/>
      <c r="D242" s="694" t="e">
        <f>IF('Formulario PPGR2'!$G242="","",'Formulario PPGR1'!#REF!)</f>
        <v>#REF!</v>
      </c>
      <c r="E242" s="694" t="e">
        <f>IF('Formulario PPGR2'!$G242="","",'Formulario PPGR1'!#REF!)</f>
        <v>#REF!</v>
      </c>
      <c r="F242" s="694" t="e">
        <f>IF('Formulario PPGR2'!$G242="","",'Formulario PPGR1'!#REF!)</f>
        <v>#REF!</v>
      </c>
      <c r="G242" s="688" t="s">
        <v>192</v>
      </c>
      <c r="H242" s="689" t="s">
        <v>794</v>
      </c>
      <c r="I242" s="688" t="s">
        <v>795</v>
      </c>
      <c r="J242" s="695"/>
      <c r="K242" s="695"/>
      <c r="L242" s="695"/>
      <c r="M242" s="695"/>
      <c r="N242" s="695"/>
      <c r="O242" s="695"/>
      <c r="P242" s="695"/>
      <c r="Q242" s="695"/>
      <c r="R242" s="695"/>
      <c r="S242" s="695"/>
      <c r="T242" s="695"/>
      <c r="U242" s="695">
        <v>1</v>
      </c>
      <c r="V242" s="696">
        <f>SUM('Formulario PPGR2'!$J242:$U242)</f>
        <v>1</v>
      </c>
      <c r="W242" s="691" t="s">
        <v>780</v>
      </c>
      <c r="X242" s="691"/>
      <c r="Y242" s="702" t="s">
        <v>796</v>
      </c>
      <c r="Z242" s="714" t="s">
        <v>196</v>
      </c>
      <c r="AA242" s="697"/>
      <c r="AB242" s="697"/>
      <c r="AC242" s="697"/>
      <c r="AD242" s="697"/>
      <c r="AE242" s="697"/>
      <c r="AF242" s="697"/>
      <c r="AG242" s="697"/>
      <c r="AH242" s="697"/>
      <c r="AI242" s="697"/>
      <c r="AJ242" s="697"/>
      <c r="AK242" s="697"/>
      <c r="AL242" s="697"/>
      <c r="AM242" s="697"/>
      <c r="AN242" s="697"/>
      <c r="AO242" s="697"/>
      <c r="AP242" s="697"/>
      <c r="AQ242" s="697"/>
      <c r="AR242" s="697"/>
      <c r="AS242" s="697"/>
      <c r="AT242" s="697"/>
      <c r="AU242" s="697"/>
      <c r="AV242" s="697"/>
      <c r="AW242" s="697"/>
      <c r="AX242" s="697"/>
      <c r="AY242" s="697"/>
      <c r="AZ242" s="697"/>
      <c r="BA242" s="697"/>
      <c r="BB242" s="697"/>
    </row>
    <row r="243" spans="2:54" s="698" customFormat="1" ht="57.6" customHeight="1" x14ac:dyDescent="0.25">
      <c r="B243" s="694" t="e">
        <f>IF('Formulario PPGR2'!$G243="","",CONCATENATE('Formulario PPGR2'!$C243,".",'Formulario PPGR2'!$D243,".",'Formulario PPGR2'!$E243,".",'Formulario PPGR2'!$F243))</f>
        <v>#REF!</v>
      </c>
      <c r="C243" s="694"/>
      <c r="D243" s="694" t="e">
        <f>IF('Formulario PPGR2'!$G243="","",'Formulario PPGR1'!#REF!)</f>
        <v>#REF!</v>
      </c>
      <c r="E243" s="694" t="e">
        <f>IF('Formulario PPGR2'!$G243="","",'Formulario PPGR1'!#REF!)</f>
        <v>#REF!</v>
      </c>
      <c r="F243" s="694" t="e">
        <f>IF('Formulario PPGR2'!$G243="","",'Formulario PPGR1'!#REF!)</f>
        <v>#REF!</v>
      </c>
      <c r="G243" s="688" t="s">
        <v>195</v>
      </c>
      <c r="H243" s="689" t="s">
        <v>797</v>
      </c>
      <c r="I243" s="688" t="s">
        <v>798</v>
      </c>
      <c r="J243" s="695"/>
      <c r="K243" s="695"/>
      <c r="L243" s="695">
        <v>1</v>
      </c>
      <c r="M243" s="695"/>
      <c r="N243" s="695"/>
      <c r="O243" s="695"/>
      <c r="P243" s="695"/>
      <c r="Q243" s="695"/>
      <c r="R243" s="695"/>
      <c r="S243" s="695"/>
      <c r="T243" s="695"/>
      <c r="U243" s="695"/>
      <c r="V243" s="696">
        <f>SUM('Formulario PPGR2'!$J243:$U243)</f>
        <v>1</v>
      </c>
      <c r="W243" s="691" t="s">
        <v>245</v>
      </c>
      <c r="X243" s="691"/>
      <c r="Y243" s="688" t="s">
        <v>799</v>
      </c>
      <c r="Z243" s="714" t="s">
        <v>196</v>
      </c>
      <c r="AA243" s="697"/>
      <c r="AB243" s="697"/>
      <c r="AC243" s="697"/>
      <c r="AD243" s="697"/>
      <c r="AE243" s="697"/>
      <c r="AF243" s="697"/>
      <c r="AG243" s="697"/>
      <c r="AH243" s="697"/>
      <c r="AI243" s="697"/>
      <c r="AJ243" s="697"/>
      <c r="AK243" s="697"/>
      <c r="AL243" s="697"/>
      <c r="AM243" s="697"/>
      <c r="AN243" s="697"/>
      <c r="AO243" s="697"/>
      <c r="AP243" s="697"/>
      <c r="AQ243" s="697"/>
      <c r="AR243" s="697"/>
      <c r="AS243" s="697"/>
      <c r="AT243" s="697"/>
      <c r="AU243" s="697"/>
      <c r="AV243" s="697"/>
      <c r="AW243" s="697"/>
      <c r="AX243" s="697"/>
      <c r="AY243" s="697"/>
      <c r="AZ243" s="697"/>
      <c r="BA243" s="697"/>
      <c r="BB243" s="697"/>
    </row>
    <row r="244" spans="2:54" s="698" customFormat="1" ht="127.5" x14ac:dyDescent="0.25">
      <c r="B244" s="694" t="e">
        <f>IF('Formulario PPGR2'!$G244="","",CONCATENATE('Formulario PPGR2'!$C244,".",'Formulario PPGR2'!$D244,".",'Formulario PPGR2'!$E244,".",'Formulario PPGR2'!$F244))</f>
        <v>#REF!</v>
      </c>
      <c r="C244" s="694"/>
      <c r="D244" s="694" t="e">
        <f>IF('Formulario PPGR2'!$G244="","",'Formulario PPGR1'!#REF!)</f>
        <v>#REF!</v>
      </c>
      <c r="E244" s="694" t="e">
        <f>IF('Formulario PPGR2'!$G244="","",'Formulario PPGR1'!#REF!)</f>
        <v>#REF!</v>
      </c>
      <c r="F244" s="694" t="e">
        <f>IF('Formulario PPGR2'!$G244="","",'Formulario PPGR1'!#REF!)</f>
        <v>#REF!</v>
      </c>
      <c r="G244" s="688" t="s">
        <v>195</v>
      </c>
      <c r="H244" s="689" t="s">
        <v>800</v>
      </c>
      <c r="I244" s="688" t="s">
        <v>801</v>
      </c>
      <c r="J244" s="695"/>
      <c r="K244" s="695"/>
      <c r="L244" s="695"/>
      <c r="M244" s="695">
        <v>1</v>
      </c>
      <c r="N244" s="695"/>
      <c r="O244" s="695"/>
      <c r="P244" s="695"/>
      <c r="Q244" s="695"/>
      <c r="R244" s="695"/>
      <c r="S244" s="695"/>
      <c r="T244" s="695"/>
      <c r="U244" s="695"/>
      <c r="V244" s="696">
        <f>SUM('Formulario PPGR2'!$J244:$U244)</f>
        <v>1</v>
      </c>
      <c r="W244" s="691" t="s">
        <v>245</v>
      </c>
      <c r="X244" s="691"/>
      <c r="Y244" s="688" t="s">
        <v>802</v>
      </c>
      <c r="Z244" s="714" t="s">
        <v>196</v>
      </c>
      <c r="AA244" s="697"/>
      <c r="AB244" s="697"/>
      <c r="AC244" s="697"/>
      <c r="AD244" s="697"/>
      <c r="AE244" s="697"/>
      <c r="AF244" s="697"/>
      <c r="AG244" s="697"/>
      <c r="AH244" s="697"/>
      <c r="AI244" s="697"/>
      <c r="AJ244" s="697"/>
      <c r="AK244" s="697"/>
      <c r="AL244" s="697"/>
      <c r="AM244" s="697"/>
      <c r="AN244" s="697"/>
      <c r="AO244" s="697"/>
      <c r="AP244" s="697"/>
      <c r="AQ244" s="697"/>
      <c r="AR244" s="697"/>
      <c r="AS244" s="697"/>
      <c r="AT244" s="697"/>
      <c r="AU244" s="697"/>
      <c r="AV244" s="697"/>
      <c r="AW244" s="697"/>
      <c r="AX244" s="697"/>
      <c r="AY244" s="697"/>
      <c r="AZ244" s="697"/>
      <c r="BA244" s="697"/>
      <c r="BB244" s="697"/>
    </row>
    <row r="245" spans="2:54" s="698" customFormat="1" ht="89.25" x14ac:dyDescent="0.25">
      <c r="B245" s="694" t="e">
        <f>IF('Formulario PPGR2'!$G245="","",CONCATENATE('Formulario PPGR2'!$C245,".",'Formulario PPGR2'!$D245,".",'Formulario PPGR2'!$E245,".",'Formulario PPGR2'!$F245))</f>
        <v>#REF!</v>
      </c>
      <c r="C245" s="694"/>
      <c r="D245" s="694" t="e">
        <f>IF('Formulario PPGR2'!$G245="","",'Formulario PPGR1'!#REF!)</f>
        <v>#REF!</v>
      </c>
      <c r="E245" s="694" t="e">
        <f>IF('Formulario PPGR2'!$G245="","",'Formulario PPGR1'!#REF!)</f>
        <v>#REF!</v>
      </c>
      <c r="F245" s="694" t="e">
        <f>IF('Formulario PPGR2'!$G245="","",'Formulario PPGR1'!#REF!)</f>
        <v>#REF!</v>
      </c>
      <c r="G245" s="688" t="s">
        <v>195</v>
      </c>
      <c r="H245" s="689" t="s">
        <v>803</v>
      </c>
      <c r="I245" s="688" t="s">
        <v>804</v>
      </c>
      <c r="J245" s="695"/>
      <c r="K245" s="695"/>
      <c r="L245" s="695"/>
      <c r="M245" s="695"/>
      <c r="N245" s="695"/>
      <c r="O245" s="695"/>
      <c r="P245" s="695"/>
      <c r="Q245" s="695"/>
      <c r="R245" s="695"/>
      <c r="S245" s="695">
        <v>1</v>
      </c>
      <c r="T245" s="695"/>
      <c r="U245" s="695"/>
      <c r="V245" s="696">
        <f>SUM('Formulario PPGR2'!$J245:$U245)</f>
        <v>1</v>
      </c>
      <c r="W245" s="691" t="s">
        <v>245</v>
      </c>
      <c r="X245" s="691"/>
      <c r="Y245" s="688" t="s">
        <v>805</v>
      </c>
      <c r="Z245" s="714" t="s">
        <v>196</v>
      </c>
      <c r="AA245" s="697"/>
      <c r="AB245" s="697"/>
      <c r="AC245" s="697"/>
      <c r="AD245" s="697"/>
      <c r="AE245" s="697"/>
      <c r="AF245" s="697"/>
      <c r="AG245" s="697"/>
      <c r="AH245" s="697"/>
      <c r="AI245" s="697"/>
      <c r="AJ245" s="697"/>
      <c r="AK245" s="697"/>
      <c r="AL245" s="697"/>
      <c r="AM245" s="697"/>
      <c r="AN245" s="697"/>
      <c r="AO245" s="697"/>
      <c r="AP245" s="697"/>
      <c r="AQ245" s="697"/>
      <c r="AR245" s="697"/>
      <c r="AS245" s="697"/>
      <c r="AT245" s="697"/>
      <c r="AU245" s="697"/>
      <c r="AV245" s="697"/>
      <c r="AW245" s="697"/>
      <c r="AX245" s="697"/>
      <c r="AY245" s="697"/>
      <c r="AZ245" s="697"/>
      <c r="BA245" s="697"/>
      <c r="BB245" s="697"/>
    </row>
    <row r="246" spans="2:54" s="698" customFormat="1" ht="165.75" x14ac:dyDescent="0.25">
      <c r="B246" s="694" t="e">
        <f>IF('Formulario PPGR2'!$G246="","",CONCATENATE('Formulario PPGR2'!$C246,".",'Formulario PPGR2'!$D246,".",'Formulario PPGR2'!$E246,".",'Formulario PPGR2'!$F246))</f>
        <v>#REF!</v>
      </c>
      <c r="C246" s="694"/>
      <c r="D246" s="694" t="e">
        <f>IF('Formulario PPGR2'!$G246="","",'Formulario PPGR1'!#REF!)</f>
        <v>#REF!</v>
      </c>
      <c r="E246" s="694" t="e">
        <f>IF('Formulario PPGR2'!$G246="","",'Formulario PPGR1'!#REF!)</f>
        <v>#REF!</v>
      </c>
      <c r="F246" s="694" t="e">
        <f>IF('Formulario PPGR2'!$G246="","",'Formulario PPGR1'!#REF!)</f>
        <v>#REF!</v>
      </c>
      <c r="G246" s="688" t="s">
        <v>195</v>
      </c>
      <c r="H246" s="689" t="s">
        <v>806</v>
      </c>
      <c r="I246" s="688" t="s">
        <v>807</v>
      </c>
      <c r="J246" s="695"/>
      <c r="K246" s="695"/>
      <c r="L246" s="695"/>
      <c r="M246" s="695"/>
      <c r="N246" s="695"/>
      <c r="O246" s="695">
        <v>1</v>
      </c>
      <c r="P246" s="695"/>
      <c r="Q246" s="695"/>
      <c r="R246" s="695"/>
      <c r="S246" s="695"/>
      <c r="T246" s="695"/>
      <c r="U246" s="695"/>
      <c r="V246" s="696">
        <f>SUM('Formulario PPGR2'!$J246:$U246)</f>
        <v>1</v>
      </c>
      <c r="W246" s="691"/>
      <c r="X246" s="691"/>
      <c r="Y246" s="688" t="s">
        <v>808</v>
      </c>
      <c r="Z246" s="714" t="s">
        <v>196</v>
      </c>
      <c r="AA246" s="697"/>
      <c r="AB246" s="697"/>
      <c r="AC246" s="697"/>
      <c r="AD246" s="697"/>
      <c r="AE246" s="697"/>
      <c r="AF246" s="697"/>
      <c r="AG246" s="697"/>
      <c r="AH246" s="697"/>
      <c r="AI246" s="697"/>
      <c r="AJ246" s="697"/>
      <c r="AK246" s="697"/>
      <c r="AL246" s="697"/>
      <c r="AM246" s="697"/>
      <c r="AN246" s="697"/>
      <c r="AO246" s="697"/>
      <c r="AP246" s="697"/>
      <c r="AQ246" s="697"/>
      <c r="AR246" s="697"/>
      <c r="AS246" s="697"/>
      <c r="AT246" s="697"/>
      <c r="AU246" s="697"/>
      <c r="AV246" s="697"/>
      <c r="AW246" s="697"/>
      <c r="AX246" s="697"/>
      <c r="AY246" s="697"/>
      <c r="AZ246" s="697"/>
      <c r="BA246" s="697"/>
      <c r="BB246" s="697"/>
    </row>
    <row r="247" spans="2:54" s="698" customFormat="1" ht="60.6" customHeight="1" x14ac:dyDescent="0.25">
      <c r="B247" s="694" t="e">
        <f>IF('Formulario PPGR2'!$G247="","",CONCATENATE('Formulario PPGR2'!$C247,".",'Formulario PPGR2'!$D247,".",'Formulario PPGR2'!$E247,".",'Formulario PPGR2'!$F247))</f>
        <v>#REF!</v>
      </c>
      <c r="C247" s="694" t="e">
        <f>IF('Formulario PPGR2'!$G247="","",'Formulario PPGR1'!#REF!)</f>
        <v>#REF!</v>
      </c>
      <c r="D247" s="694" t="e">
        <f>IF('Formulario PPGR2'!$G247="","",'Formulario PPGR1'!#REF!)</f>
        <v>#REF!</v>
      </c>
      <c r="E247" s="694" t="e">
        <f>IF('Formulario PPGR2'!$G247="","",'Formulario PPGR1'!#REF!)</f>
        <v>#REF!</v>
      </c>
      <c r="F247" s="694" t="e">
        <f>IF('Formulario PPGR2'!$G247="","",'Formulario PPGR1'!#REF!)</f>
        <v>#REF!</v>
      </c>
      <c r="G247" s="688" t="s">
        <v>198</v>
      </c>
      <c r="H247" s="689" t="s">
        <v>809</v>
      </c>
      <c r="I247" s="688" t="s">
        <v>810</v>
      </c>
      <c r="J247" s="695">
        <v>1</v>
      </c>
      <c r="K247" s="695">
        <v>1</v>
      </c>
      <c r="L247" s="695">
        <v>1</v>
      </c>
      <c r="M247" s="695">
        <v>1</v>
      </c>
      <c r="N247" s="695">
        <v>1</v>
      </c>
      <c r="O247" s="695">
        <v>1</v>
      </c>
      <c r="P247" s="695">
        <v>1</v>
      </c>
      <c r="Q247" s="695">
        <v>1</v>
      </c>
      <c r="R247" s="695">
        <v>1</v>
      </c>
      <c r="S247" s="695">
        <v>1</v>
      </c>
      <c r="T247" s="695">
        <v>1</v>
      </c>
      <c r="U247" s="695">
        <v>1</v>
      </c>
      <c r="V247" s="696">
        <f>SUM('Formulario PPGR2'!$J247:$U247)</f>
        <v>12</v>
      </c>
      <c r="W247" s="691" t="s">
        <v>245</v>
      </c>
      <c r="X247" s="691" t="s">
        <v>258</v>
      </c>
      <c r="Y247" s="688" t="s">
        <v>811</v>
      </c>
      <c r="Z247" s="714" t="s">
        <v>199</v>
      </c>
      <c r="AA247" s="697"/>
      <c r="AB247" s="697"/>
      <c r="AC247" s="697"/>
      <c r="AD247" s="697"/>
      <c r="AE247" s="697"/>
      <c r="AF247" s="697"/>
      <c r="AG247" s="697"/>
      <c r="AH247" s="697"/>
      <c r="AI247" s="697"/>
      <c r="AJ247" s="697"/>
      <c r="AK247" s="697"/>
      <c r="AL247" s="697"/>
      <c r="AM247" s="697"/>
      <c r="AN247" s="697"/>
      <c r="AO247" s="697"/>
      <c r="AP247" s="697"/>
      <c r="AQ247" s="697"/>
      <c r="AR247" s="697"/>
      <c r="AS247" s="697"/>
      <c r="AT247" s="697"/>
      <c r="AU247" s="697"/>
      <c r="AV247" s="697"/>
      <c r="AW247" s="697"/>
      <c r="AX247" s="697"/>
      <c r="AY247" s="697"/>
      <c r="AZ247" s="697"/>
      <c r="BA247" s="697"/>
      <c r="BB247" s="697"/>
    </row>
    <row r="248" spans="2:54" s="698" customFormat="1" ht="61.9" customHeight="1" x14ac:dyDescent="0.25">
      <c r="B248" s="694" t="e">
        <f>IF('Formulario PPGR2'!$G248="","",CONCATENATE('Formulario PPGR2'!$C248,".",'Formulario PPGR2'!$D248,".",'Formulario PPGR2'!$E248,".",'Formulario PPGR2'!$F248))</f>
        <v>#REF!</v>
      </c>
      <c r="C248" s="694" t="e">
        <f>IF('Formulario PPGR2'!$G248="","",'Formulario PPGR1'!#REF!)</f>
        <v>#REF!</v>
      </c>
      <c r="D248" s="694" t="e">
        <f>IF('Formulario PPGR2'!$G248="","",'Formulario PPGR1'!#REF!)</f>
        <v>#REF!</v>
      </c>
      <c r="E248" s="694" t="e">
        <f>IF('Formulario PPGR2'!$G248="","",'Formulario PPGR1'!#REF!)</f>
        <v>#REF!</v>
      </c>
      <c r="F248" s="694" t="e">
        <f>IF('Formulario PPGR2'!$G248="","",'Formulario PPGR1'!#REF!)</f>
        <v>#REF!</v>
      </c>
      <c r="G248" s="688" t="s">
        <v>198</v>
      </c>
      <c r="H248" s="689" t="s">
        <v>812</v>
      </c>
      <c r="I248" s="688" t="s">
        <v>813</v>
      </c>
      <c r="J248" s="695"/>
      <c r="K248" s="695"/>
      <c r="L248" s="695">
        <v>1</v>
      </c>
      <c r="M248" s="695"/>
      <c r="N248" s="695"/>
      <c r="O248" s="695">
        <v>1</v>
      </c>
      <c r="P248" s="695"/>
      <c r="Q248" s="695"/>
      <c r="R248" s="695">
        <v>1</v>
      </c>
      <c r="S248" s="695"/>
      <c r="T248" s="695"/>
      <c r="U248" s="695">
        <v>1</v>
      </c>
      <c r="V248" s="696">
        <f>SUM('Formulario PPGR2'!$J248:$U248)</f>
        <v>4</v>
      </c>
      <c r="W248" s="691" t="s">
        <v>258</v>
      </c>
      <c r="X248" s="691" t="s">
        <v>251</v>
      </c>
      <c r="Y248" s="688"/>
      <c r="Z248" s="714" t="s">
        <v>199</v>
      </c>
      <c r="AA248" s="697"/>
      <c r="AB248" s="697"/>
      <c r="AC248" s="697"/>
      <c r="AD248" s="697"/>
      <c r="AE248" s="697"/>
      <c r="AF248" s="697"/>
      <c r="AG248" s="697"/>
      <c r="AH248" s="697"/>
      <c r="AI248" s="697"/>
      <c r="AJ248" s="697"/>
      <c r="AK248" s="697"/>
      <c r="AL248" s="697"/>
      <c r="AM248" s="697"/>
      <c r="AN248" s="697"/>
      <c r="AO248" s="697"/>
      <c r="AP248" s="697"/>
      <c r="AQ248" s="697"/>
      <c r="AR248" s="697"/>
      <c r="AS248" s="697"/>
      <c r="AT248" s="697"/>
      <c r="AU248" s="697"/>
      <c r="AV248" s="697"/>
      <c r="AW248" s="697"/>
      <c r="AX248" s="697"/>
      <c r="AY248" s="697"/>
      <c r="AZ248" s="697"/>
      <c r="BA248" s="697"/>
      <c r="BB248" s="697"/>
    </row>
    <row r="249" spans="2:54" s="698" customFormat="1" ht="96.6" customHeight="1" x14ac:dyDescent="0.25">
      <c r="B249" s="694" t="e">
        <f>IF('Formulario PPGR2'!$G249="","",CONCATENATE('Formulario PPGR2'!$C249,".",'Formulario PPGR2'!$D249,".",'Formulario PPGR2'!$E249,".",'Formulario PPGR2'!$F249))</f>
        <v>#REF!</v>
      </c>
      <c r="C249" s="694" t="e">
        <f>IF('Formulario PPGR2'!$G249="","",'Formulario PPGR1'!#REF!)</f>
        <v>#REF!</v>
      </c>
      <c r="D249" s="694" t="e">
        <f>IF('Formulario PPGR2'!$G249="","",'Formulario PPGR1'!#REF!)</f>
        <v>#REF!</v>
      </c>
      <c r="E249" s="694" t="e">
        <f>IF('Formulario PPGR2'!$G249="","",'Formulario PPGR1'!#REF!)</f>
        <v>#REF!</v>
      </c>
      <c r="F249" s="694" t="e">
        <f>IF('Formulario PPGR2'!$G249="","",'Formulario PPGR1'!#REF!)</f>
        <v>#REF!</v>
      </c>
      <c r="G249" s="688" t="s">
        <v>202</v>
      </c>
      <c r="H249" s="689" t="s">
        <v>814</v>
      </c>
      <c r="I249" s="688" t="s">
        <v>815</v>
      </c>
      <c r="J249" s="695">
        <v>1</v>
      </c>
      <c r="K249" s="695">
        <v>1</v>
      </c>
      <c r="L249" s="695">
        <v>1</v>
      </c>
      <c r="M249" s="695">
        <v>1</v>
      </c>
      <c r="N249" s="695">
        <v>1</v>
      </c>
      <c r="O249" s="695">
        <v>1</v>
      </c>
      <c r="P249" s="695">
        <v>1</v>
      </c>
      <c r="Q249" s="695">
        <v>1</v>
      </c>
      <c r="R249" s="695">
        <v>1</v>
      </c>
      <c r="S249" s="695">
        <v>1</v>
      </c>
      <c r="T249" s="695">
        <v>1</v>
      </c>
      <c r="U249" s="695">
        <v>1</v>
      </c>
      <c r="V249" s="696">
        <f>SUM('Formulario PPGR2'!$J249:$U249)</f>
        <v>12</v>
      </c>
      <c r="W249" s="691" t="s">
        <v>244</v>
      </c>
      <c r="X249" s="691"/>
      <c r="Y249" s="688" t="s">
        <v>816</v>
      </c>
      <c r="Z249" s="714" t="s">
        <v>817</v>
      </c>
      <c r="AA249" s="697"/>
      <c r="AB249" s="697"/>
      <c r="AC249" s="697"/>
      <c r="AD249" s="697"/>
      <c r="AE249" s="697"/>
      <c r="AF249" s="697"/>
      <c r="AG249" s="697"/>
      <c r="AH249" s="697"/>
      <c r="AI249" s="697"/>
      <c r="AJ249" s="697"/>
      <c r="AK249" s="697"/>
      <c r="AL249" s="697"/>
      <c r="AM249" s="697"/>
      <c r="AN249" s="697"/>
      <c r="AO249" s="697"/>
      <c r="AP249" s="697"/>
      <c r="AQ249" s="697"/>
      <c r="AR249" s="697"/>
      <c r="AS249" s="697"/>
      <c r="AT249" s="697"/>
      <c r="AU249" s="697"/>
      <c r="AV249" s="697"/>
      <c r="AW249" s="697"/>
      <c r="AX249" s="697"/>
      <c r="AY249" s="697"/>
      <c r="AZ249" s="697"/>
      <c r="BA249" s="697"/>
      <c r="BB249" s="697"/>
    </row>
    <row r="250" spans="2:54" s="698" customFormat="1" ht="112.15" customHeight="1" x14ac:dyDescent="0.25">
      <c r="B250" s="694" t="e">
        <f>IF('Formulario PPGR2'!$G250="","",CONCATENATE('Formulario PPGR2'!$C250,".",'Formulario PPGR2'!$D250,".",'Formulario PPGR2'!$E250,".",'Formulario PPGR2'!$F250))</f>
        <v>#REF!</v>
      </c>
      <c r="C250" s="694" t="e">
        <f>IF('Formulario PPGR2'!$G250="","",'Formulario PPGR1'!#REF!)</f>
        <v>#REF!</v>
      </c>
      <c r="D250" s="694" t="e">
        <f>IF('Formulario PPGR2'!$G250="","",'Formulario PPGR1'!#REF!)</f>
        <v>#REF!</v>
      </c>
      <c r="E250" s="694" t="e">
        <f>IF('Formulario PPGR2'!$G250="","",'Formulario PPGR1'!#REF!)</f>
        <v>#REF!</v>
      </c>
      <c r="F250" s="694" t="e">
        <f>IF('Formulario PPGR2'!$G250="","",'Formulario PPGR1'!#REF!)</f>
        <v>#REF!</v>
      </c>
      <c r="G250" s="688" t="s">
        <v>202</v>
      </c>
      <c r="H250" s="689" t="s">
        <v>818</v>
      </c>
      <c r="I250" s="688" t="s">
        <v>819</v>
      </c>
      <c r="J250" s="695">
        <v>1</v>
      </c>
      <c r="K250" s="695">
        <v>1</v>
      </c>
      <c r="L250" s="695">
        <v>1</v>
      </c>
      <c r="M250" s="695">
        <v>1</v>
      </c>
      <c r="N250" s="695">
        <v>1</v>
      </c>
      <c r="O250" s="695">
        <v>1</v>
      </c>
      <c r="P250" s="695">
        <v>1</v>
      </c>
      <c r="Q250" s="695">
        <v>1</v>
      </c>
      <c r="R250" s="695">
        <v>1</v>
      </c>
      <c r="S250" s="695">
        <v>1</v>
      </c>
      <c r="T250" s="695">
        <v>1</v>
      </c>
      <c r="U250" s="695">
        <v>1</v>
      </c>
      <c r="V250" s="696">
        <f>SUM('Formulario PPGR2'!$J250:$U250)</f>
        <v>12</v>
      </c>
      <c r="W250" s="691" t="s">
        <v>244</v>
      </c>
      <c r="X250" s="691"/>
      <c r="Y250" s="688" t="s">
        <v>820</v>
      </c>
      <c r="Z250" s="714" t="s">
        <v>817</v>
      </c>
      <c r="AA250" s="697"/>
      <c r="AB250" s="697"/>
      <c r="AC250" s="697"/>
      <c r="AD250" s="697"/>
      <c r="AE250" s="697"/>
      <c r="AF250" s="697"/>
      <c r="AG250" s="697"/>
      <c r="AH250" s="697"/>
      <c r="AI250" s="697"/>
      <c r="AJ250" s="697"/>
      <c r="AK250" s="697"/>
      <c r="AL250" s="697"/>
      <c r="AM250" s="697"/>
      <c r="AN250" s="697"/>
      <c r="AO250" s="697"/>
      <c r="AP250" s="697"/>
      <c r="AQ250" s="697"/>
      <c r="AR250" s="697"/>
      <c r="AS250" s="697"/>
      <c r="AT250" s="697"/>
      <c r="AU250" s="697"/>
      <c r="AV250" s="697"/>
      <c r="AW250" s="697"/>
      <c r="AX250" s="697"/>
      <c r="AY250" s="697"/>
      <c r="AZ250" s="697"/>
      <c r="BA250" s="697"/>
      <c r="BB250" s="697"/>
    </row>
    <row r="251" spans="2:54" s="698" customFormat="1" ht="49.9" customHeight="1" x14ac:dyDescent="0.25">
      <c r="B251" s="694" t="e">
        <f>IF('Formulario PPGR2'!$G251="","",CONCATENATE('Formulario PPGR2'!$C251,".",'Formulario PPGR2'!$D251,".",'Formulario PPGR2'!$E251,".",'Formulario PPGR2'!$F251))</f>
        <v>#REF!</v>
      </c>
      <c r="C251" s="694" t="e">
        <f>IF('Formulario PPGR2'!$G251="","",'Formulario PPGR1'!#REF!)</f>
        <v>#REF!</v>
      </c>
      <c r="D251" s="694" t="e">
        <f>IF('Formulario PPGR2'!$G251="","",'Formulario PPGR1'!#REF!)</f>
        <v>#REF!</v>
      </c>
      <c r="E251" s="694" t="e">
        <f>IF('Formulario PPGR2'!$G251="","",'Formulario PPGR1'!#REF!)</f>
        <v>#REF!</v>
      </c>
      <c r="F251" s="694" t="e">
        <f>IF('Formulario PPGR2'!$G251="","",'Formulario PPGR1'!#REF!)</f>
        <v>#REF!</v>
      </c>
      <c r="G251" s="688" t="s">
        <v>202</v>
      </c>
      <c r="H251" s="689" t="s">
        <v>821</v>
      </c>
      <c r="I251" s="688" t="s">
        <v>822</v>
      </c>
      <c r="J251" s="695"/>
      <c r="K251" s="695">
        <v>1</v>
      </c>
      <c r="L251" s="695"/>
      <c r="M251" s="695"/>
      <c r="N251" s="695"/>
      <c r="O251" s="695"/>
      <c r="P251" s="695"/>
      <c r="Q251" s="695">
        <v>1</v>
      </c>
      <c r="R251" s="695"/>
      <c r="S251" s="695"/>
      <c r="T251" s="695"/>
      <c r="U251" s="695"/>
      <c r="V251" s="696">
        <f>SUM('Formulario PPGR2'!$J251:$U251)</f>
        <v>2</v>
      </c>
      <c r="W251" s="691" t="s">
        <v>244</v>
      </c>
      <c r="X251" s="691"/>
      <c r="Y251" s="688" t="s">
        <v>823</v>
      </c>
      <c r="Z251" s="714" t="s">
        <v>817</v>
      </c>
      <c r="AA251" s="697"/>
      <c r="AB251" s="697"/>
      <c r="AC251" s="697"/>
      <c r="AD251" s="697"/>
      <c r="AE251" s="697"/>
      <c r="AF251" s="697"/>
      <c r="AG251" s="697"/>
      <c r="AH251" s="697"/>
      <c r="AI251" s="697"/>
      <c r="AJ251" s="697"/>
      <c r="AK251" s="697"/>
      <c r="AL251" s="697"/>
      <c r="AM251" s="697"/>
      <c r="AN251" s="697"/>
      <c r="AO251" s="697"/>
      <c r="AP251" s="697"/>
      <c r="AQ251" s="697"/>
      <c r="AR251" s="697"/>
      <c r="AS251" s="697"/>
      <c r="AT251" s="697"/>
      <c r="AU251" s="697"/>
      <c r="AV251" s="697"/>
      <c r="AW251" s="697"/>
      <c r="AX251" s="697"/>
      <c r="AY251" s="697"/>
      <c r="AZ251" s="697"/>
      <c r="BA251" s="697"/>
      <c r="BB251" s="697"/>
    </row>
    <row r="252" spans="2:54" s="698" customFormat="1" ht="91.9" customHeight="1" x14ac:dyDescent="0.25">
      <c r="B252" s="694" t="e">
        <f>IF('Formulario PPGR2'!$G252="","",CONCATENATE('Formulario PPGR2'!$C252,".",'Formulario PPGR2'!$D252,".",'Formulario PPGR2'!$E252,".",'Formulario PPGR2'!$F252))</f>
        <v>#REF!</v>
      </c>
      <c r="C252" s="694" t="e">
        <f>IF('Formulario PPGR2'!$G252="","",'Formulario PPGR1'!#REF!)</f>
        <v>#REF!</v>
      </c>
      <c r="D252" s="694" t="e">
        <f>IF('Formulario PPGR2'!$G252="","",'Formulario PPGR1'!#REF!)</f>
        <v>#REF!</v>
      </c>
      <c r="E252" s="694" t="e">
        <f>IF('Formulario PPGR2'!$G252="","",'Formulario PPGR1'!#REF!)</f>
        <v>#REF!</v>
      </c>
      <c r="F252" s="694" t="e">
        <f>IF('Formulario PPGR2'!$G252="","",'Formulario PPGR1'!#REF!)</f>
        <v>#REF!</v>
      </c>
      <c r="G252" s="688" t="s">
        <v>202</v>
      </c>
      <c r="H252" s="689" t="s">
        <v>824</v>
      </c>
      <c r="I252" s="688" t="s">
        <v>825</v>
      </c>
      <c r="J252" s="695"/>
      <c r="K252" s="695"/>
      <c r="L252" s="695">
        <v>1</v>
      </c>
      <c r="M252" s="695"/>
      <c r="N252" s="695"/>
      <c r="O252" s="695"/>
      <c r="P252" s="695"/>
      <c r="Q252" s="695"/>
      <c r="R252" s="695">
        <v>1</v>
      </c>
      <c r="S252" s="695"/>
      <c r="T252" s="695"/>
      <c r="U252" s="695"/>
      <c r="V252" s="696">
        <f>SUM('Formulario PPGR2'!$J252:$U252)</f>
        <v>2</v>
      </c>
      <c r="W252" s="691" t="s">
        <v>244</v>
      </c>
      <c r="X252" s="691"/>
      <c r="Y252" s="688" t="s">
        <v>826</v>
      </c>
      <c r="Z252" s="714" t="s">
        <v>817</v>
      </c>
      <c r="AA252" s="697"/>
      <c r="AB252" s="697"/>
      <c r="AC252" s="697"/>
      <c r="AD252" s="697"/>
      <c r="AE252" s="697"/>
      <c r="AF252" s="697"/>
      <c r="AG252" s="697"/>
      <c r="AH252" s="697"/>
      <c r="AI252" s="697"/>
      <c r="AJ252" s="697"/>
      <c r="AK252" s="697"/>
      <c r="AL252" s="697"/>
      <c r="AM252" s="697"/>
      <c r="AN252" s="697"/>
      <c r="AO252" s="697"/>
      <c r="AP252" s="697"/>
      <c r="AQ252" s="697"/>
      <c r="AR252" s="697"/>
      <c r="AS252" s="697"/>
      <c r="AT252" s="697"/>
      <c r="AU252" s="697"/>
      <c r="AV252" s="697"/>
      <c r="AW252" s="697"/>
      <c r="AX252" s="697"/>
      <c r="AY252" s="697"/>
      <c r="AZ252" s="697"/>
      <c r="BA252" s="697"/>
      <c r="BB252" s="697"/>
    </row>
    <row r="253" spans="2:54" s="698" customFormat="1" ht="126.6" customHeight="1" x14ac:dyDescent="0.25">
      <c r="B253" s="694" t="e">
        <f>IF('Formulario PPGR2'!$G253="","",CONCATENATE('Formulario PPGR2'!$C253,".",'Formulario PPGR2'!$D253,".",'Formulario PPGR2'!$E253,".",'Formulario PPGR2'!$F253))</f>
        <v>#REF!</v>
      </c>
      <c r="C253" s="694" t="e">
        <f>IF('Formulario PPGR2'!$G253="","",'Formulario PPGR1'!#REF!)</f>
        <v>#REF!</v>
      </c>
      <c r="D253" s="694" t="e">
        <f>IF('Formulario PPGR2'!$G253="","",'Formulario PPGR1'!#REF!)</f>
        <v>#REF!</v>
      </c>
      <c r="E253" s="694" t="e">
        <f>IF('Formulario PPGR2'!$G253="","",'Formulario PPGR1'!#REF!)</f>
        <v>#REF!</v>
      </c>
      <c r="F253" s="694" t="e">
        <f>IF('Formulario PPGR2'!$G253="","",'Formulario PPGR1'!#REF!)</f>
        <v>#REF!</v>
      </c>
      <c r="G253" s="688" t="s">
        <v>202</v>
      </c>
      <c r="H253" s="689" t="s">
        <v>827</v>
      </c>
      <c r="I253" s="688" t="s">
        <v>828</v>
      </c>
      <c r="J253" s="695"/>
      <c r="K253" s="695"/>
      <c r="L253" s="695"/>
      <c r="M253" s="695"/>
      <c r="N253" s="695">
        <v>1</v>
      </c>
      <c r="O253" s="695"/>
      <c r="P253" s="695"/>
      <c r="Q253" s="695"/>
      <c r="R253" s="695"/>
      <c r="S253" s="695"/>
      <c r="T253" s="695"/>
      <c r="U253" s="695"/>
      <c r="V253" s="696">
        <f>SUM('Formulario PPGR2'!$J253:$U253)</f>
        <v>1</v>
      </c>
      <c r="W253" s="691" t="s">
        <v>258</v>
      </c>
      <c r="X253" s="691" t="s">
        <v>264</v>
      </c>
      <c r="Y253" s="713" t="s">
        <v>2729</v>
      </c>
      <c r="Z253" s="714" t="s">
        <v>817</v>
      </c>
      <c r="AA253" s="697"/>
      <c r="AB253" s="697"/>
      <c r="AC253" s="697"/>
      <c r="AD253" s="697"/>
      <c r="AE253" s="697"/>
      <c r="AF253" s="697"/>
      <c r="AG253" s="697"/>
      <c r="AH253" s="697"/>
      <c r="AI253" s="697"/>
      <c r="AJ253" s="697"/>
      <c r="AK253" s="697"/>
      <c r="AL253" s="697"/>
      <c r="AM253" s="697"/>
      <c r="AN253" s="697"/>
      <c r="AO253" s="697"/>
      <c r="AP253" s="697"/>
      <c r="AQ253" s="697"/>
      <c r="AR253" s="697"/>
      <c r="AS253" s="697"/>
      <c r="AT253" s="697"/>
      <c r="AU253" s="697"/>
      <c r="AV253" s="697"/>
      <c r="AW253" s="697"/>
      <c r="AX253" s="697"/>
      <c r="AY253" s="697"/>
      <c r="AZ253" s="697"/>
      <c r="BA253" s="697"/>
      <c r="BB253" s="697"/>
    </row>
    <row r="254" spans="2:54" s="698" customFormat="1" ht="118.15" customHeight="1" x14ac:dyDescent="0.25">
      <c r="B254" s="694" t="e">
        <f>IF('Formulario PPGR2'!$G254="","",CONCATENATE('Formulario PPGR2'!$C254,".",'Formulario PPGR2'!$D254,".",'Formulario PPGR2'!$E254,".",'Formulario PPGR2'!$F254))</f>
        <v>#REF!</v>
      </c>
      <c r="C254" s="694" t="e">
        <f>IF('Formulario PPGR2'!$G254="","",'Formulario PPGR1'!#REF!)</f>
        <v>#REF!</v>
      </c>
      <c r="D254" s="694" t="e">
        <f>IF('Formulario PPGR2'!$G254="","",'Formulario PPGR1'!#REF!)</f>
        <v>#REF!</v>
      </c>
      <c r="E254" s="694" t="e">
        <f>IF('Formulario PPGR2'!$G254="","",'Formulario PPGR1'!#REF!)</f>
        <v>#REF!</v>
      </c>
      <c r="F254" s="694" t="e">
        <f>IF('Formulario PPGR2'!$G254="","",'Formulario PPGR1'!#REF!)</f>
        <v>#REF!</v>
      </c>
      <c r="G254" s="688" t="s">
        <v>202</v>
      </c>
      <c r="H254" s="689" t="s">
        <v>829</v>
      </c>
      <c r="I254" s="688" t="s">
        <v>830</v>
      </c>
      <c r="J254" s="695"/>
      <c r="K254" s="695"/>
      <c r="L254" s="695"/>
      <c r="M254" s="695"/>
      <c r="N254" s="695"/>
      <c r="O254" s="695"/>
      <c r="P254" s="695">
        <v>1</v>
      </c>
      <c r="Q254" s="695"/>
      <c r="R254" s="695"/>
      <c r="S254" s="695"/>
      <c r="T254" s="695"/>
      <c r="U254" s="695"/>
      <c r="V254" s="696">
        <f>SUM('Formulario PPGR2'!$J254:$U254)</f>
        <v>1</v>
      </c>
      <c r="W254" s="691" t="s">
        <v>258</v>
      </c>
      <c r="X254" s="691" t="s">
        <v>264</v>
      </c>
      <c r="Y254" s="688" t="s">
        <v>831</v>
      </c>
      <c r="Z254" s="714" t="s">
        <v>817</v>
      </c>
      <c r="AA254" s="697"/>
      <c r="AB254" s="697"/>
      <c r="AC254" s="697"/>
      <c r="AD254" s="697"/>
      <c r="AE254" s="697"/>
      <c r="AF254" s="697"/>
      <c r="AG254" s="697"/>
      <c r="AH254" s="697"/>
      <c r="AI254" s="697"/>
      <c r="AJ254" s="697"/>
      <c r="AK254" s="697"/>
      <c r="AL254" s="697"/>
      <c r="AM254" s="697"/>
      <c r="AN254" s="697"/>
      <c r="AO254" s="697"/>
      <c r="AP254" s="697"/>
      <c r="AQ254" s="697"/>
      <c r="AR254" s="697"/>
      <c r="AS254" s="697"/>
      <c r="AT254" s="697"/>
      <c r="AU254" s="697"/>
      <c r="AV254" s="697"/>
      <c r="AW254" s="697"/>
      <c r="AX254" s="697"/>
      <c r="AY254" s="697"/>
      <c r="AZ254" s="697"/>
      <c r="BA254" s="697"/>
      <c r="BB254" s="697"/>
    </row>
    <row r="255" spans="2:54" s="698" customFormat="1" ht="140.25" x14ac:dyDescent="0.25">
      <c r="B255" s="694" t="e">
        <f>IF('Formulario PPGR2'!$G255="","",CONCATENATE('Formulario PPGR2'!$C255,".",'Formulario PPGR2'!$D255,".",'Formulario PPGR2'!$E255,".",'Formulario PPGR2'!$F255))</f>
        <v>#REF!</v>
      </c>
      <c r="C255" s="694" t="e">
        <f>IF('Formulario PPGR2'!$G255="","",'Formulario PPGR1'!#REF!)</f>
        <v>#REF!</v>
      </c>
      <c r="D255" s="694" t="e">
        <f>IF('Formulario PPGR2'!$G255="","",'Formulario PPGR1'!#REF!)</f>
        <v>#REF!</v>
      </c>
      <c r="E255" s="694" t="e">
        <f>IF('Formulario PPGR2'!$G255="","",'Formulario PPGR1'!#REF!)</f>
        <v>#REF!</v>
      </c>
      <c r="F255" s="694" t="e">
        <f>IF('Formulario PPGR2'!$G255="","",'Formulario PPGR1'!#REF!)</f>
        <v>#REF!</v>
      </c>
      <c r="G255" s="688" t="s">
        <v>202</v>
      </c>
      <c r="H255" s="689" t="s">
        <v>832</v>
      </c>
      <c r="I255" s="688" t="s">
        <v>833</v>
      </c>
      <c r="J255" s="695"/>
      <c r="K255" s="695"/>
      <c r="L255" s="695"/>
      <c r="M255" s="695"/>
      <c r="N255" s="695"/>
      <c r="O255" s="695"/>
      <c r="P255" s="695"/>
      <c r="Q255" s="695"/>
      <c r="R255" s="695"/>
      <c r="S255" s="695"/>
      <c r="T255" s="695">
        <v>1</v>
      </c>
      <c r="U255" s="695"/>
      <c r="V255" s="696">
        <f>SUM('Formulario PPGR2'!$J255:$U255)</f>
        <v>1</v>
      </c>
      <c r="W255" s="691" t="s">
        <v>258</v>
      </c>
      <c r="X255" s="691" t="s">
        <v>264</v>
      </c>
      <c r="Y255" s="688" t="s">
        <v>834</v>
      </c>
      <c r="Z255" s="714" t="s">
        <v>817</v>
      </c>
      <c r="AA255" s="697"/>
      <c r="AB255" s="697"/>
      <c r="AC255" s="697"/>
      <c r="AD255" s="697"/>
      <c r="AE255" s="697"/>
      <c r="AF255" s="697"/>
      <c r="AG255" s="697"/>
      <c r="AH255" s="697"/>
      <c r="AI255" s="697"/>
      <c r="AJ255" s="697"/>
      <c r="AK255" s="697"/>
      <c r="AL255" s="697"/>
      <c r="AM255" s="697"/>
      <c r="AN255" s="697"/>
      <c r="AO255" s="697"/>
      <c r="AP255" s="697"/>
      <c r="AQ255" s="697"/>
      <c r="AR255" s="697"/>
      <c r="AS255" s="697"/>
      <c r="AT255" s="697"/>
      <c r="AU255" s="697"/>
      <c r="AV255" s="697"/>
      <c r="AW255" s="697"/>
      <c r="AX255" s="697"/>
      <c r="AY255" s="697"/>
      <c r="AZ255" s="697"/>
      <c r="BA255" s="697"/>
      <c r="BB255" s="697"/>
    </row>
    <row r="256" spans="2:54" s="698" customFormat="1" ht="63" customHeight="1" x14ac:dyDescent="0.25">
      <c r="B256" s="694" t="e">
        <f>IF('Formulario PPGR2'!$G256="","",CONCATENATE('Formulario PPGR2'!$C256,".",'Formulario PPGR2'!$D256,".",'Formulario PPGR2'!$E256,".",'Formulario PPGR2'!$F256))</f>
        <v>#REF!</v>
      </c>
      <c r="C256" s="694" t="e">
        <f>IF('Formulario PPGR2'!$G256="","",'Formulario PPGR1'!#REF!)</f>
        <v>#REF!</v>
      </c>
      <c r="D256" s="694" t="e">
        <f>IF('Formulario PPGR2'!$G256="","",'Formulario PPGR1'!#REF!)</f>
        <v>#REF!</v>
      </c>
      <c r="E256" s="694" t="e">
        <f>IF('Formulario PPGR2'!$G256="","",'Formulario PPGR1'!#REF!)</f>
        <v>#REF!</v>
      </c>
      <c r="F256" s="694" t="e">
        <f>IF('Formulario PPGR2'!$G256="","",'Formulario PPGR1'!#REF!)</f>
        <v>#REF!</v>
      </c>
      <c r="G256" s="688" t="s">
        <v>202</v>
      </c>
      <c r="H256" s="689" t="s">
        <v>835</v>
      </c>
      <c r="I256" s="688" t="s">
        <v>836</v>
      </c>
      <c r="J256" s="695"/>
      <c r="K256" s="695"/>
      <c r="L256" s="695"/>
      <c r="M256" s="695"/>
      <c r="N256" s="695"/>
      <c r="O256" s="695">
        <v>1</v>
      </c>
      <c r="P256" s="695"/>
      <c r="Q256" s="695"/>
      <c r="R256" s="695"/>
      <c r="S256" s="695"/>
      <c r="T256" s="695"/>
      <c r="U256" s="695"/>
      <c r="V256" s="696">
        <f>SUM('Formulario PPGR2'!$J256:$U256)</f>
        <v>1</v>
      </c>
      <c r="W256" s="691" t="s">
        <v>258</v>
      </c>
      <c r="X256" s="691" t="s">
        <v>264</v>
      </c>
      <c r="Y256" s="688" t="s">
        <v>837</v>
      </c>
      <c r="Z256" s="714" t="s">
        <v>817</v>
      </c>
      <c r="AA256" s="697"/>
      <c r="AB256" s="697"/>
      <c r="AC256" s="697"/>
      <c r="AD256" s="697"/>
      <c r="AE256" s="697"/>
      <c r="AF256" s="697"/>
      <c r="AG256" s="697"/>
      <c r="AH256" s="697"/>
      <c r="AI256" s="697"/>
      <c r="AJ256" s="697"/>
      <c r="AK256" s="697"/>
      <c r="AL256" s="697"/>
      <c r="AM256" s="697"/>
      <c r="AN256" s="697"/>
      <c r="AO256" s="697"/>
      <c r="AP256" s="697"/>
      <c r="AQ256" s="697"/>
      <c r="AR256" s="697"/>
      <c r="AS256" s="697"/>
      <c r="AT256" s="697"/>
      <c r="AU256" s="697"/>
      <c r="AV256" s="697"/>
      <c r="AW256" s="697"/>
      <c r="AX256" s="697"/>
      <c r="AY256" s="697"/>
      <c r="AZ256" s="697"/>
      <c r="BA256" s="697"/>
      <c r="BB256" s="697"/>
    </row>
    <row r="257" spans="2:54" s="698" customFormat="1" ht="129" customHeight="1" x14ac:dyDescent="0.25">
      <c r="B257" s="694" t="e">
        <f>IF('Formulario PPGR2'!$G257="","",CONCATENATE('Formulario PPGR2'!$C257,".",'Formulario PPGR2'!$D257,".",'Formulario PPGR2'!$E257,".",'Formulario PPGR2'!$F257))</f>
        <v>#REF!</v>
      </c>
      <c r="C257" s="694" t="e">
        <f>IF('Formulario PPGR2'!$G257="","",'Formulario PPGR1'!#REF!)</f>
        <v>#REF!</v>
      </c>
      <c r="D257" s="694" t="e">
        <f>IF('Formulario PPGR2'!$G257="","",'Formulario PPGR1'!#REF!)</f>
        <v>#REF!</v>
      </c>
      <c r="E257" s="694" t="e">
        <f>IF('Formulario PPGR2'!$G257="","",'Formulario PPGR1'!#REF!)</f>
        <v>#REF!</v>
      </c>
      <c r="F257" s="694" t="e">
        <f>IF('Formulario PPGR2'!$G257="","",'Formulario PPGR1'!#REF!)</f>
        <v>#REF!</v>
      </c>
      <c r="G257" s="688" t="s">
        <v>202</v>
      </c>
      <c r="H257" s="689" t="s">
        <v>838</v>
      </c>
      <c r="I257" s="688" t="s">
        <v>839</v>
      </c>
      <c r="J257" s="695"/>
      <c r="K257" s="695"/>
      <c r="L257" s="695"/>
      <c r="M257" s="695">
        <v>1</v>
      </c>
      <c r="N257" s="695"/>
      <c r="O257" s="695"/>
      <c r="P257" s="695"/>
      <c r="Q257" s="695"/>
      <c r="R257" s="695"/>
      <c r="S257" s="695"/>
      <c r="T257" s="695"/>
      <c r="U257" s="695"/>
      <c r="V257" s="696">
        <f>SUM('Formulario PPGR2'!$J257:$U257)</f>
        <v>1</v>
      </c>
      <c r="W257" s="691" t="s">
        <v>663</v>
      </c>
      <c r="X257" s="691"/>
      <c r="Y257" s="688" t="s">
        <v>840</v>
      </c>
      <c r="Z257" s="714" t="s">
        <v>817</v>
      </c>
      <c r="AA257" s="697"/>
      <c r="AB257" s="697"/>
      <c r="AC257" s="697"/>
      <c r="AD257" s="697"/>
      <c r="AE257" s="697"/>
      <c r="AF257" s="697"/>
      <c r="AG257" s="697"/>
      <c r="AH257" s="697"/>
      <c r="AI257" s="697"/>
      <c r="AJ257" s="697"/>
      <c r="AK257" s="697"/>
      <c r="AL257" s="697"/>
      <c r="AM257" s="697"/>
      <c r="AN257" s="697"/>
      <c r="AO257" s="697"/>
      <c r="AP257" s="697"/>
      <c r="AQ257" s="697"/>
      <c r="AR257" s="697"/>
      <c r="AS257" s="697"/>
      <c r="AT257" s="697"/>
      <c r="AU257" s="697"/>
      <c r="AV257" s="697"/>
      <c r="AW257" s="697"/>
      <c r="AX257" s="697"/>
      <c r="AY257" s="697"/>
      <c r="AZ257" s="697"/>
      <c r="BA257" s="697"/>
      <c r="BB257" s="697"/>
    </row>
    <row r="258" spans="2:54" s="698" customFormat="1" ht="47.45" customHeight="1" x14ac:dyDescent="0.25">
      <c r="B258" s="694" t="e">
        <f>IF('Formulario PPGR2'!$G258="","",CONCATENATE('Formulario PPGR2'!$C258,".",'Formulario PPGR2'!$D258,".",'Formulario PPGR2'!$E258,".",'Formulario PPGR2'!$F258))</f>
        <v>#REF!</v>
      </c>
      <c r="C258" s="694" t="e">
        <f>IF('Formulario PPGR2'!$G258="","",'Formulario PPGR1'!#REF!)</f>
        <v>#REF!</v>
      </c>
      <c r="D258" s="694" t="e">
        <f>IF('Formulario PPGR2'!$G258="","",'Formulario PPGR1'!#REF!)</f>
        <v>#REF!</v>
      </c>
      <c r="E258" s="694" t="e">
        <f>IF('Formulario PPGR2'!$G258="","",'Formulario PPGR1'!#REF!)</f>
        <v>#REF!</v>
      </c>
      <c r="F258" s="694" t="e">
        <f>IF('Formulario PPGR2'!$G258="","",'Formulario PPGR1'!#REF!)</f>
        <v>#REF!</v>
      </c>
      <c r="G258" s="688" t="s">
        <v>202</v>
      </c>
      <c r="H258" s="689" t="s">
        <v>841</v>
      </c>
      <c r="I258" s="688" t="s">
        <v>842</v>
      </c>
      <c r="J258" s="695">
        <v>1</v>
      </c>
      <c r="K258" s="695"/>
      <c r="L258" s="695"/>
      <c r="M258" s="695"/>
      <c r="N258" s="695"/>
      <c r="O258" s="695"/>
      <c r="P258" s="695"/>
      <c r="Q258" s="695"/>
      <c r="R258" s="695"/>
      <c r="S258" s="695"/>
      <c r="T258" s="695"/>
      <c r="U258" s="695"/>
      <c r="V258" s="696">
        <f>SUM('Formulario PPGR2'!$J258:$U258)</f>
        <v>1</v>
      </c>
      <c r="W258" s="691" t="s">
        <v>843</v>
      </c>
      <c r="X258" s="691"/>
      <c r="Y258" s="688" t="s">
        <v>844</v>
      </c>
      <c r="Z258" s="714" t="s">
        <v>817</v>
      </c>
      <c r="AA258" s="697"/>
      <c r="AB258" s="697"/>
      <c r="AC258" s="697"/>
      <c r="AD258" s="697"/>
      <c r="AE258" s="697"/>
      <c r="AF258" s="697"/>
      <c r="AG258" s="697"/>
      <c r="AH258" s="697"/>
      <c r="AI258" s="697"/>
      <c r="AJ258" s="697"/>
      <c r="AK258" s="697"/>
      <c r="AL258" s="697"/>
      <c r="AM258" s="697"/>
      <c r="AN258" s="697"/>
      <c r="AO258" s="697"/>
      <c r="AP258" s="697"/>
      <c r="AQ258" s="697"/>
      <c r="AR258" s="697"/>
      <c r="AS258" s="697"/>
      <c r="AT258" s="697"/>
      <c r="AU258" s="697"/>
      <c r="AV258" s="697"/>
      <c r="AW258" s="697"/>
      <c r="AX258" s="697"/>
      <c r="AY258" s="697"/>
      <c r="AZ258" s="697"/>
      <c r="BA258" s="697"/>
      <c r="BB258" s="697"/>
    </row>
    <row r="259" spans="2:54" s="698" customFormat="1" ht="32.450000000000003" customHeight="1" x14ac:dyDescent="0.25">
      <c r="B259" s="694" t="e">
        <f>IF('Formulario PPGR2'!$G259="","",CONCATENATE('Formulario PPGR2'!$C259,".",'Formulario PPGR2'!$D259,".",'Formulario PPGR2'!$E259,".",'Formulario PPGR2'!$F259))</f>
        <v>#REF!</v>
      </c>
      <c r="C259" s="694" t="e">
        <f>IF('Formulario PPGR2'!$G259="","",'Formulario PPGR1'!#REF!)</f>
        <v>#REF!</v>
      </c>
      <c r="D259" s="694" t="e">
        <f>IF('Formulario PPGR2'!$G259="","",'Formulario PPGR1'!#REF!)</f>
        <v>#REF!</v>
      </c>
      <c r="E259" s="694" t="e">
        <f>IF('Formulario PPGR2'!$G259="","",'Formulario PPGR1'!#REF!)</f>
        <v>#REF!</v>
      </c>
      <c r="F259" s="694" t="e">
        <f>IF('Formulario PPGR2'!$G259="","",'Formulario PPGR1'!#REF!)</f>
        <v>#REF!</v>
      </c>
      <c r="G259" s="688" t="s">
        <v>205</v>
      </c>
      <c r="H259" s="689" t="s">
        <v>845</v>
      </c>
      <c r="I259" s="688" t="s">
        <v>846</v>
      </c>
      <c r="J259" s="695"/>
      <c r="K259" s="695"/>
      <c r="L259" s="695"/>
      <c r="M259" s="695"/>
      <c r="N259" s="695"/>
      <c r="O259" s="695"/>
      <c r="P259" s="695"/>
      <c r="Q259" s="695"/>
      <c r="R259" s="695">
        <v>1</v>
      </c>
      <c r="S259" s="695"/>
      <c r="T259" s="695"/>
      <c r="U259" s="695"/>
      <c r="V259" s="696">
        <f>SUM('Formulario PPGR2'!$J259:$U259)</f>
        <v>1</v>
      </c>
      <c r="W259" s="691" t="s">
        <v>244</v>
      </c>
      <c r="X259" s="691"/>
      <c r="Y259" s="691" t="s">
        <v>847</v>
      </c>
      <c r="Z259" s="714" t="s">
        <v>206</v>
      </c>
      <c r="AA259" s="697"/>
      <c r="AB259" s="697"/>
      <c r="AC259" s="697"/>
      <c r="AD259" s="697"/>
      <c r="AE259" s="697"/>
      <c r="AF259" s="697"/>
      <c r="AG259" s="697"/>
      <c r="AH259" s="697"/>
      <c r="AI259" s="697"/>
      <c r="AJ259" s="697"/>
      <c r="AK259" s="697"/>
      <c r="AL259" s="697"/>
      <c r="AM259" s="697"/>
      <c r="AN259" s="697"/>
      <c r="AO259" s="697"/>
      <c r="AP259" s="697"/>
      <c r="AQ259" s="697"/>
      <c r="AR259" s="697"/>
      <c r="AS259" s="697"/>
      <c r="AT259" s="697"/>
      <c r="AU259" s="697"/>
      <c r="AV259" s="697"/>
      <c r="AW259" s="697"/>
      <c r="AX259" s="697"/>
      <c r="AY259" s="697"/>
      <c r="AZ259" s="697"/>
      <c r="BA259" s="697"/>
      <c r="BB259" s="697"/>
    </row>
    <row r="260" spans="2:54" s="698" customFormat="1" ht="58.9" customHeight="1" x14ac:dyDescent="0.25">
      <c r="B260" s="694" t="e">
        <f>IF('Formulario PPGR2'!$G260="","",CONCATENATE('Formulario PPGR2'!$C260,".",'Formulario PPGR2'!$D260,".",'Formulario PPGR2'!$E260,".",'Formulario PPGR2'!$F260))</f>
        <v>#REF!</v>
      </c>
      <c r="C260" s="694" t="e">
        <f>IF('Formulario PPGR2'!$G260="","",'Formulario PPGR1'!#REF!)</f>
        <v>#REF!</v>
      </c>
      <c r="D260" s="694" t="e">
        <f>IF('Formulario PPGR2'!$G260="","",'Formulario PPGR1'!#REF!)</f>
        <v>#REF!</v>
      </c>
      <c r="E260" s="694" t="e">
        <f>IF('Formulario PPGR2'!$G260="","",'Formulario PPGR1'!#REF!)</f>
        <v>#REF!</v>
      </c>
      <c r="F260" s="694" t="e">
        <f>IF('Formulario PPGR2'!$G260="","",'Formulario PPGR1'!#REF!)</f>
        <v>#REF!</v>
      </c>
      <c r="G260" s="688" t="s">
        <v>205</v>
      </c>
      <c r="H260" s="689" t="s">
        <v>848</v>
      </c>
      <c r="I260" s="688" t="s">
        <v>849</v>
      </c>
      <c r="J260" s="689"/>
      <c r="K260" s="689"/>
      <c r="L260" s="689"/>
      <c r="M260" s="689"/>
      <c r="N260" s="689"/>
      <c r="O260" s="689"/>
      <c r="P260" s="689"/>
      <c r="Q260" s="689"/>
      <c r="R260" s="689">
        <v>1</v>
      </c>
      <c r="S260" s="689"/>
      <c r="T260" s="689"/>
      <c r="U260" s="689"/>
      <c r="V260" s="696">
        <f>SUM('Formulario PPGR2'!$J260:$U260)</f>
        <v>1</v>
      </c>
      <c r="W260" s="691" t="s">
        <v>244</v>
      </c>
      <c r="X260" s="691"/>
      <c r="Y260" s="688" t="s">
        <v>850</v>
      </c>
      <c r="Z260" s="714" t="s">
        <v>206</v>
      </c>
      <c r="AA260" s="697"/>
      <c r="AB260" s="697"/>
      <c r="AC260" s="697"/>
      <c r="AD260" s="697"/>
      <c r="AE260" s="697"/>
      <c r="AF260" s="697"/>
      <c r="AG260" s="697"/>
      <c r="AH260" s="697"/>
      <c r="AI260" s="697"/>
      <c r="AJ260" s="697"/>
      <c r="AK260" s="697"/>
      <c r="AL260" s="697"/>
      <c r="AM260" s="697"/>
      <c r="AN260" s="697"/>
      <c r="AO260" s="697"/>
      <c r="AP260" s="697"/>
      <c r="AQ260" s="697"/>
      <c r="AR260" s="697"/>
      <c r="AS260" s="697"/>
      <c r="AT260" s="697"/>
      <c r="AU260" s="697"/>
      <c r="AV260" s="697"/>
      <c r="AW260" s="697"/>
      <c r="AX260" s="697"/>
      <c r="AY260" s="697"/>
      <c r="AZ260" s="697"/>
      <c r="BA260" s="697"/>
      <c r="BB260" s="697"/>
    </row>
    <row r="261" spans="2:54" s="712" customFormat="1" ht="178.5" x14ac:dyDescent="0.25">
      <c r="B261" s="705" t="e">
        <f>IF('Formulario PPGR2'!$G261="","",CONCATENATE('Formulario PPGR2'!$C261,".",'Formulario PPGR2'!$D261,".",'Formulario PPGR2'!$E261,".",'Formulario PPGR2'!$F261))</f>
        <v>#REF!</v>
      </c>
      <c r="C261" s="705" t="e">
        <f>IF('Formulario PPGR2'!$G261="","",'Formulario PPGR1'!#REF!)</f>
        <v>#REF!</v>
      </c>
      <c r="D261" s="705" t="e">
        <f>IF('Formulario PPGR2'!$G261="","",'Formulario PPGR1'!#REF!)</f>
        <v>#REF!</v>
      </c>
      <c r="E261" s="705" t="e">
        <f>IF('Formulario PPGR2'!$G261="","",'Formulario PPGR1'!#REF!)</f>
        <v>#REF!</v>
      </c>
      <c r="F261" s="705" t="e">
        <f>IF('Formulario PPGR2'!$G261="","",'Formulario PPGR1'!#REF!)</f>
        <v>#REF!</v>
      </c>
      <c r="G261" s="706" t="s">
        <v>205</v>
      </c>
      <c r="H261" s="707" t="s">
        <v>851</v>
      </c>
      <c r="I261" s="706" t="s">
        <v>852</v>
      </c>
      <c r="J261" s="708"/>
      <c r="K261" s="708"/>
      <c r="L261" s="708">
        <v>1</v>
      </c>
      <c r="M261" s="708"/>
      <c r="N261" s="708"/>
      <c r="O261" s="708">
        <v>1</v>
      </c>
      <c r="P261" s="708"/>
      <c r="Q261" s="708"/>
      <c r="R261" s="708">
        <v>1</v>
      </c>
      <c r="S261" s="708"/>
      <c r="T261" s="708"/>
      <c r="U261" s="708">
        <v>1</v>
      </c>
      <c r="V261" s="709">
        <f>SUM('Formulario PPGR2'!$J261:$U261)</f>
        <v>4</v>
      </c>
      <c r="W261" s="710" t="s">
        <v>244</v>
      </c>
      <c r="X261" s="710"/>
      <c r="Y261" s="706" t="s">
        <v>853</v>
      </c>
      <c r="Z261" s="715" t="s">
        <v>206</v>
      </c>
      <c r="AA261" s="711"/>
      <c r="AB261" s="711"/>
      <c r="AC261" s="711"/>
      <c r="AD261" s="711"/>
      <c r="AE261" s="711"/>
      <c r="AF261" s="711"/>
      <c r="AG261" s="711"/>
      <c r="AH261" s="711"/>
      <c r="AI261" s="711"/>
      <c r="AJ261" s="711"/>
      <c r="AK261" s="711"/>
      <c r="AL261" s="711"/>
      <c r="AM261" s="711"/>
      <c r="AN261" s="711"/>
      <c r="AO261" s="711"/>
      <c r="AP261" s="711"/>
      <c r="AQ261" s="711"/>
      <c r="AR261" s="711"/>
      <c r="AS261" s="711"/>
      <c r="AT261" s="711"/>
      <c r="AU261" s="711"/>
      <c r="AV261" s="711"/>
      <c r="AW261" s="711"/>
      <c r="AX261" s="711"/>
      <c r="AY261" s="711"/>
      <c r="AZ261" s="711"/>
      <c r="BA261" s="711"/>
      <c r="BB261" s="711"/>
    </row>
    <row r="262" spans="2:54" s="698" customFormat="1" ht="66.599999999999994" customHeight="1" x14ac:dyDescent="0.25">
      <c r="B262" s="694" t="e">
        <f>IF('Formulario PPGR2'!$G262="","",CONCATENATE('Formulario PPGR2'!$C262,".",'Formulario PPGR2'!$D262,".",'Formulario PPGR2'!$E262,".",'Formulario PPGR2'!$F262))</f>
        <v>#REF!</v>
      </c>
      <c r="C262" s="694" t="e">
        <f>IF('Formulario PPGR2'!$G262="","",'Formulario PPGR1'!#REF!)</f>
        <v>#REF!</v>
      </c>
      <c r="D262" s="694" t="e">
        <f>IF('Formulario PPGR2'!$G262="","",'Formulario PPGR1'!#REF!)</f>
        <v>#REF!</v>
      </c>
      <c r="E262" s="694" t="e">
        <f>IF('Formulario PPGR2'!$G262="","",'Formulario PPGR1'!#REF!)</f>
        <v>#REF!</v>
      </c>
      <c r="F262" s="694" t="e">
        <f>IF('Formulario PPGR2'!$G262="","",'Formulario PPGR1'!#REF!)</f>
        <v>#REF!</v>
      </c>
      <c r="G262" s="688" t="s">
        <v>205</v>
      </c>
      <c r="H262" s="689" t="s">
        <v>854</v>
      </c>
      <c r="I262" s="688" t="s">
        <v>855</v>
      </c>
      <c r="J262" s="695"/>
      <c r="K262" s="695"/>
      <c r="L262" s="695">
        <v>1</v>
      </c>
      <c r="M262" s="695"/>
      <c r="N262" s="695"/>
      <c r="O262" s="695">
        <v>1</v>
      </c>
      <c r="P262" s="695"/>
      <c r="Q262" s="695"/>
      <c r="R262" s="695">
        <v>1</v>
      </c>
      <c r="S262" s="695"/>
      <c r="T262" s="695"/>
      <c r="U262" s="695">
        <v>1</v>
      </c>
      <c r="V262" s="696">
        <f>SUM('Formulario PPGR2'!$J262:$U262)</f>
        <v>4</v>
      </c>
      <c r="W262" s="691" t="s">
        <v>245</v>
      </c>
      <c r="X262" s="691"/>
      <c r="Y262" s="688" t="s">
        <v>856</v>
      </c>
      <c r="Z262" s="714" t="s">
        <v>186</v>
      </c>
      <c r="AA262" s="697"/>
      <c r="AB262" s="697"/>
      <c r="AC262" s="697"/>
      <c r="AD262" s="697"/>
      <c r="AE262" s="697"/>
      <c r="AF262" s="697"/>
      <c r="AG262" s="697"/>
      <c r="AH262" s="697"/>
      <c r="AI262" s="697"/>
      <c r="AJ262" s="697"/>
      <c r="AK262" s="697"/>
      <c r="AL262" s="697"/>
      <c r="AM262" s="697"/>
      <c r="AN262" s="697"/>
      <c r="AO262" s="697"/>
      <c r="AP262" s="697"/>
      <c r="AQ262" s="697"/>
      <c r="AR262" s="697"/>
      <c r="AS262" s="697"/>
      <c r="AT262" s="697"/>
      <c r="AU262" s="697"/>
      <c r="AV262" s="697"/>
      <c r="AW262" s="697"/>
      <c r="AX262" s="697"/>
      <c r="AY262" s="697"/>
      <c r="AZ262" s="697"/>
      <c r="BA262" s="697"/>
      <c r="BB262" s="697"/>
    </row>
    <row r="263" spans="2:54" s="698" customFormat="1" ht="72.599999999999994" customHeight="1" x14ac:dyDescent="0.25">
      <c r="B263" s="694" t="e">
        <f>IF('Formulario PPGR2'!$G263="","",CONCATENATE('Formulario PPGR2'!$C263,".",'Formulario PPGR2'!$D263,".",'Formulario PPGR2'!$E263,".",'Formulario PPGR2'!$F263))</f>
        <v>#REF!</v>
      </c>
      <c r="C263" s="694" t="e">
        <f>IF('Formulario PPGR2'!$G263="","",'Formulario PPGR1'!#REF!)</f>
        <v>#REF!</v>
      </c>
      <c r="D263" s="694" t="e">
        <f>IF('Formulario PPGR2'!$G263="","",'Formulario PPGR1'!#REF!)</f>
        <v>#REF!</v>
      </c>
      <c r="E263" s="694" t="e">
        <f>IF('Formulario PPGR2'!$G263="","",'Formulario PPGR1'!#REF!)</f>
        <v>#REF!</v>
      </c>
      <c r="F263" s="694" t="e">
        <f>IF('Formulario PPGR2'!$G263="","",'Formulario PPGR1'!#REF!)</f>
        <v>#REF!</v>
      </c>
      <c r="G263" s="688" t="s">
        <v>208</v>
      </c>
      <c r="H263" s="689" t="s">
        <v>857</v>
      </c>
      <c r="I263" s="688" t="s">
        <v>858</v>
      </c>
      <c r="J263" s="695">
        <v>1</v>
      </c>
      <c r="K263" s="695"/>
      <c r="L263" s="695"/>
      <c r="M263" s="695">
        <v>1</v>
      </c>
      <c r="N263" s="695"/>
      <c r="O263" s="695"/>
      <c r="P263" s="695"/>
      <c r="Q263" s="695">
        <v>1</v>
      </c>
      <c r="R263" s="695"/>
      <c r="S263" s="695"/>
      <c r="T263" s="695"/>
      <c r="U263" s="695">
        <v>1</v>
      </c>
      <c r="V263" s="696">
        <f>SUM('Formulario PPGR2'!$J263:$U263)</f>
        <v>4</v>
      </c>
      <c r="W263" s="691" t="s">
        <v>258</v>
      </c>
      <c r="X263" s="691" t="s">
        <v>251</v>
      </c>
      <c r="Y263" s="688"/>
      <c r="Z263" s="716" t="s">
        <v>209</v>
      </c>
      <c r="AA263" s="697"/>
      <c r="AB263" s="697"/>
      <c r="AC263" s="697"/>
      <c r="AD263" s="697"/>
      <c r="AE263" s="697"/>
      <c r="AF263" s="697"/>
      <c r="AG263" s="697"/>
      <c r="AH263" s="697"/>
      <c r="AI263" s="697"/>
      <c r="AJ263" s="697"/>
      <c r="AK263" s="697"/>
      <c r="AL263" s="697"/>
      <c r="AM263" s="697"/>
      <c r="AN263" s="697"/>
      <c r="AO263" s="697"/>
      <c r="AP263" s="697"/>
      <c r="AQ263" s="697"/>
      <c r="AR263" s="697"/>
      <c r="AS263" s="697"/>
      <c r="AT263" s="697"/>
      <c r="AU263" s="697"/>
      <c r="AV263" s="697"/>
      <c r="AW263" s="697"/>
      <c r="AX263" s="697"/>
      <c r="AY263" s="697"/>
      <c r="AZ263" s="697"/>
      <c r="BA263" s="697"/>
      <c r="BB263" s="697"/>
    </row>
    <row r="264" spans="2:54" s="698" customFormat="1" ht="67.900000000000006" customHeight="1" x14ac:dyDescent="0.25">
      <c r="B264" s="694" t="e">
        <f>IF('Formulario PPGR2'!$G264="","",CONCATENATE('Formulario PPGR2'!$C264,".",'Formulario PPGR2'!$D264,".",'Formulario PPGR2'!$E264,".",'Formulario PPGR2'!$F264))</f>
        <v>#REF!</v>
      </c>
      <c r="C264" s="694"/>
      <c r="D264" s="694" t="e">
        <f>IF('Formulario PPGR2'!$G264="","",'Formulario PPGR1'!#REF!)</f>
        <v>#REF!</v>
      </c>
      <c r="E264" s="694" t="e">
        <f>IF('Formulario PPGR2'!$G264="","",'Formulario PPGR1'!#REF!)</f>
        <v>#REF!</v>
      </c>
      <c r="F264" s="694" t="e">
        <f>IF('Formulario PPGR2'!$G264="","",'Formulario PPGR1'!#REF!)</f>
        <v>#REF!</v>
      </c>
      <c r="G264" s="688" t="s">
        <v>208</v>
      </c>
      <c r="H264" s="689" t="s">
        <v>859</v>
      </c>
      <c r="I264" s="688" t="s">
        <v>860</v>
      </c>
      <c r="J264" s="695">
        <v>1</v>
      </c>
      <c r="K264" s="695">
        <v>1</v>
      </c>
      <c r="L264" s="695">
        <v>1</v>
      </c>
      <c r="M264" s="695">
        <v>1</v>
      </c>
      <c r="N264" s="695">
        <v>1</v>
      </c>
      <c r="O264" s="695">
        <v>1</v>
      </c>
      <c r="P264" s="695">
        <v>1</v>
      </c>
      <c r="Q264" s="695">
        <v>1</v>
      </c>
      <c r="R264" s="695">
        <v>1</v>
      </c>
      <c r="S264" s="695">
        <v>1</v>
      </c>
      <c r="T264" s="695">
        <v>1</v>
      </c>
      <c r="U264" s="695">
        <v>1</v>
      </c>
      <c r="V264" s="696">
        <f>SUM('Formulario PPGR2'!$J264:$U264)</f>
        <v>12</v>
      </c>
      <c r="W264" s="691"/>
      <c r="X264" s="691"/>
      <c r="Y264" s="688" t="s">
        <v>861</v>
      </c>
      <c r="Z264" s="716" t="s">
        <v>209</v>
      </c>
      <c r="AA264" s="697"/>
      <c r="AB264" s="697"/>
      <c r="AC264" s="697"/>
      <c r="AD264" s="697"/>
      <c r="AE264" s="697"/>
      <c r="AF264" s="697"/>
      <c r="AG264" s="697"/>
      <c r="AH264" s="697"/>
      <c r="AI264" s="697"/>
      <c r="AJ264" s="697"/>
      <c r="AK264" s="697"/>
      <c r="AL264" s="697"/>
      <c r="AM264" s="697"/>
      <c r="AN264" s="697"/>
      <c r="AO264" s="697"/>
      <c r="AP264" s="697"/>
      <c r="AQ264" s="697"/>
      <c r="AR264" s="697"/>
      <c r="AS264" s="697"/>
      <c r="AT264" s="697"/>
      <c r="AU264" s="697"/>
      <c r="AV264" s="697"/>
      <c r="AW264" s="697"/>
      <c r="AX264" s="697"/>
      <c r="AY264" s="697"/>
      <c r="AZ264" s="697"/>
      <c r="BA264" s="697"/>
      <c r="BB264" s="697"/>
    </row>
    <row r="265" spans="2:54" s="698" customFormat="1" ht="51" customHeight="1" x14ac:dyDescent="0.25">
      <c r="B265" s="694" t="e">
        <f>IF('Formulario PPGR2'!$G265="","",CONCATENATE('Formulario PPGR2'!$C265,".",'Formulario PPGR2'!$D265,".",'Formulario PPGR2'!$E265,".",'Formulario PPGR2'!$F265))</f>
        <v>#REF!</v>
      </c>
      <c r="C265" s="694"/>
      <c r="D265" s="694" t="e">
        <f>IF('Formulario PPGR2'!$G265="","",'Formulario PPGR1'!#REF!)</f>
        <v>#REF!</v>
      </c>
      <c r="E265" s="694" t="e">
        <f>IF('Formulario PPGR2'!$G265="","",'Formulario PPGR1'!#REF!)</f>
        <v>#REF!</v>
      </c>
      <c r="F265" s="694" t="e">
        <f>IF('Formulario PPGR2'!$G265="","",'Formulario PPGR1'!#REF!)</f>
        <v>#REF!</v>
      </c>
      <c r="G265" s="688" t="s">
        <v>208</v>
      </c>
      <c r="H265" s="689" t="s">
        <v>862</v>
      </c>
      <c r="I265" s="688" t="s">
        <v>863</v>
      </c>
      <c r="J265" s="695">
        <v>1</v>
      </c>
      <c r="K265" s="695"/>
      <c r="L265" s="695"/>
      <c r="M265" s="695">
        <v>1</v>
      </c>
      <c r="N265" s="695"/>
      <c r="O265" s="695"/>
      <c r="P265" s="695"/>
      <c r="Q265" s="695">
        <v>1</v>
      </c>
      <c r="R265" s="695"/>
      <c r="S265" s="695"/>
      <c r="T265" s="695"/>
      <c r="U265" s="695">
        <v>1</v>
      </c>
      <c r="V265" s="696">
        <f>SUM('Formulario PPGR2'!$J265:$U265)</f>
        <v>4</v>
      </c>
      <c r="W265" s="691" t="s">
        <v>258</v>
      </c>
      <c r="X265" s="691" t="s">
        <v>251</v>
      </c>
      <c r="Y265" s="688" t="s">
        <v>864</v>
      </c>
      <c r="Z265" s="714" t="s">
        <v>209</v>
      </c>
      <c r="AA265" s="697"/>
      <c r="AB265" s="697"/>
      <c r="AC265" s="697"/>
      <c r="AD265" s="697"/>
      <c r="AE265" s="697"/>
      <c r="AF265" s="697"/>
      <c r="AG265" s="697"/>
      <c r="AH265" s="697"/>
      <c r="AI265" s="697"/>
      <c r="AJ265" s="697"/>
      <c r="AK265" s="697"/>
      <c r="AL265" s="697"/>
      <c r="AM265" s="697"/>
      <c r="AN265" s="697"/>
      <c r="AO265" s="697"/>
      <c r="AP265" s="697"/>
      <c r="AQ265" s="697"/>
      <c r="AR265" s="697"/>
      <c r="AS265" s="697"/>
      <c r="AT265" s="697"/>
      <c r="AU265" s="697"/>
      <c r="AV265" s="697"/>
      <c r="AW265" s="697"/>
      <c r="AX265" s="697"/>
      <c r="AY265" s="697"/>
      <c r="AZ265" s="697"/>
      <c r="BA265" s="697"/>
      <c r="BB265" s="697"/>
    </row>
    <row r="266" spans="2:54" s="698" customFormat="1" ht="61.15" customHeight="1" x14ac:dyDescent="0.25">
      <c r="B266" s="694" t="e">
        <f>IF('Formulario PPGR2'!$G266="","",CONCATENATE('Formulario PPGR2'!$C266,".",'Formulario PPGR2'!$D266,".",'Formulario PPGR2'!$E266,".",'Formulario PPGR2'!$F266))</f>
        <v>#REF!</v>
      </c>
      <c r="C266" s="694"/>
      <c r="D266" s="694" t="e">
        <f>IF('Formulario PPGR2'!$G266="","",'Formulario PPGR1'!#REF!)</f>
        <v>#REF!</v>
      </c>
      <c r="E266" s="694" t="e">
        <f>IF('Formulario PPGR2'!$G266="","",'Formulario PPGR1'!#REF!)</f>
        <v>#REF!</v>
      </c>
      <c r="F266" s="694" t="e">
        <f>IF('Formulario PPGR2'!$G266="","",'Formulario PPGR1'!#REF!)</f>
        <v>#REF!</v>
      </c>
      <c r="G266" s="688" t="s">
        <v>208</v>
      </c>
      <c r="H266" s="689" t="s">
        <v>865</v>
      </c>
      <c r="I266" s="688" t="s">
        <v>866</v>
      </c>
      <c r="J266" s="695">
        <v>1</v>
      </c>
      <c r="K266" s="695"/>
      <c r="L266" s="695">
        <v>1</v>
      </c>
      <c r="M266" s="695"/>
      <c r="N266" s="695">
        <v>1</v>
      </c>
      <c r="O266" s="695"/>
      <c r="P266" s="695">
        <v>1</v>
      </c>
      <c r="Q266" s="695"/>
      <c r="R266" s="695">
        <v>1</v>
      </c>
      <c r="S266" s="695"/>
      <c r="T266" s="695">
        <v>1</v>
      </c>
      <c r="U266" s="695"/>
      <c r="V266" s="696">
        <f>SUM('Formulario PPGR2'!$J266:$U266)</f>
        <v>6</v>
      </c>
      <c r="W266" s="691" t="s">
        <v>258</v>
      </c>
      <c r="X266" s="691" t="s">
        <v>251</v>
      </c>
      <c r="Y266" s="688"/>
      <c r="Z266" s="714" t="s">
        <v>209</v>
      </c>
      <c r="AA266" s="697"/>
      <c r="AB266" s="697"/>
      <c r="AC266" s="697"/>
      <c r="AD266" s="697"/>
      <c r="AE266" s="697"/>
      <c r="AF266" s="697"/>
      <c r="AG266" s="697"/>
      <c r="AH266" s="697"/>
      <c r="AI266" s="697"/>
      <c r="AJ266" s="697"/>
      <c r="AK266" s="697"/>
      <c r="AL266" s="697"/>
      <c r="AM266" s="697"/>
      <c r="AN266" s="697"/>
      <c r="AO266" s="697"/>
      <c r="AP266" s="697"/>
      <c r="AQ266" s="697"/>
      <c r="AR266" s="697"/>
      <c r="AS266" s="697"/>
      <c r="AT266" s="697"/>
      <c r="AU266" s="697"/>
      <c r="AV266" s="697"/>
      <c r="AW266" s="697"/>
      <c r="AX266" s="697"/>
      <c r="AY266" s="697"/>
      <c r="AZ266" s="697"/>
      <c r="BA266" s="697"/>
      <c r="BB266" s="697"/>
    </row>
    <row r="267" spans="2:54" s="698" customFormat="1" ht="76.150000000000006" customHeight="1" x14ac:dyDescent="0.25">
      <c r="B267" s="694" t="e">
        <f>IF('Formulario PPGR2'!$G267="","",CONCATENATE('Formulario PPGR2'!$C267,".",'Formulario PPGR2'!$D267,".",'Formulario PPGR2'!$E267,".",'Formulario PPGR2'!$F267))</f>
        <v>#REF!</v>
      </c>
      <c r="C267" s="694"/>
      <c r="D267" s="694" t="e">
        <f>IF('Formulario PPGR2'!$G267="","",'Formulario PPGR1'!#REF!)</f>
        <v>#REF!</v>
      </c>
      <c r="E267" s="694" t="e">
        <f>IF('Formulario PPGR2'!$G267="","",'Formulario PPGR1'!#REF!)</f>
        <v>#REF!</v>
      </c>
      <c r="F267" s="694" t="e">
        <f>IF('Formulario PPGR2'!$G267="","",'Formulario PPGR1'!#REF!)</f>
        <v>#REF!</v>
      </c>
      <c r="G267" s="688" t="s">
        <v>208</v>
      </c>
      <c r="H267" s="689" t="s">
        <v>867</v>
      </c>
      <c r="I267" s="688" t="s">
        <v>868</v>
      </c>
      <c r="J267" s="695">
        <v>1</v>
      </c>
      <c r="K267" s="695">
        <v>1</v>
      </c>
      <c r="L267" s="695">
        <v>1</v>
      </c>
      <c r="M267" s="695">
        <v>1</v>
      </c>
      <c r="N267" s="695">
        <v>1</v>
      </c>
      <c r="O267" s="695">
        <v>1</v>
      </c>
      <c r="P267" s="695">
        <v>1</v>
      </c>
      <c r="Q267" s="695">
        <v>1</v>
      </c>
      <c r="R267" s="695">
        <v>1</v>
      </c>
      <c r="S267" s="695">
        <v>1</v>
      </c>
      <c r="T267" s="695">
        <v>1</v>
      </c>
      <c r="U267" s="695">
        <v>1</v>
      </c>
      <c r="V267" s="696">
        <f>SUM('Formulario PPGR2'!$J267:$U267)</f>
        <v>12</v>
      </c>
      <c r="W267" s="691" t="s">
        <v>244</v>
      </c>
      <c r="X267" s="691"/>
      <c r="Y267" s="688"/>
      <c r="Z267" s="714" t="s">
        <v>209</v>
      </c>
      <c r="AA267" s="697"/>
      <c r="AB267" s="697"/>
      <c r="AC267" s="697"/>
      <c r="AD267" s="697"/>
      <c r="AE267" s="697"/>
      <c r="AF267" s="697"/>
      <c r="AG267" s="697"/>
      <c r="AH267" s="697"/>
      <c r="AI267" s="697"/>
      <c r="AJ267" s="697"/>
      <c r="AK267" s="697"/>
      <c r="AL267" s="697"/>
      <c r="AM267" s="697"/>
      <c r="AN267" s="697"/>
      <c r="AO267" s="697"/>
      <c r="AP267" s="697"/>
      <c r="AQ267" s="697"/>
      <c r="AR267" s="697"/>
      <c r="AS267" s="697"/>
      <c r="AT267" s="697"/>
      <c r="AU267" s="697"/>
      <c r="AV267" s="697"/>
      <c r="AW267" s="697"/>
      <c r="AX267" s="697"/>
      <c r="AY267" s="697"/>
      <c r="AZ267" s="697"/>
      <c r="BA267" s="697"/>
      <c r="BB267" s="697"/>
    </row>
    <row r="268" spans="2:54" s="698" customFormat="1" ht="64.900000000000006" customHeight="1" x14ac:dyDescent="0.25">
      <c r="B268" s="694" t="e">
        <f>IF('Formulario PPGR2'!$G268="","",CONCATENATE('Formulario PPGR2'!$C268,".",'Formulario PPGR2'!$D268,".",'Formulario PPGR2'!$E268,".",'Formulario PPGR2'!$F268))</f>
        <v>#REF!</v>
      </c>
      <c r="C268" s="694"/>
      <c r="D268" s="694" t="e">
        <f>IF('Formulario PPGR2'!$G268="","",'Formulario PPGR1'!#REF!)</f>
        <v>#REF!</v>
      </c>
      <c r="E268" s="694" t="e">
        <f>IF('Formulario PPGR2'!$G268="","",'Formulario PPGR1'!#REF!)</f>
        <v>#REF!</v>
      </c>
      <c r="F268" s="694" t="e">
        <f>IF('Formulario PPGR2'!$G268="","",'Formulario PPGR1'!#REF!)</f>
        <v>#REF!</v>
      </c>
      <c r="G268" s="688" t="s">
        <v>208</v>
      </c>
      <c r="H268" s="689" t="s">
        <v>869</v>
      </c>
      <c r="I268" s="688" t="s">
        <v>870</v>
      </c>
      <c r="J268" s="695">
        <v>1</v>
      </c>
      <c r="K268" s="695"/>
      <c r="L268" s="695">
        <v>1</v>
      </c>
      <c r="M268" s="695">
        <v>1</v>
      </c>
      <c r="N268" s="695">
        <v>1</v>
      </c>
      <c r="O268" s="695">
        <v>1</v>
      </c>
      <c r="P268" s="695">
        <v>1</v>
      </c>
      <c r="Q268" s="695">
        <v>1</v>
      </c>
      <c r="R268" s="695">
        <v>1</v>
      </c>
      <c r="S268" s="695">
        <v>1</v>
      </c>
      <c r="T268" s="695">
        <v>1</v>
      </c>
      <c r="U268" s="695">
        <v>1</v>
      </c>
      <c r="V268" s="696">
        <f>SUM('Formulario PPGR2'!$J268:$U268)</f>
        <v>11</v>
      </c>
      <c r="W268" s="691" t="s">
        <v>244</v>
      </c>
      <c r="X268" s="691"/>
      <c r="Y268" s="688"/>
      <c r="Z268" s="714" t="s">
        <v>209</v>
      </c>
      <c r="AA268" s="697"/>
      <c r="AB268" s="697"/>
      <c r="AC268" s="697"/>
      <c r="AD268" s="697"/>
      <c r="AE268" s="697"/>
      <c r="AF268" s="697"/>
      <c r="AG268" s="697"/>
      <c r="AH268" s="697"/>
      <c r="AI268" s="697"/>
      <c r="AJ268" s="697"/>
      <c r="AK268" s="697"/>
      <c r="AL268" s="697"/>
      <c r="AM268" s="697"/>
      <c r="AN268" s="697"/>
      <c r="AO268" s="697"/>
      <c r="AP268" s="697"/>
      <c r="AQ268" s="697"/>
      <c r="AR268" s="697"/>
      <c r="AS268" s="697"/>
      <c r="AT268" s="697"/>
      <c r="AU268" s="697"/>
      <c r="AV268" s="697"/>
      <c r="AW268" s="697"/>
      <c r="AX268" s="697"/>
      <c r="AY268" s="697"/>
      <c r="AZ268" s="697"/>
      <c r="BA268" s="697"/>
      <c r="BB268" s="697"/>
    </row>
    <row r="269" spans="2:54" s="698" customFormat="1" ht="57" customHeight="1" x14ac:dyDescent="0.25">
      <c r="B269" s="694" t="e">
        <f>IF('Formulario PPGR2'!$G269="","",CONCATENATE('Formulario PPGR2'!$C269,".",'Formulario PPGR2'!$D269,".",'Formulario PPGR2'!$E269,".",'Formulario PPGR2'!$F269))</f>
        <v>#REF!</v>
      </c>
      <c r="C269" s="694"/>
      <c r="D269" s="694" t="e">
        <f>IF('Formulario PPGR2'!$G269="","",'Formulario PPGR1'!#REF!)</f>
        <v>#REF!</v>
      </c>
      <c r="E269" s="694" t="e">
        <f>IF('Formulario PPGR2'!$G269="","",'Formulario PPGR1'!#REF!)</f>
        <v>#REF!</v>
      </c>
      <c r="F269" s="694" t="e">
        <f>IF('Formulario PPGR2'!$G269="","",'Formulario PPGR1'!#REF!)</f>
        <v>#REF!</v>
      </c>
      <c r="G269" s="688" t="s">
        <v>208</v>
      </c>
      <c r="H269" s="689" t="s">
        <v>871</v>
      </c>
      <c r="I269" s="688" t="s">
        <v>872</v>
      </c>
      <c r="J269" s="695">
        <v>1</v>
      </c>
      <c r="K269" s="695">
        <v>1</v>
      </c>
      <c r="L269" s="695">
        <v>1</v>
      </c>
      <c r="M269" s="695">
        <v>1</v>
      </c>
      <c r="N269" s="695">
        <v>1</v>
      </c>
      <c r="O269" s="695">
        <v>1</v>
      </c>
      <c r="P269" s="695">
        <v>1</v>
      </c>
      <c r="Q269" s="695">
        <v>1</v>
      </c>
      <c r="R269" s="695">
        <v>1</v>
      </c>
      <c r="S269" s="695">
        <v>1</v>
      </c>
      <c r="T269" s="695">
        <v>1</v>
      </c>
      <c r="U269" s="695">
        <v>1</v>
      </c>
      <c r="V269" s="696">
        <f>SUM('Formulario PPGR2'!$J269:$U269)</f>
        <v>12</v>
      </c>
      <c r="W269" s="691" t="s">
        <v>244</v>
      </c>
      <c r="X269" s="691"/>
      <c r="Y269" s="688" t="s">
        <v>873</v>
      </c>
      <c r="Z269" s="714" t="s">
        <v>209</v>
      </c>
      <c r="AA269" s="697"/>
      <c r="AB269" s="697"/>
      <c r="AC269" s="697"/>
      <c r="AD269" s="697"/>
      <c r="AE269" s="697"/>
      <c r="AF269" s="697"/>
      <c r="AG269" s="697"/>
      <c r="AH269" s="697"/>
      <c r="AI269" s="697"/>
      <c r="AJ269" s="697"/>
      <c r="AK269" s="697"/>
      <c r="AL269" s="697"/>
      <c r="AM269" s="697"/>
      <c r="AN269" s="697"/>
      <c r="AO269" s="697"/>
      <c r="AP269" s="697"/>
      <c r="AQ269" s="697"/>
      <c r="AR269" s="697"/>
      <c r="AS269" s="697"/>
      <c r="AT269" s="697"/>
      <c r="AU269" s="697"/>
      <c r="AV269" s="697"/>
      <c r="AW269" s="697"/>
      <c r="AX269" s="697"/>
      <c r="AY269" s="697"/>
      <c r="AZ269" s="697"/>
      <c r="BA269" s="697"/>
      <c r="BB269" s="697"/>
    </row>
    <row r="270" spans="2:54" s="698" customFormat="1" ht="48.6" customHeight="1" x14ac:dyDescent="0.25">
      <c r="B270" s="694" t="e">
        <f>IF('Formulario PPGR2'!$G270="","",CONCATENATE('Formulario PPGR2'!$C270,".",'Formulario PPGR2'!$D270,".",'Formulario PPGR2'!$E270,".",'Formulario PPGR2'!$F270))</f>
        <v>#REF!</v>
      </c>
      <c r="C270" s="694" t="e">
        <f>IF('Formulario PPGR2'!$G270="","",'Formulario PPGR1'!#REF!)</f>
        <v>#REF!</v>
      </c>
      <c r="D270" s="694" t="e">
        <f>IF('Formulario PPGR2'!$G270="","",'Formulario PPGR1'!#REF!)</f>
        <v>#REF!</v>
      </c>
      <c r="E270" s="694" t="e">
        <f>IF('Formulario PPGR2'!$G270="","",'Formulario PPGR1'!#REF!)</f>
        <v>#REF!</v>
      </c>
      <c r="F270" s="694" t="e">
        <f>IF('Formulario PPGR2'!$G270="","",'Formulario PPGR1'!#REF!)</f>
        <v>#REF!</v>
      </c>
      <c r="G270" s="688" t="s">
        <v>212</v>
      </c>
      <c r="H270" s="689" t="s">
        <v>874</v>
      </c>
      <c r="I270" s="688" t="s">
        <v>875</v>
      </c>
      <c r="J270" s="695"/>
      <c r="K270" s="695"/>
      <c r="L270" s="695">
        <v>1</v>
      </c>
      <c r="M270" s="695"/>
      <c r="N270" s="695"/>
      <c r="O270" s="695">
        <v>1</v>
      </c>
      <c r="P270" s="695"/>
      <c r="Q270" s="695"/>
      <c r="R270" s="695">
        <v>1</v>
      </c>
      <c r="S270" s="695"/>
      <c r="T270" s="695"/>
      <c r="U270" s="695">
        <v>1</v>
      </c>
      <c r="V270" s="696">
        <f>SUM('Formulario PPGR2'!$J270:$U270)</f>
        <v>4</v>
      </c>
      <c r="W270" s="691" t="s">
        <v>244</v>
      </c>
      <c r="X270" s="691"/>
      <c r="Y270" s="688"/>
      <c r="Z270" s="714" t="s">
        <v>213</v>
      </c>
      <c r="AA270" s="697"/>
      <c r="AB270" s="697"/>
      <c r="AC270" s="697"/>
      <c r="AD270" s="697"/>
      <c r="AE270" s="697"/>
      <c r="AF270" s="697"/>
      <c r="AG270" s="697"/>
      <c r="AH270" s="697"/>
      <c r="AI270" s="697"/>
      <c r="AJ270" s="697"/>
      <c r="AK270" s="697"/>
      <c r="AL270" s="697"/>
      <c r="AM270" s="697"/>
      <c r="AN270" s="697"/>
      <c r="AO270" s="697"/>
      <c r="AP270" s="697"/>
      <c r="AQ270" s="697"/>
      <c r="AR270" s="697"/>
      <c r="AS270" s="697"/>
      <c r="AT270" s="697"/>
      <c r="AU270" s="697"/>
      <c r="AV270" s="697"/>
      <c r="AW270" s="697"/>
      <c r="AX270" s="697"/>
      <c r="AY270" s="697"/>
      <c r="AZ270" s="697"/>
      <c r="BA270" s="697"/>
      <c r="BB270" s="697"/>
    </row>
    <row r="271" spans="2:54" s="698" customFormat="1" ht="56.45" customHeight="1" x14ac:dyDescent="0.25">
      <c r="B271" s="694" t="e">
        <f>IF('Formulario PPGR2'!$G271="","",CONCATENATE('Formulario PPGR2'!$C271,".",'Formulario PPGR2'!$D271,".",'Formulario PPGR2'!$E271,".",'Formulario PPGR2'!$F271))</f>
        <v>#REF!</v>
      </c>
      <c r="C271" s="694"/>
      <c r="D271" s="694" t="e">
        <f>IF('Formulario PPGR2'!$G271="","",'Formulario PPGR1'!#REF!)</f>
        <v>#REF!</v>
      </c>
      <c r="E271" s="694" t="e">
        <f>IF('Formulario PPGR2'!$G271="","",'Formulario PPGR1'!#REF!)</f>
        <v>#REF!</v>
      </c>
      <c r="F271" s="694" t="e">
        <f>IF('Formulario PPGR2'!$G271="","",'Formulario PPGR1'!#REF!)</f>
        <v>#REF!</v>
      </c>
      <c r="G271" s="688" t="s">
        <v>212</v>
      </c>
      <c r="H271" s="689" t="s">
        <v>876</v>
      </c>
      <c r="I271" s="688" t="s">
        <v>877</v>
      </c>
      <c r="J271" s="695"/>
      <c r="K271" s="695"/>
      <c r="L271" s="695">
        <v>1</v>
      </c>
      <c r="M271" s="695"/>
      <c r="N271" s="695"/>
      <c r="O271" s="695">
        <v>1</v>
      </c>
      <c r="P271" s="695"/>
      <c r="Q271" s="695"/>
      <c r="R271" s="695">
        <v>1</v>
      </c>
      <c r="S271" s="695"/>
      <c r="T271" s="695"/>
      <c r="U271" s="695">
        <v>1</v>
      </c>
      <c r="V271" s="696">
        <f>SUM('Formulario PPGR2'!$J271:$U271)</f>
        <v>4</v>
      </c>
      <c r="W271" s="691" t="s">
        <v>244</v>
      </c>
      <c r="X271" s="691"/>
      <c r="Y271" s="688"/>
      <c r="Z271" s="714" t="s">
        <v>213</v>
      </c>
      <c r="AA271" s="697"/>
      <c r="AB271" s="697"/>
      <c r="AC271" s="697"/>
      <c r="AD271" s="697"/>
      <c r="AE271" s="697"/>
      <c r="AF271" s="697"/>
      <c r="AG271" s="697"/>
      <c r="AH271" s="697"/>
      <c r="AI271" s="697"/>
      <c r="AJ271" s="697"/>
      <c r="AK271" s="697"/>
      <c r="AL271" s="697"/>
      <c r="AM271" s="697"/>
      <c r="AN271" s="697"/>
      <c r="AO271" s="697"/>
      <c r="AP271" s="697"/>
      <c r="AQ271" s="697"/>
      <c r="AR271" s="697"/>
      <c r="AS271" s="697"/>
      <c r="AT271" s="697"/>
      <c r="AU271" s="697"/>
      <c r="AV271" s="697"/>
      <c r="AW271" s="697"/>
      <c r="AX271" s="697"/>
      <c r="AY271" s="697"/>
      <c r="AZ271" s="697"/>
      <c r="BA271" s="697"/>
      <c r="BB271" s="697"/>
    </row>
    <row r="272" spans="2:54" s="698" customFormat="1" ht="48.6" customHeight="1" x14ac:dyDescent="0.25">
      <c r="B272" s="694" t="e">
        <f>IF('Formulario PPGR2'!$G272="","",CONCATENATE('Formulario PPGR2'!$C272,".",'Formulario PPGR2'!$D272,".",'Formulario PPGR2'!$E272,".",'Formulario PPGR2'!$F272))</f>
        <v>#REF!</v>
      </c>
      <c r="C272" s="694"/>
      <c r="D272" s="694" t="e">
        <f>IF('Formulario PPGR2'!$G272="","",'Formulario PPGR1'!#REF!)</f>
        <v>#REF!</v>
      </c>
      <c r="E272" s="694" t="e">
        <f>IF('Formulario PPGR2'!$G272="","",'Formulario PPGR1'!#REF!)</f>
        <v>#REF!</v>
      </c>
      <c r="F272" s="694" t="e">
        <f>IF('Formulario PPGR2'!$G272="","",'Formulario PPGR1'!#REF!)</f>
        <v>#REF!</v>
      </c>
      <c r="G272" s="688" t="s">
        <v>212</v>
      </c>
      <c r="H272" s="689" t="s">
        <v>878</v>
      </c>
      <c r="I272" s="688" t="s">
        <v>879</v>
      </c>
      <c r="J272" s="695"/>
      <c r="K272" s="695"/>
      <c r="L272" s="695">
        <v>1</v>
      </c>
      <c r="M272" s="695"/>
      <c r="N272" s="695"/>
      <c r="O272" s="695">
        <v>1</v>
      </c>
      <c r="P272" s="695"/>
      <c r="Q272" s="695"/>
      <c r="R272" s="695">
        <v>1</v>
      </c>
      <c r="S272" s="695"/>
      <c r="T272" s="695"/>
      <c r="U272" s="695">
        <v>1</v>
      </c>
      <c r="V272" s="696">
        <f>SUM('Formulario PPGR2'!$J272:$U272)</f>
        <v>4</v>
      </c>
      <c r="W272" s="691" t="s">
        <v>244</v>
      </c>
      <c r="X272" s="691"/>
      <c r="Y272" s="688"/>
      <c r="Z272" s="714" t="s">
        <v>213</v>
      </c>
      <c r="AA272" s="697"/>
      <c r="AB272" s="697"/>
      <c r="AC272" s="697"/>
      <c r="AD272" s="697"/>
      <c r="AE272" s="697"/>
      <c r="AF272" s="697"/>
      <c r="AG272" s="697"/>
      <c r="AH272" s="697"/>
      <c r="AI272" s="697"/>
      <c r="AJ272" s="697"/>
      <c r="AK272" s="697"/>
      <c r="AL272" s="697"/>
      <c r="AM272" s="697"/>
      <c r="AN272" s="697"/>
      <c r="AO272" s="697"/>
      <c r="AP272" s="697"/>
      <c r="AQ272" s="697"/>
      <c r="AR272" s="697"/>
      <c r="AS272" s="697"/>
      <c r="AT272" s="697"/>
      <c r="AU272" s="697"/>
      <c r="AV272" s="697"/>
      <c r="AW272" s="697"/>
      <c r="AX272" s="697"/>
      <c r="AY272" s="697"/>
      <c r="AZ272" s="697"/>
      <c r="BA272" s="697"/>
      <c r="BB272" s="697"/>
    </row>
    <row r="273" spans="2:54" s="698" customFormat="1" ht="55.9" customHeight="1" x14ac:dyDescent="0.25">
      <c r="B273" s="694" t="e">
        <f>IF('Formulario PPGR2'!$G273="","",CONCATENATE('Formulario PPGR2'!$C273,".",'Formulario PPGR2'!$D273,".",'Formulario PPGR2'!$E273,".",'Formulario PPGR2'!$F273))</f>
        <v>#REF!</v>
      </c>
      <c r="C273" s="694" t="e">
        <f>IF('Formulario PPGR2'!$G273="","",'Formulario PPGR1'!#REF!)</f>
        <v>#REF!</v>
      </c>
      <c r="D273" s="694" t="e">
        <f>IF('Formulario PPGR2'!$G273="","",'Formulario PPGR1'!#REF!)</f>
        <v>#REF!</v>
      </c>
      <c r="E273" s="694" t="e">
        <f>IF('Formulario PPGR2'!$G273="","",'Formulario PPGR1'!#REF!)</f>
        <v>#REF!</v>
      </c>
      <c r="F273" s="694" t="e">
        <f>IF('Formulario PPGR2'!$G273="","",'Formulario PPGR1'!#REF!)</f>
        <v>#REF!</v>
      </c>
      <c r="G273" s="688" t="s">
        <v>214</v>
      </c>
      <c r="H273" s="689" t="s">
        <v>880</v>
      </c>
      <c r="I273" s="688" t="s">
        <v>881</v>
      </c>
      <c r="J273" s="695">
        <v>1</v>
      </c>
      <c r="K273" s="695"/>
      <c r="L273" s="695"/>
      <c r="M273" s="695"/>
      <c r="N273" s="695"/>
      <c r="O273" s="695"/>
      <c r="P273" s="695"/>
      <c r="Q273" s="695"/>
      <c r="R273" s="695"/>
      <c r="S273" s="695"/>
      <c r="T273" s="695"/>
      <c r="U273" s="695"/>
      <c r="V273" s="696">
        <f>SUM('Formulario PPGR2'!$J273:$U273)</f>
        <v>1</v>
      </c>
      <c r="W273" s="691" t="s">
        <v>254</v>
      </c>
      <c r="X273" s="691" t="s">
        <v>244</v>
      </c>
      <c r="Y273" s="688"/>
      <c r="Z273" s="714" t="s">
        <v>213</v>
      </c>
      <c r="AA273" s="697"/>
      <c r="AB273" s="697"/>
      <c r="AC273" s="697"/>
      <c r="AD273" s="697"/>
      <c r="AE273" s="697"/>
      <c r="AF273" s="697"/>
      <c r="AG273" s="697"/>
      <c r="AH273" s="697"/>
      <c r="AI273" s="697"/>
      <c r="AJ273" s="697"/>
      <c r="AK273" s="697"/>
      <c r="AL273" s="697"/>
      <c r="AM273" s="697"/>
      <c r="AN273" s="697"/>
      <c r="AO273" s="697"/>
      <c r="AP273" s="697"/>
      <c r="AQ273" s="697"/>
      <c r="AR273" s="697"/>
      <c r="AS273" s="697"/>
      <c r="AT273" s="697"/>
      <c r="AU273" s="697"/>
      <c r="AV273" s="697"/>
      <c r="AW273" s="697"/>
      <c r="AX273" s="697"/>
      <c r="AY273" s="697"/>
      <c r="AZ273" s="697"/>
      <c r="BA273" s="697"/>
      <c r="BB273" s="697"/>
    </row>
    <row r="274" spans="2:54" s="698" customFormat="1" ht="62.45" customHeight="1" x14ac:dyDescent="0.25">
      <c r="B274" s="694" t="e">
        <f>IF('Formulario PPGR2'!$G274="","",CONCATENATE('Formulario PPGR2'!$C274,".",'Formulario PPGR2'!$D274,".",'Formulario PPGR2'!$E274,".",'Formulario PPGR2'!$F274))</f>
        <v>#REF!</v>
      </c>
      <c r="C274" s="694"/>
      <c r="D274" s="694" t="e">
        <f>IF('Formulario PPGR2'!$G274="","",'Formulario PPGR1'!#REF!)</f>
        <v>#REF!</v>
      </c>
      <c r="E274" s="694" t="e">
        <f>IF('Formulario PPGR2'!$G274="","",'Formulario PPGR1'!#REF!)</f>
        <v>#REF!</v>
      </c>
      <c r="F274" s="694" t="e">
        <f>IF('Formulario PPGR2'!$G274="","",'Formulario PPGR1'!#REF!)</f>
        <v>#REF!</v>
      </c>
      <c r="G274" s="688" t="s">
        <v>214</v>
      </c>
      <c r="H274" s="689" t="s">
        <v>882</v>
      </c>
      <c r="I274" s="688" t="s">
        <v>883</v>
      </c>
      <c r="J274" s="695"/>
      <c r="K274" s="695"/>
      <c r="L274" s="695">
        <v>1</v>
      </c>
      <c r="M274" s="695"/>
      <c r="N274" s="695"/>
      <c r="O274" s="695">
        <v>1</v>
      </c>
      <c r="P274" s="695"/>
      <c r="Q274" s="695"/>
      <c r="R274" s="695">
        <v>1</v>
      </c>
      <c r="S274" s="695"/>
      <c r="T274" s="695"/>
      <c r="U274" s="695">
        <v>1</v>
      </c>
      <c r="V274" s="696">
        <f>SUM('Formulario PPGR2'!$J274:$U274)</f>
        <v>4</v>
      </c>
      <c r="W274" s="691" t="s">
        <v>245</v>
      </c>
      <c r="X274" s="691"/>
      <c r="Y274" s="688"/>
      <c r="Z274" s="714" t="s">
        <v>213</v>
      </c>
      <c r="AA274" s="697"/>
      <c r="AB274" s="697"/>
      <c r="AC274" s="697"/>
      <c r="AD274" s="697"/>
      <c r="AE274" s="697"/>
      <c r="AF274" s="697"/>
      <c r="AG274" s="697"/>
      <c r="AH274" s="697"/>
      <c r="AI274" s="697"/>
      <c r="AJ274" s="697"/>
      <c r="AK274" s="697"/>
      <c r="AL274" s="697"/>
      <c r="AM274" s="697"/>
      <c r="AN274" s="697"/>
      <c r="AO274" s="697"/>
      <c r="AP274" s="697"/>
      <c r="AQ274" s="697"/>
      <c r="AR274" s="697"/>
      <c r="AS274" s="697"/>
      <c r="AT274" s="697"/>
      <c r="AU274" s="697"/>
      <c r="AV274" s="697"/>
      <c r="AW274" s="697"/>
      <c r="AX274" s="697"/>
      <c r="AY274" s="697"/>
      <c r="AZ274" s="697"/>
      <c r="BA274" s="697"/>
      <c r="BB274" s="697"/>
    </row>
    <row r="275" spans="2:54" s="698" customFormat="1" ht="51" x14ac:dyDescent="0.25">
      <c r="B275" s="694" t="e">
        <f>IF('Formulario PPGR2'!$G275="","",CONCATENATE('Formulario PPGR2'!$C275,".",'Formulario PPGR2'!$D275,".",'Formulario PPGR2'!$E275,".",'Formulario PPGR2'!$F275))</f>
        <v>#REF!</v>
      </c>
      <c r="C275" s="694"/>
      <c r="D275" s="694" t="e">
        <f>IF('Formulario PPGR2'!$G275="","",'Formulario PPGR1'!#REF!)</f>
        <v>#REF!</v>
      </c>
      <c r="E275" s="694" t="e">
        <f>IF('Formulario PPGR2'!$G275="","",'Formulario PPGR1'!#REF!)</f>
        <v>#REF!</v>
      </c>
      <c r="F275" s="694" t="e">
        <f>IF('Formulario PPGR2'!$G275="","",'Formulario PPGR1'!#REF!)</f>
        <v>#REF!</v>
      </c>
      <c r="G275" s="688" t="s">
        <v>216</v>
      </c>
      <c r="H275" s="689" t="s">
        <v>884</v>
      </c>
      <c r="I275" s="688" t="s">
        <v>885</v>
      </c>
      <c r="J275" s="695"/>
      <c r="K275" s="695">
        <v>1</v>
      </c>
      <c r="L275" s="695"/>
      <c r="M275" s="695"/>
      <c r="N275" s="695">
        <v>1</v>
      </c>
      <c r="O275" s="695"/>
      <c r="P275" s="695"/>
      <c r="Q275" s="695">
        <v>1</v>
      </c>
      <c r="R275" s="695"/>
      <c r="S275" s="695"/>
      <c r="T275" s="695">
        <v>1</v>
      </c>
      <c r="U275" s="695"/>
      <c r="V275" s="696">
        <f>SUM('Formulario PPGR2'!$J275:$U275)</f>
        <v>4</v>
      </c>
      <c r="W275" s="691" t="s">
        <v>244</v>
      </c>
      <c r="X275" s="691"/>
      <c r="Y275" s="688"/>
      <c r="Z275" s="714" t="s">
        <v>196</v>
      </c>
      <c r="AA275" s="697"/>
      <c r="AB275" s="697"/>
      <c r="AC275" s="697"/>
      <c r="AD275" s="697"/>
      <c r="AE275" s="697"/>
      <c r="AF275" s="697"/>
      <c r="AG275" s="697"/>
      <c r="AH275" s="697"/>
      <c r="AI275" s="697"/>
      <c r="AJ275" s="697"/>
      <c r="AK275" s="697"/>
      <c r="AL275" s="697"/>
      <c r="AM275" s="697"/>
      <c r="AN275" s="697"/>
      <c r="AO275" s="697"/>
      <c r="AP275" s="697"/>
      <c r="AQ275" s="697"/>
      <c r="AR275" s="697"/>
      <c r="AS275" s="697"/>
      <c r="AT275" s="697"/>
      <c r="AU275" s="697"/>
      <c r="AV275" s="697"/>
      <c r="AW275" s="697"/>
      <c r="AX275" s="697"/>
      <c r="AY275" s="697"/>
      <c r="AZ275" s="697"/>
      <c r="BA275" s="697"/>
      <c r="BB275" s="697"/>
    </row>
    <row r="276" spans="2:54" s="698" customFormat="1" ht="51" x14ac:dyDescent="0.25">
      <c r="B276" s="694" t="e">
        <f>IF('Formulario PPGR2'!$G276="","",CONCATENATE('Formulario PPGR2'!$C276,".",'Formulario PPGR2'!$D276,".",'Formulario PPGR2'!$E276,".",'Formulario PPGR2'!$F276))</f>
        <v>#REF!</v>
      </c>
      <c r="C276" s="694"/>
      <c r="D276" s="694" t="e">
        <f>IF('Formulario PPGR2'!$G276="","",'Formulario PPGR1'!#REF!)</f>
        <v>#REF!</v>
      </c>
      <c r="E276" s="694" t="e">
        <f>IF('Formulario PPGR2'!$G276="","",'Formulario PPGR1'!#REF!)</f>
        <v>#REF!</v>
      </c>
      <c r="F276" s="694" t="e">
        <f>IF('Formulario PPGR2'!$G276="","",'Formulario PPGR1'!#REF!)</f>
        <v>#REF!</v>
      </c>
      <c r="G276" s="688" t="s">
        <v>216</v>
      </c>
      <c r="H276" s="689" t="s">
        <v>886</v>
      </c>
      <c r="I276" s="688" t="s">
        <v>887</v>
      </c>
      <c r="J276" s="695"/>
      <c r="K276" s="695"/>
      <c r="L276" s="695"/>
      <c r="M276" s="695"/>
      <c r="N276" s="695">
        <v>2</v>
      </c>
      <c r="O276" s="695"/>
      <c r="P276" s="695"/>
      <c r="Q276" s="695"/>
      <c r="R276" s="695"/>
      <c r="S276" s="695"/>
      <c r="T276" s="695"/>
      <c r="U276" s="695"/>
      <c r="V276" s="696">
        <f>SUM('Formulario PPGR2'!$J276:$U276)</f>
        <v>2</v>
      </c>
      <c r="W276" s="691" t="s">
        <v>245</v>
      </c>
      <c r="X276" s="691"/>
      <c r="Y276" s="688" t="s">
        <v>888</v>
      </c>
      <c r="Z276" s="714" t="s">
        <v>196</v>
      </c>
      <c r="AA276" s="697"/>
      <c r="AB276" s="697"/>
      <c r="AC276" s="697"/>
      <c r="AD276" s="697"/>
      <c r="AE276" s="697"/>
      <c r="AF276" s="697"/>
      <c r="AG276" s="697"/>
      <c r="AH276" s="697"/>
      <c r="AI276" s="697"/>
      <c r="AJ276" s="697"/>
      <c r="AK276" s="697"/>
      <c r="AL276" s="697"/>
      <c r="AM276" s="697"/>
      <c r="AN276" s="697"/>
      <c r="AO276" s="697"/>
      <c r="AP276" s="697"/>
      <c r="AQ276" s="697"/>
      <c r="AR276" s="697"/>
      <c r="AS276" s="697"/>
      <c r="AT276" s="697"/>
      <c r="AU276" s="697"/>
      <c r="AV276" s="697"/>
      <c r="AW276" s="697"/>
      <c r="AX276" s="697"/>
      <c r="AY276" s="697"/>
      <c r="AZ276" s="697"/>
      <c r="BA276" s="697"/>
      <c r="BB276" s="697"/>
    </row>
    <row r="277" spans="2:54" s="698" customFormat="1" ht="51" x14ac:dyDescent="0.25">
      <c r="B277" s="694" t="e">
        <f>IF('Formulario PPGR2'!$G277="","",CONCATENATE('Formulario PPGR2'!$C277,".",'Formulario PPGR2'!$D277,".",'Formulario PPGR2'!$E277,".",'Formulario PPGR2'!$F277))</f>
        <v>#REF!</v>
      </c>
      <c r="C277" s="694"/>
      <c r="D277" s="694" t="e">
        <f>IF('Formulario PPGR2'!$G277="","",'Formulario PPGR1'!#REF!)</f>
        <v>#REF!</v>
      </c>
      <c r="E277" s="694" t="e">
        <f>IF('Formulario PPGR2'!$G277="","",'Formulario PPGR1'!#REF!)</f>
        <v>#REF!</v>
      </c>
      <c r="F277" s="694" t="e">
        <f>IF('Formulario PPGR2'!$G277="","",'Formulario PPGR1'!#REF!)</f>
        <v>#REF!</v>
      </c>
      <c r="G277" s="688" t="s">
        <v>216</v>
      </c>
      <c r="H277" s="689" t="s">
        <v>889</v>
      </c>
      <c r="I277" s="688" t="s">
        <v>890</v>
      </c>
      <c r="J277" s="695"/>
      <c r="K277" s="695"/>
      <c r="L277" s="695"/>
      <c r="M277" s="695"/>
      <c r="N277" s="695"/>
      <c r="O277" s="695"/>
      <c r="P277" s="695">
        <v>1</v>
      </c>
      <c r="Q277" s="695"/>
      <c r="R277" s="695"/>
      <c r="S277" s="695"/>
      <c r="T277" s="695"/>
      <c r="U277" s="695">
        <v>1</v>
      </c>
      <c r="V277" s="696">
        <f>SUM('Formulario PPGR2'!$J277:$U277)</f>
        <v>2</v>
      </c>
      <c r="W277" s="691" t="s">
        <v>244</v>
      </c>
      <c r="X277" s="691"/>
      <c r="Y277" s="688"/>
      <c r="Z277" s="714" t="s">
        <v>196</v>
      </c>
      <c r="AA277" s="697"/>
      <c r="AB277" s="697"/>
      <c r="AC277" s="697"/>
      <c r="AD277" s="697"/>
      <c r="AE277" s="697"/>
      <c r="AF277" s="697"/>
      <c r="AG277" s="697"/>
      <c r="AH277" s="697"/>
      <c r="AI277" s="697"/>
      <c r="AJ277" s="697"/>
      <c r="AK277" s="697"/>
      <c r="AL277" s="697"/>
      <c r="AM277" s="697"/>
      <c r="AN277" s="697"/>
      <c r="AO277" s="697"/>
      <c r="AP277" s="697"/>
      <c r="AQ277" s="697"/>
      <c r="AR277" s="697"/>
      <c r="AS277" s="697"/>
      <c r="AT277" s="697"/>
      <c r="AU277" s="697"/>
      <c r="AV277" s="697"/>
      <c r="AW277" s="697"/>
      <c r="AX277" s="697"/>
      <c r="AY277" s="697"/>
      <c r="AZ277" s="697"/>
      <c r="BA277" s="697"/>
      <c r="BB277" s="697"/>
    </row>
    <row r="278" spans="2:54" s="698" customFormat="1" ht="63.75" x14ac:dyDescent="0.25">
      <c r="B278" s="694" t="e">
        <f>IF('Formulario PPGR2'!$G278="","",CONCATENATE('Formulario PPGR2'!$C278,".",'Formulario PPGR2'!$D278,".",'Formulario PPGR2'!$E278,".",'Formulario PPGR2'!$F278))</f>
        <v>#REF!</v>
      </c>
      <c r="C278" s="694" t="e">
        <f>IF('Formulario PPGR2'!$G278="","",'Formulario PPGR1'!#REF!)</f>
        <v>#REF!</v>
      </c>
      <c r="D278" s="694" t="e">
        <f>IF('Formulario PPGR2'!$G278="","",'Formulario PPGR1'!#REF!)</f>
        <v>#REF!</v>
      </c>
      <c r="E278" s="694" t="e">
        <f>IF('Formulario PPGR2'!$G278="","",'Formulario PPGR1'!#REF!)</f>
        <v>#REF!</v>
      </c>
      <c r="F278" s="694" t="e">
        <f>IF('Formulario PPGR2'!$G278="","",'Formulario PPGR1'!#REF!)</f>
        <v>#REF!</v>
      </c>
      <c r="G278" s="688" t="s">
        <v>219</v>
      </c>
      <c r="H278" s="689" t="s">
        <v>891</v>
      </c>
      <c r="I278" s="688" t="s">
        <v>892</v>
      </c>
      <c r="J278" s="695"/>
      <c r="K278" s="695"/>
      <c r="L278" s="695"/>
      <c r="M278" s="695"/>
      <c r="N278" s="695">
        <v>1</v>
      </c>
      <c r="O278" s="695"/>
      <c r="P278" s="695"/>
      <c r="Q278" s="695"/>
      <c r="R278" s="695"/>
      <c r="S278" s="695">
        <v>1</v>
      </c>
      <c r="T278" s="695"/>
      <c r="U278" s="695"/>
      <c r="V278" s="696">
        <f>SUM('Formulario PPGR2'!$J278:$U278)</f>
        <v>2</v>
      </c>
      <c r="W278" s="691" t="s">
        <v>258</v>
      </c>
      <c r="X278" s="691" t="s">
        <v>264</v>
      </c>
      <c r="Y278" s="688"/>
      <c r="Z278" s="714" t="s">
        <v>121</v>
      </c>
      <c r="AA278" s="697"/>
      <c r="AB278" s="697"/>
      <c r="AC278" s="697"/>
      <c r="AD278" s="697"/>
      <c r="AE278" s="697"/>
      <c r="AF278" s="697"/>
      <c r="AG278" s="697"/>
      <c r="AH278" s="697"/>
      <c r="AI278" s="697"/>
      <c r="AJ278" s="697"/>
      <c r="AK278" s="697"/>
      <c r="AL278" s="697"/>
      <c r="AM278" s="697"/>
      <c r="AN278" s="697"/>
      <c r="AO278" s="697"/>
      <c r="AP278" s="697"/>
      <c r="AQ278" s="697"/>
      <c r="AR278" s="697"/>
      <c r="AS278" s="697"/>
      <c r="AT278" s="697"/>
      <c r="AU278" s="697"/>
      <c r="AV278" s="697"/>
      <c r="AW278" s="697"/>
      <c r="AX278" s="697"/>
      <c r="AY278" s="697"/>
      <c r="AZ278" s="697"/>
      <c r="BA278" s="697"/>
      <c r="BB278" s="697"/>
    </row>
    <row r="279" spans="2:54" s="698" customFormat="1" ht="76.5" x14ac:dyDescent="0.25">
      <c r="B279" s="694" t="e">
        <f>IF('Formulario PPGR2'!$G279="","",CONCATENATE('Formulario PPGR2'!$C279,".",'Formulario PPGR2'!$D279,".",'Formulario PPGR2'!$E279,".",'Formulario PPGR2'!$F279))</f>
        <v>#REF!</v>
      </c>
      <c r="C279" s="694" t="e">
        <f>IF('Formulario PPGR2'!$G279="","",'Formulario PPGR1'!#REF!)</f>
        <v>#REF!</v>
      </c>
      <c r="D279" s="694" t="e">
        <f>IF('Formulario PPGR2'!$G279="","",'Formulario PPGR1'!#REF!)</f>
        <v>#REF!</v>
      </c>
      <c r="E279" s="694" t="e">
        <f>IF('Formulario PPGR2'!$G279="","",'Formulario PPGR1'!#REF!)</f>
        <v>#REF!</v>
      </c>
      <c r="F279" s="694" t="e">
        <f>IF('Formulario PPGR2'!$G279="","",'Formulario PPGR1'!#REF!)</f>
        <v>#REF!</v>
      </c>
      <c r="G279" s="688" t="s">
        <v>219</v>
      </c>
      <c r="H279" s="689" t="s">
        <v>893</v>
      </c>
      <c r="I279" s="688" t="s">
        <v>894</v>
      </c>
      <c r="J279" s="695"/>
      <c r="K279" s="695"/>
      <c r="L279" s="695">
        <v>1</v>
      </c>
      <c r="M279" s="695"/>
      <c r="N279" s="695"/>
      <c r="O279" s="695">
        <v>1</v>
      </c>
      <c r="P279" s="695"/>
      <c r="Q279" s="695"/>
      <c r="R279" s="695">
        <v>1</v>
      </c>
      <c r="S279" s="695"/>
      <c r="T279" s="695"/>
      <c r="U279" s="695">
        <v>1</v>
      </c>
      <c r="V279" s="696">
        <f>SUM('Formulario PPGR2'!$J279:$U279)</f>
        <v>4</v>
      </c>
      <c r="W279" s="691" t="s">
        <v>245</v>
      </c>
      <c r="X279" s="691" t="s">
        <v>254</v>
      </c>
      <c r="Y279" s="688"/>
      <c r="Z279" s="714" t="s">
        <v>121</v>
      </c>
      <c r="AA279" s="697"/>
      <c r="AB279" s="697"/>
      <c r="AC279" s="697"/>
      <c r="AD279" s="697"/>
      <c r="AE279" s="697"/>
      <c r="AF279" s="697"/>
      <c r="AG279" s="697"/>
      <c r="AH279" s="697"/>
      <c r="AI279" s="697"/>
      <c r="AJ279" s="697"/>
      <c r="AK279" s="697"/>
      <c r="AL279" s="697"/>
      <c r="AM279" s="697"/>
      <c r="AN279" s="697"/>
      <c r="AO279" s="697"/>
      <c r="AP279" s="697"/>
      <c r="AQ279" s="697"/>
      <c r="AR279" s="697"/>
      <c r="AS279" s="697"/>
      <c r="AT279" s="697"/>
      <c r="AU279" s="697"/>
      <c r="AV279" s="697"/>
      <c r="AW279" s="697"/>
      <c r="AX279" s="697"/>
      <c r="AY279" s="697"/>
      <c r="AZ279" s="697"/>
      <c r="BA279" s="697"/>
      <c r="BB279" s="697"/>
    </row>
    <row r="280" spans="2:54" s="698" customFormat="1" ht="63.75" x14ac:dyDescent="0.25">
      <c r="B280" s="694" t="e">
        <f>IF('Formulario PPGR2'!$G280="","",CONCATENATE('Formulario PPGR2'!$C280,".",'Formulario PPGR2'!$D280,".",'Formulario PPGR2'!$E280,".",'Formulario PPGR2'!$F280))</f>
        <v>#REF!</v>
      </c>
      <c r="C280" s="694" t="e">
        <f>IF('Formulario PPGR2'!$G280="","",'Formulario PPGR1'!#REF!)</f>
        <v>#REF!</v>
      </c>
      <c r="D280" s="694" t="e">
        <f>IF('Formulario PPGR2'!$G280="","",'Formulario PPGR1'!#REF!)</f>
        <v>#REF!</v>
      </c>
      <c r="E280" s="694" t="e">
        <f>IF('Formulario PPGR2'!$G280="","",'Formulario PPGR1'!#REF!)</f>
        <v>#REF!</v>
      </c>
      <c r="F280" s="694" t="e">
        <f>IF('Formulario PPGR2'!$G280="","",'Formulario PPGR1'!#REF!)</f>
        <v>#REF!</v>
      </c>
      <c r="G280" s="688" t="s">
        <v>219</v>
      </c>
      <c r="H280" s="689" t="s">
        <v>895</v>
      </c>
      <c r="I280" s="688" t="s">
        <v>896</v>
      </c>
      <c r="J280" s="695">
        <v>1</v>
      </c>
      <c r="K280" s="695">
        <v>1</v>
      </c>
      <c r="L280" s="695">
        <v>1</v>
      </c>
      <c r="M280" s="695">
        <v>1</v>
      </c>
      <c r="N280" s="695">
        <v>1</v>
      </c>
      <c r="O280" s="695">
        <v>1</v>
      </c>
      <c r="P280" s="695">
        <v>1</v>
      </c>
      <c r="Q280" s="695">
        <v>1</v>
      </c>
      <c r="R280" s="695">
        <v>1</v>
      </c>
      <c r="S280" s="695">
        <v>1</v>
      </c>
      <c r="T280" s="695">
        <v>1</v>
      </c>
      <c r="U280" s="695">
        <v>1</v>
      </c>
      <c r="V280" s="696">
        <f>SUM('Formulario PPGR2'!$J280:$U280)</f>
        <v>12</v>
      </c>
      <c r="W280" s="691" t="s">
        <v>244</v>
      </c>
      <c r="X280" s="691"/>
      <c r="Y280" s="688" t="s">
        <v>897</v>
      </c>
      <c r="Z280" s="714" t="s">
        <v>164</v>
      </c>
      <c r="AA280" s="697"/>
      <c r="AB280" s="697"/>
      <c r="AC280" s="697"/>
      <c r="AD280" s="697"/>
      <c r="AE280" s="697"/>
      <c r="AF280" s="697"/>
      <c r="AG280" s="697"/>
      <c r="AH280" s="697"/>
      <c r="AI280" s="697"/>
      <c r="AJ280" s="697"/>
      <c r="AK280" s="697"/>
      <c r="AL280" s="697"/>
      <c r="AM280" s="697"/>
      <c r="AN280" s="697"/>
      <c r="AO280" s="697"/>
      <c r="AP280" s="697"/>
      <c r="AQ280" s="697"/>
      <c r="AR280" s="697"/>
      <c r="AS280" s="697"/>
      <c r="AT280" s="697"/>
      <c r="AU280" s="697"/>
      <c r="AV280" s="697"/>
      <c r="AW280" s="697"/>
      <c r="AX280" s="697"/>
      <c r="AY280" s="697"/>
      <c r="AZ280" s="697"/>
      <c r="BA280" s="697"/>
      <c r="BB280" s="697"/>
    </row>
    <row r="281" spans="2:54" s="698" customFormat="1" ht="63.75" x14ac:dyDescent="0.25">
      <c r="B281" s="694" t="e">
        <f>IF('Formulario PPGR2'!$G281="","",CONCATENATE('Formulario PPGR2'!$C281,".",'Formulario PPGR2'!$D281,".",'Formulario PPGR2'!$E281,".",'Formulario PPGR2'!$F281))</f>
        <v>#REF!</v>
      </c>
      <c r="C281" s="694" t="e">
        <f>IF('Formulario PPGR2'!$G281="","",'Formulario PPGR1'!#REF!)</f>
        <v>#REF!</v>
      </c>
      <c r="D281" s="694" t="e">
        <f>IF('Formulario PPGR2'!$G281="","",'Formulario PPGR1'!#REF!)</f>
        <v>#REF!</v>
      </c>
      <c r="E281" s="694" t="e">
        <f>IF('Formulario PPGR2'!$G281="","",'Formulario PPGR1'!#REF!)</f>
        <v>#REF!</v>
      </c>
      <c r="F281" s="694" t="e">
        <f>IF('Formulario PPGR2'!$G281="","",'Formulario PPGR1'!#REF!)</f>
        <v>#REF!</v>
      </c>
      <c r="G281" s="688" t="s">
        <v>219</v>
      </c>
      <c r="H281" s="689" t="s">
        <v>898</v>
      </c>
      <c r="I281" s="713" t="s">
        <v>899</v>
      </c>
      <c r="J281" s="695">
        <v>1</v>
      </c>
      <c r="K281" s="695"/>
      <c r="L281" s="695"/>
      <c r="M281" s="695"/>
      <c r="N281" s="695"/>
      <c r="O281" s="695"/>
      <c r="P281" s="695"/>
      <c r="Q281" s="695"/>
      <c r="R281" s="695"/>
      <c r="S281" s="695"/>
      <c r="T281" s="695"/>
      <c r="U281" s="695"/>
      <c r="V281" s="696">
        <f>SUM('Formulario PPGR2'!$J281:$U281)</f>
        <v>1</v>
      </c>
      <c r="W281" s="691" t="s">
        <v>772</v>
      </c>
      <c r="X281" s="691"/>
      <c r="Y281" s="688"/>
      <c r="Z281" s="714" t="s">
        <v>164</v>
      </c>
      <c r="AA281" s="697"/>
      <c r="AB281" s="697"/>
      <c r="AC281" s="697"/>
      <c r="AD281" s="697"/>
      <c r="AE281" s="697"/>
      <c r="AF281" s="697"/>
      <c r="AG281" s="697"/>
      <c r="AH281" s="697"/>
      <c r="AI281" s="697"/>
      <c r="AJ281" s="697"/>
      <c r="AK281" s="697"/>
      <c r="AL281" s="697"/>
      <c r="AM281" s="697"/>
      <c r="AN281" s="697"/>
      <c r="AO281" s="697"/>
      <c r="AP281" s="697"/>
      <c r="AQ281" s="697"/>
      <c r="AR281" s="697"/>
      <c r="AS281" s="697"/>
      <c r="AT281" s="697"/>
      <c r="AU281" s="697"/>
      <c r="AV281" s="697"/>
      <c r="AW281" s="697"/>
      <c r="AX281" s="697"/>
      <c r="AY281" s="697"/>
      <c r="AZ281" s="697"/>
      <c r="BA281" s="697"/>
      <c r="BB281" s="697"/>
    </row>
    <row r="282" spans="2:54" s="698" customFormat="1" ht="63.75" x14ac:dyDescent="0.25">
      <c r="B282" s="694" t="e">
        <f>IF('Formulario PPGR2'!$G282="","",CONCATENATE('Formulario PPGR2'!$C282,".",'Formulario PPGR2'!$D282,".",'Formulario PPGR2'!$E282,".",'Formulario PPGR2'!$F282))</f>
        <v>#REF!</v>
      </c>
      <c r="C282" s="694" t="e">
        <f>IF('Formulario PPGR2'!$G282="","",'Formulario PPGR1'!#REF!)</f>
        <v>#REF!</v>
      </c>
      <c r="D282" s="694" t="e">
        <f>IF('Formulario PPGR2'!$G282="","",'Formulario PPGR1'!#REF!)</f>
        <v>#REF!</v>
      </c>
      <c r="E282" s="694" t="e">
        <f>IF('Formulario PPGR2'!$G282="","",'Formulario PPGR1'!#REF!)</f>
        <v>#REF!</v>
      </c>
      <c r="F282" s="694" t="e">
        <f>IF('Formulario PPGR2'!$G282="","",'Formulario PPGR1'!#REF!)</f>
        <v>#REF!</v>
      </c>
      <c r="G282" s="688" t="s">
        <v>219</v>
      </c>
      <c r="H282" s="689" t="s">
        <v>900</v>
      </c>
      <c r="I282" s="688" t="s">
        <v>901</v>
      </c>
      <c r="J282" s="695"/>
      <c r="K282" s="695">
        <v>1</v>
      </c>
      <c r="L282" s="695">
        <v>1</v>
      </c>
      <c r="M282" s="695">
        <v>1</v>
      </c>
      <c r="N282" s="695">
        <v>1</v>
      </c>
      <c r="O282" s="695">
        <v>1</v>
      </c>
      <c r="P282" s="695">
        <v>1</v>
      </c>
      <c r="Q282" s="695">
        <v>1</v>
      </c>
      <c r="R282" s="695">
        <v>1</v>
      </c>
      <c r="S282" s="695">
        <v>1</v>
      </c>
      <c r="T282" s="695">
        <v>1</v>
      </c>
      <c r="U282" s="695"/>
      <c r="V282" s="696">
        <f>SUM('Formulario PPGR2'!$J282:$U282)</f>
        <v>10</v>
      </c>
      <c r="W282" s="691" t="s">
        <v>902</v>
      </c>
      <c r="X282" s="691"/>
      <c r="Y282" s="688" t="s">
        <v>903</v>
      </c>
      <c r="Z282" s="714" t="s">
        <v>164</v>
      </c>
      <c r="AA282" s="697"/>
      <c r="AB282" s="697"/>
      <c r="AC282" s="697"/>
      <c r="AD282" s="697"/>
      <c r="AE282" s="697"/>
      <c r="AF282" s="697"/>
      <c r="AG282" s="697"/>
      <c r="AH282" s="697"/>
      <c r="AI282" s="697"/>
      <c r="AJ282" s="697"/>
      <c r="AK282" s="697"/>
      <c r="AL282" s="697"/>
      <c r="AM282" s="697"/>
      <c r="AN282" s="697"/>
      <c r="AO282" s="697"/>
      <c r="AP282" s="697"/>
      <c r="AQ282" s="697"/>
      <c r="AR282" s="697"/>
      <c r="AS282" s="697"/>
      <c r="AT282" s="697"/>
      <c r="AU282" s="697"/>
      <c r="AV282" s="697"/>
      <c r="AW282" s="697"/>
      <c r="AX282" s="697"/>
      <c r="AY282" s="697"/>
      <c r="AZ282" s="697"/>
      <c r="BA282" s="697"/>
      <c r="BB282" s="697"/>
    </row>
    <row r="283" spans="2:54" s="698" customFormat="1" ht="63.75" x14ac:dyDescent="0.25">
      <c r="B283" s="694" t="e">
        <f>IF('Formulario PPGR2'!$G283="","",CONCATENATE('Formulario PPGR2'!$C283,".",'Formulario PPGR2'!$D283,".",'Formulario PPGR2'!$E283,".",'Formulario PPGR2'!$F283))</f>
        <v>#REF!</v>
      </c>
      <c r="C283" s="694" t="e">
        <f>IF('Formulario PPGR2'!$G283="","",'Formulario PPGR1'!#REF!)</f>
        <v>#REF!</v>
      </c>
      <c r="D283" s="694" t="e">
        <f>IF('Formulario PPGR2'!$G283="","",'Formulario PPGR1'!#REF!)</f>
        <v>#REF!</v>
      </c>
      <c r="E283" s="694" t="e">
        <f>IF('Formulario PPGR2'!$G283="","",'Formulario PPGR1'!#REF!)</f>
        <v>#REF!</v>
      </c>
      <c r="F283" s="694" t="e">
        <f>IF('Formulario PPGR2'!$G283="","",'Formulario PPGR1'!#REF!)</f>
        <v>#REF!</v>
      </c>
      <c r="G283" s="688" t="s">
        <v>219</v>
      </c>
      <c r="H283" s="689" t="s">
        <v>904</v>
      </c>
      <c r="I283" s="688" t="s">
        <v>905</v>
      </c>
      <c r="J283" s="695">
        <v>1</v>
      </c>
      <c r="K283" s="695">
        <v>1</v>
      </c>
      <c r="L283" s="695">
        <v>1</v>
      </c>
      <c r="M283" s="695">
        <v>1</v>
      </c>
      <c r="N283" s="695">
        <v>1</v>
      </c>
      <c r="O283" s="695">
        <v>1</v>
      </c>
      <c r="P283" s="695">
        <v>1</v>
      </c>
      <c r="Q283" s="695">
        <v>1</v>
      </c>
      <c r="R283" s="695">
        <v>1</v>
      </c>
      <c r="S283" s="695">
        <v>1</v>
      </c>
      <c r="T283" s="695">
        <v>1</v>
      </c>
      <c r="U283" s="695">
        <v>1</v>
      </c>
      <c r="V283" s="696">
        <f>SUM('Formulario PPGR2'!$J283:$U283)</f>
        <v>12</v>
      </c>
      <c r="W283" s="691" t="s">
        <v>244</v>
      </c>
      <c r="X283" s="691"/>
      <c r="Y283" s="688"/>
      <c r="Z283" s="714" t="s">
        <v>164</v>
      </c>
      <c r="AA283" s="697"/>
      <c r="AB283" s="697"/>
      <c r="AC283" s="697"/>
      <c r="AD283" s="697"/>
      <c r="AE283" s="697"/>
      <c r="AF283" s="697"/>
      <c r="AG283" s="697"/>
      <c r="AH283" s="697"/>
      <c r="AI283" s="697"/>
      <c r="AJ283" s="697"/>
      <c r="AK283" s="697"/>
      <c r="AL283" s="697"/>
      <c r="AM283" s="697"/>
      <c r="AN283" s="697"/>
      <c r="AO283" s="697"/>
      <c r="AP283" s="697"/>
      <c r="AQ283" s="697"/>
      <c r="AR283" s="697"/>
      <c r="AS283" s="697"/>
      <c r="AT283" s="697"/>
      <c r="AU283" s="697"/>
      <c r="AV283" s="697"/>
      <c r="AW283" s="697"/>
      <c r="AX283" s="697"/>
      <c r="AY283" s="697"/>
      <c r="AZ283" s="697"/>
      <c r="BA283" s="697"/>
      <c r="BB283" s="697"/>
    </row>
    <row r="284" spans="2:54" s="698" customFormat="1" ht="63.75" x14ac:dyDescent="0.25">
      <c r="B284" s="694" t="e">
        <f>IF('Formulario PPGR2'!$G284="","",CONCATENATE('Formulario PPGR2'!$C284,".",'Formulario PPGR2'!$D284,".",'Formulario PPGR2'!$E284,".",'Formulario PPGR2'!$F284))</f>
        <v>#REF!</v>
      </c>
      <c r="C284" s="694" t="e">
        <f>IF('Formulario PPGR2'!$G284="","",'Formulario PPGR1'!#REF!)</f>
        <v>#REF!</v>
      </c>
      <c r="D284" s="694" t="e">
        <f>IF('Formulario PPGR2'!$G284="","",'Formulario PPGR1'!#REF!)</f>
        <v>#REF!</v>
      </c>
      <c r="E284" s="694" t="e">
        <f>IF('Formulario PPGR2'!$G284="","",'Formulario PPGR1'!#REF!)</f>
        <v>#REF!</v>
      </c>
      <c r="F284" s="694" t="e">
        <f>IF('Formulario PPGR2'!$G284="","",'Formulario PPGR1'!#REF!)</f>
        <v>#REF!</v>
      </c>
      <c r="G284" s="688" t="s">
        <v>219</v>
      </c>
      <c r="H284" s="689" t="s">
        <v>906</v>
      </c>
      <c r="I284" s="688" t="s">
        <v>907</v>
      </c>
      <c r="J284" s="695"/>
      <c r="K284" s="695"/>
      <c r="L284" s="695"/>
      <c r="M284" s="695">
        <v>1</v>
      </c>
      <c r="N284" s="695"/>
      <c r="O284" s="695"/>
      <c r="P284" s="695"/>
      <c r="Q284" s="695">
        <v>1</v>
      </c>
      <c r="R284" s="695"/>
      <c r="S284" s="695"/>
      <c r="T284" s="695"/>
      <c r="U284" s="695">
        <v>1</v>
      </c>
      <c r="V284" s="696">
        <f>SUM('Formulario PPGR2'!$J284:$U284)</f>
        <v>3</v>
      </c>
      <c r="W284" s="691" t="s">
        <v>244</v>
      </c>
      <c r="X284" s="691"/>
      <c r="Y284" s="688" t="s">
        <v>908</v>
      </c>
      <c r="Z284" s="714" t="s">
        <v>164</v>
      </c>
      <c r="AA284" s="697"/>
      <c r="AB284" s="697"/>
      <c r="AC284" s="697"/>
      <c r="AD284" s="697"/>
      <c r="AE284" s="697"/>
      <c r="AF284" s="697"/>
      <c r="AG284" s="697"/>
      <c r="AH284" s="697"/>
      <c r="AI284" s="697"/>
      <c r="AJ284" s="697"/>
      <c r="AK284" s="697"/>
      <c r="AL284" s="697"/>
      <c r="AM284" s="697"/>
      <c r="AN284" s="697"/>
      <c r="AO284" s="697"/>
      <c r="AP284" s="697"/>
      <c r="AQ284" s="697"/>
      <c r="AR284" s="697"/>
      <c r="AS284" s="697"/>
      <c r="AT284" s="697"/>
      <c r="AU284" s="697"/>
      <c r="AV284" s="697"/>
      <c r="AW284" s="697"/>
      <c r="AX284" s="697"/>
      <c r="AY284" s="697"/>
      <c r="AZ284" s="697"/>
      <c r="BA284" s="697"/>
      <c r="BB284" s="697"/>
    </row>
    <row r="285" spans="2:54" s="698" customFormat="1" ht="63.75" x14ac:dyDescent="0.25">
      <c r="B285" s="694" t="e">
        <f>IF('Formulario PPGR2'!$G285="","",CONCATENATE('Formulario PPGR2'!$C285,".",'Formulario PPGR2'!$D285,".",'Formulario PPGR2'!$E285,".",'Formulario PPGR2'!$F285))</f>
        <v>#REF!</v>
      </c>
      <c r="C285" s="694" t="e">
        <f>IF('Formulario PPGR2'!$G285="","",'Formulario PPGR1'!#REF!)</f>
        <v>#REF!</v>
      </c>
      <c r="D285" s="694" t="e">
        <f>IF('Formulario PPGR2'!$G285="","",'Formulario PPGR1'!#REF!)</f>
        <v>#REF!</v>
      </c>
      <c r="E285" s="694" t="e">
        <f>IF('Formulario PPGR2'!$G285="","",'Formulario PPGR1'!#REF!)</f>
        <v>#REF!</v>
      </c>
      <c r="F285" s="694" t="e">
        <f>IF('Formulario PPGR2'!$G285="","",'Formulario PPGR1'!#REF!)</f>
        <v>#REF!</v>
      </c>
      <c r="G285" s="688" t="s">
        <v>219</v>
      </c>
      <c r="H285" s="689" t="s">
        <v>909</v>
      </c>
      <c r="I285" s="688" t="s">
        <v>910</v>
      </c>
      <c r="J285" s="695"/>
      <c r="K285" s="695"/>
      <c r="L285" s="695">
        <v>1</v>
      </c>
      <c r="M285" s="695"/>
      <c r="N285" s="695"/>
      <c r="O285" s="695">
        <v>1</v>
      </c>
      <c r="P285" s="695"/>
      <c r="Q285" s="695"/>
      <c r="R285" s="695">
        <v>1</v>
      </c>
      <c r="S285" s="695"/>
      <c r="T285" s="695"/>
      <c r="U285" s="695">
        <v>1</v>
      </c>
      <c r="V285" s="696">
        <f>SUM('Formulario PPGR2'!$J285:$U285)</f>
        <v>4</v>
      </c>
      <c r="W285" s="691" t="s">
        <v>244</v>
      </c>
      <c r="X285" s="691"/>
      <c r="Y285" s="688"/>
      <c r="Z285" s="714" t="s">
        <v>164</v>
      </c>
      <c r="AA285" s="697"/>
      <c r="AB285" s="697"/>
      <c r="AC285" s="697"/>
      <c r="AD285" s="697"/>
      <c r="AE285" s="697"/>
      <c r="AF285" s="697"/>
      <c r="AG285" s="697"/>
      <c r="AH285" s="697"/>
      <c r="AI285" s="697"/>
      <c r="AJ285" s="697"/>
      <c r="AK285" s="697"/>
      <c r="AL285" s="697"/>
      <c r="AM285" s="697"/>
      <c r="AN285" s="697"/>
      <c r="AO285" s="697"/>
      <c r="AP285" s="697"/>
      <c r="AQ285" s="697"/>
      <c r="AR285" s="697"/>
      <c r="AS285" s="697"/>
      <c r="AT285" s="697"/>
      <c r="AU285" s="697"/>
      <c r="AV285" s="697"/>
      <c r="AW285" s="697"/>
      <c r="AX285" s="697"/>
      <c r="AY285" s="697"/>
      <c r="AZ285" s="697"/>
      <c r="BA285" s="697"/>
      <c r="BB285" s="697"/>
    </row>
    <row r="286" spans="2:54" s="698" customFormat="1" ht="63.75" x14ac:dyDescent="0.25">
      <c r="B286" s="694" t="e">
        <f>IF('Formulario PPGR2'!$G286="","",CONCATENATE('Formulario PPGR2'!$C286,".",'Formulario PPGR2'!$D286,".",'Formulario PPGR2'!$E286,".",'Formulario PPGR2'!$F286))</f>
        <v>#REF!</v>
      </c>
      <c r="C286" s="694" t="e">
        <f>IF('Formulario PPGR2'!$G286="","",'Formulario PPGR1'!#REF!)</f>
        <v>#REF!</v>
      </c>
      <c r="D286" s="694" t="e">
        <f>IF('Formulario PPGR2'!$G286="","",'Formulario PPGR1'!#REF!)</f>
        <v>#REF!</v>
      </c>
      <c r="E286" s="694" t="e">
        <f>IF('Formulario PPGR2'!$G286="","",'Formulario PPGR1'!#REF!)</f>
        <v>#REF!</v>
      </c>
      <c r="F286" s="694" t="e">
        <f>IF('Formulario PPGR2'!$G286="","",'Formulario PPGR1'!#REF!)</f>
        <v>#REF!</v>
      </c>
      <c r="G286" s="688" t="s">
        <v>219</v>
      </c>
      <c r="H286" s="689" t="s">
        <v>911</v>
      </c>
      <c r="I286" s="688" t="s">
        <v>912</v>
      </c>
      <c r="J286" s="695"/>
      <c r="K286" s="695"/>
      <c r="L286" s="695">
        <v>1</v>
      </c>
      <c r="M286" s="695"/>
      <c r="N286" s="695"/>
      <c r="O286" s="695">
        <v>1</v>
      </c>
      <c r="P286" s="695"/>
      <c r="Q286" s="695"/>
      <c r="R286" s="695">
        <v>1</v>
      </c>
      <c r="S286" s="695"/>
      <c r="T286" s="695"/>
      <c r="U286" s="695">
        <v>1</v>
      </c>
      <c r="V286" s="696">
        <f>SUM('Formulario PPGR2'!$J286:$U286)</f>
        <v>4</v>
      </c>
      <c r="W286" s="691" t="s">
        <v>244</v>
      </c>
      <c r="X286" s="691"/>
      <c r="Y286" s="688" t="s">
        <v>913</v>
      </c>
      <c r="Z286" s="714" t="s">
        <v>164</v>
      </c>
      <c r="AA286" s="697"/>
      <c r="AB286" s="697"/>
      <c r="AC286" s="697"/>
      <c r="AD286" s="697"/>
      <c r="AE286" s="697"/>
      <c r="AF286" s="697"/>
      <c r="AG286" s="697"/>
      <c r="AH286" s="697"/>
      <c r="AI286" s="697"/>
      <c r="AJ286" s="697"/>
      <c r="AK286" s="697"/>
      <c r="AL286" s="697"/>
      <c r="AM286" s="697"/>
      <c r="AN286" s="697"/>
      <c r="AO286" s="697"/>
      <c r="AP286" s="697"/>
      <c r="AQ286" s="697"/>
      <c r="AR286" s="697"/>
      <c r="AS286" s="697"/>
      <c r="AT286" s="697"/>
      <c r="AU286" s="697"/>
      <c r="AV286" s="697"/>
      <c r="AW286" s="697"/>
      <c r="AX286" s="697"/>
      <c r="AY286" s="697"/>
      <c r="AZ286" s="697"/>
      <c r="BA286" s="697"/>
      <c r="BB286" s="697"/>
    </row>
    <row r="287" spans="2:54" x14ac:dyDescent="0.25">
      <c r="B287" s="263"/>
      <c r="C287" s="263"/>
      <c r="D287" s="263"/>
      <c r="E287" s="263"/>
      <c r="F287" s="263"/>
      <c r="H287" s="703"/>
      <c r="J287" s="262">
        <f>SUBTOTAL(109,Tabla2[Ene])</f>
        <v>54</v>
      </c>
      <c r="K287" s="262">
        <f>SUBTOTAL(109,Tabla2[Feb])</f>
        <v>63</v>
      </c>
      <c r="L287" s="262">
        <f>SUBTOTAL(109,Tabla2[Mar])</f>
        <v>143</v>
      </c>
      <c r="M287" s="262">
        <f>SUBTOTAL(109,Tabla2[Abr])</f>
        <v>95</v>
      </c>
      <c r="N287" s="262">
        <f>SUBTOTAL(109,Tabla2[May])</f>
        <v>86</v>
      </c>
      <c r="O287" s="262">
        <f>SUBTOTAL(109,Tabla2[Jun])</f>
        <v>153</v>
      </c>
      <c r="P287" s="262">
        <f>SUBTOTAL(109,Tabla2[Jul])</f>
        <v>86</v>
      </c>
      <c r="Q287" s="262">
        <f>SUBTOTAL(109,Tabla2[Ago])</f>
        <v>76</v>
      </c>
      <c r="R287" s="262">
        <f>SUBTOTAL(109,Tabla2[Sep])</f>
        <v>149</v>
      </c>
      <c r="S287" s="262">
        <f>SUBTOTAL(109,Tabla2[Oct])</f>
        <v>92</v>
      </c>
      <c r="T287" s="262">
        <f>SUBTOTAL(109,Tabla2[Nov])</f>
        <v>77</v>
      </c>
      <c r="U287" s="262">
        <f>SUBTOTAL(109,Tabla2[Dic])</f>
        <v>119</v>
      </c>
      <c r="V287" s="262">
        <f>SUBTOTAL(109,Tabla2[[Total de Acciones ]])</f>
        <v>1193</v>
      </c>
      <c r="Y287" s="263"/>
      <c r="Z287" s="259"/>
      <c r="BB287" s="265"/>
    </row>
    <row r="288" spans="2:54" x14ac:dyDescent="0.25">
      <c r="H288" s="262"/>
    </row>
    <row r="289" spans="8:8" x14ac:dyDescent="0.25">
      <c r="H289" s="704"/>
    </row>
    <row r="290" spans="8:8" x14ac:dyDescent="0.25">
      <c r="H290" s="262"/>
    </row>
    <row r="291" spans="8:8" x14ac:dyDescent="0.25">
      <c r="H291" s="262"/>
    </row>
    <row r="292" spans="8:8" x14ac:dyDescent="0.25">
      <c r="H292" s="262"/>
    </row>
    <row r="293" spans="8:8" x14ac:dyDescent="0.25">
      <c r="H293" s="262"/>
    </row>
    <row r="294" spans="8:8" x14ac:dyDescent="0.25">
      <c r="H294" s="262"/>
    </row>
    <row r="295" spans="8:8" x14ac:dyDescent="0.25">
      <c r="H295" s="262"/>
    </row>
    <row r="296" spans="8:8" x14ac:dyDescent="0.25">
      <c r="H296" s="262"/>
    </row>
    <row r="297" spans="8:8" x14ac:dyDescent="0.25">
      <c r="H297" s="262"/>
    </row>
    <row r="298" spans="8:8" x14ac:dyDescent="0.25">
      <c r="H298" s="262"/>
    </row>
    <row r="299" spans="8:8" x14ac:dyDescent="0.25">
      <c r="H299" s="262"/>
    </row>
    <row r="300" spans="8:8" x14ac:dyDescent="0.25">
      <c r="H300" s="262"/>
    </row>
    <row r="301" spans="8:8" x14ac:dyDescent="0.25">
      <c r="H301" s="262"/>
    </row>
    <row r="302" spans="8:8" x14ac:dyDescent="0.25">
      <c r="H302" s="262"/>
    </row>
    <row r="303" spans="8:8" x14ac:dyDescent="0.25">
      <c r="H303" s="262"/>
    </row>
  </sheetData>
  <protectedRanges>
    <protectedRange sqref="I24:I95" name="Rango1_2"/>
  </protectedRanges>
  <phoneticPr fontId="6" type="noConversion"/>
  <dataValidations count="3">
    <dataValidation type="whole" allowBlank="1" showInputMessage="1" showErrorMessage="1" sqref="J270:U286 K264:U264 K269:U269 L265:U268 L261:U263 J261:J269 J19:U259" xr:uid="{00000000-0002-0000-0200-000000000000}">
      <formula1>0</formula1>
      <formula2>100</formula2>
    </dataValidation>
    <dataValidation type="list" allowBlank="1" showInputMessage="1" showErrorMessage="1" sqref="Y259 W19:X286" xr:uid="{00000000-0002-0000-0200-000001000000}">
      <formula1>Ls_Medio_Verificacion</formula1>
    </dataValidation>
    <dataValidation type="list" allowBlank="1" showInputMessage="1" showErrorMessage="1" sqref="G9:G286" xr:uid="{00000000-0002-0000-0200-000002000000}">
      <formula1>Productos</formula1>
    </dataValidation>
  </dataValidations>
  <pageMargins left="0.65354330699999996" right="0" top="0.69488189" bottom="0.49803149600000002" header="0.31496062992126" footer="0.31496062992126"/>
  <pageSetup paperSize="5" scale="55" orientation="landscape" r:id="rId1"/>
  <ignoredErrors>
    <ignoredError sqref="V94:V95 V24 V49"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95250</xdr:colOff>
                <xdr:row>5</xdr:row>
                <xdr:rowOff>57150</xdr:rowOff>
              </from>
              <to>
                <xdr:col>7</xdr:col>
                <xdr:colOff>95250</xdr:colOff>
                <xdr:row>7</xdr:row>
                <xdr:rowOff>19050</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T1816"/>
  <sheetViews>
    <sheetView showGridLines="0" view="pageBreakPreview" topLeftCell="H1" zoomScale="127" zoomScaleNormal="100" zoomScaleSheetLayoutView="100" workbookViewId="0">
      <selection activeCell="O9" sqref="O9"/>
    </sheetView>
  </sheetViews>
  <sheetFormatPr baseColWidth="10" defaultColWidth="9.140625" defaultRowHeight="12.75" x14ac:dyDescent="0.25"/>
  <cols>
    <col min="1" max="1" width="2.5703125" style="259" customWidth="1"/>
    <col min="2" max="6" width="4.28515625" style="259" hidden="1" customWidth="1"/>
    <col min="7" max="7" width="22.140625" style="261" customWidth="1"/>
    <col min="8" max="8" width="45.28515625" style="261" customWidth="1"/>
    <col min="9" max="9" width="27.28515625" style="261" customWidth="1"/>
    <col min="10" max="10" width="44.140625" style="261" customWidth="1"/>
    <col min="11" max="11" width="36.7109375" style="261" customWidth="1"/>
    <col min="12" max="12" width="16.42578125" style="261" customWidth="1"/>
    <col min="13" max="13" width="18.28515625" style="261" customWidth="1"/>
    <col min="14" max="14" width="14" style="266" customWidth="1"/>
    <col min="15" max="15" width="15.42578125" style="261" customWidth="1"/>
    <col min="16" max="16" width="13.7109375" style="261" customWidth="1"/>
    <col min="17" max="17" width="22.42578125" style="261" customWidth="1"/>
    <col min="18" max="18" width="9.140625" style="265" hidden="1" customWidth="1"/>
    <col min="19" max="46" width="9.140625" style="265" customWidth="1"/>
    <col min="47" max="16384" width="9.140625" style="259"/>
  </cols>
  <sheetData>
    <row r="1" spans="2:46" x14ac:dyDescent="0.25">
      <c r="G1" s="171"/>
      <c r="H1" s="236"/>
      <c r="I1" s="236"/>
      <c r="J1" s="236"/>
      <c r="K1" s="236"/>
      <c r="L1" s="236"/>
      <c r="M1" s="236"/>
      <c r="N1" s="237"/>
      <c r="O1" s="236"/>
      <c r="P1" s="236"/>
      <c r="Q1" s="236"/>
      <c r="R1" s="260" t="s">
        <v>914</v>
      </c>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row>
    <row r="2" spans="2:46" x14ac:dyDescent="0.25">
      <c r="G2" s="259"/>
      <c r="I2" s="234" t="str">
        <f>'Formulario PPGR1'!I2</f>
        <v>Servicio Nacional de Salud</v>
      </c>
      <c r="N2" s="261"/>
      <c r="R2" s="261"/>
      <c r="S2" s="261"/>
      <c r="T2" s="262"/>
      <c r="U2" s="263"/>
      <c r="V2" s="263"/>
      <c r="W2" s="263"/>
      <c r="X2" s="264"/>
      <c r="Y2" s="259"/>
      <c r="Z2" s="259"/>
      <c r="AA2" s="259"/>
      <c r="AB2" s="259"/>
      <c r="AC2" s="259"/>
      <c r="AD2" s="259"/>
      <c r="AE2" s="259"/>
      <c r="AF2" s="259"/>
      <c r="AG2" s="259"/>
      <c r="AH2" s="259"/>
      <c r="AI2" s="259"/>
      <c r="AJ2" s="259"/>
      <c r="AK2" s="259"/>
      <c r="AL2" s="259"/>
      <c r="AM2" s="259"/>
      <c r="AN2" s="259"/>
      <c r="AO2" s="259"/>
      <c r="AP2" s="259"/>
      <c r="AQ2" s="259"/>
      <c r="AR2" s="259"/>
      <c r="AS2" s="259"/>
      <c r="AT2" s="259"/>
    </row>
    <row r="3" spans="2:46" x14ac:dyDescent="0.25">
      <c r="G3" s="259"/>
      <c r="I3" s="234" t="str">
        <f>'Formulario PPGR1'!I3</f>
        <v>Dirección de Planificación y Desarrollo</v>
      </c>
      <c r="N3" s="261"/>
      <c r="R3" s="261"/>
      <c r="S3" s="261"/>
      <c r="T3" s="262"/>
      <c r="U3" s="263"/>
      <c r="V3" s="263"/>
      <c r="W3" s="263"/>
      <c r="X3" s="264"/>
      <c r="Y3" s="259"/>
      <c r="Z3" s="259"/>
      <c r="AA3" s="259"/>
      <c r="AB3" s="259"/>
      <c r="AC3" s="259"/>
      <c r="AD3" s="259"/>
      <c r="AE3" s="259"/>
      <c r="AF3" s="259"/>
      <c r="AG3" s="259"/>
      <c r="AH3" s="259"/>
      <c r="AI3" s="259"/>
      <c r="AJ3" s="259"/>
      <c r="AK3" s="259"/>
      <c r="AL3" s="259"/>
      <c r="AM3" s="259"/>
      <c r="AN3" s="259"/>
      <c r="AO3" s="259"/>
      <c r="AP3" s="259"/>
      <c r="AQ3" s="259"/>
      <c r="AR3" s="259"/>
      <c r="AS3" s="259"/>
      <c r="AT3" s="259"/>
    </row>
    <row r="4" spans="2:46" x14ac:dyDescent="0.25">
      <c r="G4" s="259"/>
      <c r="I4" s="234" t="str">
        <f>'Formulario PPGR1'!I4</f>
        <v xml:space="preserve">Plan Operativo Anual </v>
      </c>
      <c r="N4" s="261"/>
      <c r="R4" s="261"/>
      <c r="S4" s="261"/>
      <c r="T4" s="262"/>
      <c r="U4" s="263"/>
      <c r="V4" s="263"/>
      <c r="W4" s="263"/>
      <c r="X4" s="264"/>
      <c r="Y4" s="259"/>
      <c r="Z4" s="259"/>
      <c r="AA4" s="259"/>
      <c r="AB4" s="259"/>
      <c r="AC4" s="259"/>
      <c r="AD4" s="259"/>
      <c r="AE4" s="259"/>
      <c r="AF4" s="259"/>
      <c r="AG4" s="259"/>
      <c r="AH4" s="259"/>
      <c r="AI4" s="259"/>
      <c r="AJ4" s="259"/>
      <c r="AK4" s="259"/>
      <c r="AL4" s="259"/>
      <c r="AM4" s="259"/>
      <c r="AN4" s="259"/>
      <c r="AO4" s="259"/>
      <c r="AP4" s="259"/>
      <c r="AQ4" s="259"/>
      <c r="AR4" s="259"/>
      <c r="AS4" s="259"/>
      <c r="AT4" s="259"/>
    </row>
    <row r="5" spans="2:46" x14ac:dyDescent="0.25">
      <c r="G5" s="259"/>
      <c r="I5" s="234" t="s">
        <v>915</v>
      </c>
      <c r="N5" s="261"/>
      <c r="R5" s="261"/>
      <c r="S5" s="261"/>
      <c r="T5" s="262"/>
      <c r="U5" s="263"/>
      <c r="V5" s="263"/>
      <c r="W5" s="263"/>
      <c r="X5" s="264"/>
      <c r="Y5" s="259"/>
      <c r="Z5" s="259"/>
      <c r="AA5" s="259"/>
      <c r="AB5" s="259"/>
      <c r="AC5" s="259"/>
      <c r="AD5" s="259"/>
      <c r="AE5" s="259"/>
      <c r="AF5" s="259"/>
      <c r="AG5" s="259"/>
      <c r="AH5" s="259"/>
      <c r="AI5" s="259"/>
      <c r="AJ5" s="259"/>
      <c r="AK5" s="259"/>
      <c r="AL5" s="259"/>
      <c r="AM5" s="259"/>
      <c r="AN5" s="259"/>
      <c r="AO5" s="259"/>
      <c r="AP5" s="259"/>
      <c r="AQ5" s="259"/>
      <c r="AR5" s="259"/>
      <c r="AS5" s="259"/>
      <c r="AT5" s="259"/>
    </row>
    <row r="6" spans="2:46" x14ac:dyDescent="0.25">
      <c r="G6" s="171"/>
      <c r="H6" s="236"/>
      <c r="I6" s="235" t="str">
        <f>'Formulario PPGR1'!$L$3</f>
        <v>R4 - SRS Cibao Noroeste</v>
      </c>
      <c r="J6" s="236"/>
      <c r="K6" s="236"/>
      <c r="L6" s="236"/>
      <c r="M6" s="236"/>
      <c r="N6" s="237"/>
      <c r="O6" s="236"/>
      <c r="P6" s="236"/>
      <c r="Q6" s="236"/>
      <c r="R6" s="260"/>
      <c r="S6" s="259"/>
      <c r="T6" s="259"/>
      <c r="U6" s="259"/>
      <c r="V6" s="259"/>
      <c r="W6" s="259"/>
      <c r="X6" s="259"/>
      <c r="Y6" s="259"/>
      <c r="Z6" s="259"/>
      <c r="AA6" s="259"/>
      <c r="AB6" s="259"/>
      <c r="AC6" s="259"/>
      <c r="AD6" s="259"/>
      <c r="AE6" s="259"/>
      <c r="AF6" s="259"/>
      <c r="AG6" s="259"/>
      <c r="AH6" s="259"/>
      <c r="AI6" s="259"/>
      <c r="AJ6" s="259"/>
      <c r="AK6" s="259"/>
      <c r="AL6" s="259"/>
      <c r="AM6" s="259"/>
      <c r="AN6" s="259"/>
      <c r="AO6" s="259"/>
      <c r="AP6" s="259"/>
      <c r="AQ6" s="259"/>
      <c r="AR6" s="259"/>
      <c r="AS6" s="259"/>
      <c r="AT6" s="259"/>
    </row>
    <row r="7" spans="2:46" x14ac:dyDescent="0.25">
      <c r="G7" s="171"/>
      <c r="H7" s="236"/>
      <c r="I7" s="236"/>
      <c r="J7" s="236"/>
      <c r="K7" s="236"/>
      <c r="L7" s="236"/>
      <c r="M7" s="236"/>
      <c r="N7" s="237"/>
      <c r="O7" s="236"/>
      <c r="P7" s="236"/>
      <c r="Q7" s="236"/>
      <c r="R7" s="260"/>
      <c r="S7" s="259"/>
      <c r="T7" s="259"/>
      <c r="U7" s="259"/>
      <c r="V7" s="259"/>
      <c r="W7" s="259"/>
      <c r="X7" s="259"/>
      <c r="Y7" s="259"/>
      <c r="Z7" s="259"/>
      <c r="AA7" s="259"/>
      <c r="AB7" s="259"/>
      <c r="AC7" s="259"/>
      <c r="AD7" s="259"/>
      <c r="AE7" s="259"/>
      <c r="AF7" s="259"/>
      <c r="AG7" s="259"/>
      <c r="AH7" s="259"/>
      <c r="AI7" s="259"/>
      <c r="AJ7" s="259"/>
      <c r="AK7" s="259"/>
      <c r="AL7" s="259"/>
      <c r="AM7" s="259"/>
      <c r="AN7" s="259"/>
      <c r="AO7" s="259"/>
      <c r="AP7" s="259"/>
      <c r="AQ7" s="259"/>
      <c r="AR7" s="259"/>
      <c r="AS7" s="259"/>
      <c r="AT7" s="259"/>
    </row>
    <row r="8" spans="2:46" s="342" customFormat="1" ht="33" customHeight="1" x14ac:dyDescent="0.25">
      <c r="B8" s="337" t="s">
        <v>95</v>
      </c>
      <c r="C8" s="338" t="s">
        <v>96</v>
      </c>
      <c r="D8" s="338" t="s">
        <v>97</v>
      </c>
      <c r="E8" s="338" t="s">
        <v>98</v>
      </c>
      <c r="F8" s="339" t="s">
        <v>221</v>
      </c>
      <c r="G8" s="149" t="s">
        <v>916</v>
      </c>
      <c r="H8" s="149" t="s">
        <v>917</v>
      </c>
      <c r="I8" s="149" t="s">
        <v>918</v>
      </c>
      <c r="J8" s="189" t="s">
        <v>919</v>
      </c>
      <c r="K8" s="189" t="s">
        <v>920</v>
      </c>
      <c r="L8" s="189" t="s">
        <v>921</v>
      </c>
      <c r="M8" s="189" t="s">
        <v>922</v>
      </c>
      <c r="N8" s="340" t="s">
        <v>923</v>
      </c>
      <c r="O8" s="189" t="s">
        <v>924</v>
      </c>
      <c r="P8" s="189" t="s">
        <v>925</v>
      </c>
      <c r="Q8" s="189" t="s">
        <v>926</v>
      </c>
      <c r="R8" s="526" t="s">
        <v>927</v>
      </c>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row>
    <row r="9" spans="2:46" ht="22.5" customHeight="1" x14ac:dyDescent="0.25">
      <c r="B9" s="191" t="e">
        <f>IF('Formulario PPGR3'!$G9="","",CONCATENATE('Formulario PPGR3'!$C9,".",'Formulario PPGR3'!$D9,".",'Formulario PPGR3'!$E9,".",'Formulario PPGR3'!$F9))</f>
        <v>#REF!</v>
      </c>
      <c r="C9" s="191" t="e">
        <f>IF('Formulario PPGR3'!$G9="","",'Formulario PPGR1'!#REF!)</f>
        <v>#REF!</v>
      </c>
      <c r="D9" s="191" t="e">
        <f>IF('Formulario PPGR3'!$G9="","",'Formulario PPGR1'!#REF!)</f>
        <v>#REF!</v>
      </c>
      <c r="E9" s="191" t="e">
        <f>IF('Formulario PPGR3'!$G9="","",'Formulario PPGR1'!#REF!)</f>
        <v>#REF!</v>
      </c>
      <c r="F9" s="191" t="e">
        <f>IF('Formulario PPGR3'!$G9="","",'Formulario PPGR1'!#REF!)</f>
        <v>#REF!</v>
      </c>
      <c r="G9" s="238" t="s">
        <v>277</v>
      </c>
      <c r="H9" s="507" t="e" cm="1">
        <f t="array" ref="H9">IF(Tabla1[[#This Row],[Código_Actividad]]="","",_xlfn.XLOOKUP(Tabla1[[#This Row],[Código_Actividad]],CodigoActividad,Tabla2[Actividades Programables Presupuestables],"",0))</f>
        <v>#VALUE!</v>
      </c>
      <c r="I9" s="508">
        <f>IFERROR(VLOOKUP('Formulario PPGR3'!$G9,'Formulario PPGR2'!$H$19:$V$286,15,FALSE),"")</f>
        <v>10</v>
      </c>
      <c r="J9" s="511"/>
      <c r="K9" s="512"/>
      <c r="L9" s="509" t="str">
        <f>IF(Tabla1[[#This Row],[Descripción]]="","",_xlfn.XLOOKUP(Tabla1[[#This Row],[Descripción]],Tabla10[Descripción],Tabla10[Unidad de Medida],"",0))</f>
        <v/>
      </c>
      <c r="M9" s="299"/>
      <c r="N9" s="525" t="str">
        <f>IF(Tabla1[[#This Row],[Descripción]]="","",_xlfn.XLOOKUP(Tabla1[[#This Row],[Descripción]],Tabla10[Descripción],Tabla10[Precio Unitario],0))</f>
        <v/>
      </c>
      <c r="O9" s="525" t="str">
        <f>IF(Tabla1[[#This Row],[Cantidad de Insumos]]="","",Tabla1[[#This Row],[Precio Unitario]]*Tabla1[[#This Row],[Cantidad de Insumos]])</f>
        <v/>
      </c>
      <c r="P9" s="509" t="str">
        <f>IF(Tabla1[[#This Row],[Descripción]]="","",_xlfn.XLOOKUP(Tabla1[[#This Row],[Descripción]],Tabla10[Descripción],Tabla10[CODIGO PRESUPUESTARIO],0))</f>
        <v/>
      </c>
      <c r="Q9" s="511"/>
      <c r="R9" s="511" t="str">
        <f>IF(Tabla1[[#This Row],[Insumos]]="","",_xlfn.XLOOKUP(Tabla1[[#This Row],[Insumos]],Tabla10[Insumo],Tabla10[InsumoAbrev],"",0))</f>
        <v/>
      </c>
    </row>
    <row r="10" spans="2:46" ht="22.5" customHeight="1" x14ac:dyDescent="0.25">
      <c r="B10" s="191" t="str">
        <f>IF('Formulario PPGR3'!$G10="","",CONCATENATE('Formulario PPGR3'!$C10,".",'Formulario PPGR3'!$D10,".",'Formulario PPGR3'!$E10,".",'Formulario PPGR3'!$F10))</f>
        <v/>
      </c>
      <c r="C10" s="191" t="str">
        <f>IF('Formulario PPGR3'!$G10="","",'Formulario PPGR1'!#REF!)</f>
        <v/>
      </c>
      <c r="D10" s="191" t="str">
        <f>IF('Formulario PPGR3'!$G10="","",'Formulario PPGR1'!#REF!)</f>
        <v/>
      </c>
      <c r="E10" s="191" t="str">
        <f>IF('Formulario PPGR3'!$G10="","",'Formulario PPGR1'!#REF!)</f>
        <v/>
      </c>
      <c r="F10" s="191" t="str">
        <f>IF('Formulario PPGR3'!$G10="","",'Formulario PPGR1'!#REF!)</f>
        <v/>
      </c>
      <c r="G10" s="238"/>
      <c r="H10" s="507" t="str" cm="1">
        <f t="array" ref="H10">IF(Tabla1[[#This Row],[Código_Actividad]]="","",_xlfn.XLOOKUP(Tabla1[[#This Row],[Código_Actividad]],CodigoActividad,Tabla2[Actividades Programables Presupuestables],"",0))</f>
        <v/>
      </c>
      <c r="I10" s="508" t="str">
        <f>IFERROR(VLOOKUP('Formulario PPGR3'!$G10,'Formulario PPGR2'!$H$19:$V$286,15,FALSE),"")</f>
        <v/>
      </c>
      <c r="J10" s="513"/>
      <c r="K10" s="512"/>
      <c r="L10" s="509" t="str">
        <f>IF(Tabla1[[#This Row],[Descripción]]="","",_xlfn.XLOOKUP(Tabla1[[#This Row],[Descripción]],Tabla10[Descripción],Tabla10[Unidad de Medida],"",0))</f>
        <v/>
      </c>
      <c r="M10" s="299"/>
      <c r="N10" s="525" t="str">
        <f>IF(Tabla1[[#This Row],[Descripción]]="","",_xlfn.XLOOKUP(Tabla1[[#This Row],[Descripción]],Tabla10[Descripción],Tabla10[Precio Unitario],0))</f>
        <v/>
      </c>
      <c r="O10" s="525" t="str">
        <f>IF(Tabla1[[#This Row],[Cantidad de Insumos]]="","",Tabla1[[#This Row],[Precio Unitario]]*Tabla1[[#This Row],[Cantidad de Insumos]])</f>
        <v/>
      </c>
      <c r="P10" s="510" t="str">
        <f>IF(Tabla1[[#This Row],[Descripción]]="","",_xlfn.XLOOKUP(Tabla1[[#This Row],[Descripción]],Tabla10[Descripción],Tabla10[CODIGO PRESUPUESTARIO],0))</f>
        <v/>
      </c>
      <c r="Q10" s="511"/>
      <c r="R10" s="511" t="str">
        <f>IF(Tabla1[[#This Row],[Insumos]]="","",_xlfn.XLOOKUP(Tabla1[[#This Row],[Insumos]],Tabla10[Insumo],Tabla10[InsumoAbrev],"",0))</f>
        <v/>
      </c>
    </row>
    <row r="11" spans="2:46" ht="22.5" customHeight="1" x14ac:dyDescent="0.25">
      <c r="B11" s="191" t="str">
        <f>IF('Formulario PPGR3'!$G11="","",CONCATENATE('Formulario PPGR3'!$C11,".",'Formulario PPGR3'!$D11,".",'Formulario PPGR3'!$E11,".",'Formulario PPGR3'!$F11))</f>
        <v/>
      </c>
      <c r="C11" s="191" t="str">
        <f>IF('Formulario PPGR3'!$G11="","",'Formulario PPGR1'!#REF!)</f>
        <v/>
      </c>
      <c r="D11" s="191" t="str">
        <f>IF('Formulario PPGR3'!$G11="","",'Formulario PPGR1'!#REF!)</f>
        <v/>
      </c>
      <c r="E11" s="191" t="str">
        <f>IF('Formulario PPGR3'!$G11="","",'Formulario PPGR1'!#REF!)</f>
        <v/>
      </c>
      <c r="F11" s="191" t="str">
        <f>IF('Formulario PPGR3'!$G11="","",'Formulario PPGR1'!#REF!)</f>
        <v/>
      </c>
      <c r="G11" s="238"/>
      <c r="H11" s="507" t="str" cm="1">
        <f t="array" ref="H11">IF(Tabla1[[#This Row],[Código_Actividad]]="","",_xlfn.XLOOKUP(Tabla1[[#This Row],[Código_Actividad]],CodigoActividad,Tabla2[Actividades Programables Presupuestables],"",0))</f>
        <v/>
      </c>
      <c r="I11" s="508" t="str">
        <f>IFERROR(VLOOKUP('Formulario PPGR3'!$G11,'Formulario PPGR2'!$H$19:$V$286,15,FALSE),"")</f>
        <v/>
      </c>
      <c r="J11" s="513"/>
      <c r="K11" s="512"/>
      <c r="L11" s="509" t="str">
        <f>IF(Tabla1[[#This Row],[Descripción]]="","",_xlfn.XLOOKUP(Tabla1[[#This Row],[Descripción]],Tabla10[Descripción],Tabla10[Unidad de Medida],"",0))</f>
        <v/>
      </c>
      <c r="M11" s="299"/>
      <c r="N11" s="525" t="str">
        <f>IF(Tabla1[[#This Row],[Descripción]]="","",_xlfn.XLOOKUP(Tabla1[[#This Row],[Descripción]],Tabla10[Descripción],Tabla10[Precio Unitario],0))</f>
        <v/>
      </c>
      <c r="O11" s="525" t="str">
        <f>IF(Tabla1[[#This Row],[Cantidad de Insumos]]="","",Tabla1[[#This Row],[Precio Unitario]]*Tabla1[[#This Row],[Cantidad de Insumos]])</f>
        <v/>
      </c>
      <c r="P11" s="510" t="str">
        <f>IF(Tabla1[[#This Row],[Descripción]]="","",_xlfn.XLOOKUP(Tabla1[[#This Row],[Descripción]],Tabla10[Descripción],Tabla10[CODIGO PRESUPUESTARIO],0))</f>
        <v/>
      </c>
      <c r="Q11" s="511"/>
      <c r="R11" s="511" t="str">
        <f>IF(Tabla1[[#This Row],[Insumos]]="","",_xlfn.XLOOKUP(Tabla1[[#This Row],[Insumos]],Tabla10[Insumo],Tabla10[InsumoAbrev],"",0))</f>
        <v/>
      </c>
    </row>
    <row r="12" spans="2:46" ht="22.5" customHeight="1" x14ac:dyDescent="0.25">
      <c r="B12" s="191" t="str">
        <f>IF('Formulario PPGR3'!$G12="","",CONCATENATE('Formulario PPGR3'!$C12,".",'Formulario PPGR3'!$D12,".",'Formulario PPGR3'!$E12,".",'Formulario PPGR3'!$F12))</f>
        <v/>
      </c>
      <c r="C12" s="191" t="str">
        <f>IF('Formulario PPGR3'!$G12="","",'Formulario PPGR1'!#REF!)</f>
        <v/>
      </c>
      <c r="D12" s="191" t="str">
        <f>IF('Formulario PPGR3'!$G12="","",'Formulario PPGR1'!#REF!)</f>
        <v/>
      </c>
      <c r="E12" s="191" t="str">
        <f>IF('Formulario PPGR3'!$G12="","",'Formulario PPGR1'!#REF!)</f>
        <v/>
      </c>
      <c r="F12" s="191" t="str">
        <f>IF('Formulario PPGR3'!$G12="","",'Formulario PPGR1'!#REF!)</f>
        <v/>
      </c>
      <c r="G12" s="238"/>
      <c r="H12" s="507" t="str" cm="1">
        <f t="array" ref="H12">IF(Tabla1[[#This Row],[Código_Actividad]]="","",_xlfn.XLOOKUP(Tabla1[[#This Row],[Código_Actividad]],CodigoActividad,Tabla2[Actividades Programables Presupuestables],"",0))</f>
        <v/>
      </c>
      <c r="I12" s="508" t="str">
        <f>IFERROR(VLOOKUP('Formulario PPGR3'!$G12,'Formulario PPGR2'!$H$19:$V$286,15,FALSE),"")</f>
        <v/>
      </c>
      <c r="J12" s="513"/>
      <c r="K12" s="512"/>
      <c r="L12" s="509" t="str">
        <f>IF(Tabla1[[#This Row],[Descripción]]="","",_xlfn.XLOOKUP(Tabla1[[#This Row],[Descripción]],Tabla10[Descripción],Tabla10[Unidad de Medida],"",0))</f>
        <v/>
      </c>
      <c r="M12" s="299"/>
      <c r="N12" s="525" t="str">
        <f>IF(Tabla1[[#This Row],[Descripción]]="","",_xlfn.XLOOKUP(Tabla1[[#This Row],[Descripción]],Tabla10[Descripción],Tabla10[Precio Unitario],0))</f>
        <v/>
      </c>
      <c r="O12" s="525" t="str">
        <f>IF(Tabla1[[#This Row],[Cantidad de Insumos]]="","",Tabla1[[#This Row],[Precio Unitario]]*Tabla1[[#This Row],[Cantidad de Insumos]])</f>
        <v/>
      </c>
      <c r="P12" s="510" t="str">
        <f>IF(Tabla1[[#This Row],[Descripción]]="","",_xlfn.XLOOKUP(Tabla1[[#This Row],[Descripción]],Tabla10[Descripción],Tabla10[CODIGO PRESUPUESTARIO],0))</f>
        <v/>
      </c>
      <c r="Q12" s="511"/>
      <c r="R12" s="511" t="str">
        <f>IF(Tabla1[[#This Row],[Insumos]]="","",_xlfn.XLOOKUP(Tabla1[[#This Row],[Insumos]],Tabla10[Insumo],Tabla10[InsumoAbrev],"",0))</f>
        <v/>
      </c>
    </row>
    <row r="13" spans="2:46" ht="22.5" customHeight="1" x14ac:dyDescent="0.25">
      <c r="B13" s="191" t="str">
        <f>IF('Formulario PPGR3'!$G13="","",CONCATENATE('Formulario PPGR3'!$C13,".",'Formulario PPGR3'!$D13,".",'Formulario PPGR3'!$E13,".",'Formulario PPGR3'!$F13))</f>
        <v/>
      </c>
      <c r="C13" s="191" t="str">
        <f>IF('Formulario PPGR3'!$G13="","",'Formulario PPGR1'!#REF!)</f>
        <v/>
      </c>
      <c r="D13" s="191" t="str">
        <f>IF('Formulario PPGR3'!$G13="","",'Formulario PPGR1'!#REF!)</f>
        <v/>
      </c>
      <c r="E13" s="191" t="str">
        <f>IF('Formulario PPGR3'!$G13="","",'Formulario PPGR1'!#REF!)</f>
        <v/>
      </c>
      <c r="F13" s="191" t="str">
        <f>IF('Formulario PPGR3'!$G13="","",'Formulario PPGR1'!#REF!)</f>
        <v/>
      </c>
      <c r="G13" s="238"/>
      <c r="H13" s="507" t="str" cm="1">
        <f t="array" ref="H13">IF(Tabla1[[#This Row],[Código_Actividad]]="","",_xlfn.XLOOKUP(Tabla1[[#This Row],[Código_Actividad]],CodigoActividad,Tabla2[Actividades Programables Presupuestables],"",0))</f>
        <v/>
      </c>
      <c r="I13" s="508" t="str">
        <f>IFERROR(VLOOKUP('Formulario PPGR3'!$G13,'Formulario PPGR2'!$H$19:$V$286,15,FALSE),"")</f>
        <v/>
      </c>
      <c r="J13" s="513"/>
      <c r="K13" s="512"/>
      <c r="L13" s="509" t="str">
        <f>IF(Tabla1[[#This Row],[Descripción]]="","",_xlfn.XLOOKUP(Tabla1[[#This Row],[Descripción]],Tabla10[Descripción],Tabla10[Unidad de Medida],"",0))</f>
        <v/>
      </c>
      <c r="M13" s="299"/>
      <c r="N13" s="525" t="str">
        <f>IF(Tabla1[[#This Row],[Descripción]]="","",_xlfn.XLOOKUP(Tabla1[[#This Row],[Descripción]],Tabla10[Descripción],Tabla10[Precio Unitario],0))</f>
        <v/>
      </c>
      <c r="O13" s="525" t="str">
        <f>IF(Tabla1[[#This Row],[Cantidad de Insumos]]="","",Tabla1[[#This Row],[Precio Unitario]]*Tabla1[[#This Row],[Cantidad de Insumos]])</f>
        <v/>
      </c>
      <c r="P13" s="510" t="str">
        <f>IF(Tabla1[[#This Row],[Descripción]]="","",_xlfn.XLOOKUP(Tabla1[[#This Row],[Descripción]],Tabla10[Descripción],Tabla10[CODIGO PRESUPUESTARIO],0))</f>
        <v/>
      </c>
      <c r="Q13" s="511"/>
      <c r="R13" s="511" t="str">
        <f>IF(Tabla1[[#This Row],[Insumos]]="","",_xlfn.XLOOKUP(Tabla1[[#This Row],[Insumos]],Tabla10[Insumo],Tabla10[InsumoAbrev],"",0))</f>
        <v/>
      </c>
    </row>
    <row r="14" spans="2:46" ht="22.5" customHeight="1" x14ac:dyDescent="0.25">
      <c r="B14" s="191" t="str">
        <f>IF('Formulario PPGR3'!$G14="","",CONCATENATE('Formulario PPGR3'!$C14,".",'Formulario PPGR3'!$D14,".",'Formulario PPGR3'!$E14,".",'Formulario PPGR3'!$F14))</f>
        <v/>
      </c>
      <c r="C14" s="191" t="str">
        <f>IF('Formulario PPGR3'!$G14="","",'Formulario PPGR1'!#REF!)</f>
        <v/>
      </c>
      <c r="D14" s="191" t="str">
        <f>IF('Formulario PPGR3'!$G14="","",'Formulario PPGR1'!#REF!)</f>
        <v/>
      </c>
      <c r="E14" s="191" t="str">
        <f>IF('Formulario PPGR3'!$G14="","",'Formulario PPGR1'!#REF!)</f>
        <v/>
      </c>
      <c r="F14" s="191" t="str">
        <f>IF('Formulario PPGR3'!$G14="","",'Formulario PPGR1'!#REF!)</f>
        <v/>
      </c>
      <c r="G14" s="238"/>
      <c r="H14" s="507" t="str" cm="1">
        <f t="array" ref="H14">IF(Tabla1[[#This Row],[Código_Actividad]]="","",_xlfn.XLOOKUP(Tabla1[[#This Row],[Código_Actividad]],CodigoActividad,Tabla2[Actividades Programables Presupuestables],"",0))</f>
        <v/>
      </c>
      <c r="I14" s="508" t="str">
        <f>IFERROR(VLOOKUP('Formulario PPGR3'!$G14,'Formulario PPGR2'!$H$19:$V$286,15,FALSE),"")</f>
        <v/>
      </c>
      <c r="J14" s="513"/>
      <c r="K14" s="512"/>
      <c r="L14" s="509" t="str">
        <f>IF(Tabla1[[#This Row],[Descripción]]="","",_xlfn.XLOOKUP(Tabla1[[#This Row],[Descripción]],Tabla10[Descripción],Tabla10[Unidad de Medida],"",0))</f>
        <v/>
      </c>
      <c r="M14" s="299"/>
      <c r="N14" s="525" t="str">
        <f>IF(Tabla1[[#This Row],[Descripción]]="","",_xlfn.XLOOKUP(Tabla1[[#This Row],[Descripción]],Tabla10[Descripción],Tabla10[Precio Unitario],0))</f>
        <v/>
      </c>
      <c r="O14" s="525" t="str">
        <f>IF(Tabla1[[#This Row],[Cantidad de Insumos]]="","",Tabla1[[#This Row],[Precio Unitario]]*Tabla1[[#This Row],[Cantidad de Insumos]])</f>
        <v/>
      </c>
      <c r="P14" s="510" t="str">
        <f>IF(Tabla1[[#This Row],[Descripción]]="","",_xlfn.XLOOKUP(Tabla1[[#This Row],[Descripción]],Tabla10[Descripción],Tabla10[CODIGO PRESUPUESTARIO],0))</f>
        <v/>
      </c>
      <c r="Q14" s="511"/>
      <c r="R14" s="511" t="str">
        <f>IF(Tabla1[[#This Row],[Insumos]]="","",_xlfn.XLOOKUP(Tabla1[[#This Row],[Insumos]],Tabla10[Insumo],Tabla10[InsumoAbrev],"",0))</f>
        <v/>
      </c>
    </row>
    <row r="15" spans="2:46" ht="22.5" customHeight="1" x14ac:dyDescent="0.25">
      <c r="B15" s="191" t="str">
        <f>IF('Formulario PPGR3'!$G15="","",CONCATENATE('Formulario PPGR3'!$C15,".",'Formulario PPGR3'!$D15,".",'Formulario PPGR3'!$E15,".",'Formulario PPGR3'!$F15))</f>
        <v/>
      </c>
      <c r="C15" s="191" t="str">
        <f>IF('Formulario PPGR3'!$G15="","",'Formulario PPGR1'!#REF!)</f>
        <v/>
      </c>
      <c r="D15" s="191" t="str">
        <f>IF('Formulario PPGR3'!$G15="","",'Formulario PPGR1'!#REF!)</f>
        <v/>
      </c>
      <c r="E15" s="191" t="str">
        <f>IF('Formulario PPGR3'!$G15="","",'Formulario PPGR1'!#REF!)</f>
        <v/>
      </c>
      <c r="F15" s="191" t="str">
        <f>IF('Formulario PPGR3'!$G15="","",'Formulario PPGR1'!#REF!)</f>
        <v/>
      </c>
      <c r="G15" s="238"/>
      <c r="H15" s="507" t="str" cm="1">
        <f t="array" ref="H15">IF(Tabla1[[#This Row],[Código_Actividad]]="","",_xlfn.XLOOKUP(Tabla1[[#This Row],[Código_Actividad]],CodigoActividad,Tabla2[Actividades Programables Presupuestables],"",0))</f>
        <v/>
      </c>
      <c r="I15" s="508" t="str">
        <f>IFERROR(VLOOKUP('Formulario PPGR3'!$G15,'Formulario PPGR2'!$H$19:$V$286,15,FALSE),"")</f>
        <v/>
      </c>
      <c r="J15" s="513"/>
      <c r="K15" s="512"/>
      <c r="L15" s="509" t="str">
        <f>IF(Tabla1[[#This Row],[Descripción]]="","",_xlfn.XLOOKUP(Tabla1[[#This Row],[Descripción]],Tabla10[Descripción],Tabla10[Unidad de Medida],"",0))</f>
        <v/>
      </c>
      <c r="M15" s="299"/>
      <c r="N15" s="525" t="str">
        <f>IF(Tabla1[[#This Row],[Descripción]]="","",_xlfn.XLOOKUP(Tabla1[[#This Row],[Descripción]],Tabla10[Descripción],Tabla10[Precio Unitario],0))</f>
        <v/>
      </c>
      <c r="O15" s="525" t="str">
        <f>IF(Tabla1[[#This Row],[Cantidad de Insumos]]="","",Tabla1[[#This Row],[Precio Unitario]]*Tabla1[[#This Row],[Cantidad de Insumos]])</f>
        <v/>
      </c>
      <c r="P15" s="510" t="str">
        <f>IF(Tabla1[[#This Row],[Descripción]]="","",_xlfn.XLOOKUP(Tabla1[[#This Row],[Descripción]],Tabla10[Descripción],Tabla10[CODIGO PRESUPUESTARIO],0))</f>
        <v/>
      </c>
      <c r="Q15" s="511"/>
      <c r="R15" s="511" t="str">
        <f>IF(Tabla1[[#This Row],[Insumos]]="","",_xlfn.XLOOKUP(Tabla1[[#This Row],[Insumos]],Tabla10[Insumo],Tabla10[InsumoAbrev],"",0))</f>
        <v/>
      </c>
    </row>
    <row r="16" spans="2:46" ht="22.5" customHeight="1" x14ac:dyDescent="0.25">
      <c r="B16" s="191" t="str">
        <f>IF('Formulario PPGR3'!$G16="","",CONCATENATE('Formulario PPGR3'!$C16,".",'Formulario PPGR3'!$D16,".",'Formulario PPGR3'!$E16,".",'Formulario PPGR3'!$F16))</f>
        <v/>
      </c>
      <c r="C16" s="191" t="str">
        <f>IF('Formulario PPGR3'!$G16="","",'Formulario PPGR1'!#REF!)</f>
        <v/>
      </c>
      <c r="D16" s="191" t="str">
        <f>IF('Formulario PPGR3'!$G16="","",'Formulario PPGR1'!#REF!)</f>
        <v/>
      </c>
      <c r="E16" s="191" t="str">
        <f>IF('Formulario PPGR3'!$G16="","",'Formulario PPGR1'!#REF!)</f>
        <v/>
      </c>
      <c r="F16" s="191" t="str">
        <f>IF('Formulario PPGR3'!$G16="","",'Formulario PPGR1'!#REF!)</f>
        <v/>
      </c>
      <c r="G16" s="238"/>
      <c r="H16" s="507" t="str" cm="1">
        <f t="array" ref="H16">IF(Tabla1[[#This Row],[Código_Actividad]]="","",_xlfn.XLOOKUP(Tabla1[[#This Row],[Código_Actividad]],CodigoActividad,Tabla2[Actividades Programables Presupuestables],"",0))</f>
        <v/>
      </c>
      <c r="I16" s="508" t="str">
        <f>IFERROR(VLOOKUP('Formulario PPGR3'!$G16,'Formulario PPGR2'!$H$19:$V$286,15,FALSE),"")</f>
        <v/>
      </c>
      <c r="J16" s="513"/>
      <c r="K16" s="512"/>
      <c r="L16" s="509" t="str">
        <f>IF(Tabla1[[#This Row],[Descripción]]="","",_xlfn.XLOOKUP(Tabla1[[#This Row],[Descripción]],Tabla10[Descripción],Tabla10[Unidad de Medida],"",0))</f>
        <v/>
      </c>
      <c r="M16" s="299"/>
      <c r="N16" s="525" t="str">
        <f>IF(Tabla1[[#This Row],[Descripción]]="","",_xlfn.XLOOKUP(Tabla1[[#This Row],[Descripción]],Tabla10[Descripción],Tabla10[Precio Unitario],0))</f>
        <v/>
      </c>
      <c r="O16" s="525" t="str">
        <f>IF(Tabla1[[#This Row],[Cantidad de Insumos]]="","",Tabla1[[#This Row],[Precio Unitario]]*Tabla1[[#This Row],[Cantidad de Insumos]])</f>
        <v/>
      </c>
      <c r="P16" s="510" t="str">
        <f>IF(Tabla1[[#This Row],[Descripción]]="","",_xlfn.XLOOKUP(Tabla1[[#This Row],[Descripción]],Tabla10[Descripción],Tabla10[CODIGO PRESUPUESTARIO],0))</f>
        <v/>
      </c>
      <c r="Q16" s="511"/>
      <c r="R16" s="511" t="str">
        <f>IF(Tabla1[[#This Row],[Insumos]]="","",_xlfn.XLOOKUP(Tabla1[[#This Row],[Insumos]],Tabla10[Insumo],Tabla10[InsumoAbrev],"",0))</f>
        <v/>
      </c>
    </row>
    <row r="17" spans="2:18" ht="22.5" customHeight="1" x14ac:dyDescent="0.25">
      <c r="B17" s="191" t="str">
        <f>IF('Formulario PPGR3'!$G17="","",CONCATENATE('Formulario PPGR3'!$C17,".",'Formulario PPGR3'!$D17,".",'Formulario PPGR3'!$E17,".",'Formulario PPGR3'!$F17))</f>
        <v/>
      </c>
      <c r="C17" s="191" t="str">
        <f>IF('Formulario PPGR3'!$G17="","",'Formulario PPGR1'!#REF!)</f>
        <v/>
      </c>
      <c r="D17" s="191" t="str">
        <f>IF('Formulario PPGR3'!$G17="","",'Formulario PPGR1'!#REF!)</f>
        <v/>
      </c>
      <c r="E17" s="191" t="str">
        <f>IF('Formulario PPGR3'!$G17="","",'Formulario PPGR1'!#REF!)</f>
        <v/>
      </c>
      <c r="F17" s="191" t="str">
        <f>IF('Formulario PPGR3'!$G17="","",'Formulario PPGR1'!#REF!)</f>
        <v/>
      </c>
      <c r="G17" s="238"/>
      <c r="H17" s="507" t="str" cm="1">
        <f t="array" ref="H17">IF(Tabla1[[#This Row],[Código_Actividad]]="","",_xlfn.XLOOKUP(Tabla1[[#This Row],[Código_Actividad]],CodigoActividad,Tabla2[Actividades Programables Presupuestables],"",0))</f>
        <v/>
      </c>
      <c r="I17" s="508" t="str">
        <f>IFERROR(VLOOKUP('Formulario PPGR3'!$G17,'Formulario PPGR2'!$H$19:$V$286,15,FALSE),"")</f>
        <v/>
      </c>
      <c r="J17" s="513"/>
      <c r="K17" s="512"/>
      <c r="L17" s="509" t="str">
        <f>IF(Tabla1[[#This Row],[Descripción]]="","",_xlfn.XLOOKUP(Tabla1[[#This Row],[Descripción]],Tabla10[Descripción],Tabla10[Unidad de Medida],"",0))</f>
        <v/>
      </c>
      <c r="M17" s="299"/>
      <c r="N17" s="525" t="str">
        <f>IF(Tabla1[[#This Row],[Descripción]]="","",_xlfn.XLOOKUP(Tabla1[[#This Row],[Descripción]],Tabla10[Descripción],Tabla10[Precio Unitario],0))</f>
        <v/>
      </c>
      <c r="O17" s="525" t="str">
        <f>IF(Tabla1[[#This Row],[Cantidad de Insumos]]="","",Tabla1[[#This Row],[Precio Unitario]]*Tabla1[[#This Row],[Cantidad de Insumos]])</f>
        <v/>
      </c>
      <c r="P17" s="510" t="str">
        <f>IF(Tabla1[[#This Row],[Descripción]]="","",_xlfn.XLOOKUP(Tabla1[[#This Row],[Descripción]],Tabla10[Descripción],Tabla10[CODIGO PRESUPUESTARIO],0))</f>
        <v/>
      </c>
      <c r="Q17" s="511"/>
      <c r="R17" s="511" t="str">
        <f>IF(Tabla1[[#This Row],[Insumos]]="","",_xlfn.XLOOKUP(Tabla1[[#This Row],[Insumos]],Tabla10[Insumo],Tabla10[InsumoAbrev],"",0))</f>
        <v/>
      </c>
    </row>
    <row r="18" spans="2:18" ht="22.5" customHeight="1" x14ac:dyDescent="0.25">
      <c r="B18" s="191" t="str">
        <f>IF('Formulario PPGR3'!$G18="","",CONCATENATE('Formulario PPGR3'!$C18,".",'Formulario PPGR3'!$D18,".",'Formulario PPGR3'!$E18,".",'Formulario PPGR3'!$F18))</f>
        <v/>
      </c>
      <c r="C18" s="191" t="str">
        <f>IF('Formulario PPGR3'!$G18="","",'Formulario PPGR1'!#REF!)</f>
        <v/>
      </c>
      <c r="D18" s="191" t="str">
        <f>IF('Formulario PPGR3'!$G18="","",'Formulario PPGR1'!#REF!)</f>
        <v/>
      </c>
      <c r="E18" s="191" t="str">
        <f>IF('Formulario PPGR3'!$G18="","",'Formulario PPGR1'!#REF!)</f>
        <v/>
      </c>
      <c r="F18" s="191" t="str">
        <f>IF('Formulario PPGR3'!$G18="","",'Formulario PPGR1'!#REF!)</f>
        <v/>
      </c>
      <c r="G18" s="238"/>
      <c r="H18" s="507" t="str" cm="1">
        <f t="array" ref="H18">IF(Tabla1[[#This Row],[Código_Actividad]]="","",_xlfn.XLOOKUP(Tabla1[[#This Row],[Código_Actividad]],CodigoActividad,Tabla2[Actividades Programables Presupuestables],"",0))</f>
        <v/>
      </c>
      <c r="I18" s="508" t="str">
        <f>IFERROR(VLOOKUP('Formulario PPGR3'!$G18,'Formulario PPGR2'!$H$19:$V$286,15,FALSE),"")</f>
        <v/>
      </c>
      <c r="J18" s="513"/>
      <c r="K18" s="512"/>
      <c r="L18" s="509" t="str">
        <f>IF(Tabla1[[#This Row],[Descripción]]="","",_xlfn.XLOOKUP(Tabla1[[#This Row],[Descripción]],Tabla10[Descripción],Tabla10[Unidad de Medida],"",0))</f>
        <v/>
      </c>
      <c r="M18" s="299"/>
      <c r="N18" s="525" t="str">
        <f>IF(Tabla1[[#This Row],[Descripción]]="","",_xlfn.XLOOKUP(Tabla1[[#This Row],[Descripción]],Tabla10[Descripción],Tabla10[Precio Unitario],0))</f>
        <v/>
      </c>
      <c r="O18" s="525" t="str">
        <f>IF(Tabla1[[#This Row],[Cantidad de Insumos]]="","",Tabla1[[#This Row],[Precio Unitario]]*Tabla1[[#This Row],[Cantidad de Insumos]])</f>
        <v/>
      </c>
      <c r="P18" s="510" t="str">
        <f>IF(Tabla1[[#This Row],[Descripción]]="","",_xlfn.XLOOKUP(Tabla1[[#This Row],[Descripción]],Tabla10[Descripción],Tabla10[CODIGO PRESUPUESTARIO],0))</f>
        <v/>
      </c>
      <c r="Q18" s="511"/>
      <c r="R18" s="511" t="str">
        <f>IF(Tabla1[[#This Row],[Insumos]]="","",_xlfn.XLOOKUP(Tabla1[[#This Row],[Insumos]],Tabla10[Insumo],Tabla10[InsumoAbrev],"",0))</f>
        <v/>
      </c>
    </row>
    <row r="19" spans="2:18" ht="22.5" customHeight="1" x14ac:dyDescent="0.25">
      <c r="B19" s="191" t="str">
        <f>IF('Formulario PPGR3'!$G19="","",CONCATENATE('Formulario PPGR3'!$C19,".",'Formulario PPGR3'!$D19,".",'Formulario PPGR3'!$E19,".",'Formulario PPGR3'!$F19))</f>
        <v/>
      </c>
      <c r="C19" s="191" t="str">
        <f>IF('Formulario PPGR3'!$G19="","",'Formulario PPGR1'!#REF!)</f>
        <v/>
      </c>
      <c r="D19" s="191" t="str">
        <f>IF('Formulario PPGR3'!$G19="","",'Formulario PPGR1'!#REF!)</f>
        <v/>
      </c>
      <c r="E19" s="191" t="str">
        <f>IF('Formulario PPGR3'!$G19="","",'Formulario PPGR1'!#REF!)</f>
        <v/>
      </c>
      <c r="F19" s="191" t="str">
        <f>IF('Formulario PPGR3'!$G19="","",'Formulario PPGR1'!#REF!)</f>
        <v/>
      </c>
      <c r="G19" s="238"/>
      <c r="H19" s="507" t="str" cm="1">
        <f t="array" ref="H19">IF(Tabla1[[#This Row],[Código_Actividad]]="","",_xlfn.XLOOKUP(Tabla1[[#This Row],[Código_Actividad]],CodigoActividad,Tabla2[Actividades Programables Presupuestables],"",0))</f>
        <v/>
      </c>
      <c r="I19" s="508" t="str">
        <f>IFERROR(VLOOKUP('Formulario PPGR3'!$G19,'Formulario PPGR2'!$H$19:$V$286,15,FALSE),"")</f>
        <v/>
      </c>
      <c r="J19" s="513"/>
      <c r="K19" s="512"/>
      <c r="L19" s="509" t="str">
        <f>IF(Tabla1[[#This Row],[Descripción]]="","",_xlfn.XLOOKUP(Tabla1[[#This Row],[Descripción]],Tabla10[Descripción],Tabla10[Unidad de Medida],"",0))</f>
        <v/>
      </c>
      <c r="M19" s="299"/>
      <c r="N19" s="525" t="str">
        <f>IF(Tabla1[[#This Row],[Descripción]]="","",_xlfn.XLOOKUP(Tabla1[[#This Row],[Descripción]],Tabla10[Descripción],Tabla10[Precio Unitario],0))</f>
        <v/>
      </c>
      <c r="O19" s="525" t="str">
        <f>IF(Tabla1[[#This Row],[Cantidad de Insumos]]="","",Tabla1[[#This Row],[Precio Unitario]]*Tabla1[[#This Row],[Cantidad de Insumos]])</f>
        <v/>
      </c>
      <c r="P19" s="510" t="str">
        <f>IF(Tabla1[[#This Row],[Descripción]]="","",_xlfn.XLOOKUP(Tabla1[[#This Row],[Descripción]],Tabla10[Descripción],Tabla10[CODIGO PRESUPUESTARIO],0))</f>
        <v/>
      </c>
      <c r="Q19" s="511"/>
      <c r="R19" s="511" t="str">
        <f>IF(Tabla1[[#This Row],[Insumos]]="","",_xlfn.XLOOKUP(Tabla1[[#This Row],[Insumos]],Tabla10[Insumo],Tabla10[InsumoAbrev],"",0))</f>
        <v/>
      </c>
    </row>
    <row r="20" spans="2:18" ht="22.5" customHeight="1" x14ac:dyDescent="0.25">
      <c r="B20" s="191" t="str">
        <f>IF('Formulario PPGR3'!$G20="","",CONCATENATE('Formulario PPGR3'!$C20,".",'Formulario PPGR3'!$D20,".",'Formulario PPGR3'!$E20,".",'Formulario PPGR3'!$F20))</f>
        <v/>
      </c>
      <c r="C20" s="191" t="str">
        <f>IF('Formulario PPGR3'!$G20="","",'Formulario PPGR1'!#REF!)</f>
        <v/>
      </c>
      <c r="D20" s="191" t="str">
        <f>IF('Formulario PPGR3'!$G20="","",'Formulario PPGR1'!#REF!)</f>
        <v/>
      </c>
      <c r="E20" s="191" t="str">
        <f>IF('Formulario PPGR3'!$G20="","",'Formulario PPGR1'!#REF!)</f>
        <v/>
      </c>
      <c r="F20" s="191" t="str">
        <f>IF('Formulario PPGR3'!$G20="","",'Formulario PPGR1'!#REF!)</f>
        <v/>
      </c>
      <c r="G20" s="190"/>
      <c r="H20" s="507" t="str" cm="1">
        <f t="array" ref="H20">IF(Tabla1[[#This Row],[Código_Actividad]]="","",_xlfn.XLOOKUP(Tabla1[[#This Row],[Código_Actividad]],CodigoActividad,Tabla2[Actividades Programables Presupuestables],"",0))</f>
        <v/>
      </c>
      <c r="I20" s="508" t="str">
        <f>IFERROR(VLOOKUP('Formulario PPGR3'!$G20,'Formulario PPGR2'!$H$19:$V$286,15,FALSE),"")</f>
        <v/>
      </c>
      <c r="J20" s="513"/>
      <c r="K20" s="512"/>
      <c r="L20" s="509" t="str">
        <f>IF(Tabla1[[#This Row],[Descripción]]="","",_xlfn.XLOOKUP(Tabla1[[#This Row],[Descripción]],Tabla10[Descripción],Tabla10[Unidad de Medida],"",0))</f>
        <v/>
      </c>
      <c r="M20" s="299"/>
      <c r="N20" s="525" t="str">
        <f>IF(Tabla1[[#This Row],[Descripción]]="","",_xlfn.XLOOKUP(Tabla1[[#This Row],[Descripción]],Tabla10[Descripción],Tabla10[Precio Unitario],0))</f>
        <v/>
      </c>
      <c r="O20" s="525" t="str">
        <f>IF(Tabla1[[#This Row],[Cantidad de Insumos]]="","",Tabla1[[#This Row],[Precio Unitario]]*Tabla1[[#This Row],[Cantidad de Insumos]])</f>
        <v/>
      </c>
      <c r="P20" s="510" t="str">
        <f>IF(Tabla1[[#This Row],[Descripción]]="","",_xlfn.XLOOKUP(Tabla1[[#This Row],[Descripción]],Tabla10[Descripción],Tabla10[CODIGO PRESUPUESTARIO],0))</f>
        <v/>
      </c>
      <c r="Q20" s="511"/>
      <c r="R20" s="511" t="str">
        <f>IF(Tabla1[[#This Row],[Insumos]]="","",_xlfn.XLOOKUP(Tabla1[[#This Row],[Insumos]],Tabla10[Insumo],Tabla10[InsumoAbrev],"",0))</f>
        <v/>
      </c>
    </row>
    <row r="21" spans="2:18" ht="22.5" customHeight="1" x14ac:dyDescent="0.25">
      <c r="B21" s="191" t="str">
        <f>IF('Formulario PPGR3'!$G21="","",CONCATENATE('Formulario PPGR3'!$C21,".",'Formulario PPGR3'!$D21,".",'Formulario PPGR3'!$E21,".",'Formulario PPGR3'!$F21))</f>
        <v/>
      </c>
      <c r="C21" s="191" t="str">
        <f>IF('Formulario PPGR3'!$G21="","",'Formulario PPGR1'!#REF!)</f>
        <v/>
      </c>
      <c r="D21" s="191" t="str">
        <f>IF('Formulario PPGR3'!$G21="","",'Formulario PPGR1'!#REF!)</f>
        <v/>
      </c>
      <c r="E21" s="191" t="str">
        <f>IF('Formulario PPGR3'!$G21="","",'Formulario PPGR1'!#REF!)</f>
        <v/>
      </c>
      <c r="F21" s="191" t="str">
        <f>IF('Formulario PPGR3'!$G21="","",'Formulario PPGR1'!#REF!)</f>
        <v/>
      </c>
      <c r="G21" s="190"/>
      <c r="H21" s="507" t="str" cm="1">
        <f t="array" ref="H21">IF(Tabla1[[#This Row],[Código_Actividad]]="","",_xlfn.XLOOKUP(Tabla1[[#This Row],[Código_Actividad]],CodigoActividad,Tabla2[Actividades Programables Presupuestables],"",0))</f>
        <v/>
      </c>
      <c r="I21" s="508" t="str">
        <f>IFERROR(VLOOKUP('Formulario PPGR3'!$G21,'Formulario PPGR2'!$H$19:$V$286,15,FALSE),"")</f>
        <v/>
      </c>
      <c r="J21" s="513"/>
      <c r="K21" s="512"/>
      <c r="L21" s="509" t="str">
        <f>IF(Tabla1[[#This Row],[Descripción]]="","",_xlfn.XLOOKUP(Tabla1[[#This Row],[Descripción]],Tabla10[Descripción],Tabla10[Unidad de Medida],"",0))</f>
        <v/>
      </c>
      <c r="M21" s="299"/>
      <c r="N21" s="525" t="str">
        <f>IF(Tabla1[[#This Row],[Descripción]]="","",_xlfn.XLOOKUP(Tabla1[[#This Row],[Descripción]],Tabla10[Descripción],Tabla10[Precio Unitario],0))</f>
        <v/>
      </c>
      <c r="O21" s="525" t="str">
        <f>IF(Tabla1[[#This Row],[Cantidad de Insumos]]="","",Tabla1[[#This Row],[Precio Unitario]]*Tabla1[[#This Row],[Cantidad de Insumos]])</f>
        <v/>
      </c>
      <c r="P21" s="510" t="str">
        <f>IF(Tabla1[[#This Row],[Descripción]]="","",_xlfn.XLOOKUP(Tabla1[[#This Row],[Descripción]],Tabla10[Descripción],Tabla10[CODIGO PRESUPUESTARIO],0))</f>
        <v/>
      </c>
      <c r="Q21" s="511"/>
      <c r="R21" s="511" t="str">
        <f>IF(Tabla1[[#This Row],[Insumos]]="","",_xlfn.XLOOKUP(Tabla1[[#This Row],[Insumos]],Tabla10[Insumo],Tabla10[InsumoAbrev],"",0))</f>
        <v/>
      </c>
    </row>
    <row r="22" spans="2:18" ht="22.5" customHeight="1" x14ac:dyDescent="0.25">
      <c r="B22" s="191" t="str">
        <f>IF('Formulario PPGR3'!$G22="","",CONCATENATE('Formulario PPGR3'!$C22,".",'Formulario PPGR3'!$D22,".",'Formulario PPGR3'!$E22,".",'Formulario PPGR3'!$F22))</f>
        <v/>
      </c>
      <c r="C22" s="191" t="str">
        <f>IF('Formulario PPGR3'!$G22="","",'Formulario PPGR1'!#REF!)</f>
        <v/>
      </c>
      <c r="D22" s="191" t="str">
        <f>IF('Formulario PPGR3'!$G22="","",'Formulario PPGR1'!#REF!)</f>
        <v/>
      </c>
      <c r="E22" s="191" t="str">
        <f>IF('Formulario PPGR3'!$G22="","",'Formulario PPGR1'!#REF!)</f>
        <v/>
      </c>
      <c r="F22" s="191" t="str">
        <f>IF('Formulario PPGR3'!$G22="","",'Formulario PPGR1'!#REF!)</f>
        <v/>
      </c>
      <c r="G22" s="190"/>
      <c r="H22" s="507" t="str" cm="1">
        <f t="array" ref="H22">IF(Tabla1[[#This Row],[Código_Actividad]]="","",_xlfn.XLOOKUP(Tabla1[[#This Row],[Código_Actividad]],CodigoActividad,Tabla2[Actividades Programables Presupuestables],"",0))</f>
        <v/>
      </c>
      <c r="I22" s="508" t="str">
        <f>IFERROR(VLOOKUP('Formulario PPGR3'!$G22,'Formulario PPGR2'!$H$19:$V$286,15,FALSE),"")</f>
        <v/>
      </c>
      <c r="J22" s="513"/>
      <c r="K22" s="512"/>
      <c r="L22" s="509" t="str">
        <f>IF(Tabla1[[#This Row],[Descripción]]="","",_xlfn.XLOOKUP(Tabla1[[#This Row],[Descripción]],Tabla10[Descripción],Tabla10[Unidad de Medida],"",0))</f>
        <v/>
      </c>
      <c r="M22" s="299"/>
      <c r="N22" s="525" t="str">
        <f>IF(Tabla1[[#This Row],[Descripción]]="","",_xlfn.XLOOKUP(Tabla1[[#This Row],[Descripción]],Tabla10[Descripción],Tabla10[Precio Unitario],0))</f>
        <v/>
      </c>
      <c r="O22" s="525" t="str">
        <f>IF(Tabla1[[#This Row],[Cantidad de Insumos]]="","",Tabla1[[#This Row],[Precio Unitario]]*Tabla1[[#This Row],[Cantidad de Insumos]])</f>
        <v/>
      </c>
      <c r="P22" s="510" t="str">
        <f>IF(Tabla1[[#This Row],[Descripción]]="","",_xlfn.XLOOKUP(Tabla1[[#This Row],[Descripción]],Tabla10[Descripción],Tabla10[CODIGO PRESUPUESTARIO],0))</f>
        <v/>
      </c>
      <c r="Q22" s="511"/>
      <c r="R22" s="511" t="str">
        <f>IF(Tabla1[[#This Row],[Insumos]]="","",_xlfn.XLOOKUP(Tabla1[[#This Row],[Insumos]],Tabla10[Insumo],Tabla10[InsumoAbrev],"",0))</f>
        <v/>
      </c>
    </row>
    <row r="23" spans="2:18" ht="22.5" customHeight="1" x14ac:dyDescent="0.25">
      <c r="B23" s="191" t="str">
        <f>IF('Formulario PPGR3'!$G23="","",CONCATENATE('Formulario PPGR3'!$C23,".",'Formulario PPGR3'!$D23,".",'Formulario PPGR3'!$E23,".",'Formulario PPGR3'!$F23))</f>
        <v/>
      </c>
      <c r="C23" s="191" t="str">
        <f>IF('Formulario PPGR3'!$G23="","",'Formulario PPGR1'!#REF!)</f>
        <v/>
      </c>
      <c r="D23" s="191" t="str">
        <f>IF('Formulario PPGR3'!$G23="","",'Formulario PPGR1'!#REF!)</f>
        <v/>
      </c>
      <c r="E23" s="191" t="str">
        <f>IF('Formulario PPGR3'!$G23="","",'Formulario PPGR1'!#REF!)</f>
        <v/>
      </c>
      <c r="F23" s="191" t="str">
        <f>IF('Formulario PPGR3'!$G23="","",'Formulario PPGR1'!#REF!)</f>
        <v/>
      </c>
      <c r="G23" s="190"/>
      <c r="H23" s="507" t="str" cm="1">
        <f t="array" ref="H23">IF(Tabla1[[#This Row],[Código_Actividad]]="","",_xlfn.XLOOKUP(Tabla1[[#This Row],[Código_Actividad]],CodigoActividad,Tabla2[Actividades Programables Presupuestables],"",0))</f>
        <v/>
      </c>
      <c r="I23" s="508" t="str">
        <f>IFERROR(VLOOKUP('Formulario PPGR3'!$G23,'Formulario PPGR2'!$H$19:$V$286,15,FALSE),"")</f>
        <v/>
      </c>
      <c r="J23" s="513"/>
      <c r="K23" s="512"/>
      <c r="L23" s="509" t="str">
        <f>IF(Tabla1[[#This Row],[Descripción]]="","",_xlfn.XLOOKUP(Tabla1[[#This Row],[Descripción]],Tabla10[Descripción],Tabla10[Unidad de Medida],"",0))</f>
        <v/>
      </c>
      <c r="M23" s="299"/>
      <c r="N23" s="525" t="str">
        <f>IF(Tabla1[[#This Row],[Descripción]]="","",_xlfn.XLOOKUP(Tabla1[[#This Row],[Descripción]],Tabla10[Descripción],Tabla10[Precio Unitario],0))</f>
        <v/>
      </c>
      <c r="O23" s="525" t="str">
        <f>IF(Tabla1[[#This Row],[Cantidad de Insumos]]="","",Tabla1[[#This Row],[Precio Unitario]]*Tabla1[[#This Row],[Cantidad de Insumos]])</f>
        <v/>
      </c>
      <c r="P23" s="510" t="str">
        <f>IF(Tabla1[[#This Row],[Descripción]]="","",_xlfn.XLOOKUP(Tabla1[[#This Row],[Descripción]],Tabla10[Descripción],Tabla10[CODIGO PRESUPUESTARIO],0))</f>
        <v/>
      </c>
      <c r="Q23" s="511"/>
      <c r="R23" s="511" t="str">
        <f>IF(Tabla1[[#This Row],[Insumos]]="","",_xlfn.XLOOKUP(Tabla1[[#This Row],[Insumos]],Tabla10[Insumo],Tabla10[InsumoAbrev],"",0))</f>
        <v/>
      </c>
    </row>
    <row r="24" spans="2:18" ht="22.5" customHeight="1" x14ac:dyDescent="0.25">
      <c r="B24" s="191" t="str">
        <f>IF('Formulario PPGR3'!$G24="","",CONCATENATE('Formulario PPGR3'!$C24,".",'Formulario PPGR3'!$D24,".",'Formulario PPGR3'!$E24,".",'Formulario PPGR3'!$F24))</f>
        <v/>
      </c>
      <c r="C24" s="191" t="str">
        <f>IF('Formulario PPGR3'!$G24="","",'Formulario PPGR1'!#REF!)</f>
        <v/>
      </c>
      <c r="D24" s="191" t="str">
        <f>IF('Formulario PPGR3'!$G24="","",'Formulario PPGR1'!#REF!)</f>
        <v/>
      </c>
      <c r="E24" s="191" t="str">
        <f>IF('Formulario PPGR3'!$G24="","",'Formulario PPGR1'!#REF!)</f>
        <v/>
      </c>
      <c r="F24" s="191" t="str">
        <f>IF('Formulario PPGR3'!$G24="","",'Formulario PPGR1'!#REF!)</f>
        <v/>
      </c>
      <c r="G24" s="190"/>
      <c r="H24" s="507" t="str" cm="1">
        <f t="array" ref="H24">IF(Tabla1[[#This Row],[Código_Actividad]]="","",_xlfn.XLOOKUP(Tabla1[[#This Row],[Código_Actividad]],CodigoActividad,Tabla2[Actividades Programables Presupuestables],"",0))</f>
        <v/>
      </c>
      <c r="I24" s="508" t="str">
        <f>IFERROR(VLOOKUP('Formulario PPGR3'!$G24,'Formulario PPGR2'!$H$19:$V$286,15,FALSE),"")</f>
        <v/>
      </c>
      <c r="J24" s="513"/>
      <c r="K24" s="512"/>
      <c r="L24" s="509" t="str">
        <f>IF(Tabla1[[#This Row],[Descripción]]="","",_xlfn.XLOOKUP(Tabla1[[#This Row],[Descripción]],Tabla10[Descripción],Tabla10[Unidad de Medida],"",0))</f>
        <v/>
      </c>
      <c r="M24" s="299"/>
      <c r="N24" s="525" t="str">
        <f>IF(Tabla1[[#This Row],[Descripción]]="","",_xlfn.XLOOKUP(Tabla1[[#This Row],[Descripción]],Tabla10[Descripción],Tabla10[Precio Unitario],0))</f>
        <v/>
      </c>
      <c r="O24" s="525" t="str">
        <f>IF(Tabla1[[#This Row],[Cantidad de Insumos]]="","",Tabla1[[#This Row],[Precio Unitario]]*Tabla1[[#This Row],[Cantidad de Insumos]])</f>
        <v/>
      </c>
      <c r="P24" s="510" t="str">
        <f>IF(Tabla1[[#This Row],[Descripción]]="","",_xlfn.XLOOKUP(Tabla1[[#This Row],[Descripción]],Tabla10[Descripción],Tabla10[CODIGO PRESUPUESTARIO],0))</f>
        <v/>
      </c>
      <c r="Q24" s="511"/>
      <c r="R24" s="511" t="str">
        <f>IF(Tabla1[[#This Row],[Insumos]]="","",_xlfn.XLOOKUP(Tabla1[[#This Row],[Insumos]],Tabla10[Insumo],Tabla10[InsumoAbrev],"",0))</f>
        <v/>
      </c>
    </row>
    <row r="25" spans="2:18" ht="22.5" customHeight="1" x14ac:dyDescent="0.25">
      <c r="B25" s="191" t="str">
        <f>IF('Formulario PPGR3'!$G25="","",CONCATENATE('Formulario PPGR3'!$C25,".",'Formulario PPGR3'!$D25,".",'Formulario PPGR3'!$E25,".",'Formulario PPGR3'!$F25))</f>
        <v/>
      </c>
      <c r="C25" s="191" t="str">
        <f>IF('Formulario PPGR3'!$G25="","",'Formulario PPGR1'!#REF!)</f>
        <v/>
      </c>
      <c r="D25" s="191" t="str">
        <f>IF('Formulario PPGR3'!$G25="","",'Formulario PPGR1'!#REF!)</f>
        <v/>
      </c>
      <c r="E25" s="191" t="str">
        <f>IF('Formulario PPGR3'!$G25="","",'Formulario PPGR1'!#REF!)</f>
        <v/>
      </c>
      <c r="F25" s="191" t="str">
        <f>IF('Formulario PPGR3'!$G25="","",'Formulario PPGR1'!#REF!)</f>
        <v/>
      </c>
      <c r="G25" s="190"/>
      <c r="H25" s="507" t="str" cm="1">
        <f t="array" ref="H25">IF(Tabla1[[#This Row],[Código_Actividad]]="","",_xlfn.XLOOKUP(Tabla1[[#This Row],[Código_Actividad]],CodigoActividad,Tabla2[Actividades Programables Presupuestables],"",0))</f>
        <v/>
      </c>
      <c r="I25" s="508" t="str">
        <f>IFERROR(VLOOKUP('Formulario PPGR3'!$G25,'Formulario PPGR2'!$H$19:$V$286,15,FALSE),"")</f>
        <v/>
      </c>
      <c r="J25" s="513"/>
      <c r="K25" s="512"/>
      <c r="L25" s="509" t="str">
        <f>IF(Tabla1[[#This Row],[Descripción]]="","",_xlfn.XLOOKUP(Tabla1[[#This Row],[Descripción]],Tabla10[Descripción],Tabla10[Unidad de Medida],"",0))</f>
        <v/>
      </c>
      <c r="M25" s="299"/>
      <c r="N25" s="525" t="str">
        <f>IF(Tabla1[[#This Row],[Descripción]]="","",_xlfn.XLOOKUP(Tabla1[[#This Row],[Descripción]],Tabla10[Descripción],Tabla10[Precio Unitario],0))</f>
        <v/>
      </c>
      <c r="O25" s="525" t="str">
        <f>IF(Tabla1[[#This Row],[Cantidad de Insumos]]="","",Tabla1[[#This Row],[Precio Unitario]]*Tabla1[[#This Row],[Cantidad de Insumos]])</f>
        <v/>
      </c>
      <c r="P25" s="510" t="str">
        <f>IF(Tabla1[[#This Row],[Descripción]]="","",_xlfn.XLOOKUP(Tabla1[[#This Row],[Descripción]],Tabla10[Descripción],Tabla10[CODIGO PRESUPUESTARIO],0))</f>
        <v/>
      </c>
      <c r="Q25" s="511"/>
      <c r="R25" s="511" t="str">
        <f>IF(Tabla1[[#This Row],[Insumos]]="","",_xlfn.XLOOKUP(Tabla1[[#This Row],[Insumos]],Tabla10[Insumo],Tabla10[InsumoAbrev],"",0))</f>
        <v/>
      </c>
    </row>
    <row r="26" spans="2:18" ht="22.5" customHeight="1" x14ac:dyDescent="0.25">
      <c r="B26" s="191" t="str">
        <f>IF('Formulario PPGR3'!$G26="","",CONCATENATE('Formulario PPGR3'!$C26,".",'Formulario PPGR3'!$D26,".",'Formulario PPGR3'!$E26,".",'Formulario PPGR3'!$F26))</f>
        <v/>
      </c>
      <c r="C26" s="191" t="str">
        <f>IF('Formulario PPGR3'!$G26="","",'Formulario PPGR1'!#REF!)</f>
        <v/>
      </c>
      <c r="D26" s="191" t="str">
        <f>IF('Formulario PPGR3'!$G26="","",'Formulario PPGR1'!#REF!)</f>
        <v/>
      </c>
      <c r="E26" s="191" t="str">
        <f>IF('Formulario PPGR3'!$G26="","",'Formulario PPGR1'!#REF!)</f>
        <v/>
      </c>
      <c r="F26" s="191" t="str">
        <f>IF('Formulario PPGR3'!$G26="","",'Formulario PPGR1'!#REF!)</f>
        <v/>
      </c>
      <c r="G26" s="190"/>
      <c r="H26" s="507" t="str" cm="1">
        <f t="array" ref="H26">IF(Tabla1[[#This Row],[Código_Actividad]]="","",_xlfn.XLOOKUP(Tabla1[[#This Row],[Código_Actividad]],CodigoActividad,Tabla2[Actividades Programables Presupuestables],"",0))</f>
        <v/>
      </c>
      <c r="I26" s="508" t="str">
        <f>IFERROR(VLOOKUP('Formulario PPGR3'!$G26,'Formulario PPGR2'!$H$19:$V$286,15,FALSE),"")</f>
        <v/>
      </c>
      <c r="J26" s="513"/>
      <c r="K26" s="512"/>
      <c r="L26" s="509" t="str">
        <f>IF(Tabla1[[#This Row],[Descripción]]="","",_xlfn.XLOOKUP(Tabla1[[#This Row],[Descripción]],Tabla10[Descripción],Tabla10[Unidad de Medida],"",0))</f>
        <v/>
      </c>
      <c r="M26" s="299"/>
      <c r="N26" s="525" t="str">
        <f>IF(Tabla1[[#This Row],[Descripción]]="","",_xlfn.XLOOKUP(Tabla1[[#This Row],[Descripción]],Tabla10[Descripción],Tabla10[Precio Unitario],0))</f>
        <v/>
      </c>
      <c r="O26" s="525" t="str">
        <f>IF(Tabla1[[#This Row],[Cantidad de Insumos]]="","",Tabla1[[#This Row],[Precio Unitario]]*Tabla1[[#This Row],[Cantidad de Insumos]])</f>
        <v/>
      </c>
      <c r="P26" s="510" t="str">
        <f>IF(Tabla1[[#This Row],[Descripción]]="","",_xlfn.XLOOKUP(Tabla1[[#This Row],[Descripción]],Tabla10[Descripción],Tabla10[CODIGO PRESUPUESTARIO],0))</f>
        <v/>
      </c>
      <c r="Q26" s="511"/>
      <c r="R26" s="511" t="str">
        <f>IF(Tabla1[[#This Row],[Insumos]]="","",_xlfn.XLOOKUP(Tabla1[[#This Row],[Insumos]],Tabla10[Insumo],Tabla10[InsumoAbrev],"",0))</f>
        <v/>
      </c>
    </row>
    <row r="27" spans="2:18" ht="22.5" customHeight="1" x14ac:dyDescent="0.25">
      <c r="B27" s="191" t="str">
        <f>IF('Formulario PPGR3'!$G27="","",CONCATENATE('Formulario PPGR3'!$C27,".",'Formulario PPGR3'!$D27,".",'Formulario PPGR3'!$E27,".",'Formulario PPGR3'!$F27))</f>
        <v/>
      </c>
      <c r="C27" s="191" t="str">
        <f>IF('Formulario PPGR3'!$G27="","",'Formulario PPGR1'!#REF!)</f>
        <v/>
      </c>
      <c r="D27" s="191" t="str">
        <f>IF('Formulario PPGR3'!$G27="","",'Formulario PPGR1'!#REF!)</f>
        <v/>
      </c>
      <c r="E27" s="191" t="str">
        <f>IF('Formulario PPGR3'!$G27="","",'Formulario PPGR1'!#REF!)</f>
        <v/>
      </c>
      <c r="F27" s="191" t="str">
        <f>IF('Formulario PPGR3'!$G27="","",'Formulario PPGR1'!#REF!)</f>
        <v/>
      </c>
      <c r="G27" s="190"/>
      <c r="H27" s="507" t="str" cm="1">
        <f t="array" ref="H27">IF(Tabla1[[#This Row],[Código_Actividad]]="","",_xlfn.XLOOKUP(Tabla1[[#This Row],[Código_Actividad]],CodigoActividad,Tabla2[Actividades Programables Presupuestables],"",0))</f>
        <v/>
      </c>
      <c r="I27" s="508" t="str">
        <f>IFERROR(VLOOKUP('Formulario PPGR3'!$G27,'Formulario PPGR2'!$H$19:$V$286,15,FALSE),"")</f>
        <v/>
      </c>
      <c r="J27" s="513"/>
      <c r="K27" s="512"/>
      <c r="L27" s="509" t="str">
        <f>IF(Tabla1[[#This Row],[Descripción]]="","",_xlfn.XLOOKUP(Tabla1[[#This Row],[Descripción]],Tabla10[Descripción],Tabla10[Unidad de Medida],"",0))</f>
        <v/>
      </c>
      <c r="M27" s="299"/>
      <c r="N27" s="525" t="str">
        <f>IF(Tabla1[[#This Row],[Descripción]]="","",_xlfn.XLOOKUP(Tabla1[[#This Row],[Descripción]],Tabla10[Descripción],Tabla10[Precio Unitario],0))</f>
        <v/>
      </c>
      <c r="O27" s="525" t="str">
        <f>IF(Tabla1[[#This Row],[Cantidad de Insumos]]="","",Tabla1[[#This Row],[Precio Unitario]]*Tabla1[[#This Row],[Cantidad de Insumos]])</f>
        <v/>
      </c>
      <c r="P27" s="510" t="str">
        <f>IF(Tabla1[[#This Row],[Descripción]]="","",_xlfn.XLOOKUP(Tabla1[[#This Row],[Descripción]],Tabla10[Descripción],Tabla10[CODIGO PRESUPUESTARIO],0))</f>
        <v/>
      </c>
      <c r="Q27" s="511"/>
      <c r="R27" s="511" t="str">
        <f>IF(Tabla1[[#This Row],[Insumos]]="","",_xlfn.XLOOKUP(Tabla1[[#This Row],[Insumos]],Tabla10[Insumo],Tabla10[InsumoAbrev],"",0))</f>
        <v/>
      </c>
    </row>
    <row r="28" spans="2:18" ht="22.5" customHeight="1" x14ac:dyDescent="0.25">
      <c r="B28" s="191" t="str">
        <f>IF('Formulario PPGR3'!$G28="","",CONCATENATE('Formulario PPGR3'!$C28,".",'Formulario PPGR3'!$D28,".",'Formulario PPGR3'!$E28,".",'Formulario PPGR3'!$F28))</f>
        <v/>
      </c>
      <c r="C28" s="191" t="str">
        <f>IF('Formulario PPGR3'!$G28="","",'Formulario PPGR1'!#REF!)</f>
        <v/>
      </c>
      <c r="D28" s="191" t="str">
        <f>IF('Formulario PPGR3'!$G28="","",'Formulario PPGR1'!#REF!)</f>
        <v/>
      </c>
      <c r="E28" s="191" t="str">
        <f>IF('Formulario PPGR3'!$G28="","",'Formulario PPGR1'!#REF!)</f>
        <v/>
      </c>
      <c r="F28" s="191" t="str">
        <f>IF('Formulario PPGR3'!$G28="","",'Formulario PPGR1'!#REF!)</f>
        <v/>
      </c>
      <c r="G28" s="190"/>
      <c r="H28" s="507" t="str" cm="1">
        <f t="array" ref="H28">IF(Tabla1[[#This Row],[Código_Actividad]]="","",_xlfn.XLOOKUP(Tabla1[[#This Row],[Código_Actividad]],CodigoActividad,Tabla2[Actividades Programables Presupuestables],"",0))</f>
        <v/>
      </c>
      <c r="I28" s="508" t="str">
        <f>IFERROR(VLOOKUP('Formulario PPGR3'!$G28,'Formulario PPGR2'!$H$19:$V$286,15,FALSE),"")</f>
        <v/>
      </c>
      <c r="J28" s="513"/>
      <c r="K28" s="512"/>
      <c r="L28" s="509" t="str">
        <f>IF(Tabla1[[#This Row],[Descripción]]="","",_xlfn.XLOOKUP(Tabla1[[#This Row],[Descripción]],Tabla10[Descripción],Tabla10[Unidad de Medida],"",0))</f>
        <v/>
      </c>
      <c r="M28" s="299"/>
      <c r="N28" s="525" t="str">
        <f>IF(Tabla1[[#This Row],[Descripción]]="","",_xlfn.XLOOKUP(Tabla1[[#This Row],[Descripción]],Tabla10[Descripción],Tabla10[Precio Unitario],0))</f>
        <v/>
      </c>
      <c r="O28" s="525" t="str">
        <f>IF(Tabla1[[#This Row],[Cantidad de Insumos]]="","",Tabla1[[#This Row],[Precio Unitario]]*Tabla1[[#This Row],[Cantidad de Insumos]])</f>
        <v/>
      </c>
      <c r="P28" s="510" t="str">
        <f>IF(Tabla1[[#This Row],[Descripción]]="","",_xlfn.XLOOKUP(Tabla1[[#This Row],[Descripción]],Tabla10[Descripción],Tabla10[CODIGO PRESUPUESTARIO],0))</f>
        <v/>
      </c>
      <c r="Q28" s="511"/>
      <c r="R28" s="511" t="str">
        <f>IF(Tabla1[[#This Row],[Insumos]]="","",_xlfn.XLOOKUP(Tabla1[[#This Row],[Insumos]],Tabla10[Insumo],Tabla10[InsumoAbrev],"",0))</f>
        <v/>
      </c>
    </row>
    <row r="29" spans="2:18" ht="22.5" customHeight="1" x14ac:dyDescent="0.25">
      <c r="B29" s="191" t="str">
        <f>IF('Formulario PPGR3'!$G29="","",CONCATENATE('Formulario PPGR3'!$C29,".",'Formulario PPGR3'!$D29,".",'Formulario PPGR3'!$E29,".",'Formulario PPGR3'!$F29))</f>
        <v/>
      </c>
      <c r="C29" s="191" t="str">
        <f>IF('Formulario PPGR3'!$G29="","",'Formulario PPGR1'!#REF!)</f>
        <v/>
      </c>
      <c r="D29" s="191" t="str">
        <f>IF('Formulario PPGR3'!$G29="","",'Formulario PPGR1'!#REF!)</f>
        <v/>
      </c>
      <c r="E29" s="191" t="str">
        <f>IF('Formulario PPGR3'!$G29="","",'Formulario PPGR1'!#REF!)</f>
        <v/>
      </c>
      <c r="F29" s="191" t="str">
        <f>IF('Formulario PPGR3'!$G29="","",'Formulario PPGR1'!#REF!)</f>
        <v/>
      </c>
      <c r="G29" s="190"/>
      <c r="H29" s="507" t="str" cm="1">
        <f t="array" ref="H29">IF(Tabla1[[#This Row],[Código_Actividad]]="","",_xlfn.XLOOKUP(Tabla1[[#This Row],[Código_Actividad]],CodigoActividad,Tabla2[Actividades Programables Presupuestables],"",0))</f>
        <v/>
      </c>
      <c r="I29" s="508" t="str">
        <f>IFERROR(VLOOKUP('Formulario PPGR3'!$G29,'Formulario PPGR2'!$H$19:$V$286,15,FALSE),"")</f>
        <v/>
      </c>
      <c r="J29" s="513"/>
      <c r="K29" s="512"/>
      <c r="L29" s="509" t="str">
        <f>IF(Tabla1[[#This Row],[Descripción]]="","",_xlfn.XLOOKUP(Tabla1[[#This Row],[Descripción]],Tabla10[Descripción],Tabla10[Unidad de Medida],"",0))</f>
        <v/>
      </c>
      <c r="M29" s="299"/>
      <c r="N29" s="525" t="str">
        <f>IF(Tabla1[[#This Row],[Descripción]]="","",_xlfn.XLOOKUP(Tabla1[[#This Row],[Descripción]],Tabla10[Descripción],Tabla10[Precio Unitario],0))</f>
        <v/>
      </c>
      <c r="O29" s="525" t="str">
        <f>IF(Tabla1[[#This Row],[Cantidad de Insumos]]="","",Tabla1[[#This Row],[Precio Unitario]]*Tabla1[[#This Row],[Cantidad de Insumos]])</f>
        <v/>
      </c>
      <c r="P29" s="510" t="str">
        <f>IF(Tabla1[[#This Row],[Descripción]]="","",_xlfn.XLOOKUP(Tabla1[[#This Row],[Descripción]],Tabla10[Descripción],Tabla10[CODIGO PRESUPUESTARIO],0))</f>
        <v/>
      </c>
      <c r="Q29" s="511"/>
      <c r="R29" s="511" t="str">
        <f>IF(Tabla1[[#This Row],[Insumos]]="","",_xlfn.XLOOKUP(Tabla1[[#This Row],[Insumos]],Tabla10[Insumo],Tabla10[InsumoAbrev],"",0))</f>
        <v/>
      </c>
    </row>
    <row r="30" spans="2:18" ht="22.5" customHeight="1" x14ac:dyDescent="0.25">
      <c r="B30" s="191" t="str">
        <f>IF('Formulario PPGR3'!$G30="","",CONCATENATE('Formulario PPGR3'!$C30,".",'Formulario PPGR3'!$D30,".",'Formulario PPGR3'!$E30,".",'Formulario PPGR3'!$F30))</f>
        <v/>
      </c>
      <c r="C30" s="191" t="str">
        <f>IF('Formulario PPGR3'!$G30="","",'Formulario PPGR1'!#REF!)</f>
        <v/>
      </c>
      <c r="D30" s="191" t="str">
        <f>IF('Formulario PPGR3'!$G30="","",'Formulario PPGR1'!#REF!)</f>
        <v/>
      </c>
      <c r="E30" s="191" t="str">
        <f>IF('Formulario PPGR3'!$G30="","",'Formulario PPGR1'!#REF!)</f>
        <v/>
      </c>
      <c r="F30" s="191" t="str">
        <f>IF('Formulario PPGR3'!$G30="","",'Formulario PPGR1'!#REF!)</f>
        <v/>
      </c>
      <c r="G30" s="190"/>
      <c r="H30" s="507" t="str" cm="1">
        <f t="array" ref="H30">IF(Tabla1[[#This Row],[Código_Actividad]]="","",_xlfn.XLOOKUP(Tabla1[[#This Row],[Código_Actividad]],CodigoActividad,Tabla2[Actividades Programables Presupuestables],"",0))</f>
        <v/>
      </c>
      <c r="I30" s="508" t="str">
        <f>IFERROR(VLOOKUP('Formulario PPGR3'!$G30,'Formulario PPGR2'!$H$19:$V$286,15,FALSE),"")</f>
        <v/>
      </c>
      <c r="J30" s="513"/>
      <c r="K30" s="512"/>
      <c r="L30" s="509" t="str">
        <f>IF(Tabla1[[#This Row],[Descripción]]="","",_xlfn.XLOOKUP(Tabla1[[#This Row],[Descripción]],Tabla10[Descripción],Tabla10[Unidad de Medida],"",0))</f>
        <v/>
      </c>
      <c r="M30" s="299"/>
      <c r="N30" s="525" t="str">
        <f>IF(Tabla1[[#This Row],[Descripción]]="","",_xlfn.XLOOKUP(Tabla1[[#This Row],[Descripción]],Tabla10[Descripción],Tabla10[Precio Unitario],0))</f>
        <v/>
      </c>
      <c r="O30" s="525" t="str">
        <f>IF(Tabla1[[#This Row],[Cantidad de Insumos]]="","",Tabla1[[#This Row],[Precio Unitario]]*Tabla1[[#This Row],[Cantidad de Insumos]])</f>
        <v/>
      </c>
      <c r="P30" s="510" t="str">
        <f>IF(Tabla1[[#This Row],[Descripción]]="","",_xlfn.XLOOKUP(Tabla1[[#This Row],[Descripción]],Tabla10[Descripción],Tabla10[CODIGO PRESUPUESTARIO],0))</f>
        <v/>
      </c>
      <c r="Q30" s="511"/>
      <c r="R30" s="511" t="str">
        <f>IF(Tabla1[[#This Row],[Insumos]]="","",_xlfn.XLOOKUP(Tabla1[[#This Row],[Insumos]],Tabla10[Insumo],Tabla10[InsumoAbrev],"",0))</f>
        <v/>
      </c>
    </row>
    <row r="31" spans="2:18" ht="22.5" customHeight="1" x14ac:dyDescent="0.25">
      <c r="B31" s="191" t="str">
        <f>IF('Formulario PPGR3'!$G31="","",CONCATENATE('Formulario PPGR3'!$C31,".",'Formulario PPGR3'!$D31,".",'Formulario PPGR3'!$E31,".",'Formulario PPGR3'!$F31))</f>
        <v/>
      </c>
      <c r="C31" s="191" t="str">
        <f>IF('Formulario PPGR3'!$G31="","",'Formulario PPGR1'!#REF!)</f>
        <v/>
      </c>
      <c r="D31" s="191" t="str">
        <f>IF('Formulario PPGR3'!$G31="","",'Formulario PPGR1'!#REF!)</f>
        <v/>
      </c>
      <c r="E31" s="191" t="str">
        <f>IF('Formulario PPGR3'!$G31="","",'Formulario PPGR1'!#REF!)</f>
        <v/>
      </c>
      <c r="F31" s="191" t="str">
        <f>IF('Formulario PPGR3'!$G31="","",'Formulario PPGR1'!#REF!)</f>
        <v/>
      </c>
      <c r="G31" s="190"/>
      <c r="H31" s="507" t="str" cm="1">
        <f t="array" ref="H31">IF(Tabla1[[#This Row],[Código_Actividad]]="","",_xlfn.XLOOKUP(Tabla1[[#This Row],[Código_Actividad]],CodigoActividad,Tabla2[Actividades Programables Presupuestables],"",0))</f>
        <v/>
      </c>
      <c r="I31" s="508" t="str">
        <f>IFERROR(VLOOKUP('Formulario PPGR3'!$G31,'Formulario PPGR2'!$H$19:$V$286,15,FALSE),"")</f>
        <v/>
      </c>
      <c r="J31" s="513"/>
      <c r="K31" s="512"/>
      <c r="L31" s="509" t="str">
        <f>IF(Tabla1[[#This Row],[Descripción]]="","",_xlfn.XLOOKUP(Tabla1[[#This Row],[Descripción]],Tabla10[Descripción],Tabla10[Unidad de Medida],"",0))</f>
        <v/>
      </c>
      <c r="M31" s="299"/>
      <c r="N31" s="525" t="str">
        <f>IF(Tabla1[[#This Row],[Descripción]]="","",_xlfn.XLOOKUP(Tabla1[[#This Row],[Descripción]],Tabla10[Descripción],Tabla10[Precio Unitario],0))</f>
        <v/>
      </c>
      <c r="O31" s="525" t="str">
        <f>IF(Tabla1[[#This Row],[Cantidad de Insumos]]="","",Tabla1[[#This Row],[Precio Unitario]]*Tabla1[[#This Row],[Cantidad de Insumos]])</f>
        <v/>
      </c>
      <c r="P31" s="510" t="str">
        <f>IF(Tabla1[[#This Row],[Descripción]]="","",_xlfn.XLOOKUP(Tabla1[[#This Row],[Descripción]],Tabla10[Descripción],Tabla10[CODIGO PRESUPUESTARIO],0))</f>
        <v/>
      </c>
      <c r="Q31" s="511"/>
      <c r="R31" s="511" t="str">
        <f>IF(Tabla1[[#This Row],[Insumos]]="","",_xlfn.XLOOKUP(Tabla1[[#This Row],[Insumos]],Tabla10[Insumo],Tabla10[InsumoAbrev],"",0))</f>
        <v/>
      </c>
    </row>
    <row r="32" spans="2:18" ht="22.5" customHeight="1" x14ac:dyDescent="0.25">
      <c r="B32" s="191" t="str">
        <f>IF('Formulario PPGR3'!$G32="","",CONCATENATE('Formulario PPGR3'!$C32,".",'Formulario PPGR3'!$D32,".",'Formulario PPGR3'!$E32,".",'Formulario PPGR3'!$F32))</f>
        <v/>
      </c>
      <c r="C32" s="191" t="str">
        <f>IF('Formulario PPGR3'!$G32="","",'Formulario PPGR1'!#REF!)</f>
        <v/>
      </c>
      <c r="D32" s="191" t="str">
        <f>IF('Formulario PPGR3'!$G32="","",'Formulario PPGR1'!#REF!)</f>
        <v/>
      </c>
      <c r="E32" s="191" t="str">
        <f>IF('Formulario PPGR3'!$G32="","",'Formulario PPGR1'!#REF!)</f>
        <v/>
      </c>
      <c r="F32" s="191" t="str">
        <f>IF('Formulario PPGR3'!$G32="","",'Formulario PPGR1'!#REF!)</f>
        <v/>
      </c>
      <c r="G32" s="190"/>
      <c r="H32" s="507" t="str" cm="1">
        <f t="array" ref="H32">IF(Tabla1[[#This Row],[Código_Actividad]]="","",_xlfn.XLOOKUP(Tabla1[[#This Row],[Código_Actividad]],CodigoActividad,Tabla2[Actividades Programables Presupuestables],"",0))</f>
        <v/>
      </c>
      <c r="I32" s="508" t="str">
        <f>IFERROR(VLOOKUP('Formulario PPGR3'!$G32,'Formulario PPGR2'!$H$19:$V$286,15,FALSE),"")</f>
        <v/>
      </c>
      <c r="J32" s="513"/>
      <c r="K32" s="512"/>
      <c r="L32" s="509" t="str">
        <f>IF(Tabla1[[#This Row],[Descripción]]="","",_xlfn.XLOOKUP(Tabla1[[#This Row],[Descripción]],Tabla10[Descripción],Tabla10[Unidad de Medida],"",0))</f>
        <v/>
      </c>
      <c r="M32" s="299"/>
      <c r="N32" s="525" t="str">
        <f>IF(Tabla1[[#This Row],[Descripción]]="","",_xlfn.XLOOKUP(Tabla1[[#This Row],[Descripción]],Tabla10[Descripción],Tabla10[Precio Unitario],0))</f>
        <v/>
      </c>
      <c r="O32" s="525" t="str">
        <f>IF(Tabla1[[#This Row],[Cantidad de Insumos]]="","",Tabla1[[#This Row],[Precio Unitario]]*Tabla1[[#This Row],[Cantidad de Insumos]])</f>
        <v/>
      </c>
      <c r="P32" s="510" t="str">
        <f>IF(Tabla1[[#This Row],[Descripción]]="","",_xlfn.XLOOKUP(Tabla1[[#This Row],[Descripción]],Tabla10[Descripción],Tabla10[CODIGO PRESUPUESTARIO],0))</f>
        <v/>
      </c>
      <c r="Q32" s="511"/>
      <c r="R32" s="511" t="str">
        <f>IF(Tabla1[[#This Row],[Insumos]]="","",_xlfn.XLOOKUP(Tabla1[[#This Row],[Insumos]],Tabla10[Insumo],Tabla10[InsumoAbrev],"",0))</f>
        <v/>
      </c>
    </row>
    <row r="33" spans="2:18" ht="22.5" customHeight="1" x14ac:dyDescent="0.25">
      <c r="B33" s="191" t="str">
        <f>IF('Formulario PPGR3'!$G33="","",CONCATENATE('Formulario PPGR3'!$C33,".",'Formulario PPGR3'!$D33,".",'Formulario PPGR3'!$E33,".",'Formulario PPGR3'!$F33))</f>
        <v/>
      </c>
      <c r="C33" s="191" t="str">
        <f>IF('Formulario PPGR3'!$G33="","",'Formulario PPGR1'!#REF!)</f>
        <v/>
      </c>
      <c r="D33" s="191" t="str">
        <f>IF('Formulario PPGR3'!$G33="","",'Formulario PPGR1'!#REF!)</f>
        <v/>
      </c>
      <c r="E33" s="191" t="str">
        <f>IF('Formulario PPGR3'!$G33="","",'Formulario PPGR1'!#REF!)</f>
        <v/>
      </c>
      <c r="F33" s="191" t="str">
        <f>IF('Formulario PPGR3'!$G33="","",'Formulario PPGR1'!#REF!)</f>
        <v/>
      </c>
      <c r="G33" s="190"/>
      <c r="H33" s="507" t="str" cm="1">
        <f t="array" ref="H33">IF(Tabla1[[#This Row],[Código_Actividad]]="","",_xlfn.XLOOKUP(Tabla1[[#This Row],[Código_Actividad]],CodigoActividad,Tabla2[Actividades Programables Presupuestables],"",0))</f>
        <v/>
      </c>
      <c r="I33" s="508" t="str">
        <f>IFERROR(VLOOKUP('Formulario PPGR3'!$G33,'Formulario PPGR2'!$H$19:$V$286,15,FALSE),"")</f>
        <v/>
      </c>
      <c r="J33" s="513"/>
      <c r="K33" s="512"/>
      <c r="L33" s="509" t="str">
        <f>IF(Tabla1[[#This Row],[Descripción]]="","",_xlfn.XLOOKUP(Tabla1[[#This Row],[Descripción]],Tabla10[Descripción],Tabla10[Unidad de Medida],"",0))</f>
        <v/>
      </c>
      <c r="M33" s="299"/>
      <c r="N33" s="525" t="str">
        <f>IF(Tabla1[[#This Row],[Descripción]]="","",_xlfn.XLOOKUP(Tabla1[[#This Row],[Descripción]],Tabla10[Descripción],Tabla10[Precio Unitario],0))</f>
        <v/>
      </c>
      <c r="O33" s="525" t="str">
        <f>IF(Tabla1[[#This Row],[Cantidad de Insumos]]="","",Tabla1[[#This Row],[Precio Unitario]]*Tabla1[[#This Row],[Cantidad de Insumos]])</f>
        <v/>
      </c>
      <c r="P33" s="510" t="str">
        <f>IF(Tabla1[[#This Row],[Descripción]]="","",_xlfn.XLOOKUP(Tabla1[[#This Row],[Descripción]],Tabla10[Descripción],Tabla10[CODIGO PRESUPUESTARIO],0))</f>
        <v/>
      </c>
      <c r="Q33" s="511"/>
      <c r="R33" s="511" t="str">
        <f>IF(Tabla1[[#This Row],[Insumos]]="","",_xlfn.XLOOKUP(Tabla1[[#This Row],[Insumos]],Tabla10[Insumo],Tabla10[InsumoAbrev],"",0))</f>
        <v/>
      </c>
    </row>
    <row r="34" spans="2:18" ht="22.5" customHeight="1" x14ac:dyDescent="0.25">
      <c r="B34" s="191" t="str">
        <f>IF('Formulario PPGR3'!$G34="","",CONCATENATE('Formulario PPGR3'!$C34,".",'Formulario PPGR3'!$D34,".",'Formulario PPGR3'!$E34,".",'Formulario PPGR3'!$F34))</f>
        <v/>
      </c>
      <c r="C34" s="191" t="str">
        <f>IF('Formulario PPGR3'!$G34="","",'Formulario PPGR1'!#REF!)</f>
        <v/>
      </c>
      <c r="D34" s="191" t="str">
        <f>IF('Formulario PPGR3'!$G34="","",'Formulario PPGR1'!#REF!)</f>
        <v/>
      </c>
      <c r="E34" s="191" t="str">
        <f>IF('Formulario PPGR3'!$G34="","",'Formulario PPGR1'!#REF!)</f>
        <v/>
      </c>
      <c r="F34" s="191" t="str">
        <f>IF('Formulario PPGR3'!$G34="","",'Formulario PPGR1'!#REF!)</f>
        <v/>
      </c>
      <c r="G34" s="190"/>
      <c r="H34" s="507" t="str" cm="1">
        <f t="array" ref="H34">IF(Tabla1[[#This Row],[Código_Actividad]]="","",_xlfn.XLOOKUP(Tabla1[[#This Row],[Código_Actividad]],CodigoActividad,Tabla2[Actividades Programables Presupuestables],"",0))</f>
        <v/>
      </c>
      <c r="I34" s="508" t="str">
        <f>IFERROR(VLOOKUP('Formulario PPGR3'!$G34,'Formulario PPGR2'!$H$19:$V$286,15,FALSE),"")</f>
        <v/>
      </c>
      <c r="J34" s="513"/>
      <c r="K34" s="512"/>
      <c r="L34" s="509" t="str">
        <f>IF(Tabla1[[#This Row],[Descripción]]="","",_xlfn.XLOOKUP(Tabla1[[#This Row],[Descripción]],Tabla10[Descripción],Tabla10[Unidad de Medida],"",0))</f>
        <v/>
      </c>
      <c r="M34" s="299"/>
      <c r="N34" s="525" t="str">
        <f>IF(Tabla1[[#This Row],[Descripción]]="","",_xlfn.XLOOKUP(Tabla1[[#This Row],[Descripción]],Tabla10[Descripción],Tabla10[Precio Unitario],0))</f>
        <v/>
      </c>
      <c r="O34" s="525" t="str">
        <f>IF(Tabla1[[#This Row],[Cantidad de Insumos]]="","",Tabla1[[#This Row],[Precio Unitario]]*Tabla1[[#This Row],[Cantidad de Insumos]])</f>
        <v/>
      </c>
      <c r="P34" s="510" t="str">
        <f>IF(Tabla1[[#This Row],[Descripción]]="","",_xlfn.XLOOKUP(Tabla1[[#This Row],[Descripción]],Tabla10[Descripción],Tabla10[CODIGO PRESUPUESTARIO],0))</f>
        <v/>
      </c>
      <c r="Q34" s="511"/>
      <c r="R34" s="511" t="str">
        <f>IF(Tabla1[[#This Row],[Insumos]]="","",_xlfn.XLOOKUP(Tabla1[[#This Row],[Insumos]],Tabla10[Insumo],Tabla10[InsumoAbrev],"",0))</f>
        <v/>
      </c>
    </row>
    <row r="35" spans="2:18" ht="22.5" customHeight="1" x14ac:dyDescent="0.25">
      <c r="B35" s="191" t="str">
        <f>IF('Formulario PPGR3'!$G35="","",CONCATENATE('Formulario PPGR3'!$C35,".",'Formulario PPGR3'!$D35,".",'Formulario PPGR3'!$E35,".",'Formulario PPGR3'!$F35))</f>
        <v/>
      </c>
      <c r="C35" s="191" t="str">
        <f>IF('Formulario PPGR3'!$G35="","",'Formulario PPGR1'!#REF!)</f>
        <v/>
      </c>
      <c r="D35" s="191" t="str">
        <f>IF('Formulario PPGR3'!$G35="","",'Formulario PPGR1'!#REF!)</f>
        <v/>
      </c>
      <c r="E35" s="191" t="str">
        <f>IF('Formulario PPGR3'!$G35="","",'Formulario PPGR1'!#REF!)</f>
        <v/>
      </c>
      <c r="F35" s="191" t="str">
        <f>IF('Formulario PPGR3'!$G35="","",'Formulario PPGR1'!#REF!)</f>
        <v/>
      </c>
      <c r="G35" s="190"/>
      <c r="H35" s="507" t="str" cm="1">
        <f t="array" ref="H35">IF(Tabla1[[#This Row],[Código_Actividad]]="","",_xlfn.XLOOKUP(Tabla1[[#This Row],[Código_Actividad]],CodigoActividad,Tabla2[Actividades Programables Presupuestables],"",0))</f>
        <v/>
      </c>
      <c r="I35" s="508" t="str">
        <f>IFERROR(VLOOKUP('Formulario PPGR3'!$G35,'Formulario PPGR2'!$H$19:$V$286,15,FALSE),"")</f>
        <v/>
      </c>
      <c r="J35" s="513"/>
      <c r="K35" s="512"/>
      <c r="L35" s="509" t="str">
        <f>IF(Tabla1[[#This Row],[Descripción]]="","",_xlfn.XLOOKUP(Tabla1[[#This Row],[Descripción]],Tabla10[Descripción],Tabla10[Unidad de Medida],"",0))</f>
        <v/>
      </c>
      <c r="M35" s="299"/>
      <c r="N35" s="525" t="str">
        <f>IF(Tabla1[[#This Row],[Descripción]]="","",_xlfn.XLOOKUP(Tabla1[[#This Row],[Descripción]],Tabla10[Descripción],Tabla10[Precio Unitario],0))</f>
        <v/>
      </c>
      <c r="O35" s="525" t="str">
        <f>IF(Tabla1[[#This Row],[Cantidad de Insumos]]="","",Tabla1[[#This Row],[Precio Unitario]]*Tabla1[[#This Row],[Cantidad de Insumos]])</f>
        <v/>
      </c>
      <c r="P35" s="510" t="str">
        <f>IF(Tabla1[[#This Row],[Descripción]]="","",_xlfn.XLOOKUP(Tabla1[[#This Row],[Descripción]],Tabla10[Descripción],Tabla10[CODIGO PRESUPUESTARIO],0))</f>
        <v/>
      </c>
      <c r="Q35" s="511"/>
      <c r="R35" s="511" t="str">
        <f>IF(Tabla1[[#This Row],[Insumos]]="","",_xlfn.XLOOKUP(Tabla1[[#This Row],[Insumos]],Tabla10[Insumo],Tabla10[InsumoAbrev],"",0))</f>
        <v/>
      </c>
    </row>
    <row r="36" spans="2:18" ht="22.5" customHeight="1" x14ac:dyDescent="0.25">
      <c r="B36" s="191" t="str">
        <f>IF('Formulario PPGR3'!$G36="","",CONCATENATE('Formulario PPGR3'!$C36,".",'Formulario PPGR3'!$D36,".",'Formulario PPGR3'!$E36,".",'Formulario PPGR3'!$F36))</f>
        <v/>
      </c>
      <c r="C36" s="191" t="str">
        <f>IF('Formulario PPGR3'!$G36="","",'Formulario PPGR1'!#REF!)</f>
        <v/>
      </c>
      <c r="D36" s="191" t="str">
        <f>IF('Formulario PPGR3'!$G36="","",'Formulario PPGR1'!#REF!)</f>
        <v/>
      </c>
      <c r="E36" s="191" t="str">
        <f>IF('Formulario PPGR3'!$G36="","",'Formulario PPGR1'!#REF!)</f>
        <v/>
      </c>
      <c r="F36" s="191" t="str">
        <f>IF('Formulario PPGR3'!$G36="","",'Formulario PPGR1'!#REF!)</f>
        <v/>
      </c>
      <c r="G36" s="190"/>
      <c r="H36" s="507" t="str" cm="1">
        <f t="array" ref="H36">IF(Tabla1[[#This Row],[Código_Actividad]]="","",_xlfn.XLOOKUP(Tabla1[[#This Row],[Código_Actividad]],CodigoActividad,Tabla2[Actividades Programables Presupuestables],"",0))</f>
        <v/>
      </c>
      <c r="I36" s="508" t="str">
        <f>IFERROR(VLOOKUP('Formulario PPGR3'!$G36,'Formulario PPGR2'!$H$19:$V$286,15,FALSE),"")</f>
        <v/>
      </c>
      <c r="J36" s="513"/>
      <c r="K36" s="512"/>
      <c r="L36" s="509" t="str">
        <f>IF(Tabla1[[#This Row],[Descripción]]="","",_xlfn.XLOOKUP(Tabla1[[#This Row],[Descripción]],Tabla10[Descripción],Tabla10[Unidad de Medida],"",0))</f>
        <v/>
      </c>
      <c r="M36" s="299"/>
      <c r="N36" s="525" t="str">
        <f>IF(Tabla1[[#This Row],[Descripción]]="","",_xlfn.XLOOKUP(Tabla1[[#This Row],[Descripción]],Tabla10[Descripción],Tabla10[Precio Unitario],0))</f>
        <v/>
      </c>
      <c r="O36" s="525" t="str">
        <f>IF(Tabla1[[#This Row],[Cantidad de Insumos]]="","",Tabla1[[#This Row],[Precio Unitario]]*Tabla1[[#This Row],[Cantidad de Insumos]])</f>
        <v/>
      </c>
      <c r="P36" s="510" t="str">
        <f>IF(Tabla1[[#This Row],[Descripción]]="","",_xlfn.XLOOKUP(Tabla1[[#This Row],[Descripción]],Tabla10[Descripción],Tabla10[CODIGO PRESUPUESTARIO],0))</f>
        <v/>
      </c>
      <c r="Q36" s="511"/>
      <c r="R36" s="511" t="str">
        <f>IF(Tabla1[[#This Row],[Insumos]]="","",_xlfn.XLOOKUP(Tabla1[[#This Row],[Insumos]],Tabla10[Insumo],Tabla10[InsumoAbrev],"",0))</f>
        <v/>
      </c>
    </row>
    <row r="37" spans="2:18" ht="22.5" customHeight="1" x14ac:dyDescent="0.25">
      <c r="B37" s="191" t="str">
        <f>IF('Formulario PPGR3'!$G37="","",CONCATENATE('Formulario PPGR3'!$C37,".",'Formulario PPGR3'!$D37,".",'Formulario PPGR3'!$E37,".",'Formulario PPGR3'!$F37))</f>
        <v/>
      </c>
      <c r="C37" s="191" t="str">
        <f>IF('Formulario PPGR3'!$G37="","",'Formulario PPGR1'!#REF!)</f>
        <v/>
      </c>
      <c r="D37" s="191" t="str">
        <f>IF('Formulario PPGR3'!$G37="","",'Formulario PPGR1'!#REF!)</f>
        <v/>
      </c>
      <c r="E37" s="191" t="str">
        <f>IF('Formulario PPGR3'!$G37="","",'Formulario PPGR1'!#REF!)</f>
        <v/>
      </c>
      <c r="F37" s="191" t="str">
        <f>IF('Formulario PPGR3'!$G37="","",'Formulario PPGR1'!#REF!)</f>
        <v/>
      </c>
      <c r="G37" s="190"/>
      <c r="H37" s="507" t="str" cm="1">
        <f t="array" ref="H37">IF(Tabla1[[#This Row],[Código_Actividad]]="","",_xlfn.XLOOKUP(Tabla1[[#This Row],[Código_Actividad]],CodigoActividad,Tabla2[Actividades Programables Presupuestables],"",0))</f>
        <v/>
      </c>
      <c r="I37" s="508" t="str">
        <f>IFERROR(VLOOKUP('Formulario PPGR3'!$G37,'Formulario PPGR2'!$H$19:$V$286,15,FALSE),"")</f>
        <v/>
      </c>
      <c r="J37" s="513"/>
      <c r="K37" s="512"/>
      <c r="L37" s="509" t="str">
        <f>IF(Tabla1[[#This Row],[Descripción]]="","",_xlfn.XLOOKUP(Tabla1[[#This Row],[Descripción]],Tabla10[Descripción],Tabla10[Unidad de Medida],"",0))</f>
        <v/>
      </c>
      <c r="M37" s="299"/>
      <c r="N37" s="525" t="str">
        <f>IF(Tabla1[[#This Row],[Descripción]]="","",_xlfn.XLOOKUP(Tabla1[[#This Row],[Descripción]],Tabla10[Descripción],Tabla10[Precio Unitario],0))</f>
        <v/>
      </c>
      <c r="O37" s="525" t="str">
        <f>IF(Tabla1[[#This Row],[Cantidad de Insumos]]="","",Tabla1[[#This Row],[Precio Unitario]]*Tabla1[[#This Row],[Cantidad de Insumos]])</f>
        <v/>
      </c>
      <c r="P37" s="510" t="str">
        <f>IF(Tabla1[[#This Row],[Descripción]]="","",_xlfn.XLOOKUP(Tabla1[[#This Row],[Descripción]],Tabla10[Descripción],Tabla10[CODIGO PRESUPUESTARIO],0))</f>
        <v/>
      </c>
      <c r="Q37" s="511"/>
      <c r="R37" s="511" t="str">
        <f>IF(Tabla1[[#This Row],[Insumos]]="","",_xlfn.XLOOKUP(Tabla1[[#This Row],[Insumos]],Tabla10[Insumo],Tabla10[InsumoAbrev],"",0))</f>
        <v/>
      </c>
    </row>
    <row r="38" spans="2:18" ht="22.5" customHeight="1" x14ac:dyDescent="0.25">
      <c r="B38" s="191" t="str">
        <f>IF('Formulario PPGR3'!$G38="","",CONCATENATE('Formulario PPGR3'!$C38,".",'Formulario PPGR3'!$D38,".",'Formulario PPGR3'!$E38,".",'Formulario PPGR3'!$F38))</f>
        <v/>
      </c>
      <c r="C38" s="191" t="str">
        <f>IF('Formulario PPGR3'!$G38="","",'Formulario PPGR1'!#REF!)</f>
        <v/>
      </c>
      <c r="D38" s="191" t="str">
        <f>IF('Formulario PPGR3'!$G38="","",'Formulario PPGR1'!#REF!)</f>
        <v/>
      </c>
      <c r="E38" s="191" t="str">
        <f>IF('Formulario PPGR3'!$G38="","",'Formulario PPGR1'!#REF!)</f>
        <v/>
      </c>
      <c r="F38" s="191" t="str">
        <f>IF('Formulario PPGR3'!$G38="","",'Formulario PPGR1'!#REF!)</f>
        <v/>
      </c>
      <c r="G38" s="190"/>
      <c r="H38" s="507" t="str" cm="1">
        <f t="array" ref="H38">IF(Tabla1[[#This Row],[Código_Actividad]]="","",_xlfn.XLOOKUP(Tabla1[[#This Row],[Código_Actividad]],CodigoActividad,Tabla2[Actividades Programables Presupuestables],"",0))</f>
        <v/>
      </c>
      <c r="I38" s="508" t="str">
        <f>IFERROR(VLOOKUP('Formulario PPGR3'!$G38,'Formulario PPGR2'!$H$19:$V$286,15,FALSE),"")</f>
        <v/>
      </c>
      <c r="J38" s="513"/>
      <c r="K38" s="512"/>
      <c r="L38" s="509" t="str">
        <f>IF(Tabla1[[#This Row],[Descripción]]="","",_xlfn.XLOOKUP(Tabla1[[#This Row],[Descripción]],Tabla10[Descripción],Tabla10[Unidad de Medida],"",0))</f>
        <v/>
      </c>
      <c r="M38" s="299"/>
      <c r="N38" s="525" t="str">
        <f>IF(Tabla1[[#This Row],[Descripción]]="","",_xlfn.XLOOKUP(Tabla1[[#This Row],[Descripción]],Tabla10[Descripción],Tabla10[Precio Unitario],0))</f>
        <v/>
      </c>
      <c r="O38" s="525" t="str">
        <f>IF(Tabla1[[#This Row],[Cantidad de Insumos]]="","",Tabla1[[#This Row],[Precio Unitario]]*Tabla1[[#This Row],[Cantidad de Insumos]])</f>
        <v/>
      </c>
      <c r="P38" s="510" t="str">
        <f>IF(Tabla1[[#This Row],[Descripción]]="","",_xlfn.XLOOKUP(Tabla1[[#This Row],[Descripción]],Tabla10[Descripción],Tabla10[CODIGO PRESUPUESTARIO],0))</f>
        <v/>
      </c>
      <c r="Q38" s="511"/>
      <c r="R38" s="511" t="str">
        <f>IF(Tabla1[[#This Row],[Insumos]]="","",_xlfn.XLOOKUP(Tabla1[[#This Row],[Insumos]],Tabla10[Insumo],Tabla10[InsumoAbrev],"",0))</f>
        <v/>
      </c>
    </row>
    <row r="39" spans="2:18" ht="22.5" customHeight="1" x14ac:dyDescent="0.25">
      <c r="B39" s="191" t="str">
        <f>IF('Formulario PPGR3'!$G39="","",CONCATENATE('Formulario PPGR3'!$C39,".",'Formulario PPGR3'!$D39,".",'Formulario PPGR3'!$E39,".",'Formulario PPGR3'!$F39))</f>
        <v/>
      </c>
      <c r="C39" s="191" t="str">
        <f>IF('Formulario PPGR3'!$G39="","",'Formulario PPGR1'!#REF!)</f>
        <v/>
      </c>
      <c r="D39" s="191" t="str">
        <f>IF('Formulario PPGR3'!$G39="","",'Formulario PPGR1'!#REF!)</f>
        <v/>
      </c>
      <c r="E39" s="191" t="str">
        <f>IF('Formulario PPGR3'!$G39="","",'Formulario PPGR1'!#REF!)</f>
        <v/>
      </c>
      <c r="F39" s="191" t="str">
        <f>IF('Formulario PPGR3'!$G39="","",'Formulario PPGR1'!#REF!)</f>
        <v/>
      </c>
      <c r="G39" s="190"/>
      <c r="H39" s="507" t="str" cm="1">
        <f t="array" ref="H39">IF(Tabla1[[#This Row],[Código_Actividad]]="","",_xlfn.XLOOKUP(Tabla1[[#This Row],[Código_Actividad]],CodigoActividad,Tabla2[Actividades Programables Presupuestables],"",0))</f>
        <v/>
      </c>
      <c r="I39" s="508" t="str">
        <f>IFERROR(VLOOKUP('Formulario PPGR3'!$G39,'Formulario PPGR2'!$H$19:$V$286,15,FALSE),"")</f>
        <v/>
      </c>
      <c r="J39" s="513"/>
      <c r="K39" s="512"/>
      <c r="L39" s="509" t="str">
        <f>IF(Tabla1[[#This Row],[Descripción]]="","",_xlfn.XLOOKUP(Tabla1[[#This Row],[Descripción]],Tabla10[Descripción],Tabla10[Unidad de Medida],"",0))</f>
        <v/>
      </c>
      <c r="M39" s="299"/>
      <c r="N39" s="525" t="str">
        <f>IF(Tabla1[[#This Row],[Descripción]]="","",_xlfn.XLOOKUP(Tabla1[[#This Row],[Descripción]],Tabla10[Descripción],Tabla10[Precio Unitario],0))</f>
        <v/>
      </c>
      <c r="O39" s="525" t="str">
        <f>IF(Tabla1[[#This Row],[Cantidad de Insumos]]="","",Tabla1[[#This Row],[Precio Unitario]]*Tabla1[[#This Row],[Cantidad de Insumos]])</f>
        <v/>
      </c>
      <c r="P39" s="510" t="str">
        <f>IF(Tabla1[[#This Row],[Descripción]]="","",_xlfn.XLOOKUP(Tabla1[[#This Row],[Descripción]],Tabla10[Descripción],Tabla10[CODIGO PRESUPUESTARIO],0))</f>
        <v/>
      </c>
      <c r="Q39" s="511"/>
      <c r="R39" s="511" t="str">
        <f>IF(Tabla1[[#This Row],[Insumos]]="","",_xlfn.XLOOKUP(Tabla1[[#This Row],[Insumos]],Tabla10[Insumo],Tabla10[InsumoAbrev],"",0))</f>
        <v/>
      </c>
    </row>
    <row r="40" spans="2:18" ht="22.5" customHeight="1" x14ac:dyDescent="0.25">
      <c r="B40" s="191" t="str">
        <f>IF('Formulario PPGR3'!$G40="","",CONCATENATE('Formulario PPGR3'!$C40,".",'Formulario PPGR3'!$D40,".",'Formulario PPGR3'!$E40,".",'Formulario PPGR3'!$F40))</f>
        <v/>
      </c>
      <c r="C40" s="191" t="str">
        <f>IF('Formulario PPGR3'!$G40="","",'Formulario PPGR1'!#REF!)</f>
        <v/>
      </c>
      <c r="D40" s="191" t="str">
        <f>IF('Formulario PPGR3'!$G40="","",'Formulario PPGR1'!#REF!)</f>
        <v/>
      </c>
      <c r="E40" s="191" t="str">
        <f>IF('Formulario PPGR3'!$G40="","",'Formulario PPGR1'!#REF!)</f>
        <v/>
      </c>
      <c r="F40" s="191" t="str">
        <f>IF('Formulario PPGR3'!$G40="","",'Formulario PPGR1'!#REF!)</f>
        <v/>
      </c>
      <c r="G40" s="190"/>
      <c r="H40" s="507" t="str" cm="1">
        <f t="array" ref="H40">IF(Tabla1[[#This Row],[Código_Actividad]]="","",_xlfn.XLOOKUP(Tabla1[[#This Row],[Código_Actividad]],CodigoActividad,Tabla2[Actividades Programables Presupuestables],"",0))</f>
        <v/>
      </c>
      <c r="I40" s="508" t="str">
        <f>IFERROR(VLOOKUP('Formulario PPGR3'!$G40,'Formulario PPGR2'!$H$19:$V$286,15,FALSE),"")</f>
        <v/>
      </c>
      <c r="J40" s="513"/>
      <c r="K40" s="512"/>
      <c r="L40" s="509" t="str">
        <f>IF(Tabla1[[#This Row],[Descripción]]="","",_xlfn.XLOOKUP(Tabla1[[#This Row],[Descripción]],Tabla10[Descripción],Tabla10[Unidad de Medida],"",0))</f>
        <v/>
      </c>
      <c r="M40" s="299"/>
      <c r="N40" s="525" t="str">
        <f>IF(Tabla1[[#This Row],[Descripción]]="","",_xlfn.XLOOKUP(Tabla1[[#This Row],[Descripción]],Tabla10[Descripción],Tabla10[Precio Unitario],0))</f>
        <v/>
      </c>
      <c r="O40" s="525" t="str">
        <f>IF(Tabla1[[#This Row],[Cantidad de Insumos]]="","",Tabla1[[#This Row],[Precio Unitario]]*Tabla1[[#This Row],[Cantidad de Insumos]])</f>
        <v/>
      </c>
      <c r="P40" s="510" t="str">
        <f>IF(Tabla1[[#This Row],[Descripción]]="","",_xlfn.XLOOKUP(Tabla1[[#This Row],[Descripción]],Tabla10[Descripción],Tabla10[CODIGO PRESUPUESTARIO],0))</f>
        <v/>
      </c>
      <c r="Q40" s="511"/>
      <c r="R40" s="511" t="str">
        <f>IF(Tabla1[[#This Row],[Insumos]]="","",_xlfn.XLOOKUP(Tabla1[[#This Row],[Insumos]],Tabla10[Insumo],Tabla10[InsumoAbrev],"",0))</f>
        <v/>
      </c>
    </row>
    <row r="41" spans="2:18" ht="22.5" customHeight="1" x14ac:dyDescent="0.25">
      <c r="B41" s="191" t="str">
        <f>IF('Formulario PPGR3'!$G41="","",CONCATENATE('Formulario PPGR3'!$C41,".",'Formulario PPGR3'!$D41,".",'Formulario PPGR3'!$E41,".",'Formulario PPGR3'!$F41))</f>
        <v/>
      </c>
      <c r="C41" s="191" t="str">
        <f>IF('Formulario PPGR3'!$G41="","",'Formulario PPGR1'!#REF!)</f>
        <v/>
      </c>
      <c r="D41" s="191" t="str">
        <f>IF('Formulario PPGR3'!$G41="","",'Formulario PPGR1'!#REF!)</f>
        <v/>
      </c>
      <c r="E41" s="191" t="str">
        <f>IF('Formulario PPGR3'!$G41="","",'Formulario PPGR1'!#REF!)</f>
        <v/>
      </c>
      <c r="F41" s="191" t="str">
        <f>IF('Formulario PPGR3'!$G41="","",'Formulario PPGR1'!#REF!)</f>
        <v/>
      </c>
      <c r="G41" s="190"/>
      <c r="H41" s="507" t="str" cm="1">
        <f t="array" ref="H41">IF(Tabla1[[#This Row],[Código_Actividad]]="","",_xlfn.XLOOKUP(Tabla1[[#This Row],[Código_Actividad]],CodigoActividad,Tabla2[Actividades Programables Presupuestables],"",0))</f>
        <v/>
      </c>
      <c r="I41" s="508" t="str">
        <f>IFERROR(VLOOKUP('Formulario PPGR3'!$G41,'Formulario PPGR2'!$H$19:$V$286,15,FALSE),"")</f>
        <v/>
      </c>
      <c r="J41" s="513"/>
      <c r="K41" s="512"/>
      <c r="L41" s="509" t="str">
        <f>IF(Tabla1[[#This Row],[Descripción]]="","",_xlfn.XLOOKUP(Tabla1[[#This Row],[Descripción]],Tabla10[Descripción],Tabla10[Unidad de Medida],"",0))</f>
        <v/>
      </c>
      <c r="M41" s="299"/>
      <c r="N41" s="525" t="str">
        <f>IF(Tabla1[[#This Row],[Descripción]]="","",_xlfn.XLOOKUP(Tabla1[[#This Row],[Descripción]],Tabla10[Descripción],Tabla10[Precio Unitario],0))</f>
        <v/>
      </c>
      <c r="O41" s="525" t="str">
        <f>IF(Tabla1[[#This Row],[Cantidad de Insumos]]="","",Tabla1[[#This Row],[Precio Unitario]]*Tabla1[[#This Row],[Cantidad de Insumos]])</f>
        <v/>
      </c>
      <c r="P41" s="510" t="str">
        <f>IF(Tabla1[[#This Row],[Descripción]]="","",_xlfn.XLOOKUP(Tabla1[[#This Row],[Descripción]],Tabla10[Descripción],Tabla10[CODIGO PRESUPUESTARIO],0))</f>
        <v/>
      </c>
      <c r="Q41" s="511"/>
      <c r="R41" s="511" t="str">
        <f>IF(Tabla1[[#This Row],[Insumos]]="","",_xlfn.XLOOKUP(Tabla1[[#This Row],[Insumos]],Tabla10[Insumo],Tabla10[InsumoAbrev],"",0))</f>
        <v/>
      </c>
    </row>
    <row r="42" spans="2:18" ht="22.5" customHeight="1" x14ac:dyDescent="0.25">
      <c r="B42" s="191" t="str">
        <f>IF('Formulario PPGR3'!$G42="","",CONCATENATE('Formulario PPGR3'!$C42,".",'Formulario PPGR3'!$D42,".",'Formulario PPGR3'!$E42,".",'Formulario PPGR3'!$F42))</f>
        <v/>
      </c>
      <c r="C42" s="191" t="str">
        <f>IF('Formulario PPGR3'!$G42="","",'Formulario PPGR1'!#REF!)</f>
        <v/>
      </c>
      <c r="D42" s="191" t="str">
        <f>IF('Formulario PPGR3'!$G42="","",'Formulario PPGR1'!#REF!)</f>
        <v/>
      </c>
      <c r="E42" s="191" t="str">
        <f>IF('Formulario PPGR3'!$G42="","",'Formulario PPGR1'!#REF!)</f>
        <v/>
      </c>
      <c r="F42" s="191" t="str">
        <f>IF('Formulario PPGR3'!$G42="","",'Formulario PPGR1'!#REF!)</f>
        <v/>
      </c>
      <c r="G42" s="190"/>
      <c r="H42" s="507" t="str" cm="1">
        <f t="array" ref="H42">IF(Tabla1[[#This Row],[Código_Actividad]]="","",_xlfn.XLOOKUP(Tabla1[[#This Row],[Código_Actividad]],CodigoActividad,Tabla2[Actividades Programables Presupuestables],"",0))</f>
        <v/>
      </c>
      <c r="I42" s="508" t="str">
        <f>IFERROR(VLOOKUP('Formulario PPGR3'!$G42,'Formulario PPGR2'!$H$19:$V$286,15,FALSE),"")</f>
        <v/>
      </c>
      <c r="J42" s="513"/>
      <c r="K42" s="512"/>
      <c r="L42" s="509" t="str">
        <f>IF(Tabla1[[#This Row],[Descripción]]="","",_xlfn.XLOOKUP(Tabla1[[#This Row],[Descripción]],Tabla10[Descripción],Tabla10[Unidad de Medida],"",0))</f>
        <v/>
      </c>
      <c r="M42" s="299"/>
      <c r="N42" s="525" t="str">
        <f>IF(Tabla1[[#This Row],[Descripción]]="","",_xlfn.XLOOKUP(Tabla1[[#This Row],[Descripción]],Tabla10[Descripción],Tabla10[Precio Unitario],0))</f>
        <v/>
      </c>
      <c r="O42" s="525" t="str">
        <f>IF(Tabla1[[#This Row],[Cantidad de Insumos]]="","",Tabla1[[#This Row],[Precio Unitario]]*Tabla1[[#This Row],[Cantidad de Insumos]])</f>
        <v/>
      </c>
      <c r="P42" s="510" t="str">
        <f>IF(Tabla1[[#This Row],[Descripción]]="","",_xlfn.XLOOKUP(Tabla1[[#This Row],[Descripción]],Tabla10[Descripción],Tabla10[CODIGO PRESUPUESTARIO],0))</f>
        <v/>
      </c>
      <c r="Q42" s="511"/>
      <c r="R42" s="511" t="str">
        <f>IF(Tabla1[[#This Row],[Insumos]]="","",_xlfn.XLOOKUP(Tabla1[[#This Row],[Insumos]],Tabla10[Insumo],Tabla10[InsumoAbrev],"",0))</f>
        <v/>
      </c>
    </row>
    <row r="43" spans="2:18" ht="22.5" customHeight="1" x14ac:dyDescent="0.25">
      <c r="B43" s="191" t="str">
        <f>IF('Formulario PPGR3'!$G43="","",CONCATENATE('Formulario PPGR3'!$C43,".",'Formulario PPGR3'!$D43,".",'Formulario PPGR3'!$E43,".",'Formulario PPGR3'!$F43))</f>
        <v/>
      </c>
      <c r="C43" s="191" t="str">
        <f>IF('Formulario PPGR3'!$G43="","",'Formulario PPGR1'!#REF!)</f>
        <v/>
      </c>
      <c r="D43" s="191" t="str">
        <f>IF('Formulario PPGR3'!$G43="","",'Formulario PPGR1'!#REF!)</f>
        <v/>
      </c>
      <c r="E43" s="191" t="str">
        <f>IF('Formulario PPGR3'!$G43="","",'Formulario PPGR1'!#REF!)</f>
        <v/>
      </c>
      <c r="F43" s="191" t="str">
        <f>IF('Formulario PPGR3'!$G43="","",'Formulario PPGR1'!#REF!)</f>
        <v/>
      </c>
      <c r="G43" s="190"/>
      <c r="H43" s="507" t="str" cm="1">
        <f t="array" ref="H43">IF(Tabla1[[#This Row],[Código_Actividad]]="","",_xlfn.XLOOKUP(Tabla1[[#This Row],[Código_Actividad]],CodigoActividad,Tabla2[Actividades Programables Presupuestables],"",0))</f>
        <v/>
      </c>
      <c r="I43" s="508" t="str">
        <f>IFERROR(VLOOKUP('Formulario PPGR3'!$G43,'Formulario PPGR2'!$H$19:$V$286,15,FALSE),"")</f>
        <v/>
      </c>
      <c r="J43" s="513"/>
      <c r="K43" s="512"/>
      <c r="L43" s="509" t="str">
        <f>IF(Tabla1[[#This Row],[Descripción]]="","",_xlfn.XLOOKUP(Tabla1[[#This Row],[Descripción]],Tabla10[Descripción],Tabla10[Unidad de Medida],"",0))</f>
        <v/>
      </c>
      <c r="M43" s="299"/>
      <c r="N43" s="525" t="str">
        <f>IF(Tabla1[[#This Row],[Descripción]]="","",_xlfn.XLOOKUP(Tabla1[[#This Row],[Descripción]],Tabla10[Descripción],Tabla10[Precio Unitario],0))</f>
        <v/>
      </c>
      <c r="O43" s="525" t="str">
        <f>IF(Tabla1[[#This Row],[Cantidad de Insumos]]="","",Tabla1[[#This Row],[Precio Unitario]]*Tabla1[[#This Row],[Cantidad de Insumos]])</f>
        <v/>
      </c>
      <c r="P43" s="510" t="str">
        <f>IF(Tabla1[[#This Row],[Descripción]]="","",_xlfn.XLOOKUP(Tabla1[[#This Row],[Descripción]],Tabla10[Descripción],Tabla10[CODIGO PRESUPUESTARIO],0))</f>
        <v/>
      </c>
      <c r="Q43" s="511"/>
      <c r="R43" s="511" t="str">
        <f>IF(Tabla1[[#This Row],[Insumos]]="","",_xlfn.XLOOKUP(Tabla1[[#This Row],[Insumos]],Tabla10[Insumo],Tabla10[InsumoAbrev],"",0))</f>
        <v/>
      </c>
    </row>
    <row r="44" spans="2:18" ht="22.5" customHeight="1" x14ac:dyDescent="0.25">
      <c r="B44" s="191" t="str">
        <f>IF('Formulario PPGR3'!$G44="","",CONCATENATE('Formulario PPGR3'!$C44,".",'Formulario PPGR3'!$D44,".",'Formulario PPGR3'!$E44,".",'Formulario PPGR3'!$F44))</f>
        <v/>
      </c>
      <c r="C44" s="191" t="str">
        <f>IF('Formulario PPGR3'!$G44="","",'Formulario PPGR1'!#REF!)</f>
        <v/>
      </c>
      <c r="D44" s="191" t="str">
        <f>IF('Formulario PPGR3'!$G44="","",'Formulario PPGR1'!#REF!)</f>
        <v/>
      </c>
      <c r="E44" s="191" t="str">
        <f>IF('Formulario PPGR3'!$G44="","",'Formulario PPGR1'!#REF!)</f>
        <v/>
      </c>
      <c r="F44" s="191" t="str">
        <f>IF('Formulario PPGR3'!$G44="","",'Formulario PPGR1'!#REF!)</f>
        <v/>
      </c>
      <c r="G44" s="190"/>
      <c r="H44" s="507" t="str" cm="1">
        <f t="array" ref="H44">IF(Tabla1[[#This Row],[Código_Actividad]]="","",_xlfn.XLOOKUP(Tabla1[[#This Row],[Código_Actividad]],CodigoActividad,Tabla2[Actividades Programables Presupuestables],"",0))</f>
        <v/>
      </c>
      <c r="I44" s="508" t="str">
        <f>IFERROR(VLOOKUP('Formulario PPGR3'!$G44,'Formulario PPGR2'!$H$19:$V$286,15,FALSE),"")</f>
        <v/>
      </c>
      <c r="J44" s="513"/>
      <c r="K44" s="512"/>
      <c r="L44" s="509" t="str">
        <f>IF(Tabla1[[#This Row],[Descripción]]="","",_xlfn.XLOOKUP(Tabla1[[#This Row],[Descripción]],Tabla10[Descripción],Tabla10[Unidad de Medida],"",0))</f>
        <v/>
      </c>
      <c r="M44" s="299"/>
      <c r="N44" s="525" t="str">
        <f>IF(Tabla1[[#This Row],[Descripción]]="","",_xlfn.XLOOKUP(Tabla1[[#This Row],[Descripción]],Tabla10[Descripción],Tabla10[Precio Unitario],0))</f>
        <v/>
      </c>
      <c r="O44" s="525" t="str">
        <f>IF(Tabla1[[#This Row],[Cantidad de Insumos]]="","",Tabla1[[#This Row],[Precio Unitario]]*Tabla1[[#This Row],[Cantidad de Insumos]])</f>
        <v/>
      </c>
      <c r="P44" s="510" t="str">
        <f>IF(Tabla1[[#This Row],[Descripción]]="","",_xlfn.XLOOKUP(Tabla1[[#This Row],[Descripción]],Tabla10[Descripción],Tabla10[CODIGO PRESUPUESTARIO],0))</f>
        <v/>
      </c>
      <c r="Q44" s="511"/>
      <c r="R44" s="511" t="str">
        <f>IF(Tabla1[[#This Row],[Insumos]]="","",_xlfn.XLOOKUP(Tabla1[[#This Row],[Insumos]],Tabla10[Insumo],Tabla10[InsumoAbrev],"",0))</f>
        <v/>
      </c>
    </row>
    <row r="45" spans="2:18" ht="22.5" customHeight="1" x14ac:dyDescent="0.25">
      <c r="B45" s="191" t="str">
        <f>IF('Formulario PPGR3'!$G45="","",CONCATENATE('Formulario PPGR3'!$C45,".",'Formulario PPGR3'!$D45,".",'Formulario PPGR3'!$E45,".",'Formulario PPGR3'!$F45))</f>
        <v/>
      </c>
      <c r="C45" s="191" t="str">
        <f>IF('Formulario PPGR3'!$G45="","",'Formulario PPGR1'!#REF!)</f>
        <v/>
      </c>
      <c r="D45" s="191" t="str">
        <f>IF('Formulario PPGR3'!$G45="","",'Formulario PPGR1'!#REF!)</f>
        <v/>
      </c>
      <c r="E45" s="191" t="str">
        <f>IF('Formulario PPGR3'!$G45="","",'Formulario PPGR1'!#REF!)</f>
        <v/>
      </c>
      <c r="F45" s="191" t="str">
        <f>IF('Formulario PPGR3'!$G45="","",'Formulario PPGR1'!#REF!)</f>
        <v/>
      </c>
      <c r="G45" s="190"/>
      <c r="H45" s="507" t="str" cm="1">
        <f t="array" ref="H45">IF(Tabla1[[#This Row],[Código_Actividad]]="","",_xlfn.XLOOKUP(Tabla1[[#This Row],[Código_Actividad]],CodigoActividad,Tabla2[Actividades Programables Presupuestables],"",0))</f>
        <v/>
      </c>
      <c r="I45" s="508" t="str">
        <f>IFERROR(VLOOKUP('Formulario PPGR3'!$G45,'Formulario PPGR2'!$H$19:$V$286,15,FALSE),"")</f>
        <v/>
      </c>
      <c r="J45" s="513"/>
      <c r="K45" s="512"/>
      <c r="L45" s="509" t="str">
        <f>IF(Tabla1[[#This Row],[Descripción]]="","",_xlfn.XLOOKUP(Tabla1[[#This Row],[Descripción]],Tabla10[Descripción],Tabla10[Unidad de Medida],"",0))</f>
        <v/>
      </c>
      <c r="M45" s="299"/>
      <c r="N45" s="525" t="str">
        <f>IF(Tabla1[[#This Row],[Descripción]]="","",_xlfn.XLOOKUP(Tabla1[[#This Row],[Descripción]],Tabla10[Descripción],Tabla10[Precio Unitario],0))</f>
        <v/>
      </c>
      <c r="O45" s="525" t="str">
        <f>IF(Tabla1[[#This Row],[Cantidad de Insumos]]="","",Tabla1[[#This Row],[Precio Unitario]]*Tabla1[[#This Row],[Cantidad de Insumos]])</f>
        <v/>
      </c>
      <c r="P45" s="510" t="str">
        <f>IF(Tabla1[[#This Row],[Descripción]]="","",_xlfn.XLOOKUP(Tabla1[[#This Row],[Descripción]],Tabla10[Descripción],Tabla10[CODIGO PRESUPUESTARIO],0))</f>
        <v/>
      </c>
      <c r="Q45" s="511"/>
      <c r="R45" s="511" t="str">
        <f>IF(Tabla1[[#This Row],[Insumos]]="","",_xlfn.XLOOKUP(Tabla1[[#This Row],[Insumos]],Tabla10[Insumo],Tabla10[InsumoAbrev],"",0))</f>
        <v/>
      </c>
    </row>
    <row r="46" spans="2:18" ht="22.5" customHeight="1" x14ac:dyDescent="0.25">
      <c r="B46" s="191" t="str">
        <f>IF('Formulario PPGR3'!$G46="","",CONCATENATE('Formulario PPGR3'!$C46,".",'Formulario PPGR3'!$D46,".",'Formulario PPGR3'!$E46,".",'Formulario PPGR3'!$F46))</f>
        <v/>
      </c>
      <c r="C46" s="191" t="str">
        <f>IF('Formulario PPGR3'!$G46="","",'Formulario PPGR1'!#REF!)</f>
        <v/>
      </c>
      <c r="D46" s="191" t="str">
        <f>IF('Formulario PPGR3'!$G46="","",'Formulario PPGR1'!#REF!)</f>
        <v/>
      </c>
      <c r="E46" s="191" t="str">
        <f>IF('Formulario PPGR3'!$G46="","",'Formulario PPGR1'!#REF!)</f>
        <v/>
      </c>
      <c r="F46" s="191" t="str">
        <f>IF('Formulario PPGR3'!$G46="","",'Formulario PPGR1'!#REF!)</f>
        <v/>
      </c>
      <c r="G46" s="190"/>
      <c r="H46" s="507" t="str" cm="1">
        <f t="array" ref="H46">IF(Tabla1[[#This Row],[Código_Actividad]]="","",_xlfn.XLOOKUP(Tabla1[[#This Row],[Código_Actividad]],CodigoActividad,Tabla2[Actividades Programables Presupuestables],"",0))</f>
        <v/>
      </c>
      <c r="I46" s="508" t="str">
        <f>IFERROR(VLOOKUP('Formulario PPGR3'!$G46,'Formulario PPGR2'!$H$19:$V$286,15,FALSE),"")</f>
        <v/>
      </c>
      <c r="J46" s="513"/>
      <c r="K46" s="512"/>
      <c r="L46" s="509" t="str">
        <f>IF(Tabla1[[#This Row],[Descripción]]="","",_xlfn.XLOOKUP(Tabla1[[#This Row],[Descripción]],Tabla10[Descripción],Tabla10[Unidad de Medida],"",0))</f>
        <v/>
      </c>
      <c r="M46" s="299"/>
      <c r="N46" s="525" t="str">
        <f>IF(Tabla1[[#This Row],[Descripción]]="","",_xlfn.XLOOKUP(Tabla1[[#This Row],[Descripción]],Tabla10[Descripción],Tabla10[Precio Unitario],0))</f>
        <v/>
      </c>
      <c r="O46" s="525" t="str">
        <f>IF(Tabla1[[#This Row],[Cantidad de Insumos]]="","",Tabla1[[#This Row],[Precio Unitario]]*Tabla1[[#This Row],[Cantidad de Insumos]])</f>
        <v/>
      </c>
      <c r="P46" s="510" t="str">
        <f>IF(Tabla1[[#This Row],[Descripción]]="","",_xlfn.XLOOKUP(Tabla1[[#This Row],[Descripción]],Tabla10[Descripción],Tabla10[CODIGO PRESUPUESTARIO],0))</f>
        <v/>
      </c>
      <c r="Q46" s="511"/>
      <c r="R46" s="511" t="str">
        <f>IF(Tabla1[[#This Row],[Insumos]]="","",_xlfn.XLOOKUP(Tabla1[[#This Row],[Insumos]],Tabla10[Insumo],Tabla10[InsumoAbrev],"",0))</f>
        <v/>
      </c>
    </row>
    <row r="47" spans="2:18" ht="22.5" customHeight="1" x14ac:dyDescent="0.25">
      <c r="B47" s="191" t="str">
        <f>IF('Formulario PPGR3'!$G47="","",CONCATENATE('Formulario PPGR3'!$C47,".",'Formulario PPGR3'!$D47,".",'Formulario PPGR3'!$E47,".",'Formulario PPGR3'!$F47))</f>
        <v/>
      </c>
      <c r="C47" s="191" t="str">
        <f>IF('Formulario PPGR3'!$G47="","",'Formulario PPGR1'!#REF!)</f>
        <v/>
      </c>
      <c r="D47" s="191" t="str">
        <f>IF('Formulario PPGR3'!$G47="","",'Formulario PPGR1'!#REF!)</f>
        <v/>
      </c>
      <c r="E47" s="191" t="str">
        <f>IF('Formulario PPGR3'!$G47="","",'Formulario PPGR1'!#REF!)</f>
        <v/>
      </c>
      <c r="F47" s="191" t="str">
        <f>IF('Formulario PPGR3'!$G47="","",'Formulario PPGR1'!#REF!)</f>
        <v/>
      </c>
      <c r="G47" s="190"/>
      <c r="H47" s="507" t="str" cm="1">
        <f t="array" ref="H47">IF(Tabla1[[#This Row],[Código_Actividad]]="","",_xlfn.XLOOKUP(Tabla1[[#This Row],[Código_Actividad]],CodigoActividad,Tabla2[Actividades Programables Presupuestables],"",0))</f>
        <v/>
      </c>
      <c r="I47" s="508" t="str">
        <f>IFERROR(VLOOKUP('Formulario PPGR3'!$G47,'Formulario PPGR2'!$H$19:$V$286,15,FALSE),"")</f>
        <v/>
      </c>
      <c r="J47" s="513"/>
      <c r="K47" s="512"/>
      <c r="L47" s="509" t="str">
        <f>IF(Tabla1[[#This Row],[Descripción]]="","",_xlfn.XLOOKUP(Tabla1[[#This Row],[Descripción]],Tabla10[Descripción],Tabla10[Unidad de Medida],"",0))</f>
        <v/>
      </c>
      <c r="M47" s="299"/>
      <c r="N47" s="525" t="str">
        <f>IF(Tabla1[[#This Row],[Descripción]]="","",_xlfn.XLOOKUP(Tabla1[[#This Row],[Descripción]],Tabla10[Descripción],Tabla10[Precio Unitario],0))</f>
        <v/>
      </c>
      <c r="O47" s="525" t="str">
        <f>IF(Tabla1[[#This Row],[Cantidad de Insumos]]="","",Tabla1[[#This Row],[Precio Unitario]]*Tabla1[[#This Row],[Cantidad de Insumos]])</f>
        <v/>
      </c>
      <c r="P47" s="510" t="str">
        <f>IF(Tabla1[[#This Row],[Descripción]]="","",_xlfn.XLOOKUP(Tabla1[[#This Row],[Descripción]],Tabla10[Descripción],Tabla10[CODIGO PRESUPUESTARIO],0))</f>
        <v/>
      </c>
      <c r="Q47" s="511"/>
      <c r="R47" s="511" t="str">
        <f>IF(Tabla1[[#This Row],[Insumos]]="","",_xlfn.XLOOKUP(Tabla1[[#This Row],[Insumos]],Tabla10[Insumo],Tabla10[InsumoAbrev],"",0))</f>
        <v/>
      </c>
    </row>
    <row r="48" spans="2:18" ht="22.5" customHeight="1" x14ac:dyDescent="0.25">
      <c r="B48" s="191" t="str">
        <f>IF('Formulario PPGR3'!$G48="","",CONCATENATE('Formulario PPGR3'!$C48,".",'Formulario PPGR3'!$D48,".",'Formulario PPGR3'!$E48,".",'Formulario PPGR3'!$F48))</f>
        <v/>
      </c>
      <c r="C48" s="191" t="str">
        <f>IF('Formulario PPGR3'!$G48="","",'Formulario PPGR1'!#REF!)</f>
        <v/>
      </c>
      <c r="D48" s="191" t="str">
        <f>IF('Formulario PPGR3'!$G48="","",'Formulario PPGR1'!#REF!)</f>
        <v/>
      </c>
      <c r="E48" s="191" t="str">
        <f>IF('Formulario PPGR3'!$G48="","",'Formulario PPGR1'!#REF!)</f>
        <v/>
      </c>
      <c r="F48" s="191" t="str">
        <f>IF('Formulario PPGR3'!$G48="","",'Formulario PPGR1'!#REF!)</f>
        <v/>
      </c>
      <c r="G48" s="190"/>
      <c r="H48" s="507" t="str" cm="1">
        <f t="array" ref="H48">IF(Tabla1[[#This Row],[Código_Actividad]]="","",_xlfn.XLOOKUP(Tabla1[[#This Row],[Código_Actividad]],CodigoActividad,Tabla2[Actividades Programables Presupuestables],"",0))</f>
        <v/>
      </c>
      <c r="I48" s="508" t="str">
        <f>IFERROR(VLOOKUP('Formulario PPGR3'!$G48,'Formulario PPGR2'!$H$19:$V$286,15,FALSE),"")</f>
        <v/>
      </c>
      <c r="J48" s="513"/>
      <c r="K48" s="512"/>
      <c r="L48" s="509" t="str">
        <f>IF(Tabla1[[#This Row],[Descripción]]="","",_xlfn.XLOOKUP(Tabla1[[#This Row],[Descripción]],Tabla10[Descripción],Tabla10[Unidad de Medida],"",0))</f>
        <v/>
      </c>
      <c r="M48" s="299"/>
      <c r="N48" s="525" t="str">
        <f>IF(Tabla1[[#This Row],[Descripción]]="","",_xlfn.XLOOKUP(Tabla1[[#This Row],[Descripción]],Tabla10[Descripción],Tabla10[Precio Unitario],0))</f>
        <v/>
      </c>
      <c r="O48" s="525" t="str">
        <f>IF(Tabla1[[#This Row],[Cantidad de Insumos]]="","",Tabla1[[#This Row],[Precio Unitario]]*Tabla1[[#This Row],[Cantidad de Insumos]])</f>
        <v/>
      </c>
      <c r="P48" s="510" t="str">
        <f>IF(Tabla1[[#This Row],[Descripción]]="","",_xlfn.XLOOKUP(Tabla1[[#This Row],[Descripción]],Tabla10[Descripción],Tabla10[CODIGO PRESUPUESTARIO],0))</f>
        <v/>
      </c>
      <c r="Q48" s="511"/>
      <c r="R48" s="511" t="str">
        <f>IF(Tabla1[[#This Row],[Insumos]]="","",_xlfn.XLOOKUP(Tabla1[[#This Row],[Insumos]],Tabla10[Insumo],Tabla10[InsumoAbrev],"",0))</f>
        <v/>
      </c>
    </row>
    <row r="49" spans="2:18" ht="22.5" customHeight="1" x14ac:dyDescent="0.25">
      <c r="B49" s="191" t="str">
        <f>IF('Formulario PPGR3'!$G49="","",CONCATENATE('Formulario PPGR3'!$C49,".",'Formulario PPGR3'!$D49,".",'Formulario PPGR3'!$E49,".",'Formulario PPGR3'!$F49))</f>
        <v/>
      </c>
      <c r="C49" s="191" t="str">
        <f>IF('Formulario PPGR3'!$G49="","",'Formulario PPGR1'!#REF!)</f>
        <v/>
      </c>
      <c r="D49" s="191" t="str">
        <f>IF('Formulario PPGR3'!$G49="","",'Formulario PPGR1'!#REF!)</f>
        <v/>
      </c>
      <c r="E49" s="191" t="str">
        <f>IF('Formulario PPGR3'!$G49="","",'Formulario PPGR1'!#REF!)</f>
        <v/>
      </c>
      <c r="F49" s="191" t="str">
        <f>IF('Formulario PPGR3'!$G49="","",'Formulario PPGR1'!#REF!)</f>
        <v/>
      </c>
      <c r="G49" s="190"/>
      <c r="H49" s="507" t="str" cm="1">
        <f t="array" ref="H49">IF(Tabla1[[#This Row],[Código_Actividad]]="","",_xlfn.XLOOKUP(Tabla1[[#This Row],[Código_Actividad]],CodigoActividad,Tabla2[Actividades Programables Presupuestables],"",0))</f>
        <v/>
      </c>
      <c r="I49" s="508" t="str">
        <f>IFERROR(VLOOKUP('Formulario PPGR3'!$G49,'Formulario PPGR2'!$H$19:$V$286,15,FALSE),"")</f>
        <v/>
      </c>
      <c r="J49" s="513"/>
      <c r="K49" s="512"/>
      <c r="L49" s="509" t="str">
        <f>IF(Tabla1[[#This Row],[Descripción]]="","",_xlfn.XLOOKUP(Tabla1[[#This Row],[Descripción]],Tabla10[Descripción],Tabla10[Unidad de Medida],"",0))</f>
        <v/>
      </c>
      <c r="M49" s="299"/>
      <c r="N49" s="525" t="str">
        <f>IF(Tabla1[[#This Row],[Descripción]]="","",_xlfn.XLOOKUP(Tabla1[[#This Row],[Descripción]],Tabla10[Descripción],Tabla10[Precio Unitario],0))</f>
        <v/>
      </c>
      <c r="O49" s="525" t="str">
        <f>IF(Tabla1[[#This Row],[Cantidad de Insumos]]="","",Tabla1[[#This Row],[Precio Unitario]]*Tabla1[[#This Row],[Cantidad de Insumos]])</f>
        <v/>
      </c>
      <c r="P49" s="510" t="str">
        <f>IF(Tabla1[[#This Row],[Descripción]]="","",_xlfn.XLOOKUP(Tabla1[[#This Row],[Descripción]],Tabla10[Descripción],Tabla10[CODIGO PRESUPUESTARIO],0))</f>
        <v/>
      </c>
      <c r="Q49" s="511"/>
      <c r="R49" s="511" t="str">
        <f>IF(Tabla1[[#This Row],[Insumos]]="","",_xlfn.XLOOKUP(Tabla1[[#This Row],[Insumos]],Tabla10[Insumo],Tabla10[InsumoAbrev],"",0))</f>
        <v/>
      </c>
    </row>
    <row r="50" spans="2:18" ht="22.5" customHeight="1" x14ac:dyDescent="0.25">
      <c r="B50" s="191" t="str">
        <f>IF('Formulario PPGR3'!$G50="","",CONCATENATE('Formulario PPGR3'!$C50,".",'Formulario PPGR3'!$D50,".",'Formulario PPGR3'!$E50,".",'Formulario PPGR3'!$F50))</f>
        <v/>
      </c>
      <c r="C50" s="191" t="str">
        <f>IF('Formulario PPGR3'!$G50="","",'Formulario PPGR1'!#REF!)</f>
        <v/>
      </c>
      <c r="D50" s="191" t="str">
        <f>IF('Formulario PPGR3'!$G50="","",'Formulario PPGR1'!#REF!)</f>
        <v/>
      </c>
      <c r="E50" s="191" t="str">
        <f>IF('Formulario PPGR3'!$G50="","",'Formulario PPGR1'!#REF!)</f>
        <v/>
      </c>
      <c r="F50" s="191" t="str">
        <f>IF('Formulario PPGR3'!$G50="","",'Formulario PPGR1'!#REF!)</f>
        <v/>
      </c>
      <c r="G50" s="190"/>
      <c r="H50" s="507" t="str" cm="1">
        <f t="array" ref="H50">IF(Tabla1[[#This Row],[Código_Actividad]]="","",_xlfn.XLOOKUP(Tabla1[[#This Row],[Código_Actividad]],CodigoActividad,Tabla2[Actividades Programables Presupuestables],"",0))</f>
        <v/>
      </c>
      <c r="I50" s="508" t="str">
        <f>IFERROR(VLOOKUP('Formulario PPGR3'!$G50,'Formulario PPGR2'!$H$19:$V$286,15,FALSE),"")</f>
        <v/>
      </c>
      <c r="J50" s="513"/>
      <c r="K50" s="512"/>
      <c r="L50" s="509" t="str">
        <f>IF(Tabla1[[#This Row],[Descripción]]="","",_xlfn.XLOOKUP(Tabla1[[#This Row],[Descripción]],Tabla10[Descripción],Tabla10[Unidad de Medida],"",0))</f>
        <v/>
      </c>
      <c r="M50" s="299"/>
      <c r="N50" s="525" t="str">
        <f>IF(Tabla1[[#This Row],[Descripción]]="","",_xlfn.XLOOKUP(Tabla1[[#This Row],[Descripción]],Tabla10[Descripción],Tabla10[Precio Unitario],0))</f>
        <v/>
      </c>
      <c r="O50" s="525" t="str">
        <f>IF(Tabla1[[#This Row],[Cantidad de Insumos]]="","",Tabla1[[#This Row],[Precio Unitario]]*Tabla1[[#This Row],[Cantidad de Insumos]])</f>
        <v/>
      </c>
      <c r="P50" s="510" t="str">
        <f>IF(Tabla1[[#This Row],[Descripción]]="","",_xlfn.XLOOKUP(Tabla1[[#This Row],[Descripción]],Tabla10[Descripción],Tabla10[CODIGO PRESUPUESTARIO],0))</f>
        <v/>
      </c>
      <c r="Q50" s="511"/>
      <c r="R50" s="511" t="str">
        <f>IF(Tabla1[[#This Row],[Insumos]]="","",_xlfn.XLOOKUP(Tabla1[[#This Row],[Insumos]],Tabla10[Insumo],Tabla10[InsumoAbrev],"",0))</f>
        <v/>
      </c>
    </row>
    <row r="51" spans="2:18" ht="22.5" customHeight="1" x14ac:dyDescent="0.25">
      <c r="B51" s="191" t="str">
        <f>IF('Formulario PPGR3'!$G51="","",CONCATENATE('Formulario PPGR3'!$C51,".",'Formulario PPGR3'!$D51,".",'Formulario PPGR3'!$E51,".",'Formulario PPGR3'!$F51))</f>
        <v/>
      </c>
      <c r="C51" s="191" t="str">
        <f>IF('Formulario PPGR3'!$G51="","",'Formulario PPGR1'!#REF!)</f>
        <v/>
      </c>
      <c r="D51" s="191" t="str">
        <f>IF('Formulario PPGR3'!$G51="","",'Formulario PPGR1'!#REF!)</f>
        <v/>
      </c>
      <c r="E51" s="191" t="str">
        <f>IF('Formulario PPGR3'!$G51="","",'Formulario PPGR1'!#REF!)</f>
        <v/>
      </c>
      <c r="F51" s="191" t="str">
        <f>IF('Formulario PPGR3'!$G51="","",'Formulario PPGR1'!#REF!)</f>
        <v/>
      </c>
      <c r="G51" s="190"/>
      <c r="H51" s="507" t="str" cm="1">
        <f t="array" ref="H51">IF(Tabla1[[#This Row],[Código_Actividad]]="","",_xlfn.XLOOKUP(Tabla1[[#This Row],[Código_Actividad]],CodigoActividad,Tabla2[Actividades Programables Presupuestables],"",0))</f>
        <v/>
      </c>
      <c r="I51" s="508" t="str">
        <f>IFERROR(VLOOKUP('Formulario PPGR3'!$G51,'Formulario PPGR2'!$H$19:$V$286,15,FALSE),"")</f>
        <v/>
      </c>
      <c r="J51" s="513"/>
      <c r="K51" s="512"/>
      <c r="L51" s="509" t="str">
        <f>IF(Tabla1[[#This Row],[Descripción]]="","",_xlfn.XLOOKUP(Tabla1[[#This Row],[Descripción]],Tabla10[Descripción],Tabla10[Unidad de Medida],"",0))</f>
        <v/>
      </c>
      <c r="M51" s="299"/>
      <c r="N51" s="525" t="str">
        <f>IF(Tabla1[[#This Row],[Descripción]]="","",_xlfn.XLOOKUP(Tabla1[[#This Row],[Descripción]],Tabla10[Descripción],Tabla10[Precio Unitario],0))</f>
        <v/>
      </c>
      <c r="O51" s="525" t="str">
        <f>IF(Tabla1[[#This Row],[Cantidad de Insumos]]="","",Tabla1[[#This Row],[Precio Unitario]]*Tabla1[[#This Row],[Cantidad de Insumos]])</f>
        <v/>
      </c>
      <c r="P51" s="510" t="str">
        <f>IF(Tabla1[[#This Row],[Descripción]]="","",_xlfn.XLOOKUP(Tabla1[[#This Row],[Descripción]],Tabla10[Descripción],Tabla10[CODIGO PRESUPUESTARIO],0))</f>
        <v/>
      </c>
      <c r="Q51" s="511"/>
      <c r="R51" s="511" t="str">
        <f>IF(Tabla1[[#This Row],[Insumos]]="","",_xlfn.XLOOKUP(Tabla1[[#This Row],[Insumos]],Tabla10[Insumo],Tabla10[InsumoAbrev],"",0))</f>
        <v/>
      </c>
    </row>
    <row r="52" spans="2:18" ht="22.5" customHeight="1" x14ac:dyDescent="0.25">
      <c r="B52" s="191" t="str">
        <f>IF('Formulario PPGR3'!$G52="","",CONCATENATE('Formulario PPGR3'!$C52,".",'Formulario PPGR3'!$D52,".",'Formulario PPGR3'!$E52,".",'Formulario PPGR3'!$F52))</f>
        <v/>
      </c>
      <c r="C52" s="191" t="str">
        <f>IF('Formulario PPGR3'!$G52="","",'Formulario PPGR1'!#REF!)</f>
        <v/>
      </c>
      <c r="D52" s="191" t="str">
        <f>IF('Formulario PPGR3'!$G52="","",'Formulario PPGR1'!#REF!)</f>
        <v/>
      </c>
      <c r="E52" s="191" t="str">
        <f>IF('Formulario PPGR3'!$G52="","",'Formulario PPGR1'!#REF!)</f>
        <v/>
      </c>
      <c r="F52" s="191" t="str">
        <f>IF('Formulario PPGR3'!$G52="","",'Formulario PPGR1'!#REF!)</f>
        <v/>
      </c>
      <c r="G52" s="190"/>
      <c r="H52" s="507" t="str" cm="1">
        <f t="array" ref="H52">IF(Tabla1[[#This Row],[Código_Actividad]]="","",_xlfn.XLOOKUP(Tabla1[[#This Row],[Código_Actividad]],CodigoActividad,Tabla2[Actividades Programables Presupuestables],"",0))</f>
        <v/>
      </c>
      <c r="I52" s="508" t="str">
        <f>IFERROR(VLOOKUP('Formulario PPGR3'!$G52,'Formulario PPGR2'!$H$19:$V$286,15,FALSE),"")</f>
        <v/>
      </c>
      <c r="J52" s="513"/>
      <c r="K52" s="512"/>
      <c r="L52" s="509" t="str">
        <f>IF(Tabla1[[#This Row],[Descripción]]="","",_xlfn.XLOOKUP(Tabla1[[#This Row],[Descripción]],Tabla10[Descripción],Tabla10[Unidad de Medida],"",0))</f>
        <v/>
      </c>
      <c r="M52" s="299"/>
      <c r="N52" s="525" t="str">
        <f>IF(Tabla1[[#This Row],[Descripción]]="","",_xlfn.XLOOKUP(Tabla1[[#This Row],[Descripción]],Tabla10[Descripción],Tabla10[Precio Unitario],0))</f>
        <v/>
      </c>
      <c r="O52" s="525" t="str">
        <f>IF(Tabla1[[#This Row],[Cantidad de Insumos]]="","",Tabla1[[#This Row],[Precio Unitario]]*Tabla1[[#This Row],[Cantidad de Insumos]])</f>
        <v/>
      </c>
      <c r="P52" s="510" t="str">
        <f>IF(Tabla1[[#This Row],[Descripción]]="","",_xlfn.XLOOKUP(Tabla1[[#This Row],[Descripción]],Tabla10[Descripción],Tabla10[CODIGO PRESUPUESTARIO],0))</f>
        <v/>
      </c>
      <c r="Q52" s="511"/>
      <c r="R52" s="511" t="str">
        <f>IF(Tabla1[[#This Row],[Insumos]]="","",_xlfn.XLOOKUP(Tabla1[[#This Row],[Insumos]],Tabla10[Insumo],Tabla10[InsumoAbrev],"",0))</f>
        <v/>
      </c>
    </row>
    <row r="53" spans="2:18" ht="22.5" customHeight="1" x14ac:dyDescent="0.25">
      <c r="B53" s="191" t="str">
        <f>IF('Formulario PPGR3'!$G53="","",CONCATENATE('Formulario PPGR3'!$C53,".",'Formulario PPGR3'!$D53,".",'Formulario PPGR3'!$E53,".",'Formulario PPGR3'!$F53))</f>
        <v/>
      </c>
      <c r="C53" s="191" t="str">
        <f>IF('Formulario PPGR3'!$G53="","",'Formulario PPGR1'!#REF!)</f>
        <v/>
      </c>
      <c r="D53" s="191" t="str">
        <f>IF('Formulario PPGR3'!$G53="","",'Formulario PPGR1'!#REF!)</f>
        <v/>
      </c>
      <c r="E53" s="191" t="str">
        <f>IF('Formulario PPGR3'!$G53="","",'Formulario PPGR1'!#REF!)</f>
        <v/>
      </c>
      <c r="F53" s="191" t="str">
        <f>IF('Formulario PPGR3'!$G53="","",'Formulario PPGR1'!#REF!)</f>
        <v/>
      </c>
      <c r="G53" s="190"/>
      <c r="H53" s="507" t="str" cm="1">
        <f t="array" ref="H53">IF(Tabla1[[#This Row],[Código_Actividad]]="","",_xlfn.XLOOKUP(Tabla1[[#This Row],[Código_Actividad]],CodigoActividad,Tabla2[Actividades Programables Presupuestables],"",0))</f>
        <v/>
      </c>
      <c r="I53" s="508" t="str">
        <f>IFERROR(VLOOKUP('Formulario PPGR3'!$G53,'Formulario PPGR2'!$H$19:$V$286,15,FALSE),"")</f>
        <v/>
      </c>
      <c r="J53" s="513"/>
      <c r="K53" s="512"/>
      <c r="L53" s="509" t="str">
        <f>IF(Tabla1[[#This Row],[Descripción]]="","",_xlfn.XLOOKUP(Tabla1[[#This Row],[Descripción]],Tabla10[Descripción],Tabla10[Unidad de Medida],"",0))</f>
        <v/>
      </c>
      <c r="M53" s="299"/>
      <c r="N53" s="525" t="str">
        <f>IF(Tabla1[[#This Row],[Descripción]]="","",_xlfn.XLOOKUP(Tabla1[[#This Row],[Descripción]],Tabla10[Descripción],Tabla10[Precio Unitario],0))</f>
        <v/>
      </c>
      <c r="O53" s="525" t="str">
        <f>IF(Tabla1[[#This Row],[Cantidad de Insumos]]="","",Tabla1[[#This Row],[Precio Unitario]]*Tabla1[[#This Row],[Cantidad de Insumos]])</f>
        <v/>
      </c>
      <c r="P53" s="510" t="str">
        <f>IF(Tabla1[[#This Row],[Descripción]]="","",_xlfn.XLOOKUP(Tabla1[[#This Row],[Descripción]],Tabla10[Descripción],Tabla10[CODIGO PRESUPUESTARIO],0))</f>
        <v/>
      </c>
      <c r="Q53" s="511"/>
      <c r="R53" s="511" t="str">
        <f>IF(Tabla1[[#This Row],[Insumos]]="","",_xlfn.XLOOKUP(Tabla1[[#This Row],[Insumos]],Tabla10[Insumo],Tabla10[InsumoAbrev],"",0))</f>
        <v/>
      </c>
    </row>
    <row r="54" spans="2:18" ht="22.5" customHeight="1" x14ac:dyDescent="0.25">
      <c r="B54" s="191" t="str">
        <f>IF('Formulario PPGR3'!$G54="","",CONCATENATE('Formulario PPGR3'!$C54,".",'Formulario PPGR3'!$D54,".",'Formulario PPGR3'!$E54,".",'Formulario PPGR3'!$F54))</f>
        <v/>
      </c>
      <c r="C54" s="191" t="str">
        <f>IF('Formulario PPGR3'!$G54="","",'Formulario PPGR1'!#REF!)</f>
        <v/>
      </c>
      <c r="D54" s="191" t="str">
        <f>IF('Formulario PPGR3'!$G54="","",'Formulario PPGR1'!#REF!)</f>
        <v/>
      </c>
      <c r="E54" s="191" t="str">
        <f>IF('Formulario PPGR3'!$G54="","",'Formulario PPGR1'!#REF!)</f>
        <v/>
      </c>
      <c r="F54" s="191" t="str">
        <f>IF('Formulario PPGR3'!$G54="","",'Formulario PPGR1'!#REF!)</f>
        <v/>
      </c>
      <c r="G54" s="190"/>
      <c r="H54" s="507" t="str" cm="1">
        <f t="array" ref="H54">IF(Tabla1[[#This Row],[Código_Actividad]]="","",_xlfn.XLOOKUP(Tabla1[[#This Row],[Código_Actividad]],CodigoActividad,Tabla2[Actividades Programables Presupuestables],"",0))</f>
        <v/>
      </c>
      <c r="I54" s="508" t="str">
        <f>IFERROR(VLOOKUP('Formulario PPGR3'!$G54,'Formulario PPGR2'!$H$19:$V$286,15,FALSE),"")</f>
        <v/>
      </c>
      <c r="J54" s="513"/>
      <c r="K54" s="512"/>
      <c r="L54" s="509" t="str">
        <f>IF(Tabla1[[#This Row],[Descripción]]="","",_xlfn.XLOOKUP(Tabla1[[#This Row],[Descripción]],Tabla10[Descripción],Tabla10[Unidad de Medida],"",0))</f>
        <v/>
      </c>
      <c r="M54" s="299"/>
      <c r="N54" s="525" t="str">
        <f>IF(Tabla1[[#This Row],[Descripción]]="","",_xlfn.XLOOKUP(Tabla1[[#This Row],[Descripción]],Tabla10[Descripción],Tabla10[Precio Unitario],0))</f>
        <v/>
      </c>
      <c r="O54" s="525" t="str">
        <f>IF(Tabla1[[#This Row],[Cantidad de Insumos]]="","",Tabla1[[#This Row],[Precio Unitario]]*Tabla1[[#This Row],[Cantidad de Insumos]])</f>
        <v/>
      </c>
      <c r="P54" s="510" t="str">
        <f>IF(Tabla1[[#This Row],[Descripción]]="","",_xlfn.XLOOKUP(Tabla1[[#This Row],[Descripción]],Tabla10[Descripción],Tabla10[CODIGO PRESUPUESTARIO],0))</f>
        <v/>
      </c>
      <c r="Q54" s="511"/>
      <c r="R54" s="511" t="str">
        <f>IF(Tabla1[[#This Row],[Insumos]]="","",_xlfn.XLOOKUP(Tabla1[[#This Row],[Insumos]],Tabla10[Insumo],Tabla10[InsumoAbrev],"",0))</f>
        <v/>
      </c>
    </row>
    <row r="55" spans="2:18" ht="22.5" customHeight="1" x14ac:dyDescent="0.25">
      <c r="B55" s="191" t="str">
        <f>IF('Formulario PPGR3'!$G55="","",CONCATENATE('Formulario PPGR3'!$C55,".",'Formulario PPGR3'!$D55,".",'Formulario PPGR3'!$E55,".",'Formulario PPGR3'!$F55))</f>
        <v/>
      </c>
      <c r="C55" s="191" t="str">
        <f>IF('Formulario PPGR3'!$G55="","",'Formulario PPGR1'!#REF!)</f>
        <v/>
      </c>
      <c r="D55" s="191" t="str">
        <f>IF('Formulario PPGR3'!$G55="","",'Formulario PPGR1'!#REF!)</f>
        <v/>
      </c>
      <c r="E55" s="191" t="str">
        <f>IF('Formulario PPGR3'!$G55="","",'Formulario PPGR1'!#REF!)</f>
        <v/>
      </c>
      <c r="F55" s="191" t="str">
        <f>IF('Formulario PPGR3'!$G55="","",'Formulario PPGR1'!#REF!)</f>
        <v/>
      </c>
      <c r="G55" s="190"/>
      <c r="H55" s="507" t="str" cm="1">
        <f t="array" ref="H55">IF(Tabla1[[#This Row],[Código_Actividad]]="","",_xlfn.XLOOKUP(Tabla1[[#This Row],[Código_Actividad]],CodigoActividad,Tabla2[Actividades Programables Presupuestables],"",0))</f>
        <v/>
      </c>
      <c r="I55" s="508" t="str">
        <f>IFERROR(VLOOKUP('Formulario PPGR3'!$G55,'Formulario PPGR2'!$H$19:$V$286,15,FALSE),"")</f>
        <v/>
      </c>
      <c r="J55" s="513"/>
      <c r="K55" s="512"/>
      <c r="L55" s="509" t="str">
        <f>IF(Tabla1[[#This Row],[Descripción]]="","",_xlfn.XLOOKUP(Tabla1[[#This Row],[Descripción]],Tabla10[Descripción],Tabla10[Unidad de Medida],"",0))</f>
        <v/>
      </c>
      <c r="M55" s="299"/>
      <c r="N55" s="525" t="str">
        <f>IF(Tabla1[[#This Row],[Descripción]]="","",_xlfn.XLOOKUP(Tabla1[[#This Row],[Descripción]],Tabla10[Descripción],Tabla10[Precio Unitario],0))</f>
        <v/>
      </c>
      <c r="O55" s="525" t="str">
        <f>IF(Tabla1[[#This Row],[Cantidad de Insumos]]="","",Tabla1[[#This Row],[Precio Unitario]]*Tabla1[[#This Row],[Cantidad de Insumos]])</f>
        <v/>
      </c>
      <c r="P55" s="510" t="str">
        <f>IF(Tabla1[[#This Row],[Descripción]]="","",_xlfn.XLOOKUP(Tabla1[[#This Row],[Descripción]],Tabla10[Descripción],Tabla10[CODIGO PRESUPUESTARIO],0))</f>
        <v/>
      </c>
      <c r="Q55" s="511"/>
      <c r="R55" s="511" t="str">
        <f>IF(Tabla1[[#This Row],[Insumos]]="","",_xlfn.XLOOKUP(Tabla1[[#This Row],[Insumos]],Tabla10[Insumo],Tabla10[InsumoAbrev],"",0))</f>
        <v/>
      </c>
    </row>
    <row r="56" spans="2:18" ht="22.5" customHeight="1" x14ac:dyDescent="0.25">
      <c r="B56" s="191" t="str">
        <f>IF('Formulario PPGR3'!$G56="","",CONCATENATE('Formulario PPGR3'!$C56,".",'Formulario PPGR3'!$D56,".",'Formulario PPGR3'!$E56,".",'Formulario PPGR3'!$F56))</f>
        <v/>
      </c>
      <c r="C56" s="191" t="str">
        <f>IF('Formulario PPGR3'!$G56="","",'Formulario PPGR1'!#REF!)</f>
        <v/>
      </c>
      <c r="D56" s="191" t="str">
        <f>IF('Formulario PPGR3'!$G56="","",'Formulario PPGR1'!#REF!)</f>
        <v/>
      </c>
      <c r="E56" s="191" t="str">
        <f>IF('Formulario PPGR3'!$G56="","",'Formulario PPGR1'!#REF!)</f>
        <v/>
      </c>
      <c r="F56" s="191" t="str">
        <f>IF('Formulario PPGR3'!$G56="","",'Formulario PPGR1'!#REF!)</f>
        <v/>
      </c>
      <c r="G56" s="190"/>
      <c r="H56" s="507" t="str" cm="1">
        <f t="array" ref="H56">IF(Tabla1[[#This Row],[Código_Actividad]]="","",_xlfn.XLOOKUP(Tabla1[[#This Row],[Código_Actividad]],CodigoActividad,Tabla2[Actividades Programables Presupuestables],"",0))</f>
        <v/>
      </c>
      <c r="I56" s="508" t="str">
        <f>IFERROR(VLOOKUP('Formulario PPGR3'!$G56,'Formulario PPGR2'!$H$19:$V$286,15,FALSE),"")</f>
        <v/>
      </c>
      <c r="J56" s="513"/>
      <c r="K56" s="512"/>
      <c r="L56" s="509" t="str">
        <f>IF(Tabla1[[#This Row],[Descripción]]="","",_xlfn.XLOOKUP(Tabla1[[#This Row],[Descripción]],Tabla10[Descripción],Tabla10[Unidad de Medida],"",0))</f>
        <v/>
      </c>
      <c r="M56" s="299"/>
      <c r="N56" s="525" t="str">
        <f>IF(Tabla1[[#This Row],[Descripción]]="","",_xlfn.XLOOKUP(Tabla1[[#This Row],[Descripción]],Tabla10[Descripción],Tabla10[Precio Unitario],0))</f>
        <v/>
      </c>
      <c r="O56" s="525" t="str">
        <f>IF(Tabla1[[#This Row],[Cantidad de Insumos]]="","",Tabla1[[#This Row],[Precio Unitario]]*Tabla1[[#This Row],[Cantidad de Insumos]])</f>
        <v/>
      </c>
      <c r="P56" s="510" t="str">
        <f>IF(Tabla1[[#This Row],[Descripción]]="","",_xlfn.XLOOKUP(Tabla1[[#This Row],[Descripción]],Tabla10[Descripción],Tabla10[CODIGO PRESUPUESTARIO],0))</f>
        <v/>
      </c>
      <c r="Q56" s="511"/>
      <c r="R56" s="511" t="str">
        <f>IF(Tabla1[[#This Row],[Insumos]]="","",_xlfn.XLOOKUP(Tabla1[[#This Row],[Insumos]],Tabla10[Insumo],Tabla10[InsumoAbrev],"",0))</f>
        <v/>
      </c>
    </row>
    <row r="57" spans="2:18" ht="22.5" customHeight="1" x14ac:dyDescent="0.25">
      <c r="B57" s="191" t="str">
        <f>IF('Formulario PPGR3'!$G57="","",CONCATENATE('Formulario PPGR3'!$C57,".",'Formulario PPGR3'!$D57,".",'Formulario PPGR3'!$E57,".",'Formulario PPGR3'!$F57))</f>
        <v/>
      </c>
      <c r="C57" s="191" t="str">
        <f>IF('Formulario PPGR3'!$G57="","",'Formulario PPGR1'!#REF!)</f>
        <v/>
      </c>
      <c r="D57" s="191" t="str">
        <f>IF('Formulario PPGR3'!$G57="","",'Formulario PPGR1'!#REF!)</f>
        <v/>
      </c>
      <c r="E57" s="191" t="str">
        <f>IF('Formulario PPGR3'!$G57="","",'Formulario PPGR1'!#REF!)</f>
        <v/>
      </c>
      <c r="F57" s="191" t="str">
        <f>IF('Formulario PPGR3'!$G57="","",'Formulario PPGR1'!#REF!)</f>
        <v/>
      </c>
      <c r="G57" s="190"/>
      <c r="H57" s="507" t="str" cm="1">
        <f t="array" ref="H57">IF(Tabla1[[#This Row],[Código_Actividad]]="","",_xlfn.XLOOKUP(Tabla1[[#This Row],[Código_Actividad]],CodigoActividad,Tabla2[Actividades Programables Presupuestables],"",0))</f>
        <v/>
      </c>
      <c r="I57" s="508" t="str">
        <f>IFERROR(VLOOKUP('Formulario PPGR3'!$G57,'Formulario PPGR2'!$H$19:$V$286,15,FALSE),"")</f>
        <v/>
      </c>
      <c r="J57" s="513"/>
      <c r="K57" s="512"/>
      <c r="L57" s="509" t="str">
        <f>IF(Tabla1[[#This Row],[Descripción]]="","",_xlfn.XLOOKUP(Tabla1[[#This Row],[Descripción]],Tabla10[Descripción],Tabla10[Unidad de Medida],"",0))</f>
        <v/>
      </c>
      <c r="M57" s="299"/>
      <c r="N57" s="525" t="str">
        <f>IF(Tabla1[[#This Row],[Descripción]]="","",_xlfn.XLOOKUP(Tabla1[[#This Row],[Descripción]],Tabla10[Descripción],Tabla10[Precio Unitario],0))</f>
        <v/>
      </c>
      <c r="O57" s="525" t="str">
        <f>IF(Tabla1[[#This Row],[Cantidad de Insumos]]="","",Tabla1[[#This Row],[Precio Unitario]]*Tabla1[[#This Row],[Cantidad de Insumos]])</f>
        <v/>
      </c>
      <c r="P57" s="510" t="str">
        <f>IF(Tabla1[[#This Row],[Descripción]]="","",_xlfn.XLOOKUP(Tabla1[[#This Row],[Descripción]],Tabla10[Descripción],Tabla10[CODIGO PRESUPUESTARIO],0))</f>
        <v/>
      </c>
      <c r="Q57" s="511"/>
      <c r="R57" s="511" t="str">
        <f>IF(Tabla1[[#This Row],[Insumos]]="","",_xlfn.XLOOKUP(Tabla1[[#This Row],[Insumos]],Tabla10[Insumo],Tabla10[InsumoAbrev],"",0))</f>
        <v/>
      </c>
    </row>
    <row r="58" spans="2:18" ht="22.5" customHeight="1" x14ac:dyDescent="0.25">
      <c r="B58" s="191" t="str">
        <f>IF('Formulario PPGR3'!$G58="","",CONCATENATE('Formulario PPGR3'!$C58,".",'Formulario PPGR3'!$D58,".",'Formulario PPGR3'!$E58,".",'Formulario PPGR3'!$F58))</f>
        <v/>
      </c>
      <c r="C58" s="191" t="str">
        <f>IF('Formulario PPGR3'!$G58="","",'Formulario PPGR1'!#REF!)</f>
        <v/>
      </c>
      <c r="D58" s="191" t="str">
        <f>IF('Formulario PPGR3'!$G58="","",'Formulario PPGR1'!#REF!)</f>
        <v/>
      </c>
      <c r="E58" s="191" t="str">
        <f>IF('Formulario PPGR3'!$G58="","",'Formulario PPGR1'!#REF!)</f>
        <v/>
      </c>
      <c r="F58" s="191" t="str">
        <f>IF('Formulario PPGR3'!$G58="","",'Formulario PPGR1'!#REF!)</f>
        <v/>
      </c>
      <c r="G58" s="190"/>
      <c r="H58" s="507" t="str" cm="1">
        <f t="array" ref="H58">IF(Tabla1[[#This Row],[Código_Actividad]]="","",_xlfn.XLOOKUP(Tabla1[[#This Row],[Código_Actividad]],CodigoActividad,Tabla2[Actividades Programables Presupuestables],"",0))</f>
        <v/>
      </c>
      <c r="I58" s="508" t="str">
        <f>IFERROR(VLOOKUP('Formulario PPGR3'!$G58,'Formulario PPGR2'!$H$19:$V$286,15,FALSE),"")</f>
        <v/>
      </c>
      <c r="J58" s="513"/>
      <c r="K58" s="512"/>
      <c r="L58" s="509" t="str">
        <f>IF(Tabla1[[#This Row],[Descripción]]="","",_xlfn.XLOOKUP(Tabla1[[#This Row],[Descripción]],Tabla10[Descripción],Tabla10[Unidad de Medida],"",0))</f>
        <v/>
      </c>
      <c r="M58" s="299"/>
      <c r="N58" s="525" t="str">
        <f>IF(Tabla1[[#This Row],[Descripción]]="","",_xlfn.XLOOKUP(Tabla1[[#This Row],[Descripción]],Tabla10[Descripción],Tabla10[Precio Unitario],0))</f>
        <v/>
      </c>
      <c r="O58" s="525" t="str">
        <f>IF(Tabla1[[#This Row],[Cantidad de Insumos]]="","",Tabla1[[#This Row],[Precio Unitario]]*Tabla1[[#This Row],[Cantidad de Insumos]])</f>
        <v/>
      </c>
      <c r="P58" s="510" t="str">
        <f>IF(Tabla1[[#This Row],[Descripción]]="","",_xlfn.XLOOKUP(Tabla1[[#This Row],[Descripción]],Tabla10[Descripción],Tabla10[CODIGO PRESUPUESTARIO],0))</f>
        <v/>
      </c>
      <c r="Q58" s="511"/>
      <c r="R58" s="511" t="str">
        <f>IF(Tabla1[[#This Row],[Insumos]]="","",_xlfn.XLOOKUP(Tabla1[[#This Row],[Insumos]],Tabla10[Insumo],Tabla10[InsumoAbrev],"",0))</f>
        <v/>
      </c>
    </row>
    <row r="59" spans="2:18" ht="22.5" customHeight="1" x14ac:dyDescent="0.25">
      <c r="B59" s="191" t="str">
        <f>IF('Formulario PPGR3'!$G59="","",CONCATENATE('Formulario PPGR3'!$C59,".",'Formulario PPGR3'!$D59,".",'Formulario PPGR3'!$E59,".",'Formulario PPGR3'!$F59))</f>
        <v/>
      </c>
      <c r="C59" s="191" t="str">
        <f>IF('Formulario PPGR3'!$G59="","",'Formulario PPGR1'!#REF!)</f>
        <v/>
      </c>
      <c r="D59" s="191" t="str">
        <f>IF('Formulario PPGR3'!$G59="","",'Formulario PPGR1'!#REF!)</f>
        <v/>
      </c>
      <c r="E59" s="191" t="str">
        <f>IF('Formulario PPGR3'!$G59="","",'Formulario PPGR1'!#REF!)</f>
        <v/>
      </c>
      <c r="F59" s="191" t="str">
        <f>IF('Formulario PPGR3'!$G59="","",'Formulario PPGR1'!#REF!)</f>
        <v/>
      </c>
      <c r="G59" s="190"/>
      <c r="H59" s="507" t="str" cm="1">
        <f t="array" ref="H59">IF(Tabla1[[#This Row],[Código_Actividad]]="","",_xlfn.XLOOKUP(Tabla1[[#This Row],[Código_Actividad]],CodigoActividad,Tabla2[Actividades Programables Presupuestables],"",0))</f>
        <v/>
      </c>
      <c r="I59" s="508" t="str">
        <f>IFERROR(VLOOKUP('Formulario PPGR3'!$G59,'Formulario PPGR2'!$H$19:$V$286,15,FALSE),"")</f>
        <v/>
      </c>
      <c r="J59" s="513"/>
      <c r="K59" s="512"/>
      <c r="L59" s="509" t="str">
        <f>IF(Tabla1[[#This Row],[Descripción]]="","",_xlfn.XLOOKUP(Tabla1[[#This Row],[Descripción]],Tabla10[Descripción],Tabla10[Unidad de Medida],"",0))</f>
        <v/>
      </c>
      <c r="M59" s="299"/>
      <c r="N59" s="525" t="str">
        <f>IF(Tabla1[[#This Row],[Descripción]]="","",_xlfn.XLOOKUP(Tabla1[[#This Row],[Descripción]],Tabla10[Descripción],Tabla10[Precio Unitario],0))</f>
        <v/>
      </c>
      <c r="O59" s="525" t="str">
        <f>IF(Tabla1[[#This Row],[Cantidad de Insumos]]="","",Tabla1[[#This Row],[Precio Unitario]]*Tabla1[[#This Row],[Cantidad de Insumos]])</f>
        <v/>
      </c>
      <c r="P59" s="510" t="str">
        <f>IF(Tabla1[[#This Row],[Descripción]]="","",_xlfn.XLOOKUP(Tabla1[[#This Row],[Descripción]],Tabla10[Descripción],Tabla10[CODIGO PRESUPUESTARIO],0))</f>
        <v/>
      </c>
      <c r="Q59" s="511"/>
      <c r="R59" s="511" t="str">
        <f>IF(Tabla1[[#This Row],[Insumos]]="","",_xlfn.XLOOKUP(Tabla1[[#This Row],[Insumos]],Tabla10[Insumo],Tabla10[InsumoAbrev],"",0))</f>
        <v/>
      </c>
    </row>
    <row r="60" spans="2:18" ht="22.5" customHeight="1" x14ac:dyDescent="0.25">
      <c r="B60" s="191" t="str">
        <f>IF('Formulario PPGR3'!$G60="","",CONCATENATE('Formulario PPGR3'!$C60,".",'Formulario PPGR3'!$D60,".",'Formulario PPGR3'!$E60,".",'Formulario PPGR3'!$F60))</f>
        <v/>
      </c>
      <c r="C60" s="191" t="str">
        <f>IF('Formulario PPGR3'!$G60="","",'Formulario PPGR1'!#REF!)</f>
        <v/>
      </c>
      <c r="D60" s="191" t="str">
        <f>IF('Formulario PPGR3'!$G60="","",'Formulario PPGR1'!#REF!)</f>
        <v/>
      </c>
      <c r="E60" s="191" t="str">
        <f>IF('Formulario PPGR3'!$G60="","",'Formulario PPGR1'!#REF!)</f>
        <v/>
      </c>
      <c r="F60" s="191" t="str">
        <f>IF('Formulario PPGR3'!$G60="","",'Formulario PPGR1'!#REF!)</f>
        <v/>
      </c>
      <c r="G60" s="190"/>
      <c r="H60" s="507" t="str" cm="1">
        <f t="array" ref="H60">IF(Tabla1[[#This Row],[Código_Actividad]]="","",_xlfn.XLOOKUP(Tabla1[[#This Row],[Código_Actividad]],CodigoActividad,Tabla2[Actividades Programables Presupuestables],"",0))</f>
        <v/>
      </c>
      <c r="I60" s="508" t="str">
        <f>IFERROR(VLOOKUP('Formulario PPGR3'!$G60,'Formulario PPGR2'!$H$19:$V$286,15,FALSE),"")</f>
        <v/>
      </c>
      <c r="J60" s="513"/>
      <c r="K60" s="512"/>
      <c r="L60" s="509" t="str">
        <f>IF(Tabla1[[#This Row],[Descripción]]="","",_xlfn.XLOOKUP(Tabla1[[#This Row],[Descripción]],Tabla10[Descripción],Tabla10[Unidad de Medida],"",0))</f>
        <v/>
      </c>
      <c r="M60" s="299"/>
      <c r="N60" s="525" t="str">
        <f>IF(Tabla1[[#This Row],[Descripción]]="","",_xlfn.XLOOKUP(Tabla1[[#This Row],[Descripción]],Tabla10[Descripción],Tabla10[Precio Unitario],0))</f>
        <v/>
      </c>
      <c r="O60" s="525" t="str">
        <f>IF(Tabla1[[#This Row],[Cantidad de Insumos]]="","",Tabla1[[#This Row],[Precio Unitario]]*Tabla1[[#This Row],[Cantidad de Insumos]])</f>
        <v/>
      </c>
      <c r="P60" s="510" t="str">
        <f>IF(Tabla1[[#This Row],[Descripción]]="","",_xlfn.XLOOKUP(Tabla1[[#This Row],[Descripción]],Tabla10[Descripción],Tabla10[CODIGO PRESUPUESTARIO],0))</f>
        <v/>
      </c>
      <c r="Q60" s="511"/>
      <c r="R60" s="511" t="str">
        <f>IF(Tabla1[[#This Row],[Insumos]]="","",_xlfn.XLOOKUP(Tabla1[[#This Row],[Insumos]],Tabla10[Insumo],Tabla10[InsumoAbrev],"",0))</f>
        <v/>
      </c>
    </row>
    <row r="61" spans="2:18" ht="22.5" customHeight="1" x14ac:dyDescent="0.25">
      <c r="B61" s="191" t="str">
        <f>IF('Formulario PPGR3'!$G61="","",CONCATENATE('Formulario PPGR3'!$C61,".",'Formulario PPGR3'!$D61,".",'Formulario PPGR3'!$E61,".",'Formulario PPGR3'!$F61))</f>
        <v/>
      </c>
      <c r="C61" s="191" t="str">
        <f>IF('Formulario PPGR3'!$G61="","",'Formulario PPGR1'!#REF!)</f>
        <v/>
      </c>
      <c r="D61" s="191" t="str">
        <f>IF('Formulario PPGR3'!$G61="","",'Formulario PPGR1'!#REF!)</f>
        <v/>
      </c>
      <c r="E61" s="191" t="str">
        <f>IF('Formulario PPGR3'!$G61="","",'Formulario PPGR1'!#REF!)</f>
        <v/>
      </c>
      <c r="F61" s="191" t="str">
        <f>IF('Formulario PPGR3'!$G61="","",'Formulario PPGR1'!#REF!)</f>
        <v/>
      </c>
      <c r="G61" s="190"/>
      <c r="H61" s="507" t="str" cm="1">
        <f t="array" ref="H61">IF(Tabla1[[#This Row],[Código_Actividad]]="","",_xlfn.XLOOKUP(Tabla1[[#This Row],[Código_Actividad]],CodigoActividad,Tabla2[Actividades Programables Presupuestables],"",0))</f>
        <v/>
      </c>
      <c r="I61" s="508" t="str">
        <f>IFERROR(VLOOKUP('Formulario PPGR3'!$G61,'Formulario PPGR2'!$H$19:$V$286,15,FALSE),"")</f>
        <v/>
      </c>
      <c r="J61" s="513"/>
      <c r="K61" s="512"/>
      <c r="L61" s="509" t="str">
        <f>IF(Tabla1[[#This Row],[Descripción]]="","",_xlfn.XLOOKUP(Tabla1[[#This Row],[Descripción]],Tabla10[Descripción],Tabla10[Unidad de Medida],"",0))</f>
        <v/>
      </c>
      <c r="M61" s="299"/>
      <c r="N61" s="525" t="str">
        <f>IF(Tabla1[[#This Row],[Descripción]]="","",_xlfn.XLOOKUP(Tabla1[[#This Row],[Descripción]],Tabla10[Descripción],Tabla10[Precio Unitario],0))</f>
        <v/>
      </c>
      <c r="O61" s="525" t="str">
        <f>IF(Tabla1[[#This Row],[Cantidad de Insumos]]="","",Tabla1[[#This Row],[Precio Unitario]]*Tabla1[[#This Row],[Cantidad de Insumos]])</f>
        <v/>
      </c>
      <c r="P61" s="510" t="str">
        <f>IF(Tabla1[[#This Row],[Descripción]]="","",_xlfn.XLOOKUP(Tabla1[[#This Row],[Descripción]],Tabla10[Descripción],Tabla10[CODIGO PRESUPUESTARIO],0))</f>
        <v/>
      </c>
      <c r="Q61" s="511"/>
      <c r="R61" s="511" t="str">
        <f>IF(Tabla1[[#This Row],[Insumos]]="","",_xlfn.XLOOKUP(Tabla1[[#This Row],[Insumos]],Tabla10[Insumo],Tabla10[InsumoAbrev],"",0))</f>
        <v/>
      </c>
    </row>
    <row r="62" spans="2:18" ht="22.5" customHeight="1" x14ac:dyDescent="0.25">
      <c r="B62" s="191" t="str">
        <f>IF('Formulario PPGR3'!$G62="","",CONCATENATE('Formulario PPGR3'!$C62,".",'Formulario PPGR3'!$D62,".",'Formulario PPGR3'!$E62,".",'Formulario PPGR3'!$F62))</f>
        <v/>
      </c>
      <c r="C62" s="191" t="str">
        <f>IF('Formulario PPGR3'!$G62="","",'Formulario PPGR1'!#REF!)</f>
        <v/>
      </c>
      <c r="D62" s="191" t="str">
        <f>IF('Formulario PPGR3'!$G62="","",'Formulario PPGR1'!#REF!)</f>
        <v/>
      </c>
      <c r="E62" s="191" t="str">
        <f>IF('Formulario PPGR3'!$G62="","",'Formulario PPGR1'!#REF!)</f>
        <v/>
      </c>
      <c r="F62" s="191" t="str">
        <f>IF('Formulario PPGR3'!$G62="","",'Formulario PPGR1'!#REF!)</f>
        <v/>
      </c>
      <c r="G62" s="190"/>
      <c r="H62" s="507" t="str" cm="1">
        <f t="array" ref="H62">IF(Tabla1[[#This Row],[Código_Actividad]]="","",_xlfn.XLOOKUP(Tabla1[[#This Row],[Código_Actividad]],CodigoActividad,Tabla2[Actividades Programables Presupuestables],"",0))</f>
        <v/>
      </c>
      <c r="I62" s="508" t="str">
        <f>IFERROR(VLOOKUP('Formulario PPGR3'!$G62,'Formulario PPGR2'!$H$19:$V$286,15,FALSE),"")</f>
        <v/>
      </c>
      <c r="J62" s="513"/>
      <c r="K62" s="512"/>
      <c r="L62" s="509" t="str">
        <f>IF(Tabla1[[#This Row],[Descripción]]="","",_xlfn.XLOOKUP(Tabla1[[#This Row],[Descripción]],Tabla10[Descripción],Tabla10[Unidad de Medida],"",0))</f>
        <v/>
      </c>
      <c r="M62" s="299"/>
      <c r="N62" s="525" t="str">
        <f>IF(Tabla1[[#This Row],[Descripción]]="","",_xlfn.XLOOKUP(Tabla1[[#This Row],[Descripción]],Tabla10[Descripción],Tabla10[Precio Unitario],0))</f>
        <v/>
      </c>
      <c r="O62" s="525" t="str">
        <f>IF(Tabla1[[#This Row],[Cantidad de Insumos]]="","",Tabla1[[#This Row],[Precio Unitario]]*Tabla1[[#This Row],[Cantidad de Insumos]])</f>
        <v/>
      </c>
      <c r="P62" s="510" t="str">
        <f>IF(Tabla1[[#This Row],[Descripción]]="","",_xlfn.XLOOKUP(Tabla1[[#This Row],[Descripción]],Tabla10[Descripción],Tabla10[CODIGO PRESUPUESTARIO],0))</f>
        <v/>
      </c>
      <c r="Q62" s="511"/>
      <c r="R62" s="511" t="str">
        <f>IF(Tabla1[[#This Row],[Insumos]]="","",_xlfn.XLOOKUP(Tabla1[[#This Row],[Insumos]],Tabla10[Insumo],Tabla10[InsumoAbrev],"",0))</f>
        <v/>
      </c>
    </row>
    <row r="63" spans="2:18" ht="22.5" customHeight="1" x14ac:dyDescent="0.25">
      <c r="B63" s="191" t="str">
        <f>IF('Formulario PPGR3'!$G63="","",CONCATENATE('Formulario PPGR3'!$C63,".",'Formulario PPGR3'!$D63,".",'Formulario PPGR3'!$E63,".",'Formulario PPGR3'!$F63))</f>
        <v/>
      </c>
      <c r="C63" s="191" t="str">
        <f>IF('Formulario PPGR3'!$G63="","",'Formulario PPGR1'!#REF!)</f>
        <v/>
      </c>
      <c r="D63" s="191" t="str">
        <f>IF('Formulario PPGR3'!$G63="","",'Formulario PPGR1'!#REF!)</f>
        <v/>
      </c>
      <c r="E63" s="191" t="str">
        <f>IF('Formulario PPGR3'!$G63="","",'Formulario PPGR1'!#REF!)</f>
        <v/>
      </c>
      <c r="F63" s="191" t="str">
        <f>IF('Formulario PPGR3'!$G63="","",'Formulario PPGR1'!#REF!)</f>
        <v/>
      </c>
      <c r="G63" s="190"/>
      <c r="H63" s="507" t="str" cm="1">
        <f t="array" ref="H63">IF(Tabla1[[#This Row],[Código_Actividad]]="","",_xlfn.XLOOKUP(Tabla1[[#This Row],[Código_Actividad]],CodigoActividad,Tabla2[Actividades Programables Presupuestables],"",0))</f>
        <v/>
      </c>
      <c r="I63" s="508" t="str">
        <f>IFERROR(VLOOKUP('Formulario PPGR3'!$G63,'Formulario PPGR2'!$H$19:$V$286,15,FALSE),"")</f>
        <v/>
      </c>
      <c r="J63" s="513"/>
      <c r="K63" s="512"/>
      <c r="L63" s="509" t="str">
        <f>IF(Tabla1[[#This Row],[Descripción]]="","",_xlfn.XLOOKUP(Tabla1[[#This Row],[Descripción]],Tabla10[Descripción],Tabla10[Unidad de Medida],"",0))</f>
        <v/>
      </c>
      <c r="M63" s="299"/>
      <c r="N63" s="525" t="str">
        <f>IF(Tabla1[[#This Row],[Descripción]]="","",_xlfn.XLOOKUP(Tabla1[[#This Row],[Descripción]],Tabla10[Descripción],Tabla10[Precio Unitario],0))</f>
        <v/>
      </c>
      <c r="O63" s="525" t="str">
        <f>IF(Tabla1[[#This Row],[Cantidad de Insumos]]="","",Tabla1[[#This Row],[Precio Unitario]]*Tabla1[[#This Row],[Cantidad de Insumos]])</f>
        <v/>
      </c>
      <c r="P63" s="510" t="str">
        <f>IF(Tabla1[[#This Row],[Descripción]]="","",_xlfn.XLOOKUP(Tabla1[[#This Row],[Descripción]],Tabla10[Descripción],Tabla10[CODIGO PRESUPUESTARIO],0))</f>
        <v/>
      </c>
      <c r="Q63" s="511"/>
      <c r="R63" s="511" t="str">
        <f>IF(Tabla1[[#This Row],[Insumos]]="","",_xlfn.XLOOKUP(Tabla1[[#This Row],[Insumos]],Tabla10[Insumo],Tabla10[InsumoAbrev],"",0))</f>
        <v/>
      </c>
    </row>
    <row r="64" spans="2:18" ht="22.5" customHeight="1" x14ac:dyDescent="0.25">
      <c r="B64" s="191" t="str">
        <f>IF('Formulario PPGR3'!$G64="","",CONCATENATE('Formulario PPGR3'!$C64,".",'Formulario PPGR3'!$D64,".",'Formulario PPGR3'!$E64,".",'Formulario PPGR3'!$F64))</f>
        <v/>
      </c>
      <c r="C64" s="191" t="str">
        <f>IF('Formulario PPGR3'!$G64="","",'Formulario PPGR1'!#REF!)</f>
        <v/>
      </c>
      <c r="D64" s="191" t="str">
        <f>IF('Formulario PPGR3'!$G64="","",'Formulario PPGR1'!#REF!)</f>
        <v/>
      </c>
      <c r="E64" s="191" t="str">
        <f>IF('Formulario PPGR3'!$G64="","",'Formulario PPGR1'!#REF!)</f>
        <v/>
      </c>
      <c r="F64" s="191" t="str">
        <f>IF('Formulario PPGR3'!$G64="","",'Formulario PPGR1'!#REF!)</f>
        <v/>
      </c>
      <c r="G64" s="190"/>
      <c r="H64" s="507" t="str" cm="1">
        <f t="array" ref="H64">IF(Tabla1[[#This Row],[Código_Actividad]]="","",_xlfn.XLOOKUP(Tabla1[[#This Row],[Código_Actividad]],CodigoActividad,Tabla2[Actividades Programables Presupuestables],"",0))</f>
        <v/>
      </c>
      <c r="I64" s="508" t="str">
        <f>IFERROR(VLOOKUP('Formulario PPGR3'!$G64,'Formulario PPGR2'!$H$19:$V$286,15,FALSE),"")</f>
        <v/>
      </c>
      <c r="J64" s="513"/>
      <c r="K64" s="512"/>
      <c r="L64" s="509" t="str">
        <f>IF(Tabla1[[#This Row],[Descripción]]="","",_xlfn.XLOOKUP(Tabla1[[#This Row],[Descripción]],Tabla10[Descripción],Tabla10[Unidad de Medida],"",0))</f>
        <v/>
      </c>
      <c r="M64" s="299"/>
      <c r="N64" s="525" t="str">
        <f>IF(Tabla1[[#This Row],[Descripción]]="","",_xlfn.XLOOKUP(Tabla1[[#This Row],[Descripción]],Tabla10[Descripción],Tabla10[Precio Unitario],0))</f>
        <v/>
      </c>
      <c r="O64" s="525" t="str">
        <f>IF(Tabla1[[#This Row],[Cantidad de Insumos]]="","",Tabla1[[#This Row],[Precio Unitario]]*Tabla1[[#This Row],[Cantidad de Insumos]])</f>
        <v/>
      </c>
      <c r="P64" s="510" t="str">
        <f>IF(Tabla1[[#This Row],[Descripción]]="","",_xlfn.XLOOKUP(Tabla1[[#This Row],[Descripción]],Tabla10[Descripción],Tabla10[CODIGO PRESUPUESTARIO],0))</f>
        <v/>
      </c>
      <c r="Q64" s="511"/>
      <c r="R64" s="511" t="str">
        <f>IF(Tabla1[[#This Row],[Insumos]]="","",_xlfn.XLOOKUP(Tabla1[[#This Row],[Insumos]],Tabla10[Insumo],Tabla10[InsumoAbrev],"",0))</f>
        <v/>
      </c>
    </row>
    <row r="65" spans="2:18" ht="22.5" customHeight="1" x14ac:dyDescent="0.25">
      <c r="B65" s="191" t="str">
        <f>IF('Formulario PPGR3'!$G65="","",CONCATENATE('Formulario PPGR3'!$C65,".",'Formulario PPGR3'!$D65,".",'Formulario PPGR3'!$E65,".",'Formulario PPGR3'!$F65))</f>
        <v/>
      </c>
      <c r="C65" s="191" t="str">
        <f>IF('Formulario PPGR3'!$G65="","",'Formulario PPGR1'!#REF!)</f>
        <v/>
      </c>
      <c r="D65" s="191" t="str">
        <f>IF('Formulario PPGR3'!$G65="","",'Formulario PPGR1'!#REF!)</f>
        <v/>
      </c>
      <c r="E65" s="191" t="str">
        <f>IF('Formulario PPGR3'!$G65="","",'Formulario PPGR1'!#REF!)</f>
        <v/>
      </c>
      <c r="F65" s="191" t="str">
        <f>IF('Formulario PPGR3'!$G65="","",'Formulario PPGR1'!#REF!)</f>
        <v/>
      </c>
      <c r="G65" s="190"/>
      <c r="H65" s="507" t="str" cm="1">
        <f t="array" ref="H65">IF(Tabla1[[#This Row],[Código_Actividad]]="","",_xlfn.XLOOKUP(Tabla1[[#This Row],[Código_Actividad]],CodigoActividad,Tabla2[Actividades Programables Presupuestables],"",0))</f>
        <v/>
      </c>
      <c r="I65" s="508" t="str">
        <f>IFERROR(VLOOKUP('Formulario PPGR3'!$G65,'Formulario PPGR2'!$H$19:$V$286,15,FALSE),"")</f>
        <v/>
      </c>
      <c r="J65" s="513"/>
      <c r="K65" s="512"/>
      <c r="L65" s="509" t="str">
        <f>IF(Tabla1[[#This Row],[Descripción]]="","",_xlfn.XLOOKUP(Tabla1[[#This Row],[Descripción]],Tabla10[Descripción],Tabla10[Unidad de Medida],"",0))</f>
        <v/>
      </c>
      <c r="M65" s="299"/>
      <c r="N65" s="525" t="str">
        <f>IF(Tabla1[[#This Row],[Descripción]]="","",_xlfn.XLOOKUP(Tabla1[[#This Row],[Descripción]],Tabla10[Descripción],Tabla10[Precio Unitario],0))</f>
        <v/>
      </c>
      <c r="O65" s="525" t="str">
        <f>IF(Tabla1[[#This Row],[Cantidad de Insumos]]="","",Tabla1[[#This Row],[Precio Unitario]]*Tabla1[[#This Row],[Cantidad de Insumos]])</f>
        <v/>
      </c>
      <c r="P65" s="510" t="str">
        <f>IF(Tabla1[[#This Row],[Descripción]]="","",_xlfn.XLOOKUP(Tabla1[[#This Row],[Descripción]],Tabla10[Descripción],Tabla10[CODIGO PRESUPUESTARIO],0))</f>
        <v/>
      </c>
      <c r="Q65" s="511"/>
      <c r="R65" s="511" t="str">
        <f>IF(Tabla1[[#This Row],[Insumos]]="","",_xlfn.XLOOKUP(Tabla1[[#This Row],[Insumos]],Tabla10[Insumo],Tabla10[InsumoAbrev],"",0))</f>
        <v/>
      </c>
    </row>
    <row r="66" spans="2:18" ht="22.5" customHeight="1" x14ac:dyDescent="0.25">
      <c r="B66" s="191" t="str">
        <f>IF('Formulario PPGR3'!$G66="","",CONCATENATE('Formulario PPGR3'!$C66,".",'Formulario PPGR3'!$D66,".",'Formulario PPGR3'!$E66,".",'Formulario PPGR3'!$F66))</f>
        <v/>
      </c>
      <c r="C66" s="191" t="str">
        <f>IF('Formulario PPGR3'!$G66="","",'Formulario PPGR1'!#REF!)</f>
        <v/>
      </c>
      <c r="D66" s="191" t="str">
        <f>IF('Formulario PPGR3'!$G66="","",'Formulario PPGR1'!#REF!)</f>
        <v/>
      </c>
      <c r="E66" s="191" t="str">
        <f>IF('Formulario PPGR3'!$G66="","",'Formulario PPGR1'!#REF!)</f>
        <v/>
      </c>
      <c r="F66" s="191" t="str">
        <f>IF('Formulario PPGR3'!$G66="","",'Formulario PPGR1'!#REF!)</f>
        <v/>
      </c>
      <c r="G66" s="190"/>
      <c r="H66" s="507" t="str" cm="1">
        <f t="array" ref="H66">IF(Tabla1[[#This Row],[Código_Actividad]]="","",_xlfn.XLOOKUP(Tabla1[[#This Row],[Código_Actividad]],CodigoActividad,Tabla2[Actividades Programables Presupuestables],"",0))</f>
        <v/>
      </c>
      <c r="I66" s="508" t="str">
        <f>IFERROR(VLOOKUP('Formulario PPGR3'!$G66,'Formulario PPGR2'!$H$19:$V$286,15,FALSE),"")</f>
        <v/>
      </c>
      <c r="J66" s="513"/>
      <c r="K66" s="512"/>
      <c r="L66" s="509" t="str">
        <f>IF(Tabla1[[#This Row],[Descripción]]="","",_xlfn.XLOOKUP(Tabla1[[#This Row],[Descripción]],Tabla10[Descripción],Tabla10[Unidad de Medida],"",0))</f>
        <v/>
      </c>
      <c r="M66" s="299"/>
      <c r="N66" s="525" t="str">
        <f>IF(Tabla1[[#This Row],[Descripción]]="","",_xlfn.XLOOKUP(Tabla1[[#This Row],[Descripción]],Tabla10[Descripción],Tabla10[Precio Unitario],0))</f>
        <v/>
      </c>
      <c r="O66" s="525" t="str">
        <f>IF(Tabla1[[#This Row],[Cantidad de Insumos]]="","",Tabla1[[#This Row],[Precio Unitario]]*Tabla1[[#This Row],[Cantidad de Insumos]])</f>
        <v/>
      </c>
      <c r="P66" s="510" t="str">
        <f>IF(Tabla1[[#This Row],[Descripción]]="","",_xlfn.XLOOKUP(Tabla1[[#This Row],[Descripción]],Tabla10[Descripción],Tabla10[CODIGO PRESUPUESTARIO],0))</f>
        <v/>
      </c>
      <c r="Q66" s="511"/>
      <c r="R66" s="511" t="str">
        <f>IF(Tabla1[[#This Row],[Insumos]]="","",_xlfn.XLOOKUP(Tabla1[[#This Row],[Insumos]],Tabla10[Insumo],Tabla10[InsumoAbrev],"",0))</f>
        <v/>
      </c>
    </row>
    <row r="67" spans="2:18" ht="22.5" customHeight="1" x14ac:dyDescent="0.25">
      <c r="B67" s="191" t="str">
        <f>IF('Formulario PPGR3'!$G67="","",CONCATENATE('Formulario PPGR3'!$C67,".",'Formulario PPGR3'!$D67,".",'Formulario PPGR3'!$E67,".",'Formulario PPGR3'!$F67))</f>
        <v/>
      </c>
      <c r="C67" s="191" t="str">
        <f>IF('Formulario PPGR3'!$G67="","",'Formulario PPGR1'!#REF!)</f>
        <v/>
      </c>
      <c r="D67" s="191" t="str">
        <f>IF('Formulario PPGR3'!$G67="","",'Formulario PPGR1'!#REF!)</f>
        <v/>
      </c>
      <c r="E67" s="191" t="str">
        <f>IF('Formulario PPGR3'!$G67="","",'Formulario PPGR1'!#REF!)</f>
        <v/>
      </c>
      <c r="F67" s="191" t="str">
        <f>IF('Formulario PPGR3'!$G67="","",'Formulario PPGR1'!#REF!)</f>
        <v/>
      </c>
      <c r="G67" s="190"/>
      <c r="H67" s="507" t="str" cm="1">
        <f t="array" ref="H67">IF(Tabla1[[#This Row],[Código_Actividad]]="","",_xlfn.XLOOKUP(Tabla1[[#This Row],[Código_Actividad]],CodigoActividad,Tabla2[Actividades Programables Presupuestables],"",0))</f>
        <v/>
      </c>
      <c r="I67" s="508" t="str">
        <f>IFERROR(VLOOKUP('Formulario PPGR3'!$G67,'Formulario PPGR2'!$H$19:$V$286,15,FALSE),"")</f>
        <v/>
      </c>
      <c r="J67" s="513"/>
      <c r="K67" s="512"/>
      <c r="L67" s="509" t="str">
        <f>IF(Tabla1[[#This Row],[Descripción]]="","",_xlfn.XLOOKUP(Tabla1[[#This Row],[Descripción]],Tabla10[Descripción],Tabla10[Unidad de Medida],"",0))</f>
        <v/>
      </c>
      <c r="M67" s="299"/>
      <c r="N67" s="525" t="str">
        <f>IF(Tabla1[[#This Row],[Descripción]]="","",_xlfn.XLOOKUP(Tabla1[[#This Row],[Descripción]],Tabla10[Descripción],Tabla10[Precio Unitario],0))</f>
        <v/>
      </c>
      <c r="O67" s="525" t="str">
        <f>IF(Tabla1[[#This Row],[Cantidad de Insumos]]="","",Tabla1[[#This Row],[Precio Unitario]]*Tabla1[[#This Row],[Cantidad de Insumos]])</f>
        <v/>
      </c>
      <c r="P67" s="510" t="str">
        <f>IF(Tabla1[[#This Row],[Descripción]]="","",_xlfn.XLOOKUP(Tabla1[[#This Row],[Descripción]],Tabla10[Descripción],Tabla10[CODIGO PRESUPUESTARIO],0))</f>
        <v/>
      </c>
      <c r="Q67" s="511"/>
      <c r="R67" s="511" t="str">
        <f>IF(Tabla1[[#This Row],[Insumos]]="","",_xlfn.XLOOKUP(Tabla1[[#This Row],[Insumos]],Tabla10[Insumo],Tabla10[InsumoAbrev],"",0))</f>
        <v/>
      </c>
    </row>
    <row r="68" spans="2:18" ht="22.5" customHeight="1" x14ac:dyDescent="0.25">
      <c r="B68" s="191" t="str">
        <f>IF('Formulario PPGR3'!$G68="","",CONCATENATE('Formulario PPGR3'!$C68,".",'Formulario PPGR3'!$D68,".",'Formulario PPGR3'!$E68,".",'Formulario PPGR3'!$F68))</f>
        <v/>
      </c>
      <c r="C68" s="191" t="str">
        <f>IF('Formulario PPGR3'!$G68="","",'Formulario PPGR1'!#REF!)</f>
        <v/>
      </c>
      <c r="D68" s="191" t="str">
        <f>IF('Formulario PPGR3'!$G68="","",'Formulario PPGR1'!#REF!)</f>
        <v/>
      </c>
      <c r="E68" s="191" t="str">
        <f>IF('Formulario PPGR3'!$G68="","",'Formulario PPGR1'!#REF!)</f>
        <v/>
      </c>
      <c r="F68" s="191" t="str">
        <f>IF('Formulario PPGR3'!$G68="","",'Formulario PPGR1'!#REF!)</f>
        <v/>
      </c>
      <c r="G68" s="190"/>
      <c r="H68" s="507" t="str" cm="1">
        <f t="array" ref="H68">IF(Tabla1[[#This Row],[Código_Actividad]]="","",_xlfn.XLOOKUP(Tabla1[[#This Row],[Código_Actividad]],CodigoActividad,Tabla2[Actividades Programables Presupuestables],"",0))</f>
        <v/>
      </c>
      <c r="I68" s="508" t="str">
        <f>IFERROR(VLOOKUP('Formulario PPGR3'!$G68,'Formulario PPGR2'!$H$19:$V$286,15,FALSE),"")</f>
        <v/>
      </c>
      <c r="J68" s="513"/>
      <c r="K68" s="512"/>
      <c r="L68" s="509" t="str">
        <f>IF(Tabla1[[#This Row],[Descripción]]="","",_xlfn.XLOOKUP(Tabla1[[#This Row],[Descripción]],Tabla10[Descripción],Tabla10[Unidad de Medida],"",0))</f>
        <v/>
      </c>
      <c r="M68" s="299"/>
      <c r="N68" s="525" t="str">
        <f>IF(Tabla1[[#This Row],[Descripción]]="","",_xlfn.XLOOKUP(Tabla1[[#This Row],[Descripción]],Tabla10[Descripción],Tabla10[Precio Unitario],0))</f>
        <v/>
      </c>
      <c r="O68" s="525" t="str">
        <f>IF(Tabla1[[#This Row],[Cantidad de Insumos]]="","",Tabla1[[#This Row],[Precio Unitario]]*Tabla1[[#This Row],[Cantidad de Insumos]])</f>
        <v/>
      </c>
      <c r="P68" s="510" t="str">
        <f>IF(Tabla1[[#This Row],[Descripción]]="","",_xlfn.XLOOKUP(Tabla1[[#This Row],[Descripción]],Tabla10[Descripción],Tabla10[CODIGO PRESUPUESTARIO],0))</f>
        <v/>
      </c>
      <c r="Q68" s="511"/>
      <c r="R68" s="511" t="str">
        <f>IF(Tabla1[[#This Row],[Insumos]]="","",_xlfn.XLOOKUP(Tabla1[[#This Row],[Insumos]],Tabla10[Insumo],Tabla10[InsumoAbrev],"",0))</f>
        <v/>
      </c>
    </row>
    <row r="69" spans="2:18" ht="22.5" customHeight="1" x14ac:dyDescent="0.25">
      <c r="B69" s="191" t="str">
        <f>IF('Formulario PPGR3'!$G69="","",CONCATENATE('Formulario PPGR3'!$C69,".",'Formulario PPGR3'!$D69,".",'Formulario PPGR3'!$E69,".",'Formulario PPGR3'!$F69))</f>
        <v/>
      </c>
      <c r="C69" s="191" t="str">
        <f>IF('Formulario PPGR3'!$G69="","",'Formulario PPGR1'!#REF!)</f>
        <v/>
      </c>
      <c r="D69" s="191" t="str">
        <f>IF('Formulario PPGR3'!$G69="","",'Formulario PPGR1'!#REF!)</f>
        <v/>
      </c>
      <c r="E69" s="191" t="str">
        <f>IF('Formulario PPGR3'!$G69="","",'Formulario PPGR1'!#REF!)</f>
        <v/>
      </c>
      <c r="F69" s="191" t="str">
        <f>IF('Formulario PPGR3'!$G69="","",'Formulario PPGR1'!#REF!)</f>
        <v/>
      </c>
      <c r="G69" s="190"/>
      <c r="H69" s="507" t="str" cm="1">
        <f t="array" ref="H69">IF(Tabla1[[#This Row],[Código_Actividad]]="","",_xlfn.XLOOKUP(Tabla1[[#This Row],[Código_Actividad]],CodigoActividad,Tabla2[Actividades Programables Presupuestables],"",0))</f>
        <v/>
      </c>
      <c r="I69" s="508" t="str">
        <f>IFERROR(VLOOKUP('Formulario PPGR3'!$G69,'Formulario PPGR2'!$H$19:$V$286,15,FALSE),"")</f>
        <v/>
      </c>
      <c r="J69" s="513"/>
      <c r="K69" s="512"/>
      <c r="L69" s="509" t="str">
        <f>IF(Tabla1[[#This Row],[Descripción]]="","",_xlfn.XLOOKUP(Tabla1[[#This Row],[Descripción]],Tabla10[Descripción],Tabla10[Unidad de Medida],"",0))</f>
        <v/>
      </c>
      <c r="M69" s="299"/>
      <c r="N69" s="525" t="str">
        <f>IF(Tabla1[[#This Row],[Descripción]]="","",_xlfn.XLOOKUP(Tabla1[[#This Row],[Descripción]],Tabla10[Descripción],Tabla10[Precio Unitario],0))</f>
        <v/>
      </c>
      <c r="O69" s="525" t="str">
        <f>IF(Tabla1[[#This Row],[Cantidad de Insumos]]="","",Tabla1[[#This Row],[Precio Unitario]]*Tabla1[[#This Row],[Cantidad de Insumos]])</f>
        <v/>
      </c>
      <c r="P69" s="510" t="str">
        <f>IF(Tabla1[[#This Row],[Descripción]]="","",_xlfn.XLOOKUP(Tabla1[[#This Row],[Descripción]],Tabla10[Descripción],Tabla10[CODIGO PRESUPUESTARIO],0))</f>
        <v/>
      </c>
      <c r="Q69" s="511"/>
      <c r="R69" s="511" t="str">
        <f>IF(Tabla1[[#This Row],[Insumos]]="","",_xlfn.XLOOKUP(Tabla1[[#This Row],[Insumos]],Tabla10[Insumo],Tabla10[InsumoAbrev],"",0))</f>
        <v/>
      </c>
    </row>
    <row r="70" spans="2:18" ht="22.5" customHeight="1" x14ac:dyDescent="0.25">
      <c r="B70" s="191" t="str">
        <f>IF('Formulario PPGR3'!$G70="","",CONCATENATE('Formulario PPGR3'!$C70,".",'Formulario PPGR3'!$D70,".",'Formulario PPGR3'!$E70,".",'Formulario PPGR3'!$F70))</f>
        <v/>
      </c>
      <c r="C70" s="191" t="str">
        <f>IF('Formulario PPGR3'!$G70="","",'Formulario PPGR1'!#REF!)</f>
        <v/>
      </c>
      <c r="D70" s="191" t="str">
        <f>IF('Formulario PPGR3'!$G70="","",'Formulario PPGR1'!#REF!)</f>
        <v/>
      </c>
      <c r="E70" s="191" t="str">
        <f>IF('Formulario PPGR3'!$G70="","",'Formulario PPGR1'!#REF!)</f>
        <v/>
      </c>
      <c r="F70" s="191" t="str">
        <f>IF('Formulario PPGR3'!$G70="","",'Formulario PPGR1'!#REF!)</f>
        <v/>
      </c>
      <c r="G70" s="190"/>
      <c r="H70" s="507" t="str" cm="1">
        <f t="array" ref="H70">IF(Tabla1[[#This Row],[Código_Actividad]]="","",_xlfn.XLOOKUP(Tabla1[[#This Row],[Código_Actividad]],CodigoActividad,Tabla2[Actividades Programables Presupuestables],"",0))</f>
        <v/>
      </c>
      <c r="I70" s="508" t="str">
        <f>IFERROR(VLOOKUP('Formulario PPGR3'!$G70,'Formulario PPGR2'!$H$19:$V$286,15,FALSE),"")</f>
        <v/>
      </c>
      <c r="J70" s="513"/>
      <c r="K70" s="512"/>
      <c r="L70" s="509" t="str">
        <f>IF(Tabla1[[#This Row],[Descripción]]="","",_xlfn.XLOOKUP(Tabla1[[#This Row],[Descripción]],Tabla10[Descripción],Tabla10[Unidad de Medida],"",0))</f>
        <v/>
      </c>
      <c r="M70" s="299"/>
      <c r="N70" s="525" t="str">
        <f>IF(Tabla1[[#This Row],[Descripción]]="","",_xlfn.XLOOKUP(Tabla1[[#This Row],[Descripción]],Tabla10[Descripción],Tabla10[Precio Unitario],0))</f>
        <v/>
      </c>
      <c r="O70" s="525" t="str">
        <f>IF(Tabla1[[#This Row],[Cantidad de Insumos]]="","",Tabla1[[#This Row],[Precio Unitario]]*Tabla1[[#This Row],[Cantidad de Insumos]])</f>
        <v/>
      </c>
      <c r="P70" s="510" t="str">
        <f>IF(Tabla1[[#This Row],[Descripción]]="","",_xlfn.XLOOKUP(Tabla1[[#This Row],[Descripción]],Tabla10[Descripción],Tabla10[CODIGO PRESUPUESTARIO],0))</f>
        <v/>
      </c>
      <c r="Q70" s="511"/>
      <c r="R70" s="511" t="str">
        <f>IF(Tabla1[[#This Row],[Insumos]]="","",_xlfn.XLOOKUP(Tabla1[[#This Row],[Insumos]],Tabla10[Insumo],Tabla10[InsumoAbrev],"",0))</f>
        <v/>
      </c>
    </row>
    <row r="71" spans="2:18" ht="22.5" customHeight="1" x14ac:dyDescent="0.25">
      <c r="B71" s="191" t="str">
        <f>IF('Formulario PPGR3'!$G71="","",CONCATENATE('Formulario PPGR3'!$C71,".",'Formulario PPGR3'!$D71,".",'Formulario PPGR3'!$E71,".",'Formulario PPGR3'!$F71))</f>
        <v/>
      </c>
      <c r="C71" s="191" t="str">
        <f>IF('Formulario PPGR3'!$G71="","",'Formulario PPGR1'!#REF!)</f>
        <v/>
      </c>
      <c r="D71" s="191" t="str">
        <f>IF('Formulario PPGR3'!$G71="","",'Formulario PPGR1'!#REF!)</f>
        <v/>
      </c>
      <c r="E71" s="191" t="str">
        <f>IF('Formulario PPGR3'!$G71="","",'Formulario PPGR1'!#REF!)</f>
        <v/>
      </c>
      <c r="F71" s="191" t="str">
        <f>IF('Formulario PPGR3'!$G71="","",'Formulario PPGR1'!#REF!)</f>
        <v/>
      </c>
      <c r="G71" s="190"/>
      <c r="H71" s="507" t="str" cm="1">
        <f t="array" ref="H71">IF(Tabla1[[#This Row],[Código_Actividad]]="","",_xlfn.XLOOKUP(Tabla1[[#This Row],[Código_Actividad]],CodigoActividad,Tabla2[Actividades Programables Presupuestables],"",0))</f>
        <v/>
      </c>
      <c r="I71" s="508" t="str">
        <f>IFERROR(VLOOKUP('Formulario PPGR3'!$G71,'Formulario PPGR2'!$H$19:$V$286,15,FALSE),"")</f>
        <v/>
      </c>
      <c r="J71" s="513"/>
      <c r="K71" s="512"/>
      <c r="L71" s="509" t="str">
        <f>IF(Tabla1[[#This Row],[Descripción]]="","",_xlfn.XLOOKUP(Tabla1[[#This Row],[Descripción]],Tabla10[Descripción],Tabla10[Unidad de Medida],"",0))</f>
        <v/>
      </c>
      <c r="M71" s="299"/>
      <c r="N71" s="525" t="str">
        <f>IF(Tabla1[[#This Row],[Descripción]]="","",_xlfn.XLOOKUP(Tabla1[[#This Row],[Descripción]],Tabla10[Descripción],Tabla10[Precio Unitario],0))</f>
        <v/>
      </c>
      <c r="O71" s="525" t="str">
        <f>IF(Tabla1[[#This Row],[Cantidad de Insumos]]="","",Tabla1[[#This Row],[Precio Unitario]]*Tabla1[[#This Row],[Cantidad de Insumos]])</f>
        <v/>
      </c>
      <c r="P71" s="510" t="str">
        <f>IF(Tabla1[[#This Row],[Descripción]]="","",_xlfn.XLOOKUP(Tabla1[[#This Row],[Descripción]],Tabla10[Descripción],Tabla10[CODIGO PRESUPUESTARIO],0))</f>
        <v/>
      </c>
      <c r="Q71" s="511"/>
      <c r="R71" s="511" t="str">
        <f>IF(Tabla1[[#This Row],[Insumos]]="","",_xlfn.XLOOKUP(Tabla1[[#This Row],[Insumos]],Tabla10[Insumo],Tabla10[InsumoAbrev],"",0))</f>
        <v/>
      </c>
    </row>
    <row r="72" spans="2:18" ht="22.5" customHeight="1" x14ac:dyDescent="0.25">
      <c r="B72" s="191" t="str">
        <f>IF('Formulario PPGR3'!$G72="","",CONCATENATE('Formulario PPGR3'!$C72,".",'Formulario PPGR3'!$D72,".",'Formulario PPGR3'!$E72,".",'Formulario PPGR3'!$F72))</f>
        <v/>
      </c>
      <c r="C72" s="191" t="str">
        <f>IF('Formulario PPGR3'!$G72="","",'Formulario PPGR1'!#REF!)</f>
        <v/>
      </c>
      <c r="D72" s="191" t="str">
        <f>IF('Formulario PPGR3'!$G72="","",'Formulario PPGR1'!#REF!)</f>
        <v/>
      </c>
      <c r="E72" s="191" t="str">
        <f>IF('Formulario PPGR3'!$G72="","",'Formulario PPGR1'!#REF!)</f>
        <v/>
      </c>
      <c r="F72" s="191" t="str">
        <f>IF('Formulario PPGR3'!$G72="","",'Formulario PPGR1'!#REF!)</f>
        <v/>
      </c>
      <c r="G72" s="190"/>
      <c r="H72" s="507" t="str" cm="1">
        <f t="array" ref="H72">IF(Tabla1[[#This Row],[Código_Actividad]]="","",_xlfn.XLOOKUP(Tabla1[[#This Row],[Código_Actividad]],CodigoActividad,Tabla2[Actividades Programables Presupuestables],"",0))</f>
        <v/>
      </c>
      <c r="I72" s="508" t="str">
        <f>IFERROR(VLOOKUP('Formulario PPGR3'!$G72,'Formulario PPGR2'!$H$19:$V$286,15,FALSE),"")</f>
        <v/>
      </c>
      <c r="J72" s="513"/>
      <c r="K72" s="512"/>
      <c r="L72" s="509" t="str">
        <f>IF(Tabla1[[#This Row],[Descripción]]="","",_xlfn.XLOOKUP(Tabla1[[#This Row],[Descripción]],Tabla10[Descripción],Tabla10[Unidad de Medida],"",0))</f>
        <v/>
      </c>
      <c r="M72" s="299"/>
      <c r="N72" s="525" t="str">
        <f>IF(Tabla1[[#This Row],[Descripción]]="","",_xlfn.XLOOKUP(Tabla1[[#This Row],[Descripción]],Tabla10[Descripción],Tabla10[Precio Unitario],0))</f>
        <v/>
      </c>
      <c r="O72" s="525" t="str">
        <f>IF(Tabla1[[#This Row],[Cantidad de Insumos]]="","",Tabla1[[#This Row],[Precio Unitario]]*Tabla1[[#This Row],[Cantidad de Insumos]])</f>
        <v/>
      </c>
      <c r="P72" s="510" t="str">
        <f>IF(Tabla1[[#This Row],[Descripción]]="","",_xlfn.XLOOKUP(Tabla1[[#This Row],[Descripción]],Tabla10[Descripción],Tabla10[CODIGO PRESUPUESTARIO],0))</f>
        <v/>
      </c>
      <c r="Q72" s="511"/>
      <c r="R72" s="511" t="str">
        <f>IF(Tabla1[[#This Row],[Insumos]]="","",_xlfn.XLOOKUP(Tabla1[[#This Row],[Insumos]],Tabla10[Insumo],Tabla10[InsumoAbrev],"",0))</f>
        <v/>
      </c>
    </row>
    <row r="73" spans="2:18" ht="22.5" customHeight="1" x14ac:dyDescent="0.25">
      <c r="B73" s="191" t="str">
        <f>IF('Formulario PPGR3'!$G73="","",CONCATENATE('Formulario PPGR3'!$C73,".",'Formulario PPGR3'!$D73,".",'Formulario PPGR3'!$E73,".",'Formulario PPGR3'!$F73))</f>
        <v/>
      </c>
      <c r="C73" s="191" t="str">
        <f>IF('Formulario PPGR3'!$G73="","",'Formulario PPGR1'!#REF!)</f>
        <v/>
      </c>
      <c r="D73" s="191" t="str">
        <f>IF('Formulario PPGR3'!$G73="","",'Formulario PPGR1'!#REF!)</f>
        <v/>
      </c>
      <c r="E73" s="191" t="str">
        <f>IF('Formulario PPGR3'!$G73="","",'Formulario PPGR1'!#REF!)</f>
        <v/>
      </c>
      <c r="F73" s="191" t="str">
        <f>IF('Formulario PPGR3'!$G73="","",'Formulario PPGR1'!#REF!)</f>
        <v/>
      </c>
      <c r="G73" s="190"/>
      <c r="H73" s="507" t="str" cm="1">
        <f t="array" ref="H73">IF(Tabla1[[#This Row],[Código_Actividad]]="","",_xlfn.XLOOKUP(Tabla1[[#This Row],[Código_Actividad]],CodigoActividad,Tabla2[Actividades Programables Presupuestables],"",0))</f>
        <v/>
      </c>
      <c r="I73" s="508" t="str">
        <f>IFERROR(VLOOKUP('Formulario PPGR3'!$G73,'Formulario PPGR2'!$H$19:$V$286,15,FALSE),"")</f>
        <v/>
      </c>
      <c r="J73" s="513"/>
      <c r="K73" s="512"/>
      <c r="L73" s="509" t="str">
        <f>IF(Tabla1[[#This Row],[Descripción]]="","",_xlfn.XLOOKUP(Tabla1[[#This Row],[Descripción]],Tabla10[Descripción],Tabla10[Unidad de Medida],"",0))</f>
        <v/>
      </c>
      <c r="M73" s="299"/>
      <c r="N73" s="525" t="str">
        <f>IF(Tabla1[[#This Row],[Descripción]]="","",_xlfn.XLOOKUP(Tabla1[[#This Row],[Descripción]],Tabla10[Descripción],Tabla10[Precio Unitario],0))</f>
        <v/>
      </c>
      <c r="O73" s="525" t="str">
        <f>IF(Tabla1[[#This Row],[Cantidad de Insumos]]="","",Tabla1[[#This Row],[Precio Unitario]]*Tabla1[[#This Row],[Cantidad de Insumos]])</f>
        <v/>
      </c>
      <c r="P73" s="510" t="str">
        <f>IF(Tabla1[[#This Row],[Descripción]]="","",_xlfn.XLOOKUP(Tabla1[[#This Row],[Descripción]],Tabla10[Descripción],Tabla10[CODIGO PRESUPUESTARIO],0))</f>
        <v/>
      </c>
      <c r="Q73" s="511"/>
      <c r="R73" s="511" t="str">
        <f>IF(Tabla1[[#This Row],[Insumos]]="","",_xlfn.XLOOKUP(Tabla1[[#This Row],[Insumos]],Tabla10[Insumo],Tabla10[InsumoAbrev],"",0))</f>
        <v/>
      </c>
    </row>
    <row r="74" spans="2:18" ht="22.5" customHeight="1" x14ac:dyDescent="0.25">
      <c r="B74" s="191" t="str">
        <f>IF('Formulario PPGR3'!$G74="","",CONCATENATE('Formulario PPGR3'!$C74,".",'Formulario PPGR3'!$D74,".",'Formulario PPGR3'!$E74,".",'Formulario PPGR3'!$F74))</f>
        <v/>
      </c>
      <c r="C74" s="191" t="str">
        <f>IF('Formulario PPGR3'!$G74="","",'Formulario PPGR1'!#REF!)</f>
        <v/>
      </c>
      <c r="D74" s="191" t="str">
        <f>IF('Formulario PPGR3'!$G74="","",'Formulario PPGR1'!#REF!)</f>
        <v/>
      </c>
      <c r="E74" s="191" t="str">
        <f>IF('Formulario PPGR3'!$G74="","",'Formulario PPGR1'!#REF!)</f>
        <v/>
      </c>
      <c r="F74" s="191" t="str">
        <f>IF('Formulario PPGR3'!$G74="","",'Formulario PPGR1'!#REF!)</f>
        <v/>
      </c>
      <c r="G74" s="190"/>
      <c r="H74" s="507" t="str" cm="1">
        <f t="array" ref="H74">IF(Tabla1[[#This Row],[Código_Actividad]]="","",_xlfn.XLOOKUP(Tabla1[[#This Row],[Código_Actividad]],CodigoActividad,Tabla2[Actividades Programables Presupuestables],"",0))</f>
        <v/>
      </c>
      <c r="I74" s="508" t="str">
        <f>IFERROR(VLOOKUP('Formulario PPGR3'!$G74,'Formulario PPGR2'!$H$19:$V$286,15,FALSE),"")</f>
        <v/>
      </c>
      <c r="J74" s="513"/>
      <c r="K74" s="512"/>
      <c r="L74" s="509" t="str">
        <f>IF(Tabla1[[#This Row],[Descripción]]="","",_xlfn.XLOOKUP(Tabla1[[#This Row],[Descripción]],Tabla10[Descripción],Tabla10[Unidad de Medida],"",0))</f>
        <v/>
      </c>
      <c r="M74" s="299"/>
      <c r="N74" s="525" t="str">
        <f>IF(Tabla1[[#This Row],[Descripción]]="","",_xlfn.XLOOKUP(Tabla1[[#This Row],[Descripción]],Tabla10[Descripción],Tabla10[Precio Unitario],0))</f>
        <v/>
      </c>
      <c r="O74" s="525" t="str">
        <f>IF(Tabla1[[#This Row],[Cantidad de Insumos]]="","",Tabla1[[#This Row],[Precio Unitario]]*Tabla1[[#This Row],[Cantidad de Insumos]])</f>
        <v/>
      </c>
      <c r="P74" s="510" t="str">
        <f>IF(Tabla1[[#This Row],[Descripción]]="","",_xlfn.XLOOKUP(Tabla1[[#This Row],[Descripción]],Tabla10[Descripción],Tabla10[CODIGO PRESUPUESTARIO],0))</f>
        <v/>
      </c>
      <c r="Q74" s="511"/>
      <c r="R74" s="511" t="str">
        <f>IF(Tabla1[[#This Row],[Insumos]]="","",_xlfn.XLOOKUP(Tabla1[[#This Row],[Insumos]],Tabla10[Insumo],Tabla10[InsumoAbrev],"",0))</f>
        <v/>
      </c>
    </row>
    <row r="75" spans="2:18" x14ac:dyDescent="0.25">
      <c r="B75" s="191" t="str">
        <f>IF('Formulario PPGR3'!$G75="","",CONCATENATE('Formulario PPGR3'!$C75,".",'Formulario PPGR3'!$D75,".",'Formulario PPGR3'!$E75,".",'Formulario PPGR3'!$F75))</f>
        <v/>
      </c>
      <c r="C75" s="191" t="str">
        <f>IF('Formulario PPGR3'!$G75="","",'Formulario PPGR1'!#REF!)</f>
        <v/>
      </c>
      <c r="D75" s="191" t="str">
        <f>IF('Formulario PPGR3'!$G75="","",'Formulario PPGR1'!#REF!)</f>
        <v/>
      </c>
      <c r="E75" s="191" t="str">
        <f>IF('Formulario PPGR3'!$G75="","",'Formulario PPGR1'!#REF!)</f>
        <v/>
      </c>
      <c r="F75" s="191" t="str">
        <f>IF('Formulario PPGR3'!$G75="","",'Formulario PPGR1'!#REF!)</f>
        <v/>
      </c>
      <c r="G75" s="190"/>
      <c r="H75" s="507" t="str" cm="1">
        <f t="array" ref="H75">IF(Tabla1[[#This Row],[Código_Actividad]]="","",_xlfn.XLOOKUP(Tabla1[[#This Row],[Código_Actividad]],CodigoActividad,Tabla2[Actividades Programables Presupuestables],"",0))</f>
        <v/>
      </c>
      <c r="I75" s="508" t="str">
        <f>IFERROR(VLOOKUP('Formulario PPGR3'!$G75,'Formulario PPGR2'!$H$19:$V$286,15,FALSE),"")</f>
        <v/>
      </c>
      <c r="J75" s="513"/>
      <c r="K75" s="512"/>
      <c r="L75" s="509" t="str">
        <f>IF(Tabla1[[#This Row],[Descripción]]="","",_xlfn.XLOOKUP(Tabla1[[#This Row],[Descripción]],Tabla10[Descripción],Tabla10[Unidad de Medida],"",0))</f>
        <v/>
      </c>
      <c r="M75" s="299"/>
      <c r="N75" s="525" t="str">
        <f>IF(Tabla1[[#This Row],[Descripción]]="","",_xlfn.XLOOKUP(Tabla1[[#This Row],[Descripción]],Tabla10[Descripción],Tabla10[Precio Unitario],0))</f>
        <v/>
      </c>
      <c r="O75" s="525" t="str">
        <f>IF(Tabla1[[#This Row],[Cantidad de Insumos]]="","",Tabla1[[#This Row],[Precio Unitario]]*Tabla1[[#This Row],[Cantidad de Insumos]])</f>
        <v/>
      </c>
      <c r="P75" s="510" t="str">
        <f>IF(Tabla1[[#This Row],[Descripción]]="","",_xlfn.XLOOKUP(Tabla1[[#This Row],[Descripción]],Tabla10[Descripción],Tabla10[CODIGO PRESUPUESTARIO],0))</f>
        <v/>
      </c>
      <c r="Q75" s="511"/>
      <c r="R75" s="511" t="str">
        <f>IF(Tabla1[[#This Row],[Insumos]]="","",_xlfn.XLOOKUP(Tabla1[[#This Row],[Insumos]],Tabla10[Insumo],Tabla10[InsumoAbrev],"",0))</f>
        <v/>
      </c>
    </row>
    <row r="76" spans="2:18" x14ac:dyDescent="0.25">
      <c r="B76" s="191" t="str">
        <f>IF('Formulario PPGR3'!$G76="","",CONCATENATE('Formulario PPGR3'!$C76,".",'Formulario PPGR3'!$D76,".",'Formulario PPGR3'!$E76,".",'Formulario PPGR3'!$F76))</f>
        <v/>
      </c>
      <c r="C76" s="191" t="str">
        <f>IF('Formulario PPGR3'!$G76="","",'Formulario PPGR1'!#REF!)</f>
        <v/>
      </c>
      <c r="D76" s="191" t="str">
        <f>IF('Formulario PPGR3'!$G76="","",'Formulario PPGR1'!#REF!)</f>
        <v/>
      </c>
      <c r="E76" s="191" t="str">
        <f>IF('Formulario PPGR3'!$G76="","",'Formulario PPGR1'!#REF!)</f>
        <v/>
      </c>
      <c r="F76" s="191" t="str">
        <f>IF('Formulario PPGR3'!$G76="","",'Formulario PPGR1'!#REF!)</f>
        <v/>
      </c>
      <c r="G76" s="190"/>
      <c r="H76" s="507" t="str" cm="1">
        <f t="array" ref="H76">IF(Tabla1[[#This Row],[Código_Actividad]]="","",_xlfn.XLOOKUP(Tabla1[[#This Row],[Código_Actividad]],CodigoActividad,Tabla2[Actividades Programables Presupuestables],"",0))</f>
        <v/>
      </c>
      <c r="I76" s="508" t="str">
        <f>IFERROR(VLOOKUP('Formulario PPGR3'!$G76,'Formulario PPGR2'!$H$19:$V$286,15,FALSE),"")</f>
        <v/>
      </c>
      <c r="J76" s="513"/>
      <c r="K76" s="512"/>
      <c r="L76" s="509" t="str">
        <f>IF(Tabla1[[#This Row],[Descripción]]="","",_xlfn.XLOOKUP(Tabla1[[#This Row],[Descripción]],Tabla10[Descripción],Tabla10[Unidad de Medida],"",0))</f>
        <v/>
      </c>
      <c r="M76" s="299"/>
      <c r="N76" s="525" t="str">
        <f>IF(Tabla1[[#This Row],[Descripción]]="","",_xlfn.XLOOKUP(Tabla1[[#This Row],[Descripción]],Tabla10[Descripción],Tabla10[Precio Unitario],0))</f>
        <v/>
      </c>
      <c r="O76" s="525" t="str">
        <f>IF(Tabla1[[#This Row],[Cantidad de Insumos]]="","",Tabla1[[#This Row],[Precio Unitario]]*Tabla1[[#This Row],[Cantidad de Insumos]])</f>
        <v/>
      </c>
      <c r="P76" s="510" t="str">
        <f>IF(Tabla1[[#This Row],[Descripción]]="","",_xlfn.XLOOKUP(Tabla1[[#This Row],[Descripción]],Tabla10[Descripción],Tabla10[CODIGO PRESUPUESTARIO],0))</f>
        <v/>
      </c>
      <c r="Q76" s="511"/>
      <c r="R76" s="511" t="str">
        <f>IF(Tabla1[[#This Row],[Insumos]]="","",_xlfn.XLOOKUP(Tabla1[[#This Row],[Insumos]],Tabla10[Insumo],Tabla10[InsumoAbrev],"",0))</f>
        <v/>
      </c>
    </row>
    <row r="77" spans="2:18" x14ac:dyDescent="0.25">
      <c r="B77" s="191" t="str">
        <f>IF('Formulario PPGR3'!$G77="","",CONCATENATE('Formulario PPGR3'!$C77,".",'Formulario PPGR3'!$D77,".",'Formulario PPGR3'!$E77,".",'Formulario PPGR3'!$F77))</f>
        <v/>
      </c>
      <c r="C77" s="191" t="str">
        <f>IF('Formulario PPGR3'!$G77="","",'Formulario PPGR1'!#REF!)</f>
        <v/>
      </c>
      <c r="D77" s="191" t="str">
        <f>IF('Formulario PPGR3'!$G77="","",'Formulario PPGR1'!#REF!)</f>
        <v/>
      </c>
      <c r="E77" s="191" t="str">
        <f>IF('Formulario PPGR3'!$G77="","",'Formulario PPGR1'!#REF!)</f>
        <v/>
      </c>
      <c r="F77" s="191" t="str">
        <f>IF('Formulario PPGR3'!$G77="","",'Formulario PPGR1'!#REF!)</f>
        <v/>
      </c>
      <c r="G77" s="190"/>
      <c r="H77" s="507" t="str" cm="1">
        <f t="array" ref="H77">IF(Tabla1[[#This Row],[Código_Actividad]]="","",_xlfn.XLOOKUP(Tabla1[[#This Row],[Código_Actividad]],CodigoActividad,Tabla2[Actividades Programables Presupuestables],"",0))</f>
        <v/>
      </c>
      <c r="I77" s="508" t="str">
        <f>IFERROR(VLOOKUP('Formulario PPGR3'!$G77,'Formulario PPGR2'!$H$19:$V$286,15,FALSE),"")</f>
        <v/>
      </c>
      <c r="J77" s="513"/>
      <c r="K77" s="512"/>
      <c r="L77" s="509" t="str">
        <f>IF(Tabla1[[#This Row],[Descripción]]="","",_xlfn.XLOOKUP(Tabla1[[#This Row],[Descripción]],Tabla10[Descripción],Tabla10[Unidad de Medida],"",0))</f>
        <v/>
      </c>
      <c r="M77" s="299"/>
      <c r="N77" s="525" t="str">
        <f>IF(Tabla1[[#This Row],[Descripción]]="","",_xlfn.XLOOKUP(Tabla1[[#This Row],[Descripción]],Tabla10[Descripción],Tabla10[Precio Unitario],0))</f>
        <v/>
      </c>
      <c r="O77" s="525" t="str">
        <f>IF(Tabla1[[#This Row],[Cantidad de Insumos]]="","",Tabla1[[#This Row],[Precio Unitario]]*Tabla1[[#This Row],[Cantidad de Insumos]])</f>
        <v/>
      </c>
      <c r="P77" s="510" t="str">
        <f>IF(Tabla1[[#This Row],[Descripción]]="","",_xlfn.XLOOKUP(Tabla1[[#This Row],[Descripción]],Tabla10[Descripción],Tabla10[CODIGO PRESUPUESTARIO],0))</f>
        <v/>
      </c>
      <c r="Q77" s="511"/>
      <c r="R77" s="511" t="str">
        <f>IF(Tabla1[[#This Row],[Insumos]]="","",_xlfn.XLOOKUP(Tabla1[[#This Row],[Insumos]],Tabla10[Insumo],Tabla10[InsumoAbrev],"",0))</f>
        <v/>
      </c>
    </row>
    <row r="78" spans="2:18" x14ac:dyDescent="0.25">
      <c r="B78" s="191" t="str">
        <f>IF('Formulario PPGR3'!$G78="","",CONCATENATE('Formulario PPGR3'!$C78,".",'Formulario PPGR3'!$D78,".",'Formulario PPGR3'!$E78,".",'Formulario PPGR3'!$F78))</f>
        <v/>
      </c>
      <c r="C78" s="191" t="str">
        <f>IF('Formulario PPGR3'!$G78="","",'Formulario PPGR1'!#REF!)</f>
        <v/>
      </c>
      <c r="D78" s="191" t="str">
        <f>IF('Formulario PPGR3'!$G78="","",'Formulario PPGR1'!#REF!)</f>
        <v/>
      </c>
      <c r="E78" s="191" t="str">
        <f>IF('Formulario PPGR3'!$G78="","",'Formulario PPGR1'!#REF!)</f>
        <v/>
      </c>
      <c r="F78" s="191" t="str">
        <f>IF('Formulario PPGR3'!$G78="","",'Formulario PPGR1'!#REF!)</f>
        <v/>
      </c>
      <c r="G78" s="190"/>
      <c r="H78" s="507" t="str" cm="1">
        <f t="array" ref="H78">IF(Tabla1[[#This Row],[Código_Actividad]]="","",_xlfn.XLOOKUP(Tabla1[[#This Row],[Código_Actividad]],CodigoActividad,Tabla2[Actividades Programables Presupuestables],"",0))</f>
        <v/>
      </c>
      <c r="I78" s="508" t="str">
        <f>IFERROR(VLOOKUP('Formulario PPGR3'!$G78,'Formulario PPGR2'!$H$19:$V$286,15,FALSE),"")</f>
        <v/>
      </c>
      <c r="J78" s="513"/>
      <c r="K78" s="512"/>
      <c r="L78" s="509" t="str">
        <f>IF(Tabla1[[#This Row],[Descripción]]="","",_xlfn.XLOOKUP(Tabla1[[#This Row],[Descripción]],Tabla10[Descripción],Tabla10[Unidad de Medida],"",0))</f>
        <v/>
      </c>
      <c r="M78" s="299"/>
      <c r="N78" s="525" t="str">
        <f>IF(Tabla1[[#This Row],[Descripción]]="","",_xlfn.XLOOKUP(Tabla1[[#This Row],[Descripción]],Tabla10[Descripción],Tabla10[Precio Unitario],0))</f>
        <v/>
      </c>
      <c r="O78" s="525" t="str">
        <f>IF(Tabla1[[#This Row],[Cantidad de Insumos]]="","",Tabla1[[#This Row],[Precio Unitario]]*Tabla1[[#This Row],[Cantidad de Insumos]])</f>
        <v/>
      </c>
      <c r="P78" s="510" t="str">
        <f>IF(Tabla1[[#This Row],[Descripción]]="","",_xlfn.XLOOKUP(Tabla1[[#This Row],[Descripción]],Tabla10[Descripción],Tabla10[CODIGO PRESUPUESTARIO],0))</f>
        <v/>
      </c>
      <c r="Q78" s="511"/>
      <c r="R78" s="511" t="str">
        <f>IF(Tabla1[[#This Row],[Insumos]]="","",_xlfn.XLOOKUP(Tabla1[[#This Row],[Insumos]],Tabla10[Insumo],Tabla10[InsumoAbrev],"",0))</f>
        <v/>
      </c>
    </row>
    <row r="79" spans="2:18" x14ac:dyDescent="0.25">
      <c r="B79" s="191" t="str">
        <f>IF('Formulario PPGR3'!$G79="","",CONCATENATE('Formulario PPGR3'!$C79,".",'Formulario PPGR3'!$D79,".",'Formulario PPGR3'!$E79,".",'Formulario PPGR3'!$F79))</f>
        <v/>
      </c>
      <c r="C79" s="191" t="str">
        <f>IF('Formulario PPGR3'!$G79="","",'Formulario PPGR1'!#REF!)</f>
        <v/>
      </c>
      <c r="D79" s="191" t="str">
        <f>IF('Formulario PPGR3'!$G79="","",'Formulario PPGR1'!#REF!)</f>
        <v/>
      </c>
      <c r="E79" s="191" t="str">
        <f>IF('Formulario PPGR3'!$G79="","",'Formulario PPGR1'!#REF!)</f>
        <v/>
      </c>
      <c r="F79" s="191" t="str">
        <f>IF('Formulario PPGR3'!$G79="","",'Formulario PPGR1'!#REF!)</f>
        <v/>
      </c>
      <c r="G79" s="190"/>
      <c r="H79" s="507" t="str" cm="1">
        <f t="array" ref="H79">IF(Tabla1[[#This Row],[Código_Actividad]]="","",_xlfn.XLOOKUP(Tabla1[[#This Row],[Código_Actividad]],CodigoActividad,Tabla2[Actividades Programables Presupuestables],"",0))</f>
        <v/>
      </c>
      <c r="I79" s="508" t="str">
        <f>IFERROR(VLOOKUP('Formulario PPGR3'!$G79,'Formulario PPGR2'!$H$19:$V$286,15,FALSE),"")</f>
        <v/>
      </c>
      <c r="J79" s="513"/>
      <c r="K79" s="512"/>
      <c r="L79" s="509" t="str">
        <f>IF(Tabla1[[#This Row],[Descripción]]="","",_xlfn.XLOOKUP(Tabla1[[#This Row],[Descripción]],Tabla10[Descripción],Tabla10[Unidad de Medida],"",0))</f>
        <v/>
      </c>
      <c r="M79" s="299"/>
      <c r="N79" s="525" t="str">
        <f>IF(Tabla1[[#This Row],[Descripción]]="","",_xlfn.XLOOKUP(Tabla1[[#This Row],[Descripción]],Tabla10[Descripción],Tabla10[Precio Unitario],0))</f>
        <v/>
      </c>
      <c r="O79" s="525" t="str">
        <f>IF(Tabla1[[#This Row],[Cantidad de Insumos]]="","",Tabla1[[#This Row],[Precio Unitario]]*Tabla1[[#This Row],[Cantidad de Insumos]])</f>
        <v/>
      </c>
      <c r="P79" s="510" t="str">
        <f>IF(Tabla1[[#This Row],[Descripción]]="","",_xlfn.XLOOKUP(Tabla1[[#This Row],[Descripción]],Tabla10[Descripción],Tabla10[CODIGO PRESUPUESTARIO],0))</f>
        <v/>
      </c>
      <c r="Q79" s="511"/>
      <c r="R79" s="511" t="str">
        <f>IF(Tabla1[[#This Row],[Insumos]]="","",_xlfn.XLOOKUP(Tabla1[[#This Row],[Insumos]],Tabla10[Insumo],Tabla10[InsumoAbrev],"",0))</f>
        <v/>
      </c>
    </row>
    <row r="80" spans="2:18" x14ac:dyDescent="0.25">
      <c r="B80" s="191" t="str">
        <f>IF('Formulario PPGR3'!$G80="","",CONCATENATE('Formulario PPGR3'!$C80,".",'Formulario PPGR3'!$D80,".",'Formulario PPGR3'!$E80,".",'Formulario PPGR3'!$F80))</f>
        <v/>
      </c>
      <c r="C80" s="191" t="str">
        <f>IF('Formulario PPGR3'!$G80="","",'Formulario PPGR1'!#REF!)</f>
        <v/>
      </c>
      <c r="D80" s="191" t="str">
        <f>IF('Formulario PPGR3'!$G80="","",'Formulario PPGR1'!#REF!)</f>
        <v/>
      </c>
      <c r="E80" s="191" t="str">
        <f>IF('Formulario PPGR3'!$G80="","",'Formulario PPGR1'!#REF!)</f>
        <v/>
      </c>
      <c r="F80" s="191" t="str">
        <f>IF('Formulario PPGR3'!$G80="","",'Formulario PPGR1'!#REF!)</f>
        <v/>
      </c>
      <c r="G80" s="190"/>
      <c r="H80" s="507" t="str" cm="1">
        <f t="array" ref="H80">IF(Tabla1[[#This Row],[Código_Actividad]]="","",_xlfn.XLOOKUP(Tabla1[[#This Row],[Código_Actividad]],CodigoActividad,Tabla2[Actividades Programables Presupuestables],"",0))</f>
        <v/>
      </c>
      <c r="I80" s="508" t="str">
        <f>IFERROR(VLOOKUP('Formulario PPGR3'!$G80,'Formulario PPGR2'!$H$19:$V$286,15,FALSE),"")</f>
        <v/>
      </c>
      <c r="J80" s="513"/>
      <c r="K80" s="512"/>
      <c r="L80" s="509" t="str">
        <f>IF(Tabla1[[#This Row],[Descripción]]="","",_xlfn.XLOOKUP(Tabla1[[#This Row],[Descripción]],Tabla10[Descripción],Tabla10[Unidad de Medida],"",0))</f>
        <v/>
      </c>
      <c r="M80" s="299"/>
      <c r="N80" s="525" t="str">
        <f>IF(Tabla1[[#This Row],[Descripción]]="","",_xlfn.XLOOKUP(Tabla1[[#This Row],[Descripción]],Tabla10[Descripción],Tabla10[Precio Unitario],0))</f>
        <v/>
      </c>
      <c r="O80" s="525" t="str">
        <f>IF(Tabla1[[#This Row],[Cantidad de Insumos]]="","",Tabla1[[#This Row],[Precio Unitario]]*Tabla1[[#This Row],[Cantidad de Insumos]])</f>
        <v/>
      </c>
      <c r="P80" s="510" t="str">
        <f>IF(Tabla1[[#This Row],[Descripción]]="","",_xlfn.XLOOKUP(Tabla1[[#This Row],[Descripción]],Tabla10[Descripción],Tabla10[CODIGO PRESUPUESTARIO],0))</f>
        <v/>
      </c>
      <c r="Q80" s="511"/>
      <c r="R80" s="511" t="str">
        <f>IF(Tabla1[[#This Row],[Insumos]]="","",_xlfn.XLOOKUP(Tabla1[[#This Row],[Insumos]],Tabla10[Insumo],Tabla10[InsumoAbrev],"",0))</f>
        <v/>
      </c>
    </row>
    <row r="81" spans="2:18" x14ac:dyDescent="0.25">
      <c r="B81" s="191" t="str">
        <f>IF('Formulario PPGR3'!$G81="","",CONCATENATE('Formulario PPGR3'!$C81,".",'Formulario PPGR3'!$D81,".",'Formulario PPGR3'!$E81,".",'Formulario PPGR3'!$F81))</f>
        <v/>
      </c>
      <c r="C81" s="191" t="str">
        <f>IF('Formulario PPGR3'!$G81="","",'Formulario PPGR1'!#REF!)</f>
        <v/>
      </c>
      <c r="D81" s="191" t="str">
        <f>IF('Formulario PPGR3'!$G81="","",'Formulario PPGR1'!#REF!)</f>
        <v/>
      </c>
      <c r="E81" s="191" t="str">
        <f>IF('Formulario PPGR3'!$G81="","",'Formulario PPGR1'!#REF!)</f>
        <v/>
      </c>
      <c r="F81" s="191" t="str">
        <f>IF('Formulario PPGR3'!$G81="","",'Formulario PPGR1'!#REF!)</f>
        <v/>
      </c>
      <c r="G81" s="190"/>
      <c r="H81" s="507" t="str" cm="1">
        <f t="array" ref="H81">IF(Tabla1[[#This Row],[Código_Actividad]]="","",_xlfn.XLOOKUP(Tabla1[[#This Row],[Código_Actividad]],CodigoActividad,Tabla2[Actividades Programables Presupuestables],"",0))</f>
        <v/>
      </c>
      <c r="I81" s="508" t="str">
        <f>IFERROR(VLOOKUP('Formulario PPGR3'!$G81,'Formulario PPGR2'!$H$19:$V$286,15,FALSE),"")</f>
        <v/>
      </c>
      <c r="J81" s="513"/>
      <c r="K81" s="512"/>
      <c r="L81" s="509" t="str">
        <f>IF(Tabla1[[#This Row],[Descripción]]="","",_xlfn.XLOOKUP(Tabla1[[#This Row],[Descripción]],Tabla10[Descripción],Tabla10[Unidad de Medida],"",0))</f>
        <v/>
      </c>
      <c r="M81" s="299"/>
      <c r="N81" s="525" t="str">
        <f>IF(Tabla1[[#This Row],[Descripción]]="","",_xlfn.XLOOKUP(Tabla1[[#This Row],[Descripción]],Tabla10[Descripción],Tabla10[Precio Unitario],0))</f>
        <v/>
      </c>
      <c r="O81" s="525" t="str">
        <f>IF(Tabla1[[#This Row],[Cantidad de Insumos]]="","",Tabla1[[#This Row],[Precio Unitario]]*Tabla1[[#This Row],[Cantidad de Insumos]])</f>
        <v/>
      </c>
      <c r="P81" s="510" t="str">
        <f>IF(Tabla1[[#This Row],[Descripción]]="","",_xlfn.XLOOKUP(Tabla1[[#This Row],[Descripción]],Tabla10[Descripción],Tabla10[CODIGO PRESUPUESTARIO],0))</f>
        <v/>
      </c>
      <c r="Q81" s="511"/>
      <c r="R81" s="511" t="str">
        <f>IF(Tabla1[[#This Row],[Insumos]]="","",_xlfn.XLOOKUP(Tabla1[[#This Row],[Insumos]],Tabla10[Insumo],Tabla10[InsumoAbrev],"",0))</f>
        <v/>
      </c>
    </row>
    <row r="82" spans="2:18" x14ac:dyDescent="0.25">
      <c r="B82" s="191" t="str">
        <f>IF('Formulario PPGR3'!$G82="","",CONCATENATE('Formulario PPGR3'!$C82,".",'Formulario PPGR3'!$D82,".",'Formulario PPGR3'!$E82,".",'Formulario PPGR3'!$F82))</f>
        <v/>
      </c>
      <c r="C82" s="191" t="str">
        <f>IF('Formulario PPGR3'!$G82="","",'Formulario PPGR1'!#REF!)</f>
        <v/>
      </c>
      <c r="D82" s="191" t="str">
        <f>IF('Formulario PPGR3'!$G82="","",'Formulario PPGR1'!#REF!)</f>
        <v/>
      </c>
      <c r="E82" s="191" t="str">
        <f>IF('Formulario PPGR3'!$G82="","",'Formulario PPGR1'!#REF!)</f>
        <v/>
      </c>
      <c r="F82" s="191" t="str">
        <f>IF('Formulario PPGR3'!$G82="","",'Formulario PPGR1'!#REF!)</f>
        <v/>
      </c>
      <c r="G82" s="190"/>
      <c r="H82" s="507" t="str" cm="1">
        <f t="array" ref="H82">IF(Tabla1[[#This Row],[Código_Actividad]]="","",_xlfn.XLOOKUP(Tabla1[[#This Row],[Código_Actividad]],CodigoActividad,Tabla2[Actividades Programables Presupuestables],"",0))</f>
        <v/>
      </c>
      <c r="I82" s="508" t="str">
        <f>IFERROR(VLOOKUP('Formulario PPGR3'!$G82,'Formulario PPGR2'!$H$19:$V$286,15,FALSE),"")</f>
        <v/>
      </c>
      <c r="J82" s="513"/>
      <c r="K82" s="512"/>
      <c r="L82" s="509" t="str">
        <f>IF(Tabla1[[#This Row],[Descripción]]="","",_xlfn.XLOOKUP(Tabla1[[#This Row],[Descripción]],Tabla10[Descripción],Tabla10[Unidad de Medida],"",0))</f>
        <v/>
      </c>
      <c r="M82" s="299"/>
      <c r="N82" s="525" t="str">
        <f>IF(Tabla1[[#This Row],[Descripción]]="","",_xlfn.XLOOKUP(Tabla1[[#This Row],[Descripción]],Tabla10[Descripción],Tabla10[Precio Unitario],0))</f>
        <v/>
      </c>
      <c r="O82" s="525" t="str">
        <f>IF(Tabla1[[#This Row],[Cantidad de Insumos]]="","",Tabla1[[#This Row],[Precio Unitario]]*Tabla1[[#This Row],[Cantidad de Insumos]])</f>
        <v/>
      </c>
      <c r="P82" s="510" t="str">
        <f>IF(Tabla1[[#This Row],[Descripción]]="","",_xlfn.XLOOKUP(Tabla1[[#This Row],[Descripción]],Tabla10[Descripción],Tabla10[CODIGO PRESUPUESTARIO],0))</f>
        <v/>
      </c>
      <c r="Q82" s="511"/>
      <c r="R82" s="511" t="str">
        <f>IF(Tabla1[[#This Row],[Insumos]]="","",_xlfn.XLOOKUP(Tabla1[[#This Row],[Insumos]],Tabla10[Insumo],Tabla10[InsumoAbrev],"",0))</f>
        <v/>
      </c>
    </row>
    <row r="83" spans="2:18" x14ac:dyDescent="0.25">
      <c r="B83" s="191" t="str">
        <f>IF('Formulario PPGR3'!$G83="","",CONCATENATE('Formulario PPGR3'!$C83,".",'Formulario PPGR3'!$D83,".",'Formulario PPGR3'!$E83,".",'Formulario PPGR3'!$F83))</f>
        <v/>
      </c>
      <c r="C83" s="191" t="str">
        <f>IF('Formulario PPGR3'!$G83="","",'Formulario PPGR1'!#REF!)</f>
        <v/>
      </c>
      <c r="D83" s="191" t="str">
        <f>IF('Formulario PPGR3'!$G83="","",'Formulario PPGR1'!#REF!)</f>
        <v/>
      </c>
      <c r="E83" s="191" t="str">
        <f>IF('Formulario PPGR3'!$G83="","",'Formulario PPGR1'!#REF!)</f>
        <v/>
      </c>
      <c r="F83" s="191" t="str">
        <f>IF('Formulario PPGR3'!$G83="","",'Formulario PPGR1'!#REF!)</f>
        <v/>
      </c>
      <c r="G83" s="190"/>
      <c r="H83" s="507" t="str" cm="1">
        <f t="array" ref="H83">IF(Tabla1[[#This Row],[Código_Actividad]]="","",_xlfn.XLOOKUP(Tabla1[[#This Row],[Código_Actividad]],CodigoActividad,Tabla2[Actividades Programables Presupuestables],"",0))</f>
        <v/>
      </c>
      <c r="I83" s="508" t="str">
        <f>IFERROR(VLOOKUP('Formulario PPGR3'!$G83,'Formulario PPGR2'!$H$19:$V$286,15,FALSE),"")</f>
        <v/>
      </c>
      <c r="J83" s="513"/>
      <c r="K83" s="512"/>
      <c r="L83" s="509" t="str">
        <f>IF(Tabla1[[#This Row],[Descripción]]="","",_xlfn.XLOOKUP(Tabla1[[#This Row],[Descripción]],Tabla10[Descripción],Tabla10[Unidad de Medida],"",0))</f>
        <v/>
      </c>
      <c r="M83" s="299"/>
      <c r="N83" s="525" t="str">
        <f>IF(Tabla1[[#This Row],[Descripción]]="","",_xlfn.XLOOKUP(Tabla1[[#This Row],[Descripción]],Tabla10[Descripción],Tabla10[Precio Unitario],0))</f>
        <v/>
      </c>
      <c r="O83" s="525" t="str">
        <f>IF(Tabla1[[#This Row],[Cantidad de Insumos]]="","",Tabla1[[#This Row],[Precio Unitario]]*Tabla1[[#This Row],[Cantidad de Insumos]])</f>
        <v/>
      </c>
      <c r="P83" s="510" t="str">
        <f>IF(Tabla1[[#This Row],[Descripción]]="","",_xlfn.XLOOKUP(Tabla1[[#This Row],[Descripción]],Tabla10[Descripción],Tabla10[CODIGO PRESUPUESTARIO],0))</f>
        <v/>
      </c>
      <c r="Q83" s="511"/>
      <c r="R83" s="511" t="str">
        <f>IF(Tabla1[[#This Row],[Insumos]]="","",_xlfn.XLOOKUP(Tabla1[[#This Row],[Insumos]],Tabla10[Insumo],Tabla10[InsumoAbrev],"",0))</f>
        <v/>
      </c>
    </row>
    <row r="84" spans="2:18" x14ac:dyDescent="0.25">
      <c r="B84" s="191" t="str">
        <f>IF('Formulario PPGR3'!$G84="","",CONCATENATE('Formulario PPGR3'!$C84,".",'Formulario PPGR3'!$D84,".",'Formulario PPGR3'!$E84,".",'Formulario PPGR3'!$F84))</f>
        <v/>
      </c>
      <c r="C84" s="191" t="str">
        <f>IF('Formulario PPGR3'!$G84="","",'Formulario PPGR1'!#REF!)</f>
        <v/>
      </c>
      <c r="D84" s="191" t="str">
        <f>IF('Formulario PPGR3'!$G84="","",'Formulario PPGR1'!#REF!)</f>
        <v/>
      </c>
      <c r="E84" s="191" t="str">
        <f>IF('Formulario PPGR3'!$G84="","",'Formulario PPGR1'!#REF!)</f>
        <v/>
      </c>
      <c r="F84" s="191" t="str">
        <f>IF('Formulario PPGR3'!$G84="","",'Formulario PPGR1'!#REF!)</f>
        <v/>
      </c>
      <c r="G84" s="190"/>
      <c r="H84" s="507" t="str" cm="1">
        <f t="array" ref="H84">IF(Tabla1[[#This Row],[Código_Actividad]]="","",_xlfn.XLOOKUP(Tabla1[[#This Row],[Código_Actividad]],CodigoActividad,Tabla2[Actividades Programables Presupuestables],"",0))</f>
        <v/>
      </c>
      <c r="I84" s="508" t="str">
        <f>IFERROR(VLOOKUP('Formulario PPGR3'!$G84,'Formulario PPGR2'!$H$19:$V$286,15,FALSE),"")</f>
        <v/>
      </c>
      <c r="J84" s="513"/>
      <c r="K84" s="512"/>
      <c r="L84" s="509" t="str">
        <f>IF(Tabla1[[#This Row],[Descripción]]="","",_xlfn.XLOOKUP(Tabla1[[#This Row],[Descripción]],Tabla10[Descripción],Tabla10[Unidad de Medida],"",0))</f>
        <v/>
      </c>
      <c r="M84" s="299"/>
      <c r="N84" s="525" t="str">
        <f>IF(Tabla1[[#This Row],[Descripción]]="","",_xlfn.XLOOKUP(Tabla1[[#This Row],[Descripción]],Tabla10[Descripción],Tabla10[Precio Unitario],0))</f>
        <v/>
      </c>
      <c r="O84" s="525" t="str">
        <f>IF(Tabla1[[#This Row],[Cantidad de Insumos]]="","",Tabla1[[#This Row],[Precio Unitario]]*Tabla1[[#This Row],[Cantidad de Insumos]])</f>
        <v/>
      </c>
      <c r="P84" s="510" t="str">
        <f>IF(Tabla1[[#This Row],[Descripción]]="","",_xlfn.XLOOKUP(Tabla1[[#This Row],[Descripción]],Tabla10[Descripción],Tabla10[CODIGO PRESUPUESTARIO],0))</f>
        <v/>
      </c>
      <c r="Q84" s="511"/>
      <c r="R84" s="511" t="str">
        <f>IF(Tabla1[[#This Row],[Insumos]]="","",_xlfn.XLOOKUP(Tabla1[[#This Row],[Insumos]],Tabla10[Insumo],Tabla10[InsumoAbrev],"",0))</f>
        <v/>
      </c>
    </row>
    <row r="85" spans="2:18" x14ac:dyDescent="0.25">
      <c r="B85" s="191" t="str">
        <f>IF('Formulario PPGR3'!$G85="","",CONCATENATE('Formulario PPGR3'!$C85,".",'Formulario PPGR3'!$D85,".",'Formulario PPGR3'!$E85,".",'Formulario PPGR3'!$F85))</f>
        <v/>
      </c>
      <c r="C85" s="191" t="str">
        <f>IF('Formulario PPGR3'!$G85="","",'Formulario PPGR1'!#REF!)</f>
        <v/>
      </c>
      <c r="D85" s="191" t="str">
        <f>IF('Formulario PPGR3'!$G85="","",'Formulario PPGR1'!#REF!)</f>
        <v/>
      </c>
      <c r="E85" s="191" t="str">
        <f>IF('Formulario PPGR3'!$G85="","",'Formulario PPGR1'!#REF!)</f>
        <v/>
      </c>
      <c r="F85" s="191" t="str">
        <f>IF('Formulario PPGR3'!$G85="","",'Formulario PPGR1'!#REF!)</f>
        <v/>
      </c>
      <c r="G85" s="190"/>
      <c r="H85" s="507" t="str" cm="1">
        <f t="array" ref="H85">IF(Tabla1[[#This Row],[Código_Actividad]]="","",_xlfn.XLOOKUP(Tabla1[[#This Row],[Código_Actividad]],CodigoActividad,Tabla2[Actividades Programables Presupuestables],"",0))</f>
        <v/>
      </c>
      <c r="I85" s="508" t="str">
        <f>IFERROR(VLOOKUP('Formulario PPGR3'!$G85,'Formulario PPGR2'!$H$19:$V$286,15,FALSE),"")</f>
        <v/>
      </c>
      <c r="J85" s="513"/>
      <c r="K85" s="512"/>
      <c r="L85" s="509" t="str">
        <f>IF(Tabla1[[#This Row],[Descripción]]="","",_xlfn.XLOOKUP(Tabla1[[#This Row],[Descripción]],Tabla10[Descripción],Tabla10[Unidad de Medida],"",0))</f>
        <v/>
      </c>
      <c r="M85" s="299"/>
      <c r="N85" s="525" t="str">
        <f>IF(Tabla1[[#This Row],[Descripción]]="","",_xlfn.XLOOKUP(Tabla1[[#This Row],[Descripción]],Tabla10[Descripción],Tabla10[Precio Unitario],0))</f>
        <v/>
      </c>
      <c r="O85" s="525" t="str">
        <f>IF(Tabla1[[#This Row],[Cantidad de Insumos]]="","",Tabla1[[#This Row],[Precio Unitario]]*Tabla1[[#This Row],[Cantidad de Insumos]])</f>
        <v/>
      </c>
      <c r="P85" s="510" t="str">
        <f>IF(Tabla1[[#This Row],[Descripción]]="","",_xlfn.XLOOKUP(Tabla1[[#This Row],[Descripción]],Tabla10[Descripción],Tabla10[CODIGO PRESUPUESTARIO],0))</f>
        <v/>
      </c>
      <c r="Q85" s="511"/>
      <c r="R85" s="511" t="str">
        <f>IF(Tabla1[[#This Row],[Insumos]]="","",_xlfn.XLOOKUP(Tabla1[[#This Row],[Insumos]],Tabla10[Insumo],Tabla10[InsumoAbrev],"",0))</f>
        <v/>
      </c>
    </row>
    <row r="86" spans="2:18" x14ac:dyDescent="0.25">
      <c r="B86" s="191" t="str">
        <f>IF('Formulario PPGR3'!$G86="","",CONCATENATE('Formulario PPGR3'!$C86,".",'Formulario PPGR3'!$D86,".",'Formulario PPGR3'!$E86,".",'Formulario PPGR3'!$F86))</f>
        <v/>
      </c>
      <c r="C86" s="191" t="str">
        <f>IF('Formulario PPGR3'!$G86="","",'Formulario PPGR1'!#REF!)</f>
        <v/>
      </c>
      <c r="D86" s="191" t="str">
        <f>IF('Formulario PPGR3'!$G86="","",'Formulario PPGR1'!#REF!)</f>
        <v/>
      </c>
      <c r="E86" s="191" t="str">
        <f>IF('Formulario PPGR3'!$G86="","",'Formulario PPGR1'!#REF!)</f>
        <v/>
      </c>
      <c r="F86" s="191" t="str">
        <f>IF('Formulario PPGR3'!$G86="","",'Formulario PPGR1'!#REF!)</f>
        <v/>
      </c>
      <c r="G86" s="190"/>
      <c r="H86" s="507" t="str" cm="1">
        <f t="array" ref="H86">IF(Tabla1[[#This Row],[Código_Actividad]]="","",_xlfn.XLOOKUP(Tabla1[[#This Row],[Código_Actividad]],CodigoActividad,Tabla2[Actividades Programables Presupuestables],"",0))</f>
        <v/>
      </c>
      <c r="I86" s="508" t="str">
        <f>IFERROR(VLOOKUP('Formulario PPGR3'!$G86,'Formulario PPGR2'!$H$19:$V$286,15,FALSE),"")</f>
        <v/>
      </c>
      <c r="J86" s="513"/>
      <c r="K86" s="512"/>
      <c r="L86" s="509" t="str">
        <f>IF(Tabla1[[#This Row],[Descripción]]="","",_xlfn.XLOOKUP(Tabla1[[#This Row],[Descripción]],Tabla10[Descripción],Tabla10[Unidad de Medida],"",0))</f>
        <v/>
      </c>
      <c r="M86" s="299"/>
      <c r="N86" s="525" t="str">
        <f>IF(Tabla1[[#This Row],[Descripción]]="","",_xlfn.XLOOKUP(Tabla1[[#This Row],[Descripción]],Tabla10[Descripción],Tabla10[Precio Unitario],0))</f>
        <v/>
      </c>
      <c r="O86" s="525" t="str">
        <f>IF(Tabla1[[#This Row],[Cantidad de Insumos]]="","",Tabla1[[#This Row],[Precio Unitario]]*Tabla1[[#This Row],[Cantidad de Insumos]])</f>
        <v/>
      </c>
      <c r="P86" s="510" t="str">
        <f>IF(Tabla1[[#This Row],[Descripción]]="","",_xlfn.XLOOKUP(Tabla1[[#This Row],[Descripción]],Tabla10[Descripción],Tabla10[CODIGO PRESUPUESTARIO],0))</f>
        <v/>
      </c>
      <c r="Q86" s="511"/>
      <c r="R86" s="511" t="str">
        <f>IF(Tabla1[[#This Row],[Insumos]]="","",_xlfn.XLOOKUP(Tabla1[[#This Row],[Insumos]],Tabla10[Insumo],Tabla10[InsumoAbrev],"",0))</f>
        <v/>
      </c>
    </row>
    <row r="87" spans="2:18" x14ac:dyDescent="0.25">
      <c r="B87" s="191" t="str">
        <f>IF('Formulario PPGR3'!$G87="","",CONCATENATE('Formulario PPGR3'!$C87,".",'Formulario PPGR3'!$D87,".",'Formulario PPGR3'!$E87,".",'Formulario PPGR3'!$F87))</f>
        <v/>
      </c>
      <c r="C87" s="191" t="str">
        <f>IF('Formulario PPGR3'!$G87="","",'Formulario PPGR1'!#REF!)</f>
        <v/>
      </c>
      <c r="D87" s="191" t="str">
        <f>IF('Formulario PPGR3'!$G87="","",'Formulario PPGR1'!#REF!)</f>
        <v/>
      </c>
      <c r="E87" s="191" t="str">
        <f>IF('Formulario PPGR3'!$G87="","",'Formulario PPGR1'!#REF!)</f>
        <v/>
      </c>
      <c r="F87" s="191" t="str">
        <f>IF('Formulario PPGR3'!$G87="","",'Formulario PPGR1'!#REF!)</f>
        <v/>
      </c>
      <c r="G87" s="190"/>
      <c r="H87" s="507" t="str" cm="1">
        <f t="array" ref="H87">IF(Tabla1[[#This Row],[Código_Actividad]]="","",_xlfn.XLOOKUP(Tabla1[[#This Row],[Código_Actividad]],CodigoActividad,Tabla2[Actividades Programables Presupuestables],"",0))</f>
        <v/>
      </c>
      <c r="I87" s="508" t="str">
        <f>IFERROR(VLOOKUP('Formulario PPGR3'!$G87,'Formulario PPGR2'!$H$19:$V$286,15,FALSE),"")</f>
        <v/>
      </c>
      <c r="J87" s="513"/>
      <c r="K87" s="512"/>
      <c r="L87" s="509" t="str">
        <f>IF(Tabla1[[#This Row],[Descripción]]="","",_xlfn.XLOOKUP(Tabla1[[#This Row],[Descripción]],Tabla10[Descripción],Tabla10[Unidad de Medida],"",0))</f>
        <v/>
      </c>
      <c r="M87" s="299"/>
      <c r="N87" s="525" t="str">
        <f>IF(Tabla1[[#This Row],[Descripción]]="","",_xlfn.XLOOKUP(Tabla1[[#This Row],[Descripción]],Tabla10[Descripción],Tabla10[Precio Unitario],0))</f>
        <v/>
      </c>
      <c r="O87" s="525" t="str">
        <f>IF(Tabla1[[#This Row],[Cantidad de Insumos]]="","",Tabla1[[#This Row],[Precio Unitario]]*Tabla1[[#This Row],[Cantidad de Insumos]])</f>
        <v/>
      </c>
      <c r="P87" s="510" t="str">
        <f>IF(Tabla1[[#This Row],[Descripción]]="","",_xlfn.XLOOKUP(Tabla1[[#This Row],[Descripción]],Tabla10[Descripción],Tabla10[CODIGO PRESUPUESTARIO],0))</f>
        <v/>
      </c>
      <c r="Q87" s="511"/>
      <c r="R87" s="511" t="str">
        <f>IF(Tabla1[[#This Row],[Insumos]]="","",_xlfn.XLOOKUP(Tabla1[[#This Row],[Insumos]],Tabla10[Insumo],Tabla10[InsumoAbrev],"",0))</f>
        <v/>
      </c>
    </row>
    <row r="88" spans="2:18" x14ac:dyDescent="0.25">
      <c r="B88" s="191" t="str">
        <f>IF('Formulario PPGR3'!$G88="","",CONCATENATE('Formulario PPGR3'!$C88,".",'Formulario PPGR3'!$D88,".",'Formulario PPGR3'!$E88,".",'Formulario PPGR3'!$F88))</f>
        <v/>
      </c>
      <c r="C88" s="191" t="str">
        <f>IF('Formulario PPGR3'!$G88="","",'Formulario PPGR1'!#REF!)</f>
        <v/>
      </c>
      <c r="D88" s="191" t="str">
        <f>IF('Formulario PPGR3'!$G88="","",'Formulario PPGR1'!#REF!)</f>
        <v/>
      </c>
      <c r="E88" s="191" t="str">
        <f>IF('Formulario PPGR3'!$G88="","",'Formulario PPGR1'!#REF!)</f>
        <v/>
      </c>
      <c r="F88" s="191" t="str">
        <f>IF('Formulario PPGR3'!$G88="","",'Formulario PPGR1'!#REF!)</f>
        <v/>
      </c>
      <c r="G88" s="190"/>
      <c r="H88" s="507" t="str" cm="1">
        <f t="array" ref="H88">IF(Tabla1[[#This Row],[Código_Actividad]]="","",_xlfn.XLOOKUP(Tabla1[[#This Row],[Código_Actividad]],CodigoActividad,Tabla2[Actividades Programables Presupuestables],"",0))</f>
        <v/>
      </c>
      <c r="I88" s="508" t="str">
        <f>IFERROR(VLOOKUP('Formulario PPGR3'!$G88,'Formulario PPGR2'!$H$19:$V$286,15,FALSE),"")</f>
        <v/>
      </c>
      <c r="J88" s="513"/>
      <c r="K88" s="512"/>
      <c r="L88" s="509" t="str">
        <f>IF(Tabla1[[#This Row],[Descripción]]="","",_xlfn.XLOOKUP(Tabla1[[#This Row],[Descripción]],Tabla10[Descripción],Tabla10[Unidad de Medida],"",0))</f>
        <v/>
      </c>
      <c r="M88" s="299"/>
      <c r="N88" s="525" t="str">
        <f>IF(Tabla1[[#This Row],[Descripción]]="","",_xlfn.XLOOKUP(Tabla1[[#This Row],[Descripción]],Tabla10[Descripción],Tabla10[Precio Unitario],0))</f>
        <v/>
      </c>
      <c r="O88" s="525" t="str">
        <f>IF(Tabla1[[#This Row],[Cantidad de Insumos]]="","",Tabla1[[#This Row],[Precio Unitario]]*Tabla1[[#This Row],[Cantidad de Insumos]])</f>
        <v/>
      </c>
      <c r="P88" s="510" t="str">
        <f>IF(Tabla1[[#This Row],[Descripción]]="","",_xlfn.XLOOKUP(Tabla1[[#This Row],[Descripción]],Tabla10[Descripción],Tabla10[CODIGO PRESUPUESTARIO],0))</f>
        <v/>
      </c>
      <c r="Q88" s="511"/>
      <c r="R88" s="511" t="str">
        <f>IF(Tabla1[[#This Row],[Insumos]]="","",_xlfn.XLOOKUP(Tabla1[[#This Row],[Insumos]],Tabla10[Insumo],Tabla10[InsumoAbrev],"",0))</f>
        <v/>
      </c>
    </row>
    <row r="89" spans="2:18" x14ac:dyDescent="0.25">
      <c r="B89" s="191" t="str">
        <f>IF('Formulario PPGR3'!$G89="","",CONCATENATE('Formulario PPGR3'!$C89,".",'Formulario PPGR3'!$D89,".",'Formulario PPGR3'!$E89,".",'Formulario PPGR3'!$F89))</f>
        <v/>
      </c>
      <c r="C89" s="191" t="str">
        <f>IF('Formulario PPGR3'!$G89="","",'Formulario PPGR1'!#REF!)</f>
        <v/>
      </c>
      <c r="D89" s="191" t="str">
        <f>IF('Formulario PPGR3'!$G89="","",'Formulario PPGR1'!#REF!)</f>
        <v/>
      </c>
      <c r="E89" s="191" t="str">
        <f>IF('Formulario PPGR3'!$G89="","",'Formulario PPGR1'!#REF!)</f>
        <v/>
      </c>
      <c r="F89" s="191" t="str">
        <f>IF('Formulario PPGR3'!$G89="","",'Formulario PPGR1'!#REF!)</f>
        <v/>
      </c>
      <c r="G89" s="190"/>
      <c r="H89" s="507" t="str" cm="1">
        <f t="array" ref="H89">IF(Tabla1[[#This Row],[Código_Actividad]]="","",_xlfn.XLOOKUP(Tabla1[[#This Row],[Código_Actividad]],CodigoActividad,Tabla2[Actividades Programables Presupuestables],"",0))</f>
        <v/>
      </c>
      <c r="I89" s="508" t="str">
        <f>IFERROR(VLOOKUP('Formulario PPGR3'!$G89,'Formulario PPGR2'!$H$19:$V$286,15,FALSE),"")</f>
        <v/>
      </c>
      <c r="J89" s="513"/>
      <c r="K89" s="512"/>
      <c r="L89" s="509" t="str">
        <f>IF(Tabla1[[#This Row],[Descripción]]="","",_xlfn.XLOOKUP(Tabla1[[#This Row],[Descripción]],Tabla10[Descripción],Tabla10[Unidad de Medida],"",0))</f>
        <v/>
      </c>
      <c r="M89" s="299"/>
      <c r="N89" s="525" t="str">
        <f>IF(Tabla1[[#This Row],[Descripción]]="","",_xlfn.XLOOKUP(Tabla1[[#This Row],[Descripción]],Tabla10[Descripción],Tabla10[Precio Unitario],0))</f>
        <v/>
      </c>
      <c r="O89" s="525" t="str">
        <f>IF(Tabla1[[#This Row],[Cantidad de Insumos]]="","",Tabla1[[#This Row],[Precio Unitario]]*Tabla1[[#This Row],[Cantidad de Insumos]])</f>
        <v/>
      </c>
      <c r="P89" s="510" t="str">
        <f>IF(Tabla1[[#This Row],[Descripción]]="","",_xlfn.XLOOKUP(Tabla1[[#This Row],[Descripción]],Tabla10[Descripción],Tabla10[CODIGO PRESUPUESTARIO],0))</f>
        <v/>
      </c>
      <c r="Q89" s="511"/>
      <c r="R89" s="511" t="str">
        <f>IF(Tabla1[[#This Row],[Insumos]]="","",_xlfn.XLOOKUP(Tabla1[[#This Row],[Insumos]],Tabla10[Insumo],Tabla10[InsumoAbrev],"",0))</f>
        <v/>
      </c>
    </row>
    <row r="90" spans="2:18" x14ac:dyDescent="0.25">
      <c r="B90" s="191" t="str">
        <f>IF('Formulario PPGR3'!$G90="","",CONCATENATE('Formulario PPGR3'!$C90,".",'Formulario PPGR3'!$D90,".",'Formulario PPGR3'!$E90,".",'Formulario PPGR3'!$F90))</f>
        <v/>
      </c>
      <c r="C90" s="191" t="str">
        <f>IF('Formulario PPGR3'!$G90="","",'Formulario PPGR1'!#REF!)</f>
        <v/>
      </c>
      <c r="D90" s="191" t="str">
        <f>IF('Formulario PPGR3'!$G90="","",'Formulario PPGR1'!#REF!)</f>
        <v/>
      </c>
      <c r="E90" s="191" t="str">
        <f>IF('Formulario PPGR3'!$G90="","",'Formulario PPGR1'!#REF!)</f>
        <v/>
      </c>
      <c r="F90" s="191" t="str">
        <f>IF('Formulario PPGR3'!$G90="","",'Formulario PPGR1'!#REF!)</f>
        <v/>
      </c>
      <c r="G90" s="190"/>
      <c r="H90" s="507" t="str" cm="1">
        <f t="array" ref="H90">IF(Tabla1[[#This Row],[Código_Actividad]]="","",_xlfn.XLOOKUP(Tabla1[[#This Row],[Código_Actividad]],CodigoActividad,Tabla2[Actividades Programables Presupuestables],"",0))</f>
        <v/>
      </c>
      <c r="I90" s="508" t="str">
        <f>IFERROR(VLOOKUP('Formulario PPGR3'!$G90,'Formulario PPGR2'!$H$19:$V$286,15,FALSE),"")</f>
        <v/>
      </c>
      <c r="J90" s="513"/>
      <c r="K90" s="512"/>
      <c r="L90" s="509" t="str">
        <f>IF(Tabla1[[#This Row],[Descripción]]="","",_xlfn.XLOOKUP(Tabla1[[#This Row],[Descripción]],Tabla10[Descripción],Tabla10[Unidad de Medida],"",0))</f>
        <v/>
      </c>
      <c r="M90" s="299"/>
      <c r="N90" s="525" t="str">
        <f>IF(Tabla1[[#This Row],[Descripción]]="","",_xlfn.XLOOKUP(Tabla1[[#This Row],[Descripción]],Tabla10[Descripción],Tabla10[Precio Unitario],0))</f>
        <v/>
      </c>
      <c r="O90" s="525" t="str">
        <f>IF(Tabla1[[#This Row],[Cantidad de Insumos]]="","",Tabla1[[#This Row],[Precio Unitario]]*Tabla1[[#This Row],[Cantidad de Insumos]])</f>
        <v/>
      </c>
      <c r="P90" s="510" t="str">
        <f>IF(Tabla1[[#This Row],[Descripción]]="","",_xlfn.XLOOKUP(Tabla1[[#This Row],[Descripción]],Tabla10[Descripción],Tabla10[CODIGO PRESUPUESTARIO],0))</f>
        <v/>
      </c>
      <c r="Q90" s="511"/>
      <c r="R90" s="511" t="str">
        <f>IF(Tabla1[[#This Row],[Insumos]]="","",_xlfn.XLOOKUP(Tabla1[[#This Row],[Insumos]],Tabla10[Insumo],Tabla10[InsumoAbrev],"",0))</f>
        <v/>
      </c>
    </row>
    <row r="91" spans="2:18" x14ac:dyDescent="0.25">
      <c r="B91" s="191" t="str">
        <f>IF('Formulario PPGR3'!$G91="","",CONCATENATE('Formulario PPGR3'!$C91,".",'Formulario PPGR3'!$D91,".",'Formulario PPGR3'!$E91,".",'Formulario PPGR3'!$F91))</f>
        <v/>
      </c>
      <c r="C91" s="191" t="str">
        <f>IF('Formulario PPGR3'!$G91="","",'Formulario PPGR1'!#REF!)</f>
        <v/>
      </c>
      <c r="D91" s="191" t="str">
        <f>IF('Formulario PPGR3'!$G91="","",'Formulario PPGR1'!#REF!)</f>
        <v/>
      </c>
      <c r="E91" s="191" t="str">
        <f>IF('Formulario PPGR3'!$G91="","",'Formulario PPGR1'!#REF!)</f>
        <v/>
      </c>
      <c r="F91" s="191" t="str">
        <f>IF('Formulario PPGR3'!$G91="","",'Formulario PPGR1'!#REF!)</f>
        <v/>
      </c>
      <c r="G91" s="190"/>
      <c r="H91" s="507" t="str" cm="1">
        <f t="array" ref="H91">IF(Tabla1[[#This Row],[Código_Actividad]]="","",_xlfn.XLOOKUP(Tabla1[[#This Row],[Código_Actividad]],CodigoActividad,Tabla2[Actividades Programables Presupuestables],"",0))</f>
        <v/>
      </c>
      <c r="I91" s="508" t="str">
        <f>IFERROR(VLOOKUP('Formulario PPGR3'!$G91,'Formulario PPGR2'!$H$19:$V$286,15,FALSE),"")</f>
        <v/>
      </c>
      <c r="J91" s="513"/>
      <c r="K91" s="512"/>
      <c r="L91" s="509" t="str">
        <f>IF(Tabla1[[#This Row],[Descripción]]="","",_xlfn.XLOOKUP(Tabla1[[#This Row],[Descripción]],Tabla10[Descripción],Tabla10[Unidad de Medida],"",0))</f>
        <v/>
      </c>
      <c r="M91" s="299"/>
      <c r="N91" s="525" t="str">
        <f>IF(Tabla1[[#This Row],[Descripción]]="","",_xlfn.XLOOKUP(Tabla1[[#This Row],[Descripción]],Tabla10[Descripción],Tabla10[Precio Unitario],0))</f>
        <v/>
      </c>
      <c r="O91" s="525" t="str">
        <f>IF(Tabla1[[#This Row],[Cantidad de Insumos]]="","",Tabla1[[#This Row],[Precio Unitario]]*Tabla1[[#This Row],[Cantidad de Insumos]])</f>
        <v/>
      </c>
      <c r="P91" s="510" t="str">
        <f>IF(Tabla1[[#This Row],[Descripción]]="","",_xlfn.XLOOKUP(Tabla1[[#This Row],[Descripción]],Tabla10[Descripción],Tabla10[CODIGO PRESUPUESTARIO],0))</f>
        <v/>
      </c>
      <c r="Q91" s="511"/>
      <c r="R91" s="511" t="str">
        <f>IF(Tabla1[[#This Row],[Insumos]]="","",_xlfn.XLOOKUP(Tabla1[[#This Row],[Insumos]],Tabla10[Insumo],Tabla10[InsumoAbrev],"",0))</f>
        <v/>
      </c>
    </row>
    <row r="92" spans="2:18" x14ac:dyDescent="0.25">
      <c r="B92" s="191" t="str">
        <f>IF('Formulario PPGR3'!$G92="","",CONCATENATE('Formulario PPGR3'!$C92,".",'Formulario PPGR3'!$D92,".",'Formulario PPGR3'!$E92,".",'Formulario PPGR3'!$F92))</f>
        <v/>
      </c>
      <c r="C92" s="191" t="str">
        <f>IF('Formulario PPGR3'!$G92="","",'Formulario PPGR1'!#REF!)</f>
        <v/>
      </c>
      <c r="D92" s="191" t="str">
        <f>IF('Formulario PPGR3'!$G92="","",'Formulario PPGR1'!#REF!)</f>
        <v/>
      </c>
      <c r="E92" s="191" t="str">
        <f>IF('Formulario PPGR3'!$G92="","",'Formulario PPGR1'!#REF!)</f>
        <v/>
      </c>
      <c r="F92" s="191" t="str">
        <f>IF('Formulario PPGR3'!$G92="","",'Formulario PPGR1'!#REF!)</f>
        <v/>
      </c>
      <c r="G92" s="190"/>
      <c r="H92" s="507" t="str" cm="1">
        <f t="array" ref="H92">IF(Tabla1[[#This Row],[Código_Actividad]]="","",_xlfn.XLOOKUP(Tabla1[[#This Row],[Código_Actividad]],CodigoActividad,Tabla2[Actividades Programables Presupuestables],"",0))</f>
        <v/>
      </c>
      <c r="I92" s="508" t="str">
        <f>IFERROR(VLOOKUP('Formulario PPGR3'!$G92,'Formulario PPGR2'!$H$19:$V$286,15,FALSE),"")</f>
        <v/>
      </c>
      <c r="J92" s="513"/>
      <c r="K92" s="512"/>
      <c r="L92" s="509" t="str">
        <f>IF(Tabla1[[#This Row],[Descripción]]="","",_xlfn.XLOOKUP(Tabla1[[#This Row],[Descripción]],Tabla10[Descripción],Tabla10[Unidad de Medida],"",0))</f>
        <v/>
      </c>
      <c r="M92" s="299"/>
      <c r="N92" s="525" t="str">
        <f>IF(Tabla1[[#This Row],[Descripción]]="","",_xlfn.XLOOKUP(Tabla1[[#This Row],[Descripción]],Tabla10[Descripción],Tabla10[Precio Unitario],0))</f>
        <v/>
      </c>
      <c r="O92" s="525" t="str">
        <f>IF(Tabla1[[#This Row],[Cantidad de Insumos]]="","",Tabla1[[#This Row],[Precio Unitario]]*Tabla1[[#This Row],[Cantidad de Insumos]])</f>
        <v/>
      </c>
      <c r="P92" s="510" t="str">
        <f>IF(Tabla1[[#This Row],[Descripción]]="","",_xlfn.XLOOKUP(Tabla1[[#This Row],[Descripción]],Tabla10[Descripción],Tabla10[CODIGO PRESUPUESTARIO],0))</f>
        <v/>
      </c>
      <c r="Q92" s="511"/>
      <c r="R92" s="511" t="str">
        <f>IF(Tabla1[[#This Row],[Insumos]]="","",_xlfn.XLOOKUP(Tabla1[[#This Row],[Insumos]],Tabla10[Insumo],Tabla10[InsumoAbrev],"",0))</f>
        <v/>
      </c>
    </row>
    <row r="93" spans="2:18" x14ac:dyDescent="0.25">
      <c r="B93" s="191" t="str">
        <f>IF('Formulario PPGR3'!$G93="","",CONCATENATE('Formulario PPGR3'!$C93,".",'Formulario PPGR3'!$D93,".",'Formulario PPGR3'!$E93,".",'Formulario PPGR3'!$F93))</f>
        <v/>
      </c>
      <c r="C93" s="191" t="str">
        <f>IF('Formulario PPGR3'!$G93="","",'Formulario PPGR1'!#REF!)</f>
        <v/>
      </c>
      <c r="D93" s="191" t="str">
        <f>IF('Formulario PPGR3'!$G93="","",'Formulario PPGR1'!#REF!)</f>
        <v/>
      </c>
      <c r="E93" s="191" t="str">
        <f>IF('Formulario PPGR3'!$G93="","",'Formulario PPGR1'!#REF!)</f>
        <v/>
      </c>
      <c r="F93" s="191" t="str">
        <f>IF('Formulario PPGR3'!$G93="","",'Formulario PPGR1'!#REF!)</f>
        <v/>
      </c>
      <c r="G93" s="190"/>
      <c r="H93" s="507" t="str" cm="1">
        <f t="array" ref="H93">IF(Tabla1[[#This Row],[Código_Actividad]]="","",_xlfn.XLOOKUP(Tabla1[[#This Row],[Código_Actividad]],CodigoActividad,Tabla2[Actividades Programables Presupuestables],"",0))</f>
        <v/>
      </c>
      <c r="I93" s="508" t="str">
        <f>IFERROR(VLOOKUP('Formulario PPGR3'!$G93,'Formulario PPGR2'!$H$19:$V$286,15,FALSE),"")</f>
        <v/>
      </c>
      <c r="J93" s="513"/>
      <c r="K93" s="512"/>
      <c r="L93" s="509" t="str">
        <f>IF(Tabla1[[#This Row],[Descripción]]="","",_xlfn.XLOOKUP(Tabla1[[#This Row],[Descripción]],Tabla10[Descripción],Tabla10[Unidad de Medida],"",0))</f>
        <v/>
      </c>
      <c r="M93" s="299"/>
      <c r="N93" s="525" t="str">
        <f>IF(Tabla1[[#This Row],[Descripción]]="","",_xlfn.XLOOKUP(Tabla1[[#This Row],[Descripción]],Tabla10[Descripción],Tabla10[Precio Unitario],0))</f>
        <v/>
      </c>
      <c r="O93" s="525" t="str">
        <f>IF(Tabla1[[#This Row],[Cantidad de Insumos]]="","",Tabla1[[#This Row],[Precio Unitario]]*Tabla1[[#This Row],[Cantidad de Insumos]])</f>
        <v/>
      </c>
      <c r="P93" s="510" t="str">
        <f>IF(Tabla1[[#This Row],[Descripción]]="","",_xlfn.XLOOKUP(Tabla1[[#This Row],[Descripción]],Tabla10[Descripción],Tabla10[CODIGO PRESUPUESTARIO],0))</f>
        <v/>
      </c>
      <c r="Q93" s="511"/>
      <c r="R93" s="511" t="str">
        <f>IF(Tabla1[[#This Row],[Insumos]]="","",_xlfn.XLOOKUP(Tabla1[[#This Row],[Insumos]],Tabla10[Insumo],Tabla10[InsumoAbrev],"",0))</f>
        <v/>
      </c>
    </row>
    <row r="94" spans="2:18" x14ac:dyDescent="0.25">
      <c r="B94" s="191" t="str">
        <f>IF('Formulario PPGR3'!$G94="","",CONCATENATE('Formulario PPGR3'!$C94,".",'Formulario PPGR3'!$D94,".",'Formulario PPGR3'!$E94,".",'Formulario PPGR3'!$F94))</f>
        <v/>
      </c>
      <c r="C94" s="191" t="str">
        <f>IF('Formulario PPGR3'!$G94="","",'Formulario PPGR1'!#REF!)</f>
        <v/>
      </c>
      <c r="D94" s="191" t="str">
        <f>IF('Formulario PPGR3'!$G94="","",'Formulario PPGR1'!#REF!)</f>
        <v/>
      </c>
      <c r="E94" s="191" t="str">
        <f>IF('Formulario PPGR3'!$G94="","",'Formulario PPGR1'!#REF!)</f>
        <v/>
      </c>
      <c r="F94" s="191" t="str">
        <f>IF('Formulario PPGR3'!$G94="","",'Formulario PPGR1'!#REF!)</f>
        <v/>
      </c>
      <c r="G94" s="190"/>
      <c r="H94" s="507" t="str" cm="1">
        <f t="array" ref="H94">IF(Tabla1[[#This Row],[Código_Actividad]]="","",_xlfn.XLOOKUP(Tabla1[[#This Row],[Código_Actividad]],CodigoActividad,Tabla2[Actividades Programables Presupuestables],"",0))</f>
        <v/>
      </c>
      <c r="I94" s="508" t="str">
        <f>IFERROR(VLOOKUP('Formulario PPGR3'!$G94,'Formulario PPGR2'!$H$19:$V$286,15,FALSE),"")</f>
        <v/>
      </c>
      <c r="J94" s="513"/>
      <c r="K94" s="512"/>
      <c r="L94" s="509" t="str">
        <f>IF(Tabla1[[#This Row],[Descripción]]="","",_xlfn.XLOOKUP(Tabla1[[#This Row],[Descripción]],Tabla10[Descripción],Tabla10[Unidad de Medida],"",0))</f>
        <v/>
      </c>
      <c r="M94" s="299"/>
      <c r="N94" s="525" t="str">
        <f>IF(Tabla1[[#This Row],[Descripción]]="","",_xlfn.XLOOKUP(Tabla1[[#This Row],[Descripción]],Tabla10[Descripción],Tabla10[Precio Unitario],0))</f>
        <v/>
      </c>
      <c r="O94" s="525" t="str">
        <f>IF(Tabla1[[#This Row],[Cantidad de Insumos]]="","",Tabla1[[#This Row],[Precio Unitario]]*Tabla1[[#This Row],[Cantidad de Insumos]])</f>
        <v/>
      </c>
      <c r="P94" s="510" t="str">
        <f>IF(Tabla1[[#This Row],[Descripción]]="","",_xlfn.XLOOKUP(Tabla1[[#This Row],[Descripción]],Tabla10[Descripción],Tabla10[CODIGO PRESUPUESTARIO],0))</f>
        <v/>
      </c>
      <c r="Q94" s="511"/>
      <c r="R94" s="511" t="str">
        <f>IF(Tabla1[[#This Row],[Insumos]]="","",_xlfn.XLOOKUP(Tabla1[[#This Row],[Insumos]],Tabla10[Insumo],Tabla10[InsumoAbrev],"",0))</f>
        <v/>
      </c>
    </row>
    <row r="95" spans="2:18" x14ac:dyDescent="0.25">
      <c r="B95" s="191" t="str">
        <f>IF('Formulario PPGR3'!$G95="","",CONCATENATE('Formulario PPGR3'!$C95,".",'Formulario PPGR3'!$D95,".",'Formulario PPGR3'!$E95,".",'Formulario PPGR3'!$F95))</f>
        <v/>
      </c>
      <c r="C95" s="191" t="str">
        <f>IF('Formulario PPGR3'!$G95="","",'Formulario PPGR1'!#REF!)</f>
        <v/>
      </c>
      <c r="D95" s="191" t="str">
        <f>IF('Formulario PPGR3'!$G95="","",'Formulario PPGR1'!#REF!)</f>
        <v/>
      </c>
      <c r="E95" s="191" t="str">
        <f>IF('Formulario PPGR3'!$G95="","",'Formulario PPGR1'!#REF!)</f>
        <v/>
      </c>
      <c r="F95" s="191" t="str">
        <f>IF('Formulario PPGR3'!$G95="","",'Formulario PPGR1'!#REF!)</f>
        <v/>
      </c>
      <c r="G95" s="190"/>
      <c r="H95" s="507" t="str" cm="1">
        <f t="array" ref="H95">IF(Tabla1[[#This Row],[Código_Actividad]]="","",_xlfn.XLOOKUP(Tabla1[[#This Row],[Código_Actividad]],CodigoActividad,Tabla2[Actividades Programables Presupuestables],"",0))</f>
        <v/>
      </c>
      <c r="I95" s="508" t="str">
        <f>IFERROR(VLOOKUP('Formulario PPGR3'!$G95,'Formulario PPGR2'!$H$19:$V$286,15,FALSE),"")</f>
        <v/>
      </c>
      <c r="J95" s="513"/>
      <c r="K95" s="512"/>
      <c r="L95" s="509" t="str">
        <f>IF(Tabla1[[#This Row],[Descripción]]="","",_xlfn.XLOOKUP(Tabla1[[#This Row],[Descripción]],Tabla10[Descripción],Tabla10[Unidad de Medida],"",0))</f>
        <v/>
      </c>
      <c r="M95" s="299"/>
      <c r="N95" s="525" t="str">
        <f>IF(Tabla1[[#This Row],[Descripción]]="","",_xlfn.XLOOKUP(Tabla1[[#This Row],[Descripción]],Tabla10[Descripción],Tabla10[Precio Unitario],0))</f>
        <v/>
      </c>
      <c r="O95" s="525" t="str">
        <f>IF(Tabla1[[#This Row],[Cantidad de Insumos]]="","",Tabla1[[#This Row],[Precio Unitario]]*Tabla1[[#This Row],[Cantidad de Insumos]])</f>
        <v/>
      </c>
      <c r="P95" s="510" t="str">
        <f>IF(Tabla1[[#This Row],[Descripción]]="","",_xlfn.XLOOKUP(Tabla1[[#This Row],[Descripción]],Tabla10[Descripción],Tabla10[CODIGO PRESUPUESTARIO],0))</f>
        <v/>
      </c>
      <c r="Q95" s="511"/>
      <c r="R95" s="511" t="str">
        <f>IF(Tabla1[[#This Row],[Insumos]]="","",_xlfn.XLOOKUP(Tabla1[[#This Row],[Insumos]],Tabla10[Insumo],Tabla10[InsumoAbrev],"",0))</f>
        <v/>
      </c>
    </row>
    <row r="96" spans="2:18" x14ac:dyDescent="0.25">
      <c r="B96" s="191" t="str">
        <f>IF('Formulario PPGR3'!$G96="","",CONCATENATE('Formulario PPGR3'!$C96,".",'Formulario PPGR3'!$D96,".",'Formulario PPGR3'!$E96,".",'Formulario PPGR3'!$F96))</f>
        <v/>
      </c>
      <c r="C96" s="191" t="str">
        <f>IF('Formulario PPGR3'!$G96="","",'Formulario PPGR1'!#REF!)</f>
        <v/>
      </c>
      <c r="D96" s="191" t="str">
        <f>IF('Formulario PPGR3'!$G96="","",'Formulario PPGR1'!#REF!)</f>
        <v/>
      </c>
      <c r="E96" s="191" t="str">
        <f>IF('Formulario PPGR3'!$G96="","",'Formulario PPGR1'!#REF!)</f>
        <v/>
      </c>
      <c r="F96" s="191" t="str">
        <f>IF('Formulario PPGR3'!$G96="","",'Formulario PPGR1'!#REF!)</f>
        <v/>
      </c>
      <c r="G96" s="190"/>
      <c r="H96" s="507" t="str" cm="1">
        <f t="array" ref="H96">IF(Tabla1[[#This Row],[Código_Actividad]]="","",_xlfn.XLOOKUP(Tabla1[[#This Row],[Código_Actividad]],CodigoActividad,Tabla2[Actividades Programables Presupuestables],"",0))</f>
        <v/>
      </c>
      <c r="I96" s="508" t="str">
        <f>IFERROR(VLOOKUP('Formulario PPGR3'!$G96,'Formulario PPGR2'!$H$19:$V$286,15,FALSE),"")</f>
        <v/>
      </c>
      <c r="J96" s="513"/>
      <c r="K96" s="512"/>
      <c r="L96" s="509" t="str">
        <f>IF(Tabla1[[#This Row],[Descripción]]="","",_xlfn.XLOOKUP(Tabla1[[#This Row],[Descripción]],Tabla10[Descripción],Tabla10[Unidad de Medida],"",0))</f>
        <v/>
      </c>
      <c r="M96" s="299"/>
      <c r="N96" s="525" t="str">
        <f>IF(Tabla1[[#This Row],[Descripción]]="","",_xlfn.XLOOKUP(Tabla1[[#This Row],[Descripción]],Tabla10[Descripción],Tabla10[Precio Unitario],0))</f>
        <v/>
      </c>
      <c r="O96" s="525" t="str">
        <f>IF(Tabla1[[#This Row],[Cantidad de Insumos]]="","",Tabla1[[#This Row],[Precio Unitario]]*Tabla1[[#This Row],[Cantidad de Insumos]])</f>
        <v/>
      </c>
      <c r="P96" s="510" t="str">
        <f>IF(Tabla1[[#This Row],[Descripción]]="","",_xlfn.XLOOKUP(Tabla1[[#This Row],[Descripción]],Tabla10[Descripción],Tabla10[CODIGO PRESUPUESTARIO],0))</f>
        <v/>
      </c>
      <c r="Q96" s="511"/>
      <c r="R96" s="511" t="str">
        <f>IF(Tabla1[[#This Row],[Insumos]]="","",_xlfn.XLOOKUP(Tabla1[[#This Row],[Insumos]],Tabla10[Insumo],Tabla10[InsumoAbrev],"",0))</f>
        <v/>
      </c>
    </row>
    <row r="97" spans="2:18" x14ac:dyDescent="0.25">
      <c r="B97" s="191" t="str">
        <f>IF('Formulario PPGR3'!$G97="","",CONCATENATE('Formulario PPGR3'!$C97,".",'Formulario PPGR3'!$D97,".",'Formulario PPGR3'!$E97,".",'Formulario PPGR3'!$F97))</f>
        <v/>
      </c>
      <c r="C97" s="191" t="str">
        <f>IF('Formulario PPGR3'!$G97="","",'Formulario PPGR1'!#REF!)</f>
        <v/>
      </c>
      <c r="D97" s="191" t="str">
        <f>IF('Formulario PPGR3'!$G97="","",'Formulario PPGR1'!#REF!)</f>
        <v/>
      </c>
      <c r="E97" s="191" t="str">
        <f>IF('Formulario PPGR3'!$G97="","",'Formulario PPGR1'!#REF!)</f>
        <v/>
      </c>
      <c r="F97" s="191" t="str">
        <f>IF('Formulario PPGR3'!$G97="","",'Formulario PPGR1'!#REF!)</f>
        <v/>
      </c>
      <c r="G97" s="190"/>
      <c r="H97" s="507" t="str" cm="1">
        <f t="array" ref="H97">IF(Tabla1[[#This Row],[Código_Actividad]]="","",_xlfn.XLOOKUP(Tabla1[[#This Row],[Código_Actividad]],CodigoActividad,Tabla2[Actividades Programables Presupuestables],"",0))</f>
        <v/>
      </c>
      <c r="I97" s="508" t="str">
        <f>IFERROR(VLOOKUP('Formulario PPGR3'!$G97,'Formulario PPGR2'!$H$19:$V$286,15,FALSE),"")</f>
        <v/>
      </c>
      <c r="J97" s="513"/>
      <c r="K97" s="512"/>
      <c r="L97" s="509" t="str">
        <f>IF(Tabla1[[#This Row],[Descripción]]="","",_xlfn.XLOOKUP(Tabla1[[#This Row],[Descripción]],Tabla10[Descripción],Tabla10[Unidad de Medida],"",0))</f>
        <v/>
      </c>
      <c r="M97" s="299"/>
      <c r="N97" s="525" t="str">
        <f>IF(Tabla1[[#This Row],[Descripción]]="","",_xlfn.XLOOKUP(Tabla1[[#This Row],[Descripción]],Tabla10[Descripción],Tabla10[Precio Unitario],0))</f>
        <v/>
      </c>
      <c r="O97" s="525" t="str">
        <f>IF(Tabla1[[#This Row],[Cantidad de Insumos]]="","",Tabla1[[#This Row],[Precio Unitario]]*Tabla1[[#This Row],[Cantidad de Insumos]])</f>
        <v/>
      </c>
      <c r="P97" s="510" t="str">
        <f>IF(Tabla1[[#This Row],[Descripción]]="","",_xlfn.XLOOKUP(Tabla1[[#This Row],[Descripción]],Tabla10[Descripción],Tabla10[CODIGO PRESUPUESTARIO],0))</f>
        <v/>
      </c>
      <c r="Q97" s="511"/>
      <c r="R97" s="511" t="str">
        <f>IF(Tabla1[[#This Row],[Insumos]]="","",_xlfn.XLOOKUP(Tabla1[[#This Row],[Insumos]],Tabla10[Insumo],Tabla10[InsumoAbrev],"",0))</f>
        <v/>
      </c>
    </row>
    <row r="98" spans="2:18" x14ac:dyDescent="0.25">
      <c r="B98" s="191" t="str">
        <f>IF('Formulario PPGR3'!$G98="","",CONCATENATE('Formulario PPGR3'!$C98,".",'Formulario PPGR3'!$D98,".",'Formulario PPGR3'!$E98,".",'Formulario PPGR3'!$F98))</f>
        <v/>
      </c>
      <c r="C98" s="191" t="str">
        <f>IF('Formulario PPGR3'!$G98="","",'Formulario PPGR1'!#REF!)</f>
        <v/>
      </c>
      <c r="D98" s="191" t="str">
        <f>IF('Formulario PPGR3'!$G98="","",'Formulario PPGR1'!#REF!)</f>
        <v/>
      </c>
      <c r="E98" s="191" t="str">
        <f>IF('Formulario PPGR3'!$G98="","",'Formulario PPGR1'!#REF!)</f>
        <v/>
      </c>
      <c r="F98" s="191" t="str">
        <f>IF('Formulario PPGR3'!$G98="","",'Formulario PPGR1'!#REF!)</f>
        <v/>
      </c>
      <c r="G98" s="190"/>
      <c r="H98" s="507" t="str" cm="1">
        <f t="array" ref="H98">IF(Tabla1[[#This Row],[Código_Actividad]]="","",_xlfn.XLOOKUP(Tabla1[[#This Row],[Código_Actividad]],CodigoActividad,Tabla2[Actividades Programables Presupuestables],"",0))</f>
        <v/>
      </c>
      <c r="I98" s="508" t="str">
        <f>IFERROR(VLOOKUP('Formulario PPGR3'!$G98,'Formulario PPGR2'!$H$19:$V$286,15,FALSE),"")</f>
        <v/>
      </c>
      <c r="J98" s="513"/>
      <c r="K98" s="512"/>
      <c r="L98" s="509" t="str">
        <f>IF(Tabla1[[#This Row],[Descripción]]="","",_xlfn.XLOOKUP(Tabla1[[#This Row],[Descripción]],Tabla10[Descripción],Tabla10[Unidad de Medida],"",0))</f>
        <v/>
      </c>
      <c r="M98" s="299"/>
      <c r="N98" s="525" t="str">
        <f>IF(Tabla1[[#This Row],[Descripción]]="","",_xlfn.XLOOKUP(Tabla1[[#This Row],[Descripción]],Tabla10[Descripción],Tabla10[Precio Unitario],0))</f>
        <v/>
      </c>
      <c r="O98" s="525" t="str">
        <f>IF(Tabla1[[#This Row],[Cantidad de Insumos]]="","",Tabla1[[#This Row],[Precio Unitario]]*Tabla1[[#This Row],[Cantidad de Insumos]])</f>
        <v/>
      </c>
      <c r="P98" s="510" t="str">
        <f>IF(Tabla1[[#This Row],[Descripción]]="","",_xlfn.XLOOKUP(Tabla1[[#This Row],[Descripción]],Tabla10[Descripción],Tabla10[CODIGO PRESUPUESTARIO],0))</f>
        <v/>
      </c>
      <c r="Q98" s="511"/>
      <c r="R98" s="511" t="str">
        <f>IF(Tabla1[[#This Row],[Insumos]]="","",_xlfn.XLOOKUP(Tabla1[[#This Row],[Insumos]],Tabla10[Insumo],Tabla10[InsumoAbrev],"",0))</f>
        <v/>
      </c>
    </row>
    <row r="99" spans="2:18" x14ac:dyDescent="0.25">
      <c r="B99" s="191" t="str">
        <f>IF('Formulario PPGR3'!$G99="","",CONCATENATE('Formulario PPGR3'!$C99,".",'Formulario PPGR3'!$D99,".",'Formulario PPGR3'!$E99,".",'Formulario PPGR3'!$F99))</f>
        <v/>
      </c>
      <c r="C99" s="191" t="str">
        <f>IF('Formulario PPGR3'!$G99="","",'Formulario PPGR1'!#REF!)</f>
        <v/>
      </c>
      <c r="D99" s="191" t="str">
        <f>IF('Formulario PPGR3'!$G99="","",'Formulario PPGR1'!#REF!)</f>
        <v/>
      </c>
      <c r="E99" s="191" t="str">
        <f>IF('Formulario PPGR3'!$G99="","",'Formulario PPGR1'!#REF!)</f>
        <v/>
      </c>
      <c r="F99" s="191" t="str">
        <f>IF('Formulario PPGR3'!$G99="","",'Formulario PPGR1'!#REF!)</f>
        <v/>
      </c>
      <c r="G99" s="190"/>
      <c r="H99" s="507" t="str" cm="1">
        <f t="array" ref="H99">IF(Tabla1[[#This Row],[Código_Actividad]]="","",_xlfn.XLOOKUP(Tabla1[[#This Row],[Código_Actividad]],CodigoActividad,Tabla2[Actividades Programables Presupuestables],"",0))</f>
        <v/>
      </c>
      <c r="I99" s="508" t="str">
        <f>IFERROR(VLOOKUP('Formulario PPGR3'!$G99,'Formulario PPGR2'!$H$19:$V$286,15,FALSE),"")</f>
        <v/>
      </c>
      <c r="J99" s="513"/>
      <c r="K99" s="512"/>
      <c r="L99" s="509" t="str">
        <f>IF(Tabla1[[#This Row],[Descripción]]="","",_xlfn.XLOOKUP(Tabla1[[#This Row],[Descripción]],Tabla10[Descripción],Tabla10[Unidad de Medida],"",0))</f>
        <v/>
      </c>
      <c r="M99" s="299"/>
      <c r="N99" s="525" t="str">
        <f>IF(Tabla1[[#This Row],[Descripción]]="","",_xlfn.XLOOKUP(Tabla1[[#This Row],[Descripción]],Tabla10[Descripción],Tabla10[Precio Unitario],0))</f>
        <v/>
      </c>
      <c r="O99" s="525" t="str">
        <f>IF(Tabla1[[#This Row],[Cantidad de Insumos]]="","",Tabla1[[#This Row],[Precio Unitario]]*Tabla1[[#This Row],[Cantidad de Insumos]])</f>
        <v/>
      </c>
      <c r="P99" s="510" t="str">
        <f>IF(Tabla1[[#This Row],[Descripción]]="","",_xlfn.XLOOKUP(Tabla1[[#This Row],[Descripción]],Tabla10[Descripción],Tabla10[CODIGO PRESUPUESTARIO],0))</f>
        <v/>
      </c>
      <c r="Q99" s="511"/>
      <c r="R99" s="511" t="str">
        <f>IF(Tabla1[[#This Row],[Insumos]]="","",_xlfn.XLOOKUP(Tabla1[[#This Row],[Insumos]],Tabla10[Insumo],Tabla10[InsumoAbrev],"",0))</f>
        <v/>
      </c>
    </row>
    <row r="100" spans="2:18" x14ac:dyDescent="0.25">
      <c r="B100" s="191" t="str">
        <f>IF('Formulario PPGR3'!$G100="","",CONCATENATE('Formulario PPGR3'!$C100,".",'Formulario PPGR3'!$D100,".",'Formulario PPGR3'!$E100,".",'Formulario PPGR3'!$F100))</f>
        <v/>
      </c>
      <c r="C100" s="191" t="str">
        <f>IF('Formulario PPGR3'!$G100="","",'Formulario PPGR1'!#REF!)</f>
        <v/>
      </c>
      <c r="D100" s="191" t="str">
        <f>IF('Formulario PPGR3'!$G100="","",'Formulario PPGR1'!#REF!)</f>
        <v/>
      </c>
      <c r="E100" s="191" t="str">
        <f>IF('Formulario PPGR3'!$G100="","",'Formulario PPGR1'!#REF!)</f>
        <v/>
      </c>
      <c r="F100" s="191" t="str">
        <f>IF('Formulario PPGR3'!$G100="","",'Formulario PPGR1'!#REF!)</f>
        <v/>
      </c>
      <c r="G100" s="190"/>
      <c r="H100" s="507" t="str" cm="1">
        <f t="array" ref="H100">IF(Tabla1[[#This Row],[Código_Actividad]]="","",_xlfn.XLOOKUP(Tabla1[[#This Row],[Código_Actividad]],CodigoActividad,Tabla2[Actividades Programables Presupuestables],"",0))</f>
        <v/>
      </c>
      <c r="I100" s="508" t="str">
        <f>IFERROR(VLOOKUP('Formulario PPGR3'!$G100,'Formulario PPGR2'!$H$19:$V$286,15,FALSE),"")</f>
        <v/>
      </c>
      <c r="J100" s="513"/>
      <c r="K100" s="512"/>
      <c r="L100" s="509" t="str">
        <f>IF(Tabla1[[#This Row],[Descripción]]="","",_xlfn.XLOOKUP(Tabla1[[#This Row],[Descripción]],Tabla10[Descripción],Tabla10[Unidad de Medida],"",0))</f>
        <v/>
      </c>
      <c r="M100" s="299"/>
      <c r="N100" s="525" t="str">
        <f>IF(Tabla1[[#This Row],[Descripción]]="","",_xlfn.XLOOKUP(Tabla1[[#This Row],[Descripción]],Tabla10[Descripción],Tabla10[Precio Unitario],0))</f>
        <v/>
      </c>
      <c r="O100" s="525" t="str">
        <f>IF(Tabla1[[#This Row],[Cantidad de Insumos]]="","",Tabla1[[#This Row],[Precio Unitario]]*Tabla1[[#This Row],[Cantidad de Insumos]])</f>
        <v/>
      </c>
      <c r="P100" s="510" t="str">
        <f>IF(Tabla1[[#This Row],[Descripción]]="","",_xlfn.XLOOKUP(Tabla1[[#This Row],[Descripción]],Tabla10[Descripción],Tabla10[CODIGO PRESUPUESTARIO],0))</f>
        <v/>
      </c>
      <c r="Q100" s="511"/>
      <c r="R100" s="511" t="str">
        <f>IF(Tabla1[[#This Row],[Insumos]]="","",_xlfn.XLOOKUP(Tabla1[[#This Row],[Insumos]],Tabla10[Insumo],Tabla10[InsumoAbrev],"",0))</f>
        <v/>
      </c>
    </row>
    <row r="101" spans="2:18" x14ac:dyDescent="0.25">
      <c r="B101" s="191" t="str">
        <f>IF('Formulario PPGR3'!$G101="","",CONCATENATE('Formulario PPGR3'!$C101,".",'Formulario PPGR3'!$D101,".",'Formulario PPGR3'!$E101,".",'Formulario PPGR3'!$F101))</f>
        <v/>
      </c>
      <c r="C101" s="191" t="str">
        <f>IF('Formulario PPGR3'!$G101="","",'Formulario PPGR1'!#REF!)</f>
        <v/>
      </c>
      <c r="D101" s="191" t="str">
        <f>IF('Formulario PPGR3'!$G101="","",'Formulario PPGR1'!#REF!)</f>
        <v/>
      </c>
      <c r="E101" s="191" t="str">
        <f>IF('Formulario PPGR3'!$G101="","",'Formulario PPGR1'!#REF!)</f>
        <v/>
      </c>
      <c r="F101" s="191" t="str">
        <f>IF('Formulario PPGR3'!$G101="","",'Formulario PPGR1'!#REF!)</f>
        <v/>
      </c>
      <c r="G101" s="190"/>
      <c r="H101" s="507" t="str" cm="1">
        <f t="array" ref="H101">IF(Tabla1[[#This Row],[Código_Actividad]]="","",_xlfn.XLOOKUP(Tabla1[[#This Row],[Código_Actividad]],CodigoActividad,Tabla2[Actividades Programables Presupuestables],"",0))</f>
        <v/>
      </c>
      <c r="I101" s="508" t="str">
        <f>IFERROR(VLOOKUP('Formulario PPGR3'!$G101,'Formulario PPGR2'!$H$19:$V$286,15,FALSE),"")</f>
        <v/>
      </c>
      <c r="J101" s="513"/>
      <c r="K101" s="512"/>
      <c r="L101" s="509" t="str">
        <f>IF(Tabla1[[#This Row],[Descripción]]="","",_xlfn.XLOOKUP(Tabla1[[#This Row],[Descripción]],Tabla10[Descripción],Tabla10[Unidad de Medida],"",0))</f>
        <v/>
      </c>
      <c r="M101" s="299"/>
      <c r="N101" s="525" t="str">
        <f>IF(Tabla1[[#This Row],[Descripción]]="","",_xlfn.XLOOKUP(Tabla1[[#This Row],[Descripción]],Tabla10[Descripción],Tabla10[Precio Unitario],0))</f>
        <v/>
      </c>
      <c r="O101" s="525" t="str">
        <f>IF(Tabla1[[#This Row],[Cantidad de Insumos]]="","",Tabla1[[#This Row],[Precio Unitario]]*Tabla1[[#This Row],[Cantidad de Insumos]])</f>
        <v/>
      </c>
      <c r="P101" s="510" t="str">
        <f>IF(Tabla1[[#This Row],[Descripción]]="","",_xlfn.XLOOKUP(Tabla1[[#This Row],[Descripción]],Tabla10[Descripción],Tabla10[CODIGO PRESUPUESTARIO],0))</f>
        <v/>
      </c>
      <c r="Q101" s="511"/>
      <c r="R101" s="511" t="str">
        <f>IF(Tabla1[[#This Row],[Insumos]]="","",_xlfn.XLOOKUP(Tabla1[[#This Row],[Insumos]],Tabla10[Insumo],Tabla10[InsumoAbrev],"",0))</f>
        <v/>
      </c>
    </row>
    <row r="102" spans="2:18" x14ac:dyDescent="0.25">
      <c r="B102" s="191" t="str">
        <f>IF('Formulario PPGR3'!$G102="","",CONCATENATE('Formulario PPGR3'!$C102,".",'Formulario PPGR3'!$D102,".",'Formulario PPGR3'!$E102,".",'Formulario PPGR3'!$F102))</f>
        <v/>
      </c>
      <c r="C102" s="191" t="str">
        <f>IF('Formulario PPGR3'!$G102="","",'Formulario PPGR1'!#REF!)</f>
        <v/>
      </c>
      <c r="D102" s="191" t="str">
        <f>IF('Formulario PPGR3'!$G102="","",'Formulario PPGR1'!#REF!)</f>
        <v/>
      </c>
      <c r="E102" s="191" t="str">
        <f>IF('Formulario PPGR3'!$G102="","",'Formulario PPGR1'!#REF!)</f>
        <v/>
      </c>
      <c r="F102" s="191" t="str">
        <f>IF('Formulario PPGR3'!$G102="","",'Formulario PPGR1'!#REF!)</f>
        <v/>
      </c>
      <c r="G102" s="190"/>
      <c r="H102" s="507" t="str" cm="1">
        <f t="array" ref="H102">IF(Tabla1[[#This Row],[Código_Actividad]]="","",_xlfn.XLOOKUP(Tabla1[[#This Row],[Código_Actividad]],CodigoActividad,Tabla2[Actividades Programables Presupuestables],"",0))</f>
        <v/>
      </c>
      <c r="I102" s="508" t="str">
        <f>IFERROR(VLOOKUP('Formulario PPGR3'!$G102,'Formulario PPGR2'!$H$19:$V$286,15,FALSE),"")</f>
        <v/>
      </c>
      <c r="J102" s="513"/>
      <c r="K102" s="512"/>
      <c r="L102" s="509" t="str">
        <f>IF(Tabla1[[#This Row],[Descripción]]="","",_xlfn.XLOOKUP(Tabla1[[#This Row],[Descripción]],Tabla10[Descripción],Tabla10[Unidad de Medida],"",0))</f>
        <v/>
      </c>
      <c r="M102" s="299"/>
      <c r="N102" s="525" t="str">
        <f>IF(Tabla1[[#This Row],[Descripción]]="","",_xlfn.XLOOKUP(Tabla1[[#This Row],[Descripción]],Tabla10[Descripción],Tabla10[Precio Unitario],0))</f>
        <v/>
      </c>
      <c r="O102" s="525" t="str">
        <f>IF(Tabla1[[#This Row],[Cantidad de Insumos]]="","",Tabla1[[#This Row],[Precio Unitario]]*Tabla1[[#This Row],[Cantidad de Insumos]])</f>
        <v/>
      </c>
      <c r="P102" s="510" t="str">
        <f>IF(Tabla1[[#This Row],[Descripción]]="","",_xlfn.XLOOKUP(Tabla1[[#This Row],[Descripción]],Tabla10[Descripción],Tabla10[CODIGO PRESUPUESTARIO],0))</f>
        <v/>
      </c>
      <c r="Q102" s="511"/>
      <c r="R102" s="511" t="str">
        <f>IF(Tabla1[[#This Row],[Insumos]]="","",_xlfn.XLOOKUP(Tabla1[[#This Row],[Insumos]],Tabla10[Insumo],Tabla10[InsumoAbrev],"",0))</f>
        <v/>
      </c>
    </row>
    <row r="103" spans="2:18" x14ac:dyDescent="0.25">
      <c r="B103" s="191" t="str">
        <f>IF('Formulario PPGR3'!$G103="","",CONCATENATE('Formulario PPGR3'!$C103,".",'Formulario PPGR3'!$D103,".",'Formulario PPGR3'!$E103,".",'Formulario PPGR3'!$F103))</f>
        <v/>
      </c>
      <c r="C103" s="191" t="str">
        <f>IF('Formulario PPGR3'!$G103="","",'Formulario PPGR1'!#REF!)</f>
        <v/>
      </c>
      <c r="D103" s="191" t="str">
        <f>IF('Formulario PPGR3'!$G103="","",'Formulario PPGR1'!#REF!)</f>
        <v/>
      </c>
      <c r="E103" s="191" t="str">
        <f>IF('Formulario PPGR3'!$G103="","",'Formulario PPGR1'!#REF!)</f>
        <v/>
      </c>
      <c r="F103" s="191" t="str">
        <f>IF('Formulario PPGR3'!$G103="","",'Formulario PPGR1'!#REF!)</f>
        <v/>
      </c>
      <c r="G103" s="190"/>
      <c r="H103" s="507" t="str" cm="1">
        <f t="array" ref="H103">IF(Tabla1[[#This Row],[Código_Actividad]]="","",_xlfn.XLOOKUP(Tabla1[[#This Row],[Código_Actividad]],CodigoActividad,Tabla2[Actividades Programables Presupuestables],"",0))</f>
        <v/>
      </c>
      <c r="I103" s="508" t="str">
        <f>IFERROR(VLOOKUP('Formulario PPGR3'!$G103,'Formulario PPGR2'!$H$19:$V$286,15,FALSE),"")</f>
        <v/>
      </c>
      <c r="J103" s="513"/>
      <c r="K103" s="512"/>
      <c r="L103" s="509" t="str">
        <f>IF(Tabla1[[#This Row],[Descripción]]="","",_xlfn.XLOOKUP(Tabla1[[#This Row],[Descripción]],Tabla10[Descripción],Tabla10[Unidad de Medida],"",0))</f>
        <v/>
      </c>
      <c r="M103" s="299"/>
      <c r="N103" s="525" t="str">
        <f>IF(Tabla1[[#This Row],[Descripción]]="","",_xlfn.XLOOKUP(Tabla1[[#This Row],[Descripción]],Tabla10[Descripción],Tabla10[Precio Unitario],0))</f>
        <v/>
      </c>
      <c r="O103" s="525" t="str">
        <f>IF(Tabla1[[#This Row],[Cantidad de Insumos]]="","",Tabla1[[#This Row],[Precio Unitario]]*Tabla1[[#This Row],[Cantidad de Insumos]])</f>
        <v/>
      </c>
      <c r="P103" s="510" t="str">
        <f>IF(Tabla1[[#This Row],[Descripción]]="","",_xlfn.XLOOKUP(Tabla1[[#This Row],[Descripción]],Tabla10[Descripción],Tabla10[CODIGO PRESUPUESTARIO],0))</f>
        <v/>
      </c>
      <c r="Q103" s="511"/>
      <c r="R103" s="511" t="str">
        <f>IF(Tabla1[[#This Row],[Insumos]]="","",_xlfn.XLOOKUP(Tabla1[[#This Row],[Insumos]],Tabla10[Insumo],Tabla10[InsumoAbrev],"",0))</f>
        <v/>
      </c>
    </row>
    <row r="104" spans="2:18" x14ac:dyDescent="0.25">
      <c r="B104" s="191" t="str">
        <f>IF('Formulario PPGR3'!$G104="","",CONCATENATE('Formulario PPGR3'!$C104,".",'Formulario PPGR3'!$D104,".",'Formulario PPGR3'!$E104,".",'Formulario PPGR3'!$F104))</f>
        <v/>
      </c>
      <c r="C104" s="191" t="str">
        <f>IF('Formulario PPGR3'!$G104="","",'Formulario PPGR1'!#REF!)</f>
        <v/>
      </c>
      <c r="D104" s="191" t="str">
        <f>IF('Formulario PPGR3'!$G104="","",'Formulario PPGR1'!#REF!)</f>
        <v/>
      </c>
      <c r="E104" s="191" t="str">
        <f>IF('Formulario PPGR3'!$G104="","",'Formulario PPGR1'!#REF!)</f>
        <v/>
      </c>
      <c r="F104" s="191" t="str">
        <f>IF('Formulario PPGR3'!$G104="","",'Formulario PPGR1'!#REF!)</f>
        <v/>
      </c>
      <c r="G104" s="190"/>
      <c r="H104" s="507" t="str" cm="1">
        <f t="array" ref="H104">IF(Tabla1[[#This Row],[Código_Actividad]]="","",_xlfn.XLOOKUP(Tabla1[[#This Row],[Código_Actividad]],CodigoActividad,Tabla2[Actividades Programables Presupuestables],"",0))</f>
        <v/>
      </c>
      <c r="I104" s="508" t="str">
        <f>IFERROR(VLOOKUP('Formulario PPGR3'!$G104,'Formulario PPGR2'!$H$19:$V$286,15,FALSE),"")</f>
        <v/>
      </c>
      <c r="J104" s="513"/>
      <c r="K104" s="512"/>
      <c r="L104" s="509" t="str">
        <f>IF(Tabla1[[#This Row],[Descripción]]="","",_xlfn.XLOOKUP(Tabla1[[#This Row],[Descripción]],Tabla10[Descripción],Tabla10[Unidad de Medida],"",0))</f>
        <v/>
      </c>
      <c r="M104" s="299"/>
      <c r="N104" s="525" t="str">
        <f>IF(Tabla1[[#This Row],[Descripción]]="","",_xlfn.XLOOKUP(Tabla1[[#This Row],[Descripción]],Tabla10[Descripción],Tabla10[Precio Unitario],0))</f>
        <v/>
      </c>
      <c r="O104" s="525" t="str">
        <f>IF(Tabla1[[#This Row],[Cantidad de Insumos]]="","",Tabla1[[#This Row],[Precio Unitario]]*Tabla1[[#This Row],[Cantidad de Insumos]])</f>
        <v/>
      </c>
      <c r="P104" s="510" t="str">
        <f>IF(Tabla1[[#This Row],[Descripción]]="","",_xlfn.XLOOKUP(Tabla1[[#This Row],[Descripción]],Tabla10[Descripción],Tabla10[CODIGO PRESUPUESTARIO],0))</f>
        <v/>
      </c>
      <c r="Q104" s="511"/>
      <c r="R104" s="511" t="str">
        <f>IF(Tabla1[[#This Row],[Insumos]]="","",_xlfn.XLOOKUP(Tabla1[[#This Row],[Insumos]],Tabla10[Insumo],Tabla10[InsumoAbrev],"",0))</f>
        <v/>
      </c>
    </row>
    <row r="105" spans="2:18" x14ac:dyDescent="0.25">
      <c r="B105" s="191" t="str">
        <f>IF('Formulario PPGR3'!$G105="","",CONCATENATE('Formulario PPGR3'!$C105,".",'Formulario PPGR3'!$D105,".",'Formulario PPGR3'!$E105,".",'Formulario PPGR3'!$F105))</f>
        <v/>
      </c>
      <c r="C105" s="191" t="str">
        <f>IF('Formulario PPGR3'!$G105="","",'Formulario PPGR1'!#REF!)</f>
        <v/>
      </c>
      <c r="D105" s="191" t="str">
        <f>IF('Formulario PPGR3'!$G105="","",'Formulario PPGR1'!#REF!)</f>
        <v/>
      </c>
      <c r="E105" s="191" t="str">
        <f>IF('Formulario PPGR3'!$G105="","",'Formulario PPGR1'!#REF!)</f>
        <v/>
      </c>
      <c r="F105" s="191" t="str">
        <f>IF('Formulario PPGR3'!$G105="","",'Formulario PPGR1'!#REF!)</f>
        <v/>
      </c>
      <c r="G105" s="190"/>
      <c r="H105" s="507" t="str" cm="1">
        <f t="array" ref="H105">IF(Tabla1[[#This Row],[Código_Actividad]]="","",_xlfn.XLOOKUP(Tabla1[[#This Row],[Código_Actividad]],CodigoActividad,Tabla2[Actividades Programables Presupuestables],"",0))</f>
        <v/>
      </c>
      <c r="I105" s="508" t="str">
        <f>IFERROR(VLOOKUP('Formulario PPGR3'!$G105,'Formulario PPGR2'!$H$19:$V$286,15,FALSE),"")</f>
        <v/>
      </c>
      <c r="J105" s="513"/>
      <c r="K105" s="512"/>
      <c r="L105" s="509" t="str">
        <f>IF(Tabla1[[#This Row],[Descripción]]="","",_xlfn.XLOOKUP(Tabla1[[#This Row],[Descripción]],Tabla10[Descripción],Tabla10[Unidad de Medida],"",0))</f>
        <v/>
      </c>
      <c r="M105" s="299"/>
      <c r="N105" s="525" t="str">
        <f>IF(Tabla1[[#This Row],[Descripción]]="","",_xlfn.XLOOKUP(Tabla1[[#This Row],[Descripción]],Tabla10[Descripción],Tabla10[Precio Unitario],0))</f>
        <v/>
      </c>
      <c r="O105" s="525" t="str">
        <f>IF(Tabla1[[#This Row],[Cantidad de Insumos]]="","",Tabla1[[#This Row],[Precio Unitario]]*Tabla1[[#This Row],[Cantidad de Insumos]])</f>
        <v/>
      </c>
      <c r="P105" s="510" t="str">
        <f>IF(Tabla1[[#This Row],[Descripción]]="","",_xlfn.XLOOKUP(Tabla1[[#This Row],[Descripción]],Tabla10[Descripción],Tabla10[CODIGO PRESUPUESTARIO],0))</f>
        <v/>
      </c>
      <c r="Q105" s="511"/>
      <c r="R105" s="511" t="str">
        <f>IF(Tabla1[[#This Row],[Insumos]]="","",_xlfn.XLOOKUP(Tabla1[[#This Row],[Insumos]],Tabla10[Insumo],Tabla10[InsumoAbrev],"",0))</f>
        <v/>
      </c>
    </row>
    <row r="106" spans="2:18" x14ac:dyDescent="0.25">
      <c r="B106" s="191" t="str">
        <f>IF('Formulario PPGR3'!$G106="","",CONCATENATE('Formulario PPGR3'!$C106,".",'Formulario PPGR3'!$D106,".",'Formulario PPGR3'!$E106,".",'Formulario PPGR3'!$F106))</f>
        <v/>
      </c>
      <c r="C106" s="191" t="str">
        <f>IF('Formulario PPGR3'!$G106="","",'Formulario PPGR1'!#REF!)</f>
        <v/>
      </c>
      <c r="D106" s="191" t="str">
        <f>IF('Formulario PPGR3'!$G106="","",'Formulario PPGR1'!#REF!)</f>
        <v/>
      </c>
      <c r="E106" s="191" t="str">
        <f>IF('Formulario PPGR3'!$G106="","",'Formulario PPGR1'!#REF!)</f>
        <v/>
      </c>
      <c r="F106" s="191" t="str">
        <f>IF('Formulario PPGR3'!$G106="","",'Formulario PPGR1'!#REF!)</f>
        <v/>
      </c>
      <c r="G106" s="190"/>
      <c r="H106" s="507" t="str" cm="1">
        <f t="array" ref="H106">IF(Tabla1[[#This Row],[Código_Actividad]]="","",_xlfn.XLOOKUP(Tabla1[[#This Row],[Código_Actividad]],CodigoActividad,Tabla2[Actividades Programables Presupuestables],"",0))</f>
        <v/>
      </c>
      <c r="I106" s="508" t="str">
        <f>IFERROR(VLOOKUP('Formulario PPGR3'!$G106,'Formulario PPGR2'!$H$19:$V$286,15,FALSE),"")</f>
        <v/>
      </c>
      <c r="J106" s="513"/>
      <c r="K106" s="512"/>
      <c r="L106" s="509" t="str">
        <f>IF(Tabla1[[#This Row],[Descripción]]="","",_xlfn.XLOOKUP(Tabla1[[#This Row],[Descripción]],Tabla10[Descripción],Tabla10[Unidad de Medida],"",0))</f>
        <v/>
      </c>
      <c r="M106" s="299"/>
      <c r="N106" s="525" t="str">
        <f>IF(Tabla1[[#This Row],[Descripción]]="","",_xlfn.XLOOKUP(Tabla1[[#This Row],[Descripción]],Tabla10[Descripción],Tabla10[Precio Unitario],0))</f>
        <v/>
      </c>
      <c r="O106" s="525" t="str">
        <f>IF(Tabla1[[#This Row],[Cantidad de Insumos]]="","",Tabla1[[#This Row],[Precio Unitario]]*Tabla1[[#This Row],[Cantidad de Insumos]])</f>
        <v/>
      </c>
      <c r="P106" s="510" t="str">
        <f>IF(Tabla1[[#This Row],[Descripción]]="","",_xlfn.XLOOKUP(Tabla1[[#This Row],[Descripción]],Tabla10[Descripción],Tabla10[CODIGO PRESUPUESTARIO],0))</f>
        <v/>
      </c>
      <c r="Q106" s="511"/>
      <c r="R106" s="511" t="str">
        <f>IF(Tabla1[[#This Row],[Insumos]]="","",_xlfn.XLOOKUP(Tabla1[[#This Row],[Insumos]],Tabla10[Insumo],Tabla10[InsumoAbrev],"",0))</f>
        <v/>
      </c>
    </row>
    <row r="107" spans="2:18" x14ac:dyDescent="0.25">
      <c r="B107" s="191" t="str">
        <f>IF('Formulario PPGR3'!$G107="","",CONCATENATE('Formulario PPGR3'!$C107,".",'Formulario PPGR3'!$D107,".",'Formulario PPGR3'!$E107,".",'Formulario PPGR3'!$F107))</f>
        <v/>
      </c>
      <c r="C107" s="191" t="str">
        <f>IF('Formulario PPGR3'!$G107="","",'Formulario PPGR1'!#REF!)</f>
        <v/>
      </c>
      <c r="D107" s="191" t="str">
        <f>IF('Formulario PPGR3'!$G107="","",'Formulario PPGR1'!#REF!)</f>
        <v/>
      </c>
      <c r="E107" s="191" t="str">
        <f>IF('Formulario PPGR3'!$G107="","",'Formulario PPGR1'!#REF!)</f>
        <v/>
      </c>
      <c r="F107" s="191" t="str">
        <f>IF('Formulario PPGR3'!$G107="","",'Formulario PPGR1'!#REF!)</f>
        <v/>
      </c>
      <c r="G107" s="190"/>
      <c r="H107" s="507" t="str" cm="1">
        <f t="array" ref="H107">IF(Tabla1[[#This Row],[Código_Actividad]]="","",_xlfn.XLOOKUP(Tabla1[[#This Row],[Código_Actividad]],CodigoActividad,Tabla2[Actividades Programables Presupuestables],"",0))</f>
        <v/>
      </c>
      <c r="I107" s="508" t="str">
        <f>IFERROR(VLOOKUP('Formulario PPGR3'!$G107,'Formulario PPGR2'!$H$19:$V$286,15,FALSE),"")</f>
        <v/>
      </c>
      <c r="J107" s="513"/>
      <c r="K107" s="512"/>
      <c r="L107" s="509" t="str">
        <f>IF(Tabla1[[#This Row],[Descripción]]="","",_xlfn.XLOOKUP(Tabla1[[#This Row],[Descripción]],Tabla10[Descripción],Tabla10[Unidad de Medida],"",0))</f>
        <v/>
      </c>
      <c r="M107" s="299"/>
      <c r="N107" s="525" t="str">
        <f>IF(Tabla1[[#This Row],[Descripción]]="","",_xlfn.XLOOKUP(Tabla1[[#This Row],[Descripción]],Tabla10[Descripción],Tabla10[Precio Unitario],0))</f>
        <v/>
      </c>
      <c r="O107" s="525" t="str">
        <f>IF(Tabla1[[#This Row],[Cantidad de Insumos]]="","",Tabla1[[#This Row],[Precio Unitario]]*Tabla1[[#This Row],[Cantidad de Insumos]])</f>
        <v/>
      </c>
      <c r="P107" s="510" t="str">
        <f>IF(Tabla1[[#This Row],[Descripción]]="","",_xlfn.XLOOKUP(Tabla1[[#This Row],[Descripción]],Tabla10[Descripción],Tabla10[CODIGO PRESUPUESTARIO],0))</f>
        <v/>
      </c>
      <c r="Q107" s="511"/>
      <c r="R107" s="511" t="str">
        <f>IF(Tabla1[[#This Row],[Insumos]]="","",_xlfn.XLOOKUP(Tabla1[[#This Row],[Insumos]],Tabla10[Insumo],Tabla10[InsumoAbrev],"",0))</f>
        <v/>
      </c>
    </row>
    <row r="108" spans="2:18" x14ac:dyDescent="0.25">
      <c r="B108" s="191" t="str">
        <f>IF('Formulario PPGR3'!$G108="","",CONCATENATE('Formulario PPGR3'!$C108,".",'Formulario PPGR3'!$D108,".",'Formulario PPGR3'!$E108,".",'Formulario PPGR3'!$F108))</f>
        <v/>
      </c>
      <c r="C108" s="191" t="str">
        <f>IF('Formulario PPGR3'!$G108="","",'Formulario PPGR1'!#REF!)</f>
        <v/>
      </c>
      <c r="D108" s="191" t="str">
        <f>IF('Formulario PPGR3'!$G108="","",'Formulario PPGR1'!#REF!)</f>
        <v/>
      </c>
      <c r="E108" s="191" t="str">
        <f>IF('Formulario PPGR3'!$G108="","",'Formulario PPGR1'!#REF!)</f>
        <v/>
      </c>
      <c r="F108" s="191" t="str">
        <f>IF('Formulario PPGR3'!$G108="","",'Formulario PPGR1'!#REF!)</f>
        <v/>
      </c>
      <c r="G108" s="190"/>
      <c r="H108" s="507" t="str" cm="1">
        <f t="array" ref="H108">IF(Tabla1[[#This Row],[Código_Actividad]]="","",_xlfn.XLOOKUP(Tabla1[[#This Row],[Código_Actividad]],CodigoActividad,Tabla2[Actividades Programables Presupuestables],"",0))</f>
        <v/>
      </c>
      <c r="I108" s="508" t="str">
        <f>IFERROR(VLOOKUP('Formulario PPGR3'!$G108,'Formulario PPGR2'!$H$19:$V$286,15,FALSE),"")</f>
        <v/>
      </c>
      <c r="J108" s="513"/>
      <c r="K108" s="512"/>
      <c r="L108" s="509" t="str">
        <f>IF(Tabla1[[#This Row],[Descripción]]="","",_xlfn.XLOOKUP(Tabla1[[#This Row],[Descripción]],Tabla10[Descripción],Tabla10[Unidad de Medida],"",0))</f>
        <v/>
      </c>
      <c r="M108" s="299"/>
      <c r="N108" s="525" t="str">
        <f>IF(Tabla1[[#This Row],[Descripción]]="","",_xlfn.XLOOKUP(Tabla1[[#This Row],[Descripción]],Tabla10[Descripción],Tabla10[Precio Unitario],0))</f>
        <v/>
      </c>
      <c r="O108" s="525" t="str">
        <f>IF(Tabla1[[#This Row],[Cantidad de Insumos]]="","",Tabla1[[#This Row],[Precio Unitario]]*Tabla1[[#This Row],[Cantidad de Insumos]])</f>
        <v/>
      </c>
      <c r="P108" s="510" t="str">
        <f>IF(Tabla1[[#This Row],[Descripción]]="","",_xlfn.XLOOKUP(Tabla1[[#This Row],[Descripción]],Tabla10[Descripción],Tabla10[CODIGO PRESUPUESTARIO],0))</f>
        <v/>
      </c>
      <c r="Q108" s="511"/>
      <c r="R108" s="511" t="str">
        <f>IF(Tabla1[[#This Row],[Insumos]]="","",_xlfn.XLOOKUP(Tabla1[[#This Row],[Insumos]],Tabla10[Insumo],Tabla10[InsumoAbrev],"",0))</f>
        <v/>
      </c>
    </row>
    <row r="109" spans="2:18" x14ac:dyDescent="0.25">
      <c r="B109" s="191" t="str">
        <f>IF('Formulario PPGR3'!$G109="","",CONCATENATE('Formulario PPGR3'!$C109,".",'Formulario PPGR3'!$D109,".",'Formulario PPGR3'!$E109,".",'Formulario PPGR3'!$F109))</f>
        <v/>
      </c>
      <c r="C109" s="191" t="str">
        <f>IF('Formulario PPGR3'!$G109="","",'Formulario PPGR1'!#REF!)</f>
        <v/>
      </c>
      <c r="D109" s="191" t="str">
        <f>IF('Formulario PPGR3'!$G109="","",'Formulario PPGR1'!#REF!)</f>
        <v/>
      </c>
      <c r="E109" s="191" t="str">
        <f>IF('Formulario PPGR3'!$G109="","",'Formulario PPGR1'!#REF!)</f>
        <v/>
      </c>
      <c r="F109" s="191" t="str">
        <f>IF('Formulario PPGR3'!$G109="","",'Formulario PPGR1'!#REF!)</f>
        <v/>
      </c>
      <c r="G109" s="190"/>
      <c r="H109" s="507" t="str" cm="1">
        <f t="array" ref="H109">IF(Tabla1[[#This Row],[Código_Actividad]]="","",_xlfn.XLOOKUP(Tabla1[[#This Row],[Código_Actividad]],CodigoActividad,Tabla2[Actividades Programables Presupuestables],"",0))</f>
        <v/>
      </c>
      <c r="I109" s="508" t="str">
        <f>IFERROR(VLOOKUP('Formulario PPGR3'!$G109,'Formulario PPGR2'!$H$19:$V$286,15,FALSE),"")</f>
        <v/>
      </c>
      <c r="J109" s="513"/>
      <c r="K109" s="512"/>
      <c r="L109" s="509" t="str">
        <f>IF(Tabla1[[#This Row],[Descripción]]="","",_xlfn.XLOOKUP(Tabla1[[#This Row],[Descripción]],Tabla10[Descripción],Tabla10[Unidad de Medida],"",0))</f>
        <v/>
      </c>
      <c r="M109" s="299"/>
      <c r="N109" s="525" t="str">
        <f>IF(Tabla1[[#This Row],[Descripción]]="","",_xlfn.XLOOKUP(Tabla1[[#This Row],[Descripción]],Tabla10[Descripción],Tabla10[Precio Unitario],0))</f>
        <v/>
      </c>
      <c r="O109" s="525" t="str">
        <f>IF(Tabla1[[#This Row],[Cantidad de Insumos]]="","",Tabla1[[#This Row],[Precio Unitario]]*Tabla1[[#This Row],[Cantidad de Insumos]])</f>
        <v/>
      </c>
      <c r="P109" s="510" t="str">
        <f>IF(Tabla1[[#This Row],[Descripción]]="","",_xlfn.XLOOKUP(Tabla1[[#This Row],[Descripción]],Tabla10[Descripción],Tabla10[CODIGO PRESUPUESTARIO],0))</f>
        <v/>
      </c>
      <c r="Q109" s="511"/>
      <c r="R109" s="511" t="str">
        <f>IF(Tabla1[[#This Row],[Insumos]]="","",_xlfn.XLOOKUP(Tabla1[[#This Row],[Insumos]],Tabla10[Insumo],Tabla10[InsumoAbrev],"",0))</f>
        <v/>
      </c>
    </row>
    <row r="110" spans="2:18" x14ac:dyDescent="0.25">
      <c r="B110" s="191" t="str">
        <f>IF('Formulario PPGR3'!$G110="","",CONCATENATE('Formulario PPGR3'!$C110,".",'Formulario PPGR3'!$D110,".",'Formulario PPGR3'!$E110,".",'Formulario PPGR3'!$F110))</f>
        <v/>
      </c>
      <c r="C110" s="191" t="str">
        <f>IF('Formulario PPGR3'!$G110="","",'Formulario PPGR1'!#REF!)</f>
        <v/>
      </c>
      <c r="D110" s="191" t="str">
        <f>IF('Formulario PPGR3'!$G110="","",'Formulario PPGR1'!#REF!)</f>
        <v/>
      </c>
      <c r="E110" s="191" t="str">
        <f>IF('Formulario PPGR3'!$G110="","",'Formulario PPGR1'!#REF!)</f>
        <v/>
      </c>
      <c r="F110" s="191" t="str">
        <f>IF('Formulario PPGR3'!$G110="","",'Formulario PPGR1'!#REF!)</f>
        <v/>
      </c>
      <c r="G110" s="190"/>
      <c r="H110" s="507" t="str" cm="1">
        <f t="array" ref="H110">IF(Tabla1[[#This Row],[Código_Actividad]]="","",_xlfn.XLOOKUP(Tabla1[[#This Row],[Código_Actividad]],CodigoActividad,Tabla2[Actividades Programables Presupuestables],"",0))</f>
        <v/>
      </c>
      <c r="I110" s="508" t="str">
        <f>IFERROR(VLOOKUP('Formulario PPGR3'!$G110,'Formulario PPGR2'!$H$19:$V$286,15,FALSE),"")</f>
        <v/>
      </c>
      <c r="J110" s="513"/>
      <c r="K110" s="512"/>
      <c r="L110" s="509" t="str">
        <f>IF(Tabla1[[#This Row],[Descripción]]="","",_xlfn.XLOOKUP(Tabla1[[#This Row],[Descripción]],Tabla10[Descripción],Tabla10[Unidad de Medida],"",0))</f>
        <v/>
      </c>
      <c r="M110" s="299"/>
      <c r="N110" s="525" t="str">
        <f>IF(Tabla1[[#This Row],[Descripción]]="","",_xlfn.XLOOKUP(Tabla1[[#This Row],[Descripción]],Tabla10[Descripción],Tabla10[Precio Unitario],0))</f>
        <v/>
      </c>
      <c r="O110" s="525" t="str">
        <f>IF(Tabla1[[#This Row],[Cantidad de Insumos]]="","",Tabla1[[#This Row],[Precio Unitario]]*Tabla1[[#This Row],[Cantidad de Insumos]])</f>
        <v/>
      </c>
      <c r="P110" s="510" t="str">
        <f>IF(Tabla1[[#This Row],[Descripción]]="","",_xlfn.XLOOKUP(Tabla1[[#This Row],[Descripción]],Tabla10[Descripción],Tabla10[CODIGO PRESUPUESTARIO],0))</f>
        <v/>
      </c>
      <c r="Q110" s="511"/>
      <c r="R110" s="511" t="str">
        <f>IF(Tabla1[[#This Row],[Insumos]]="","",_xlfn.XLOOKUP(Tabla1[[#This Row],[Insumos]],Tabla10[Insumo],Tabla10[InsumoAbrev],"",0))</f>
        <v/>
      </c>
    </row>
    <row r="111" spans="2:18" x14ac:dyDescent="0.25">
      <c r="B111" s="191" t="str">
        <f>IF('Formulario PPGR3'!$G111="","",CONCATENATE('Formulario PPGR3'!$C111,".",'Formulario PPGR3'!$D111,".",'Formulario PPGR3'!$E111,".",'Formulario PPGR3'!$F111))</f>
        <v/>
      </c>
      <c r="C111" s="191" t="str">
        <f>IF('Formulario PPGR3'!$G111="","",'Formulario PPGR1'!#REF!)</f>
        <v/>
      </c>
      <c r="D111" s="191" t="str">
        <f>IF('Formulario PPGR3'!$G111="","",'Formulario PPGR1'!#REF!)</f>
        <v/>
      </c>
      <c r="E111" s="191" t="str">
        <f>IF('Formulario PPGR3'!$G111="","",'Formulario PPGR1'!#REF!)</f>
        <v/>
      </c>
      <c r="F111" s="191" t="str">
        <f>IF('Formulario PPGR3'!$G111="","",'Formulario PPGR1'!#REF!)</f>
        <v/>
      </c>
      <c r="G111" s="190"/>
      <c r="H111" s="507" t="str" cm="1">
        <f t="array" ref="H111">IF(Tabla1[[#This Row],[Código_Actividad]]="","",_xlfn.XLOOKUP(Tabla1[[#This Row],[Código_Actividad]],CodigoActividad,Tabla2[Actividades Programables Presupuestables],"",0))</f>
        <v/>
      </c>
      <c r="I111" s="508" t="str">
        <f>IFERROR(VLOOKUP('Formulario PPGR3'!$G111,'Formulario PPGR2'!$H$19:$V$286,15,FALSE),"")</f>
        <v/>
      </c>
      <c r="J111" s="513"/>
      <c r="K111" s="512"/>
      <c r="L111" s="509" t="str">
        <f>IF(Tabla1[[#This Row],[Descripción]]="","",_xlfn.XLOOKUP(Tabla1[[#This Row],[Descripción]],Tabla10[Descripción],Tabla10[Unidad de Medida],"",0))</f>
        <v/>
      </c>
      <c r="M111" s="299"/>
      <c r="N111" s="525" t="str">
        <f>IF(Tabla1[[#This Row],[Descripción]]="","",_xlfn.XLOOKUP(Tabla1[[#This Row],[Descripción]],Tabla10[Descripción],Tabla10[Precio Unitario],0))</f>
        <v/>
      </c>
      <c r="O111" s="525" t="str">
        <f>IF(Tabla1[[#This Row],[Cantidad de Insumos]]="","",Tabla1[[#This Row],[Precio Unitario]]*Tabla1[[#This Row],[Cantidad de Insumos]])</f>
        <v/>
      </c>
      <c r="P111" s="510" t="str">
        <f>IF(Tabla1[[#This Row],[Descripción]]="","",_xlfn.XLOOKUP(Tabla1[[#This Row],[Descripción]],Tabla10[Descripción],Tabla10[CODIGO PRESUPUESTARIO],0))</f>
        <v/>
      </c>
      <c r="Q111" s="511"/>
      <c r="R111" s="511" t="str">
        <f>IF(Tabla1[[#This Row],[Insumos]]="","",_xlfn.XLOOKUP(Tabla1[[#This Row],[Insumos]],Tabla10[Insumo],Tabla10[InsumoAbrev],"",0))</f>
        <v/>
      </c>
    </row>
    <row r="112" spans="2:18" x14ac:dyDescent="0.25">
      <c r="B112" s="191" t="str">
        <f>IF('Formulario PPGR3'!$G112="","",CONCATENATE('Formulario PPGR3'!$C112,".",'Formulario PPGR3'!$D112,".",'Formulario PPGR3'!$E112,".",'Formulario PPGR3'!$F112))</f>
        <v/>
      </c>
      <c r="C112" s="191" t="str">
        <f>IF('Formulario PPGR3'!$G112="","",'Formulario PPGR1'!#REF!)</f>
        <v/>
      </c>
      <c r="D112" s="191" t="str">
        <f>IF('Formulario PPGR3'!$G112="","",'Formulario PPGR1'!#REF!)</f>
        <v/>
      </c>
      <c r="E112" s="191" t="str">
        <f>IF('Formulario PPGR3'!$G112="","",'Formulario PPGR1'!#REF!)</f>
        <v/>
      </c>
      <c r="F112" s="191" t="str">
        <f>IF('Formulario PPGR3'!$G112="","",'Formulario PPGR1'!#REF!)</f>
        <v/>
      </c>
      <c r="G112" s="190"/>
      <c r="H112" s="507" t="str" cm="1">
        <f t="array" ref="H112">IF(Tabla1[[#This Row],[Código_Actividad]]="","",_xlfn.XLOOKUP(Tabla1[[#This Row],[Código_Actividad]],CodigoActividad,Tabla2[Actividades Programables Presupuestables],"",0))</f>
        <v/>
      </c>
      <c r="I112" s="508" t="str">
        <f>IFERROR(VLOOKUP('Formulario PPGR3'!$G112,'Formulario PPGR2'!$H$19:$V$286,15,FALSE),"")</f>
        <v/>
      </c>
      <c r="J112" s="513"/>
      <c r="K112" s="512"/>
      <c r="L112" s="509" t="str">
        <f>IF(Tabla1[[#This Row],[Descripción]]="","",_xlfn.XLOOKUP(Tabla1[[#This Row],[Descripción]],Tabla10[Descripción],Tabla10[Unidad de Medida],"",0))</f>
        <v/>
      </c>
      <c r="M112" s="299"/>
      <c r="N112" s="525" t="str">
        <f>IF(Tabla1[[#This Row],[Descripción]]="","",_xlfn.XLOOKUP(Tabla1[[#This Row],[Descripción]],Tabla10[Descripción],Tabla10[Precio Unitario],0))</f>
        <v/>
      </c>
      <c r="O112" s="525" t="str">
        <f>IF(Tabla1[[#This Row],[Cantidad de Insumos]]="","",Tabla1[[#This Row],[Precio Unitario]]*Tabla1[[#This Row],[Cantidad de Insumos]])</f>
        <v/>
      </c>
      <c r="P112" s="510" t="str">
        <f>IF(Tabla1[[#This Row],[Descripción]]="","",_xlfn.XLOOKUP(Tabla1[[#This Row],[Descripción]],Tabla10[Descripción],Tabla10[CODIGO PRESUPUESTARIO],0))</f>
        <v/>
      </c>
      <c r="Q112" s="511"/>
      <c r="R112" s="511" t="str">
        <f>IF(Tabla1[[#This Row],[Insumos]]="","",_xlfn.XLOOKUP(Tabla1[[#This Row],[Insumos]],Tabla10[Insumo],Tabla10[InsumoAbrev],"",0))</f>
        <v/>
      </c>
    </row>
    <row r="113" spans="2:18" x14ac:dyDescent="0.25">
      <c r="B113" s="191" t="str">
        <f>IF('Formulario PPGR3'!$G113="","",CONCATENATE('Formulario PPGR3'!$C113,".",'Formulario PPGR3'!$D113,".",'Formulario PPGR3'!$E113,".",'Formulario PPGR3'!$F113))</f>
        <v/>
      </c>
      <c r="C113" s="191" t="str">
        <f>IF('Formulario PPGR3'!$G113="","",'Formulario PPGR1'!#REF!)</f>
        <v/>
      </c>
      <c r="D113" s="191" t="str">
        <f>IF('Formulario PPGR3'!$G113="","",'Formulario PPGR1'!#REF!)</f>
        <v/>
      </c>
      <c r="E113" s="191" t="str">
        <f>IF('Formulario PPGR3'!$G113="","",'Formulario PPGR1'!#REF!)</f>
        <v/>
      </c>
      <c r="F113" s="191" t="str">
        <f>IF('Formulario PPGR3'!$G113="","",'Formulario PPGR1'!#REF!)</f>
        <v/>
      </c>
      <c r="G113" s="190"/>
      <c r="H113" s="507" t="str" cm="1">
        <f t="array" ref="H113">IF(Tabla1[[#This Row],[Código_Actividad]]="","",_xlfn.XLOOKUP(Tabla1[[#This Row],[Código_Actividad]],CodigoActividad,Tabla2[Actividades Programables Presupuestables],"",0))</f>
        <v/>
      </c>
      <c r="I113" s="508" t="str">
        <f>IFERROR(VLOOKUP('Formulario PPGR3'!$G113,'Formulario PPGR2'!$H$19:$V$286,15,FALSE),"")</f>
        <v/>
      </c>
      <c r="J113" s="513"/>
      <c r="K113" s="512"/>
      <c r="L113" s="509" t="str">
        <f>IF(Tabla1[[#This Row],[Descripción]]="","",_xlfn.XLOOKUP(Tabla1[[#This Row],[Descripción]],Tabla10[Descripción],Tabla10[Unidad de Medida],"",0))</f>
        <v/>
      </c>
      <c r="M113" s="299"/>
      <c r="N113" s="525" t="str">
        <f>IF(Tabla1[[#This Row],[Descripción]]="","",_xlfn.XLOOKUP(Tabla1[[#This Row],[Descripción]],Tabla10[Descripción],Tabla10[Precio Unitario],0))</f>
        <v/>
      </c>
      <c r="O113" s="525" t="str">
        <f>IF(Tabla1[[#This Row],[Cantidad de Insumos]]="","",Tabla1[[#This Row],[Precio Unitario]]*Tabla1[[#This Row],[Cantidad de Insumos]])</f>
        <v/>
      </c>
      <c r="P113" s="510" t="str">
        <f>IF(Tabla1[[#This Row],[Descripción]]="","",_xlfn.XLOOKUP(Tabla1[[#This Row],[Descripción]],Tabla10[Descripción],Tabla10[CODIGO PRESUPUESTARIO],0))</f>
        <v/>
      </c>
      <c r="Q113" s="511"/>
      <c r="R113" s="511" t="str">
        <f>IF(Tabla1[[#This Row],[Insumos]]="","",_xlfn.XLOOKUP(Tabla1[[#This Row],[Insumos]],Tabla10[Insumo],Tabla10[InsumoAbrev],"",0))</f>
        <v/>
      </c>
    </row>
    <row r="114" spans="2:18" x14ac:dyDescent="0.25">
      <c r="B114" s="191" t="str">
        <f>IF('Formulario PPGR3'!$G114="","",CONCATENATE('Formulario PPGR3'!$C114,".",'Formulario PPGR3'!$D114,".",'Formulario PPGR3'!$E114,".",'Formulario PPGR3'!$F114))</f>
        <v/>
      </c>
      <c r="C114" s="191" t="str">
        <f>IF('Formulario PPGR3'!$G114="","",'Formulario PPGR1'!#REF!)</f>
        <v/>
      </c>
      <c r="D114" s="191" t="str">
        <f>IF('Formulario PPGR3'!$G114="","",'Formulario PPGR1'!#REF!)</f>
        <v/>
      </c>
      <c r="E114" s="191" t="str">
        <f>IF('Formulario PPGR3'!$G114="","",'Formulario PPGR1'!#REF!)</f>
        <v/>
      </c>
      <c r="F114" s="191" t="str">
        <f>IF('Formulario PPGR3'!$G114="","",'Formulario PPGR1'!#REF!)</f>
        <v/>
      </c>
      <c r="G114" s="190"/>
      <c r="H114" s="507" t="str" cm="1">
        <f t="array" ref="H114">IF(Tabla1[[#This Row],[Código_Actividad]]="","",_xlfn.XLOOKUP(Tabla1[[#This Row],[Código_Actividad]],CodigoActividad,Tabla2[Actividades Programables Presupuestables],"",0))</f>
        <v/>
      </c>
      <c r="I114" s="508" t="str">
        <f>IFERROR(VLOOKUP('Formulario PPGR3'!$G114,'Formulario PPGR2'!$H$19:$V$286,15,FALSE),"")</f>
        <v/>
      </c>
      <c r="J114" s="513"/>
      <c r="K114" s="512"/>
      <c r="L114" s="509" t="str">
        <f>IF(Tabla1[[#This Row],[Descripción]]="","",_xlfn.XLOOKUP(Tabla1[[#This Row],[Descripción]],Tabla10[Descripción],Tabla10[Unidad de Medida],"",0))</f>
        <v/>
      </c>
      <c r="M114" s="299"/>
      <c r="N114" s="525" t="str">
        <f>IF(Tabla1[[#This Row],[Descripción]]="","",_xlfn.XLOOKUP(Tabla1[[#This Row],[Descripción]],Tabla10[Descripción],Tabla10[Precio Unitario],0))</f>
        <v/>
      </c>
      <c r="O114" s="525" t="str">
        <f>IF(Tabla1[[#This Row],[Cantidad de Insumos]]="","",Tabla1[[#This Row],[Precio Unitario]]*Tabla1[[#This Row],[Cantidad de Insumos]])</f>
        <v/>
      </c>
      <c r="P114" s="510" t="str">
        <f>IF(Tabla1[[#This Row],[Descripción]]="","",_xlfn.XLOOKUP(Tabla1[[#This Row],[Descripción]],Tabla10[Descripción],Tabla10[CODIGO PRESUPUESTARIO],0))</f>
        <v/>
      </c>
      <c r="Q114" s="511"/>
      <c r="R114" s="511" t="str">
        <f>IF(Tabla1[[#This Row],[Insumos]]="","",_xlfn.XLOOKUP(Tabla1[[#This Row],[Insumos]],Tabla10[Insumo],Tabla10[InsumoAbrev],"",0))</f>
        <v/>
      </c>
    </row>
    <row r="115" spans="2:18" x14ac:dyDescent="0.25">
      <c r="B115" s="191" t="str">
        <f>IF('Formulario PPGR3'!$G115="","",CONCATENATE('Formulario PPGR3'!$C115,".",'Formulario PPGR3'!$D115,".",'Formulario PPGR3'!$E115,".",'Formulario PPGR3'!$F115))</f>
        <v/>
      </c>
      <c r="C115" s="191" t="str">
        <f>IF('Formulario PPGR3'!$G115="","",'Formulario PPGR1'!#REF!)</f>
        <v/>
      </c>
      <c r="D115" s="191" t="str">
        <f>IF('Formulario PPGR3'!$G115="","",'Formulario PPGR1'!#REF!)</f>
        <v/>
      </c>
      <c r="E115" s="191" t="str">
        <f>IF('Formulario PPGR3'!$G115="","",'Formulario PPGR1'!#REF!)</f>
        <v/>
      </c>
      <c r="F115" s="191" t="str">
        <f>IF('Formulario PPGR3'!$G115="","",'Formulario PPGR1'!#REF!)</f>
        <v/>
      </c>
      <c r="G115" s="190"/>
      <c r="H115" s="507" t="str" cm="1">
        <f t="array" ref="H115">IF(Tabla1[[#This Row],[Código_Actividad]]="","",_xlfn.XLOOKUP(Tabla1[[#This Row],[Código_Actividad]],CodigoActividad,Tabla2[Actividades Programables Presupuestables],"",0))</f>
        <v/>
      </c>
      <c r="I115" s="508" t="str">
        <f>IFERROR(VLOOKUP('Formulario PPGR3'!$G115,'Formulario PPGR2'!$H$19:$V$286,15,FALSE),"")</f>
        <v/>
      </c>
      <c r="J115" s="513"/>
      <c r="K115" s="512"/>
      <c r="L115" s="509" t="str">
        <f>IF(Tabla1[[#This Row],[Descripción]]="","",_xlfn.XLOOKUP(Tabla1[[#This Row],[Descripción]],Tabla10[Descripción],Tabla10[Unidad de Medida],"",0))</f>
        <v/>
      </c>
      <c r="M115" s="299"/>
      <c r="N115" s="525" t="str">
        <f>IF(Tabla1[[#This Row],[Descripción]]="","",_xlfn.XLOOKUP(Tabla1[[#This Row],[Descripción]],Tabla10[Descripción],Tabla10[Precio Unitario],0))</f>
        <v/>
      </c>
      <c r="O115" s="525" t="str">
        <f>IF(Tabla1[[#This Row],[Cantidad de Insumos]]="","",Tabla1[[#This Row],[Precio Unitario]]*Tabla1[[#This Row],[Cantidad de Insumos]])</f>
        <v/>
      </c>
      <c r="P115" s="510" t="str">
        <f>IF(Tabla1[[#This Row],[Descripción]]="","",_xlfn.XLOOKUP(Tabla1[[#This Row],[Descripción]],Tabla10[Descripción],Tabla10[CODIGO PRESUPUESTARIO],0))</f>
        <v/>
      </c>
      <c r="Q115" s="511"/>
      <c r="R115" s="511" t="str">
        <f>IF(Tabla1[[#This Row],[Insumos]]="","",_xlfn.XLOOKUP(Tabla1[[#This Row],[Insumos]],Tabla10[Insumo],Tabla10[InsumoAbrev],"",0))</f>
        <v/>
      </c>
    </row>
    <row r="116" spans="2:18" x14ac:dyDescent="0.25">
      <c r="B116" s="191" t="str">
        <f>IF('Formulario PPGR3'!$G116="","",CONCATENATE('Formulario PPGR3'!$C116,".",'Formulario PPGR3'!$D116,".",'Formulario PPGR3'!$E116,".",'Formulario PPGR3'!$F116))</f>
        <v/>
      </c>
      <c r="C116" s="191" t="str">
        <f>IF('Formulario PPGR3'!$G116="","",'Formulario PPGR1'!#REF!)</f>
        <v/>
      </c>
      <c r="D116" s="191" t="str">
        <f>IF('Formulario PPGR3'!$G116="","",'Formulario PPGR1'!#REF!)</f>
        <v/>
      </c>
      <c r="E116" s="191" t="str">
        <f>IF('Formulario PPGR3'!$G116="","",'Formulario PPGR1'!#REF!)</f>
        <v/>
      </c>
      <c r="F116" s="191" t="str">
        <f>IF('Formulario PPGR3'!$G116="","",'Formulario PPGR1'!#REF!)</f>
        <v/>
      </c>
      <c r="G116" s="190"/>
      <c r="H116" s="507" t="str" cm="1">
        <f t="array" ref="H116">IF(Tabla1[[#This Row],[Código_Actividad]]="","",_xlfn.XLOOKUP(Tabla1[[#This Row],[Código_Actividad]],CodigoActividad,Tabla2[Actividades Programables Presupuestables],"",0))</f>
        <v/>
      </c>
      <c r="I116" s="508" t="str">
        <f>IFERROR(VLOOKUP('Formulario PPGR3'!$G116,'Formulario PPGR2'!$H$19:$V$286,15,FALSE),"")</f>
        <v/>
      </c>
      <c r="J116" s="513"/>
      <c r="K116" s="512"/>
      <c r="L116" s="509" t="str">
        <f>IF(Tabla1[[#This Row],[Descripción]]="","",_xlfn.XLOOKUP(Tabla1[[#This Row],[Descripción]],Tabla10[Descripción],Tabla10[Unidad de Medida],"",0))</f>
        <v/>
      </c>
      <c r="M116" s="299"/>
      <c r="N116" s="525" t="str">
        <f>IF(Tabla1[[#This Row],[Descripción]]="","",_xlfn.XLOOKUP(Tabla1[[#This Row],[Descripción]],Tabla10[Descripción],Tabla10[Precio Unitario],0))</f>
        <v/>
      </c>
      <c r="O116" s="525" t="str">
        <f>IF(Tabla1[[#This Row],[Cantidad de Insumos]]="","",Tabla1[[#This Row],[Precio Unitario]]*Tabla1[[#This Row],[Cantidad de Insumos]])</f>
        <v/>
      </c>
      <c r="P116" s="510" t="str">
        <f>IF(Tabla1[[#This Row],[Descripción]]="","",_xlfn.XLOOKUP(Tabla1[[#This Row],[Descripción]],Tabla10[Descripción],Tabla10[CODIGO PRESUPUESTARIO],0))</f>
        <v/>
      </c>
      <c r="Q116" s="511"/>
      <c r="R116" s="511" t="str">
        <f>IF(Tabla1[[#This Row],[Insumos]]="","",_xlfn.XLOOKUP(Tabla1[[#This Row],[Insumos]],Tabla10[Insumo],Tabla10[InsumoAbrev],"",0))</f>
        <v/>
      </c>
    </row>
    <row r="117" spans="2:18" x14ac:dyDescent="0.25">
      <c r="B117" s="191" t="str">
        <f>IF('Formulario PPGR3'!$G117="","",CONCATENATE('Formulario PPGR3'!$C117,".",'Formulario PPGR3'!$D117,".",'Formulario PPGR3'!$E117,".",'Formulario PPGR3'!$F117))</f>
        <v/>
      </c>
      <c r="C117" s="191" t="str">
        <f>IF('Formulario PPGR3'!$G117="","",'Formulario PPGR1'!#REF!)</f>
        <v/>
      </c>
      <c r="D117" s="191" t="str">
        <f>IF('Formulario PPGR3'!$G117="","",'Formulario PPGR1'!#REF!)</f>
        <v/>
      </c>
      <c r="E117" s="191" t="str">
        <f>IF('Formulario PPGR3'!$G117="","",'Formulario PPGR1'!#REF!)</f>
        <v/>
      </c>
      <c r="F117" s="191" t="str">
        <f>IF('Formulario PPGR3'!$G117="","",'Formulario PPGR1'!#REF!)</f>
        <v/>
      </c>
      <c r="G117" s="190"/>
      <c r="H117" s="507" t="str" cm="1">
        <f t="array" ref="H117">IF(Tabla1[[#This Row],[Código_Actividad]]="","",_xlfn.XLOOKUP(Tabla1[[#This Row],[Código_Actividad]],CodigoActividad,Tabla2[Actividades Programables Presupuestables],"",0))</f>
        <v/>
      </c>
      <c r="I117" s="508" t="str">
        <f>IFERROR(VLOOKUP('Formulario PPGR3'!$G117,'Formulario PPGR2'!$H$19:$V$286,15,FALSE),"")</f>
        <v/>
      </c>
      <c r="J117" s="513"/>
      <c r="K117" s="512"/>
      <c r="L117" s="509" t="str">
        <f>IF(Tabla1[[#This Row],[Descripción]]="","",_xlfn.XLOOKUP(Tabla1[[#This Row],[Descripción]],Tabla10[Descripción],Tabla10[Unidad de Medida],"",0))</f>
        <v/>
      </c>
      <c r="M117" s="299"/>
      <c r="N117" s="525" t="str">
        <f>IF(Tabla1[[#This Row],[Descripción]]="","",_xlfn.XLOOKUP(Tabla1[[#This Row],[Descripción]],Tabla10[Descripción],Tabla10[Precio Unitario],0))</f>
        <v/>
      </c>
      <c r="O117" s="525" t="str">
        <f>IF(Tabla1[[#This Row],[Cantidad de Insumos]]="","",Tabla1[[#This Row],[Precio Unitario]]*Tabla1[[#This Row],[Cantidad de Insumos]])</f>
        <v/>
      </c>
      <c r="P117" s="510" t="str">
        <f>IF(Tabla1[[#This Row],[Descripción]]="","",_xlfn.XLOOKUP(Tabla1[[#This Row],[Descripción]],Tabla10[Descripción],Tabla10[CODIGO PRESUPUESTARIO],0))</f>
        <v/>
      </c>
      <c r="Q117" s="511"/>
      <c r="R117" s="511" t="str">
        <f>IF(Tabla1[[#This Row],[Insumos]]="","",_xlfn.XLOOKUP(Tabla1[[#This Row],[Insumos]],Tabla10[Insumo],Tabla10[InsumoAbrev],"",0))</f>
        <v/>
      </c>
    </row>
    <row r="118" spans="2:18" x14ac:dyDescent="0.25">
      <c r="B118" s="191" t="str">
        <f>IF('Formulario PPGR3'!$G118="","",CONCATENATE('Formulario PPGR3'!$C118,".",'Formulario PPGR3'!$D118,".",'Formulario PPGR3'!$E118,".",'Formulario PPGR3'!$F118))</f>
        <v/>
      </c>
      <c r="C118" s="191" t="str">
        <f>IF('Formulario PPGR3'!$G118="","",'Formulario PPGR1'!#REF!)</f>
        <v/>
      </c>
      <c r="D118" s="191" t="str">
        <f>IF('Formulario PPGR3'!$G118="","",'Formulario PPGR1'!#REF!)</f>
        <v/>
      </c>
      <c r="E118" s="191" t="str">
        <f>IF('Formulario PPGR3'!$G118="","",'Formulario PPGR1'!#REF!)</f>
        <v/>
      </c>
      <c r="F118" s="191" t="str">
        <f>IF('Formulario PPGR3'!$G118="","",'Formulario PPGR1'!#REF!)</f>
        <v/>
      </c>
      <c r="G118" s="190"/>
      <c r="H118" s="507" t="str" cm="1">
        <f t="array" ref="H118">IF(Tabla1[[#This Row],[Código_Actividad]]="","",_xlfn.XLOOKUP(Tabla1[[#This Row],[Código_Actividad]],CodigoActividad,Tabla2[Actividades Programables Presupuestables],"",0))</f>
        <v/>
      </c>
      <c r="I118" s="508" t="str">
        <f>IFERROR(VLOOKUP('Formulario PPGR3'!$G118,'Formulario PPGR2'!$H$19:$V$286,15,FALSE),"")</f>
        <v/>
      </c>
      <c r="J118" s="513"/>
      <c r="K118" s="512"/>
      <c r="L118" s="509" t="str">
        <f>IF(Tabla1[[#This Row],[Descripción]]="","",_xlfn.XLOOKUP(Tabla1[[#This Row],[Descripción]],Tabla10[Descripción],Tabla10[Unidad de Medida],"",0))</f>
        <v/>
      </c>
      <c r="M118" s="299"/>
      <c r="N118" s="525" t="str">
        <f>IF(Tabla1[[#This Row],[Descripción]]="","",_xlfn.XLOOKUP(Tabla1[[#This Row],[Descripción]],Tabla10[Descripción],Tabla10[Precio Unitario],0))</f>
        <v/>
      </c>
      <c r="O118" s="525" t="str">
        <f>IF(Tabla1[[#This Row],[Cantidad de Insumos]]="","",Tabla1[[#This Row],[Precio Unitario]]*Tabla1[[#This Row],[Cantidad de Insumos]])</f>
        <v/>
      </c>
      <c r="P118" s="510" t="str">
        <f>IF(Tabla1[[#This Row],[Descripción]]="","",_xlfn.XLOOKUP(Tabla1[[#This Row],[Descripción]],Tabla10[Descripción],Tabla10[CODIGO PRESUPUESTARIO],0))</f>
        <v/>
      </c>
      <c r="Q118" s="511"/>
      <c r="R118" s="511" t="str">
        <f>IF(Tabla1[[#This Row],[Insumos]]="","",_xlfn.XLOOKUP(Tabla1[[#This Row],[Insumos]],Tabla10[Insumo],Tabla10[InsumoAbrev],"",0))</f>
        <v/>
      </c>
    </row>
    <row r="119" spans="2:18" x14ac:dyDescent="0.25">
      <c r="B119" s="191" t="str">
        <f>IF('Formulario PPGR3'!$G119="","",CONCATENATE('Formulario PPGR3'!$C119,".",'Formulario PPGR3'!$D119,".",'Formulario PPGR3'!$E119,".",'Formulario PPGR3'!$F119))</f>
        <v/>
      </c>
      <c r="C119" s="191" t="str">
        <f>IF('Formulario PPGR3'!$G119="","",'Formulario PPGR1'!#REF!)</f>
        <v/>
      </c>
      <c r="D119" s="191" t="str">
        <f>IF('Formulario PPGR3'!$G119="","",'Formulario PPGR1'!#REF!)</f>
        <v/>
      </c>
      <c r="E119" s="191" t="str">
        <f>IF('Formulario PPGR3'!$G119="","",'Formulario PPGR1'!#REF!)</f>
        <v/>
      </c>
      <c r="F119" s="191" t="str">
        <f>IF('Formulario PPGR3'!$G119="","",'Formulario PPGR1'!#REF!)</f>
        <v/>
      </c>
      <c r="G119" s="190"/>
      <c r="H119" s="507" t="str" cm="1">
        <f t="array" ref="H119">IF(Tabla1[[#This Row],[Código_Actividad]]="","",_xlfn.XLOOKUP(Tabla1[[#This Row],[Código_Actividad]],CodigoActividad,Tabla2[Actividades Programables Presupuestables],"",0))</f>
        <v/>
      </c>
      <c r="I119" s="508" t="str">
        <f>IFERROR(VLOOKUP('Formulario PPGR3'!$G119,'Formulario PPGR2'!$H$19:$V$286,15,FALSE),"")</f>
        <v/>
      </c>
      <c r="J119" s="513"/>
      <c r="K119" s="512"/>
      <c r="L119" s="509" t="str">
        <f>IF(Tabla1[[#This Row],[Descripción]]="","",_xlfn.XLOOKUP(Tabla1[[#This Row],[Descripción]],Tabla10[Descripción],Tabla10[Unidad de Medida],"",0))</f>
        <v/>
      </c>
      <c r="M119" s="299"/>
      <c r="N119" s="525" t="str">
        <f>IF(Tabla1[[#This Row],[Descripción]]="","",_xlfn.XLOOKUP(Tabla1[[#This Row],[Descripción]],Tabla10[Descripción],Tabla10[Precio Unitario],0))</f>
        <v/>
      </c>
      <c r="O119" s="525" t="str">
        <f>IF(Tabla1[[#This Row],[Cantidad de Insumos]]="","",Tabla1[[#This Row],[Precio Unitario]]*Tabla1[[#This Row],[Cantidad de Insumos]])</f>
        <v/>
      </c>
      <c r="P119" s="510" t="str">
        <f>IF(Tabla1[[#This Row],[Descripción]]="","",_xlfn.XLOOKUP(Tabla1[[#This Row],[Descripción]],Tabla10[Descripción],Tabla10[CODIGO PRESUPUESTARIO],0))</f>
        <v/>
      </c>
      <c r="Q119" s="511"/>
      <c r="R119" s="511" t="str">
        <f>IF(Tabla1[[#This Row],[Insumos]]="","",_xlfn.XLOOKUP(Tabla1[[#This Row],[Insumos]],Tabla10[Insumo],Tabla10[InsumoAbrev],"",0))</f>
        <v/>
      </c>
    </row>
    <row r="120" spans="2:18" x14ac:dyDescent="0.25">
      <c r="B120" s="191" t="str">
        <f>IF('Formulario PPGR3'!$G120="","",CONCATENATE('Formulario PPGR3'!$C120,".",'Formulario PPGR3'!$D120,".",'Formulario PPGR3'!$E120,".",'Formulario PPGR3'!$F120))</f>
        <v/>
      </c>
      <c r="C120" s="191" t="str">
        <f>IF('Formulario PPGR3'!$G120="","",'Formulario PPGR1'!#REF!)</f>
        <v/>
      </c>
      <c r="D120" s="191" t="str">
        <f>IF('Formulario PPGR3'!$G120="","",'Formulario PPGR1'!#REF!)</f>
        <v/>
      </c>
      <c r="E120" s="191" t="str">
        <f>IF('Formulario PPGR3'!$G120="","",'Formulario PPGR1'!#REF!)</f>
        <v/>
      </c>
      <c r="F120" s="191" t="str">
        <f>IF('Formulario PPGR3'!$G120="","",'Formulario PPGR1'!#REF!)</f>
        <v/>
      </c>
      <c r="G120" s="190"/>
      <c r="H120" s="507" t="str" cm="1">
        <f t="array" ref="H120">IF(Tabla1[[#This Row],[Código_Actividad]]="","",_xlfn.XLOOKUP(Tabla1[[#This Row],[Código_Actividad]],CodigoActividad,Tabla2[Actividades Programables Presupuestables],"",0))</f>
        <v/>
      </c>
      <c r="I120" s="508" t="str">
        <f>IFERROR(VLOOKUP('Formulario PPGR3'!$G120,'Formulario PPGR2'!$H$19:$V$286,15,FALSE),"")</f>
        <v/>
      </c>
      <c r="J120" s="513"/>
      <c r="K120" s="512"/>
      <c r="L120" s="509" t="str">
        <f>IF(Tabla1[[#This Row],[Descripción]]="","",_xlfn.XLOOKUP(Tabla1[[#This Row],[Descripción]],Tabla10[Descripción],Tabla10[Unidad de Medida],"",0))</f>
        <v/>
      </c>
      <c r="M120" s="299"/>
      <c r="N120" s="525" t="str">
        <f>IF(Tabla1[[#This Row],[Descripción]]="","",_xlfn.XLOOKUP(Tabla1[[#This Row],[Descripción]],Tabla10[Descripción],Tabla10[Precio Unitario],0))</f>
        <v/>
      </c>
      <c r="O120" s="525" t="str">
        <f>IF(Tabla1[[#This Row],[Cantidad de Insumos]]="","",Tabla1[[#This Row],[Precio Unitario]]*Tabla1[[#This Row],[Cantidad de Insumos]])</f>
        <v/>
      </c>
      <c r="P120" s="510" t="str">
        <f>IF(Tabla1[[#This Row],[Descripción]]="","",_xlfn.XLOOKUP(Tabla1[[#This Row],[Descripción]],Tabla10[Descripción],Tabla10[CODIGO PRESUPUESTARIO],0))</f>
        <v/>
      </c>
      <c r="Q120" s="511"/>
      <c r="R120" s="511" t="str">
        <f>IF(Tabla1[[#This Row],[Insumos]]="","",_xlfn.XLOOKUP(Tabla1[[#This Row],[Insumos]],Tabla10[Insumo],Tabla10[InsumoAbrev],"",0))</f>
        <v/>
      </c>
    </row>
    <row r="121" spans="2:18" x14ac:dyDescent="0.25">
      <c r="B121" s="191" t="str">
        <f>IF('Formulario PPGR3'!$G121="","",CONCATENATE('Formulario PPGR3'!$C121,".",'Formulario PPGR3'!$D121,".",'Formulario PPGR3'!$E121,".",'Formulario PPGR3'!$F121))</f>
        <v/>
      </c>
      <c r="C121" s="191" t="str">
        <f>IF('Formulario PPGR3'!$G121="","",'Formulario PPGR1'!#REF!)</f>
        <v/>
      </c>
      <c r="D121" s="191" t="str">
        <f>IF('Formulario PPGR3'!$G121="","",'Formulario PPGR1'!#REF!)</f>
        <v/>
      </c>
      <c r="E121" s="191" t="str">
        <f>IF('Formulario PPGR3'!$G121="","",'Formulario PPGR1'!#REF!)</f>
        <v/>
      </c>
      <c r="F121" s="191" t="str">
        <f>IF('Formulario PPGR3'!$G121="","",'Formulario PPGR1'!#REF!)</f>
        <v/>
      </c>
      <c r="G121" s="190"/>
      <c r="H121" s="507" t="str" cm="1">
        <f t="array" ref="H121">IF(Tabla1[[#This Row],[Código_Actividad]]="","",_xlfn.XLOOKUP(Tabla1[[#This Row],[Código_Actividad]],CodigoActividad,Tabla2[Actividades Programables Presupuestables],"",0))</f>
        <v/>
      </c>
      <c r="I121" s="508" t="str">
        <f>IFERROR(VLOOKUP('Formulario PPGR3'!$G121,'Formulario PPGR2'!$H$19:$V$286,15,FALSE),"")</f>
        <v/>
      </c>
      <c r="J121" s="513"/>
      <c r="K121" s="512"/>
      <c r="L121" s="509" t="str">
        <f>IF(Tabla1[[#This Row],[Descripción]]="","",_xlfn.XLOOKUP(Tabla1[[#This Row],[Descripción]],Tabla10[Descripción],Tabla10[Unidad de Medida],"",0))</f>
        <v/>
      </c>
      <c r="M121" s="299"/>
      <c r="N121" s="525" t="str">
        <f>IF(Tabla1[[#This Row],[Descripción]]="","",_xlfn.XLOOKUP(Tabla1[[#This Row],[Descripción]],Tabla10[Descripción],Tabla10[Precio Unitario],0))</f>
        <v/>
      </c>
      <c r="O121" s="525" t="str">
        <f>IF(Tabla1[[#This Row],[Cantidad de Insumos]]="","",Tabla1[[#This Row],[Precio Unitario]]*Tabla1[[#This Row],[Cantidad de Insumos]])</f>
        <v/>
      </c>
      <c r="P121" s="510" t="str">
        <f>IF(Tabla1[[#This Row],[Descripción]]="","",_xlfn.XLOOKUP(Tabla1[[#This Row],[Descripción]],Tabla10[Descripción],Tabla10[CODIGO PRESUPUESTARIO],0))</f>
        <v/>
      </c>
      <c r="Q121" s="511"/>
      <c r="R121" s="511" t="str">
        <f>IF(Tabla1[[#This Row],[Insumos]]="","",_xlfn.XLOOKUP(Tabla1[[#This Row],[Insumos]],Tabla10[Insumo],Tabla10[InsumoAbrev],"",0))</f>
        <v/>
      </c>
    </row>
    <row r="122" spans="2:18" x14ac:dyDescent="0.25">
      <c r="B122" s="191" t="str">
        <f>IF('Formulario PPGR3'!$G122="","",CONCATENATE('Formulario PPGR3'!$C122,".",'Formulario PPGR3'!$D122,".",'Formulario PPGR3'!$E122,".",'Formulario PPGR3'!$F122))</f>
        <v/>
      </c>
      <c r="C122" s="191" t="str">
        <f>IF('Formulario PPGR3'!$G122="","",'Formulario PPGR1'!#REF!)</f>
        <v/>
      </c>
      <c r="D122" s="191" t="str">
        <f>IF('Formulario PPGR3'!$G122="","",'Formulario PPGR1'!#REF!)</f>
        <v/>
      </c>
      <c r="E122" s="191" t="str">
        <f>IF('Formulario PPGR3'!$G122="","",'Formulario PPGR1'!#REF!)</f>
        <v/>
      </c>
      <c r="F122" s="191" t="str">
        <f>IF('Formulario PPGR3'!$G122="","",'Formulario PPGR1'!#REF!)</f>
        <v/>
      </c>
      <c r="G122" s="190"/>
      <c r="H122" s="507" t="str" cm="1">
        <f t="array" ref="H122">IF(Tabla1[[#This Row],[Código_Actividad]]="","",_xlfn.XLOOKUP(Tabla1[[#This Row],[Código_Actividad]],CodigoActividad,Tabla2[Actividades Programables Presupuestables],"",0))</f>
        <v/>
      </c>
      <c r="I122" s="508" t="str">
        <f>IFERROR(VLOOKUP('Formulario PPGR3'!$G122,'Formulario PPGR2'!$H$19:$V$286,15,FALSE),"")</f>
        <v/>
      </c>
      <c r="J122" s="513"/>
      <c r="K122" s="512"/>
      <c r="L122" s="509" t="str">
        <f>IF(Tabla1[[#This Row],[Descripción]]="","",_xlfn.XLOOKUP(Tabla1[[#This Row],[Descripción]],Tabla10[Descripción],Tabla10[Unidad de Medida],"",0))</f>
        <v/>
      </c>
      <c r="M122" s="299"/>
      <c r="N122" s="525" t="str">
        <f>IF(Tabla1[[#This Row],[Descripción]]="","",_xlfn.XLOOKUP(Tabla1[[#This Row],[Descripción]],Tabla10[Descripción],Tabla10[Precio Unitario],0))</f>
        <v/>
      </c>
      <c r="O122" s="525" t="str">
        <f>IF(Tabla1[[#This Row],[Cantidad de Insumos]]="","",Tabla1[[#This Row],[Precio Unitario]]*Tabla1[[#This Row],[Cantidad de Insumos]])</f>
        <v/>
      </c>
      <c r="P122" s="510" t="str">
        <f>IF(Tabla1[[#This Row],[Descripción]]="","",_xlfn.XLOOKUP(Tabla1[[#This Row],[Descripción]],Tabla10[Descripción],Tabla10[CODIGO PRESUPUESTARIO],0))</f>
        <v/>
      </c>
      <c r="Q122" s="511"/>
      <c r="R122" s="511" t="str">
        <f>IF(Tabla1[[#This Row],[Insumos]]="","",_xlfn.XLOOKUP(Tabla1[[#This Row],[Insumos]],Tabla10[Insumo],Tabla10[InsumoAbrev],"",0))</f>
        <v/>
      </c>
    </row>
    <row r="123" spans="2:18" x14ac:dyDescent="0.25">
      <c r="B123" s="191" t="str">
        <f>IF('Formulario PPGR3'!$G123="","",CONCATENATE('Formulario PPGR3'!$C123,".",'Formulario PPGR3'!$D123,".",'Formulario PPGR3'!$E123,".",'Formulario PPGR3'!$F123))</f>
        <v/>
      </c>
      <c r="C123" s="191" t="str">
        <f>IF('Formulario PPGR3'!$G123="","",'Formulario PPGR1'!#REF!)</f>
        <v/>
      </c>
      <c r="D123" s="191" t="str">
        <f>IF('Formulario PPGR3'!$G123="","",'Formulario PPGR1'!#REF!)</f>
        <v/>
      </c>
      <c r="E123" s="191" t="str">
        <f>IF('Formulario PPGR3'!$G123="","",'Formulario PPGR1'!#REF!)</f>
        <v/>
      </c>
      <c r="F123" s="191" t="str">
        <f>IF('Formulario PPGR3'!$G123="","",'Formulario PPGR1'!#REF!)</f>
        <v/>
      </c>
      <c r="G123" s="190"/>
      <c r="H123" s="507" t="str" cm="1">
        <f t="array" ref="H123">IF(Tabla1[[#This Row],[Código_Actividad]]="","",_xlfn.XLOOKUP(Tabla1[[#This Row],[Código_Actividad]],CodigoActividad,Tabla2[Actividades Programables Presupuestables],"",0))</f>
        <v/>
      </c>
      <c r="I123" s="508" t="str">
        <f>IFERROR(VLOOKUP('Formulario PPGR3'!$G123,'Formulario PPGR2'!$H$19:$V$286,15,FALSE),"")</f>
        <v/>
      </c>
      <c r="J123" s="513"/>
      <c r="K123" s="512"/>
      <c r="L123" s="509" t="str">
        <f>IF(Tabla1[[#This Row],[Descripción]]="","",_xlfn.XLOOKUP(Tabla1[[#This Row],[Descripción]],Tabla10[Descripción],Tabla10[Unidad de Medida],"",0))</f>
        <v/>
      </c>
      <c r="M123" s="299"/>
      <c r="N123" s="525" t="str">
        <f>IF(Tabla1[[#This Row],[Descripción]]="","",_xlfn.XLOOKUP(Tabla1[[#This Row],[Descripción]],Tabla10[Descripción],Tabla10[Precio Unitario],0))</f>
        <v/>
      </c>
      <c r="O123" s="525" t="str">
        <f>IF(Tabla1[[#This Row],[Cantidad de Insumos]]="","",Tabla1[[#This Row],[Precio Unitario]]*Tabla1[[#This Row],[Cantidad de Insumos]])</f>
        <v/>
      </c>
      <c r="P123" s="510" t="str">
        <f>IF(Tabla1[[#This Row],[Descripción]]="","",_xlfn.XLOOKUP(Tabla1[[#This Row],[Descripción]],Tabla10[Descripción],Tabla10[CODIGO PRESUPUESTARIO],0))</f>
        <v/>
      </c>
      <c r="Q123" s="511"/>
      <c r="R123" s="511" t="str">
        <f>IF(Tabla1[[#This Row],[Insumos]]="","",_xlfn.XLOOKUP(Tabla1[[#This Row],[Insumos]],Tabla10[Insumo],Tabla10[InsumoAbrev],"",0))</f>
        <v/>
      </c>
    </row>
    <row r="124" spans="2:18" x14ac:dyDescent="0.25">
      <c r="B124" s="191" t="str">
        <f>IF('Formulario PPGR3'!$G124="","",CONCATENATE('Formulario PPGR3'!$C124,".",'Formulario PPGR3'!$D124,".",'Formulario PPGR3'!$E124,".",'Formulario PPGR3'!$F124))</f>
        <v/>
      </c>
      <c r="C124" s="191" t="str">
        <f>IF('Formulario PPGR3'!$G124="","",'Formulario PPGR1'!#REF!)</f>
        <v/>
      </c>
      <c r="D124" s="191" t="str">
        <f>IF('Formulario PPGR3'!$G124="","",'Formulario PPGR1'!#REF!)</f>
        <v/>
      </c>
      <c r="E124" s="191" t="str">
        <f>IF('Formulario PPGR3'!$G124="","",'Formulario PPGR1'!#REF!)</f>
        <v/>
      </c>
      <c r="F124" s="191" t="str">
        <f>IF('Formulario PPGR3'!$G124="","",'Formulario PPGR1'!#REF!)</f>
        <v/>
      </c>
      <c r="G124" s="190"/>
      <c r="H124" s="507" t="str" cm="1">
        <f t="array" ref="H124">IF(Tabla1[[#This Row],[Código_Actividad]]="","",_xlfn.XLOOKUP(Tabla1[[#This Row],[Código_Actividad]],CodigoActividad,Tabla2[Actividades Programables Presupuestables],"",0))</f>
        <v/>
      </c>
      <c r="I124" s="508" t="str">
        <f>IFERROR(VLOOKUP('Formulario PPGR3'!$G124,'Formulario PPGR2'!$H$19:$V$286,15,FALSE),"")</f>
        <v/>
      </c>
      <c r="J124" s="513"/>
      <c r="K124" s="512"/>
      <c r="L124" s="509" t="str">
        <f>IF(Tabla1[[#This Row],[Descripción]]="","",_xlfn.XLOOKUP(Tabla1[[#This Row],[Descripción]],Tabla10[Descripción],Tabla10[Unidad de Medida],"",0))</f>
        <v/>
      </c>
      <c r="M124" s="299"/>
      <c r="N124" s="525" t="str">
        <f>IF(Tabla1[[#This Row],[Descripción]]="","",_xlfn.XLOOKUP(Tabla1[[#This Row],[Descripción]],Tabla10[Descripción],Tabla10[Precio Unitario],0))</f>
        <v/>
      </c>
      <c r="O124" s="525" t="str">
        <f>IF(Tabla1[[#This Row],[Cantidad de Insumos]]="","",Tabla1[[#This Row],[Precio Unitario]]*Tabla1[[#This Row],[Cantidad de Insumos]])</f>
        <v/>
      </c>
      <c r="P124" s="510" t="str">
        <f>IF(Tabla1[[#This Row],[Descripción]]="","",_xlfn.XLOOKUP(Tabla1[[#This Row],[Descripción]],Tabla10[Descripción],Tabla10[CODIGO PRESUPUESTARIO],0))</f>
        <v/>
      </c>
      <c r="Q124" s="511"/>
      <c r="R124" s="511" t="str">
        <f>IF(Tabla1[[#This Row],[Insumos]]="","",_xlfn.XLOOKUP(Tabla1[[#This Row],[Insumos]],Tabla10[Insumo],Tabla10[InsumoAbrev],"",0))</f>
        <v/>
      </c>
    </row>
    <row r="125" spans="2:18" x14ac:dyDescent="0.25">
      <c r="B125" s="191" t="str">
        <f>IF('Formulario PPGR3'!$G125="","",CONCATENATE('Formulario PPGR3'!$C125,".",'Formulario PPGR3'!$D125,".",'Formulario PPGR3'!$E125,".",'Formulario PPGR3'!$F125))</f>
        <v/>
      </c>
      <c r="C125" s="191" t="str">
        <f>IF('Formulario PPGR3'!$G125="","",'Formulario PPGR1'!#REF!)</f>
        <v/>
      </c>
      <c r="D125" s="191" t="str">
        <f>IF('Formulario PPGR3'!$G125="","",'Formulario PPGR1'!#REF!)</f>
        <v/>
      </c>
      <c r="E125" s="191" t="str">
        <f>IF('Formulario PPGR3'!$G125="","",'Formulario PPGR1'!#REF!)</f>
        <v/>
      </c>
      <c r="F125" s="191" t="str">
        <f>IF('Formulario PPGR3'!$G125="","",'Formulario PPGR1'!#REF!)</f>
        <v/>
      </c>
      <c r="G125" s="190"/>
      <c r="H125" s="507" t="str" cm="1">
        <f t="array" ref="H125">IF(Tabla1[[#This Row],[Código_Actividad]]="","",_xlfn.XLOOKUP(Tabla1[[#This Row],[Código_Actividad]],CodigoActividad,Tabla2[Actividades Programables Presupuestables],"",0))</f>
        <v/>
      </c>
      <c r="I125" s="508" t="str">
        <f>IFERROR(VLOOKUP('Formulario PPGR3'!$G125,'Formulario PPGR2'!$H$19:$V$286,15,FALSE),"")</f>
        <v/>
      </c>
      <c r="J125" s="513"/>
      <c r="K125" s="512"/>
      <c r="L125" s="509" t="str">
        <f>IF(Tabla1[[#This Row],[Descripción]]="","",_xlfn.XLOOKUP(Tabla1[[#This Row],[Descripción]],Tabla10[Descripción],Tabla10[Unidad de Medida],"",0))</f>
        <v/>
      </c>
      <c r="M125" s="299"/>
      <c r="N125" s="525" t="str">
        <f>IF(Tabla1[[#This Row],[Descripción]]="","",_xlfn.XLOOKUP(Tabla1[[#This Row],[Descripción]],Tabla10[Descripción],Tabla10[Precio Unitario],0))</f>
        <v/>
      </c>
      <c r="O125" s="525" t="str">
        <f>IF(Tabla1[[#This Row],[Cantidad de Insumos]]="","",Tabla1[[#This Row],[Precio Unitario]]*Tabla1[[#This Row],[Cantidad de Insumos]])</f>
        <v/>
      </c>
      <c r="P125" s="510" t="str">
        <f>IF(Tabla1[[#This Row],[Descripción]]="","",_xlfn.XLOOKUP(Tabla1[[#This Row],[Descripción]],Tabla10[Descripción],Tabla10[CODIGO PRESUPUESTARIO],0))</f>
        <v/>
      </c>
      <c r="Q125" s="511"/>
      <c r="R125" s="511" t="str">
        <f>IF(Tabla1[[#This Row],[Insumos]]="","",_xlfn.XLOOKUP(Tabla1[[#This Row],[Insumos]],Tabla10[Insumo],Tabla10[InsumoAbrev],"",0))</f>
        <v/>
      </c>
    </row>
    <row r="126" spans="2:18" x14ac:dyDescent="0.25">
      <c r="B126" s="191" t="str">
        <f>IF('Formulario PPGR3'!$G126="","",CONCATENATE('Formulario PPGR3'!$C126,".",'Formulario PPGR3'!$D126,".",'Formulario PPGR3'!$E126,".",'Formulario PPGR3'!$F126))</f>
        <v/>
      </c>
      <c r="C126" s="191" t="str">
        <f>IF('Formulario PPGR3'!$G126="","",'Formulario PPGR1'!#REF!)</f>
        <v/>
      </c>
      <c r="D126" s="191" t="str">
        <f>IF('Formulario PPGR3'!$G126="","",'Formulario PPGR1'!#REF!)</f>
        <v/>
      </c>
      <c r="E126" s="191" t="str">
        <f>IF('Formulario PPGR3'!$G126="","",'Formulario PPGR1'!#REF!)</f>
        <v/>
      </c>
      <c r="F126" s="191" t="str">
        <f>IF('Formulario PPGR3'!$G126="","",'Formulario PPGR1'!#REF!)</f>
        <v/>
      </c>
      <c r="G126" s="190"/>
      <c r="H126" s="507" t="str" cm="1">
        <f t="array" ref="H126">IF(Tabla1[[#This Row],[Código_Actividad]]="","",_xlfn.XLOOKUP(Tabla1[[#This Row],[Código_Actividad]],CodigoActividad,Tabla2[Actividades Programables Presupuestables],"",0))</f>
        <v/>
      </c>
      <c r="I126" s="508" t="str">
        <f>IFERROR(VLOOKUP('Formulario PPGR3'!$G126,'Formulario PPGR2'!$H$19:$V$286,15,FALSE),"")</f>
        <v/>
      </c>
      <c r="J126" s="513"/>
      <c r="K126" s="512"/>
      <c r="L126" s="509" t="str">
        <f>IF(Tabla1[[#This Row],[Descripción]]="","",_xlfn.XLOOKUP(Tabla1[[#This Row],[Descripción]],Tabla10[Descripción],Tabla10[Unidad de Medida],"",0))</f>
        <v/>
      </c>
      <c r="M126" s="299"/>
      <c r="N126" s="525" t="str">
        <f>IF(Tabla1[[#This Row],[Descripción]]="","",_xlfn.XLOOKUP(Tabla1[[#This Row],[Descripción]],Tabla10[Descripción],Tabla10[Precio Unitario],0))</f>
        <v/>
      </c>
      <c r="O126" s="525" t="str">
        <f>IF(Tabla1[[#This Row],[Cantidad de Insumos]]="","",Tabla1[[#This Row],[Precio Unitario]]*Tabla1[[#This Row],[Cantidad de Insumos]])</f>
        <v/>
      </c>
      <c r="P126" s="510" t="str">
        <f>IF(Tabla1[[#This Row],[Descripción]]="","",_xlfn.XLOOKUP(Tabla1[[#This Row],[Descripción]],Tabla10[Descripción],Tabla10[CODIGO PRESUPUESTARIO],0))</f>
        <v/>
      </c>
      <c r="Q126" s="511"/>
      <c r="R126" s="511" t="str">
        <f>IF(Tabla1[[#This Row],[Insumos]]="","",_xlfn.XLOOKUP(Tabla1[[#This Row],[Insumos]],Tabla10[Insumo],Tabla10[InsumoAbrev],"",0))</f>
        <v/>
      </c>
    </row>
    <row r="127" spans="2:18" x14ac:dyDescent="0.25">
      <c r="B127" s="191" t="str">
        <f>IF('Formulario PPGR3'!$G127="","",CONCATENATE('Formulario PPGR3'!$C127,".",'Formulario PPGR3'!$D127,".",'Formulario PPGR3'!$E127,".",'Formulario PPGR3'!$F127))</f>
        <v/>
      </c>
      <c r="C127" s="191" t="str">
        <f>IF('Formulario PPGR3'!$G127="","",'Formulario PPGR1'!#REF!)</f>
        <v/>
      </c>
      <c r="D127" s="191" t="str">
        <f>IF('Formulario PPGR3'!$G127="","",'Formulario PPGR1'!#REF!)</f>
        <v/>
      </c>
      <c r="E127" s="191" t="str">
        <f>IF('Formulario PPGR3'!$G127="","",'Formulario PPGR1'!#REF!)</f>
        <v/>
      </c>
      <c r="F127" s="191" t="str">
        <f>IF('Formulario PPGR3'!$G127="","",'Formulario PPGR1'!#REF!)</f>
        <v/>
      </c>
      <c r="G127" s="190"/>
      <c r="H127" s="507" t="str" cm="1">
        <f t="array" ref="H127">IF(Tabla1[[#This Row],[Código_Actividad]]="","",_xlfn.XLOOKUP(Tabla1[[#This Row],[Código_Actividad]],CodigoActividad,Tabla2[Actividades Programables Presupuestables],"",0))</f>
        <v/>
      </c>
      <c r="I127" s="508" t="str">
        <f>IFERROR(VLOOKUP('Formulario PPGR3'!$G127,'Formulario PPGR2'!$H$19:$V$286,15,FALSE),"")</f>
        <v/>
      </c>
      <c r="J127" s="513"/>
      <c r="K127" s="512"/>
      <c r="L127" s="509" t="str">
        <f>IF(Tabla1[[#This Row],[Descripción]]="","",_xlfn.XLOOKUP(Tabla1[[#This Row],[Descripción]],Tabla10[Descripción],Tabla10[Unidad de Medida],"",0))</f>
        <v/>
      </c>
      <c r="M127" s="299"/>
      <c r="N127" s="525" t="str">
        <f>IF(Tabla1[[#This Row],[Descripción]]="","",_xlfn.XLOOKUP(Tabla1[[#This Row],[Descripción]],Tabla10[Descripción],Tabla10[Precio Unitario],0))</f>
        <v/>
      </c>
      <c r="O127" s="525" t="str">
        <f>IF(Tabla1[[#This Row],[Cantidad de Insumos]]="","",Tabla1[[#This Row],[Precio Unitario]]*Tabla1[[#This Row],[Cantidad de Insumos]])</f>
        <v/>
      </c>
      <c r="P127" s="510" t="str">
        <f>IF(Tabla1[[#This Row],[Descripción]]="","",_xlfn.XLOOKUP(Tabla1[[#This Row],[Descripción]],Tabla10[Descripción],Tabla10[CODIGO PRESUPUESTARIO],0))</f>
        <v/>
      </c>
      <c r="Q127" s="511"/>
      <c r="R127" s="511" t="str">
        <f>IF(Tabla1[[#This Row],[Insumos]]="","",_xlfn.XLOOKUP(Tabla1[[#This Row],[Insumos]],Tabla10[Insumo],Tabla10[InsumoAbrev],"",0))</f>
        <v/>
      </c>
    </row>
    <row r="128" spans="2:18" x14ac:dyDescent="0.25">
      <c r="B128" s="191" t="str">
        <f>IF('Formulario PPGR3'!$G128="","",CONCATENATE('Formulario PPGR3'!$C128,".",'Formulario PPGR3'!$D128,".",'Formulario PPGR3'!$E128,".",'Formulario PPGR3'!$F128))</f>
        <v/>
      </c>
      <c r="C128" s="191" t="str">
        <f>IF('Formulario PPGR3'!$G128="","",'Formulario PPGR1'!#REF!)</f>
        <v/>
      </c>
      <c r="D128" s="191" t="str">
        <f>IF('Formulario PPGR3'!$G128="","",'Formulario PPGR1'!#REF!)</f>
        <v/>
      </c>
      <c r="E128" s="191" t="str">
        <f>IF('Formulario PPGR3'!$G128="","",'Formulario PPGR1'!#REF!)</f>
        <v/>
      </c>
      <c r="F128" s="191" t="str">
        <f>IF('Formulario PPGR3'!$G128="","",'Formulario PPGR1'!#REF!)</f>
        <v/>
      </c>
      <c r="G128" s="190"/>
      <c r="H128" s="507" t="str" cm="1">
        <f t="array" ref="H128">IF(Tabla1[[#This Row],[Código_Actividad]]="","",_xlfn.XLOOKUP(Tabla1[[#This Row],[Código_Actividad]],CodigoActividad,Tabla2[Actividades Programables Presupuestables],"",0))</f>
        <v/>
      </c>
      <c r="I128" s="508" t="str">
        <f>IFERROR(VLOOKUP('Formulario PPGR3'!$G128,'Formulario PPGR2'!$H$19:$V$286,15,FALSE),"")</f>
        <v/>
      </c>
      <c r="J128" s="513"/>
      <c r="K128" s="512"/>
      <c r="L128" s="509" t="str">
        <f>IF(Tabla1[[#This Row],[Descripción]]="","",_xlfn.XLOOKUP(Tabla1[[#This Row],[Descripción]],Tabla10[Descripción],Tabla10[Unidad de Medida],"",0))</f>
        <v/>
      </c>
      <c r="M128" s="299"/>
      <c r="N128" s="525" t="str">
        <f>IF(Tabla1[[#This Row],[Descripción]]="","",_xlfn.XLOOKUP(Tabla1[[#This Row],[Descripción]],Tabla10[Descripción],Tabla10[Precio Unitario],0))</f>
        <v/>
      </c>
      <c r="O128" s="525" t="str">
        <f>IF(Tabla1[[#This Row],[Cantidad de Insumos]]="","",Tabla1[[#This Row],[Precio Unitario]]*Tabla1[[#This Row],[Cantidad de Insumos]])</f>
        <v/>
      </c>
      <c r="P128" s="510" t="str">
        <f>IF(Tabla1[[#This Row],[Descripción]]="","",_xlfn.XLOOKUP(Tabla1[[#This Row],[Descripción]],Tabla10[Descripción],Tabla10[CODIGO PRESUPUESTARIO],0))</f>
        <v/>
      </c>
      <c r="Q128" s="511"/>
      <c r="R128" s="511" t="str">
        <f>IF(Tabla1[[#This Row],[Insumos]]="","",_xlfn.XLOOKUP(Tabla1[[#This Row],[Insumos]],Tabla10[Insumo],Tabla10[InsumoAbrev],"",0))</f>
        <v/>
      </c>
    </row>
    <row r="129" spans="2:18" x14ac:dyDescent="0.25">
      <c r="B129" s="191" t="str">
        <f>IF('Formulario PPGR3'!$G129="","",CONCATENATE('Formulario PPGR3'!$C129,".",'Formulario PPGR3'!$D129,".",'Formulario PPGR3'!$E129,".",'Formulario PPGR3'!$F129))</f>
        <v/>
      </c>
      <c r="C129" s="191" t="str">
        <f>IF('Formulario PPGR3'!$G129="","",'Formulario PPGR1'!#REF!)</f>
        <v/>
      </c>
      <c r="D129" s="191" t="str">
        <f>IF('Formulario PPGR3'!$G129="","",'Formulario PPGR1'!#REF!)</f>
        <v/>
      </c>
      <c r="E129" s="191" t="str">
        <f>IF('Formulario PPGR3'!$G129="","",'Formulario PPGR1'!#REF!)</f>
        <v/>
      </c>
      <c r="F129" s="191" t="str">
        <f>IF('Formulario PPGR3'!$G129="","",'Formulario PPGR1'!#REF!)</f>
        <v/>
      </c>
      <c r="G129" s="190"/>
      <c r="H129" s="507" t="str" cm="1">
        <f t="array" ref="H129">IF(Tabla1[[#This Row],[Código_Actividad]]="","",_xlfn.XLOOKUP(Tabla1[[#This Row],[Código_Actividad]],CodigoActividad,Tabla2[Actividades Programables Presupuestables],"",0))</f>
        <v/>
      </c>
      <c r="I129" s="508" t="str">
        <f>IFERROR(VLOOKUP('Formulario PPGR3'!$G129,'Formulario PPGR2'!$H$19:$V$286,15,FALSE),"")</f>
        <v/>
      </c>
      <c r="J129" s="513"/>
      <c r="K129" s="512"/>
      <c r="L129" s="509" t="str">
        <f>IF(Tabla1[[#This Row],[Descripción]]="","",_xlfn.XLOOKUP(Tabla1[[#This Row],[Descripción]],Tabla10[Descripción],Tabla10[Unidad de Medida],"",0))</f>
        <v/>
      </c>
      <c r="M129" s="299"/>
      <c r="N129" s="525" t="str">
        <f>IF(Tabla1[[#This Row],[Descripción]]="","",_xlfn.XLOOKUP(Tabla1[[#This Row],[Descripción]],Tabla10[Descripción],Tabla10[Precio Unitario],0))</f>
        <v/>
      </c>
      <c r="O129" s="525" t="str">
        <f>IF(Tabla1[[#This Row],[Cantidad de Insumos]]="","",Tabla1[[#This Row],[Precio Unitario]]*Tabla1[[#This Row],[Cantidad de Insumos]])</f>
        <v/>
      </c>
      <c r="P129" s="510" t="str">
        <f>IF(Tabla1[[#This Row],[Descripción]]="","",_xlfn.XLOOKUP(Tabla1[[#This Row],[Descripción]],Tabla10[Descripción],Tabla10[CODIGO PRESUPUESTARIO],0))</f>
        <v/>
      </c>
      <c r="Q129" s="511"/>
      <c r="R129" s="511" t="str">
        <f>IF(Tabla1[[#This Row],[Insumos]]="","",_xlfn.XLOOKUP(Tabla1[[#This Row],[Insumos]],Tabla10[Insumo],Tabla10[InsumoAbrev],"",0))</f>
        <v/>
      </c>
    </row>
    <row r="130" spans="2:18" x14ac:dyDescent="0.25">
      <c r="B130" s="191" t="str">
        <f>IF('Formulario PPGR3'!$G130="","",CONCATENATE('Formulario PPGR3'!$C130,".",'Formulario PPGR3'!$D130,".",'Formulario PPGR3'!$E130,".",'Formulario PPGR3'!$F130))</f>
        <v/>
      </c>
      <c r="C130" s="191" t="str">
        <f>IF('Formulario PPGR3'!$G130="","",'Formulario PPGR1'!#REF!)</f>
        <v/>
      </c>
      <c r="D130" s="191" t="str">
        <f>IF('Formulario PPGR3'!$G130="","",'Formulario PPGR1'!#REF!)</f>
        <v/>
      </c>
      <c r="E130" s="191" t="str">
        <f>IF('Formulario PPGR3'!$G130="","",'Formulario PPGR1'!#REF!)</f>
        <v/>
      </c>
      <c r="F130" s="191" t="str">
        <f>IF('Formulario PPGR3'!$G130="","",'Formulario PPGR1'!#REF!)</f>
        <v/>
      </c>
      <c r="G130" s="190"/>
      <c r="H130" s="507" t="str" cm="1">
        <f t="array" ref="H130">IF(Tabla1[[#This Row],[Código_Actividad]]="","",_xlfn.XLOOKUP(Tabla1[[#This Row],[Código_Actividad]],CodigoActividad,Tabla2[Actividades Programables Presupuestables],"",0))</f>
        <v/>
      </c>
      <c r="I130" s="508" t="str">
        <f>IFERROR(VLOOKUP('Formulario PPGR3'!$G130,'Formulario PPGR2'!$H$19:$V$286,15,FALSE),"")</f>
        <v/>
      </c>
      <c r="J130" s="513"/>
      <c r="K130" s="512"/>
      <c r="L130" s="509" t="str">
        <f>IF(Tabla1[[#This Row],[Descripción]]="","",_xlfn.XLOOKUP(Tabla1[[#This Row],[Descripción]],Tabla10[Descripción],Tabla10[Unidad de Medida],"",0))</f>
        <v/>
      </c>
      <c r="M130" s="299"/>
      <c r="N130" s="525" t="str">
        <f>IF(Tabla1[[#This Row],[Descripción]]="","",_xlfn.XLOOKUP(Tabla1[[#This Row],[Descripción]],Tabla10[Descripción],Tabla10[Precio Unitario],0))</f>
        <v/>
      </c>
      <c r="O130" s="525" t="str">
        <f>IF(Tabla1[[#This Row],[Cantidad de Insumos]]="","",Tabla1[[#This Row],[Precio Unitario]]*Tabla1[[#This Row],[Cantidad de Insumos]])</f>
        <v/>
      </c>
      <c r="P130" s="510" t="str">
        <f>IF(Tabla1[[#This Row],[Descripción]]="","",_xlfn.XLOOKUP(Tabla1[[#This Row],[Descripción]],Tabla10[Descripción],Tabla10[CODIGO PRESUPUESTARIO],0))</f>
        <v/>
      </c>
      <c r="Q130" s="511"/>
      <c r="R130" s="511" t="str">
        <f>IF(Tabla1[[#This Row],[Insumos]]="","",_xlfn.XLOOKUP(Tabla1[[#This Row],[Insumos]],Tabla10[Insumo],Tabla10[InsumoAbrev],"",0))</f>
        <v/>
      </c>
    </row>
    <row r="131" spans="2:18" x14ac:dyDescent="0.25">
      <c r="B131" s="191" t="str">
        <f>IF('Formulario PPGR3'!$G131="","",CONCATENATE('Formulario PPGR3'!$C131,".",'Formulario PPGR3'!$D131,".",'Formulario PPGR3'!$E131,".",'Formulario PPGR3'!$F131))</f>
        <v/>
      </c>
      <c r="C131" s="191" t="str">
        <f>IF('Formulario PPGR3'!$G131="","",'Formulario PPGR1'!#REF!)</f>
        <v/>
      </c>
      <c r="D131" s="191" t="str">
        <f>IF('Formulario PPGR3'!$G131="","",'Formulario PPGR1'!#REF!)</f>
        <v/>
      </c>
      <c r="E131" s="191" t="str">
        <f>IF('Formulario PPGR3'!$G131="","",'Formulario PPGR1'!#REF!)</f>
        <v/>
      </c>
      <c r="F131" s="191" t="str">
        <f>IF('Formulario PPGR3'!$G131="","",'Formulario PPGR1'!#REF!)</f>
        <v/>
      </c>
      <c r="G131" s="190"/>
      <c r="H131" s="507" t="str" cm="1">
        <f t="array" ref="H131">IF(Tabla1[[#This Row],[Código_Actividad]]="","",_xlfn.XLOOKUP(Tabla1[[#This Row],[Código_Actividad]],CodigoActividad,Tabla2[Actividades Programables Presupuestables],"",0))</f>
        <v/>
      </c>
      <c r="I131" s="508" t="str">
        <f>IFERROR(VLOOKUP('Formulario PPGR3'!$G131,'Formulario PPGR2'!$H$19:$V$286,15,FALSE),"")</f>
        <v/>
      </c>
      <c r="J131" s="513"/>
      <c r="K131" s="512"/>
      <c r="L131" s="509" t="str">
        <f>IF(Tabla1[[#This Row],[Descripción]]="","",_xlfn.XLOOKUP(Tabla1[[#This Row],[Descripción]],Tabla10[Descripción],Tabla10[Unidad de Medida],"",0))</f>
        <v/>
      </c>
      <c r="M131" s="299"/>
      <c r="N131" s="525" t="str">
        <f>IF(Tabla1[[#This Row],[Descripción]]="","",_xlfn.XLOOKUP(Tabla1[[#This Row],[Descripción]],Tabla10[Descripción],Tabla10[Precio Unitario],0))</f>
        <v/>
      </c>
      <c r="O131" s="525" t="str">
        <f>IF(Tabla1[[#This Row],[Cantidad de Insumos]]="","",Tabla1[[#This Row],[Precio Unitario]]*Tabla1[[#This Row],[Cantidad de Insumos]])</f>
        <v/>
      </c>
      <c r="P131" s="510" t="str">
        <f>IF(Tabla1[[#This Row],[Descripción]]="","",_xlfn.XLOOKUP(Tabla1[[#This Row],[Descripción]],Tabla10[Descripción],Tabla10[CODIGO PRESUPUESTARIO],0))</f>
        <v/>
      </c>
      <c r="Q131" s="511"/>
      <c r="R131" s="511" t="str">
        <f>IF(Tabla1[[#This Row],[Insumos]]="","",_xlfn.XLOOKUP(Tabla1[[#This Row],[Insumos]],Tabla10[Insumo],Tabla10[InsumoAbrev],"",0))</f>
        <v/>
      </c>
    </row>
    <row r="132" spans="2:18" x14ac:dyDescent="0.25">
      <c r="B132" s="191" t="str">
        <f>IF('Formulario PPGR3'!$G132="","",CONCATENATE('Formulario PPGR3'!$C132,".",'Formulario PPGR3'!$D132,".",'Formulario PPGR3'!$E132,".",'Formulario PPGR3'!$F132))</f>
        <v/>
      </c>
      <c r="C132" s="191" t="str">
        <f>IF('Formulario PPGR3'!$G132="","",'Formulario PPGR1'!#REF!)</f>
        <v/>
      </c>
      <c r="D132" s="191" t="str">
        <f>IF('Formulario PPGR3'!$G132="","",'Formulario PPGR1'!#REF!)</f>
        <v/>
      </c>
      <c r="E132" s="191" t="str">
        <f>IF('Formulario PPGR3'!$G132="","",'Formulario PPGR1'!#REF!)</f>
        <v/>
      </c>
      <c r="F132" s="191" t="str">
        <f>IF('Formulario PPGR3'!$G132="","",'Formulario PPGR1'!#REF!)</f>
        <v/>
      </c>
      <c r="G132" s="190"/>
      <c r="H132" s="507" t="str" cm="1">
        <f t="array" ref="H132">IF(Tabla1[[#This Row],[Código_Actividad]]="","",_xlfn.XLOOKUP(Tabla1[[#This Row],[Código_Actividad]],CodigoActividad,Tabla2[Actividades Programables Presupuestables],"",0))</f>
        <v/>
      </c>
      <c r="I132" s="508" t="str">
        <f>IFERROR(VLOOKUP('Formulario PPGR3'!$G132,'Formulario PPGR2'!$H$19:$V$286,15,FALSE),"")</f>
        <v/>
      </c>
      <c r="J132" s="513"/>
      <c r="K132" s="512"/>
      <c r="L132" s="509" t="str">
        <f>IF(Tabla1[[#This Row],[Descripción]]="","",_xlfn.XLOOKUP(Tabla1[[#This Row],[Descripción]],Tabla10[Descripción],Tabla10[Unidad de Medida],"",0))</f>
        <v/>
      </c>
      <c r="M132" s="299"/>
      <c r="N132" s="525" t="str">
        <f>IF(Tabla1[[#This Row],[Descripción]]="","",_xlfn.XLOOKUP(Tabla1[[#This Row],[Descripción]],Tabla10[Descripción],Tabla10[Precio Unitario],0))</f>
        <v/>
      </c>
      <c r="O132" s="525" t="str">
        <f>IF(Tabla1[[#This Row],[Cantidad de Insumos]]="","",Tabla1[[#This Row],[Precio Unitario]]*Tabla1[[#This Row],[Cantidad de Insumos]])</f>
        <v/>
      </c>
      <c r="P132" s="510" t="str">
        <f>IF(Tabla1[[#This Row],[Descripción]]="","",_xlfn.XLOOKUP(Tabla1[[#This Row],[Descripción]],Tabla10[Descripción],Tabla10[CODIGO PRESUPUESTARIO],0))</f>
        <v/>
      </c>
      <c r="Q132" s="511"/>
      <c r="R132" s="511" t="str">
        <f>IF(Tabla1[[#This Row],[Insumos]]="","",_xlfn.XLOOKUP(Tabla1[[#This Row],[Insumos]],Tabla10[Insumo],Tabla10[InsumoAbrev],"",0))</f>
        <v/>
      </c>
    </row>
    <row r="133" spans="2:18" x14ac:dyDescent="0.25">
      <c r="B133" s="191" t="str">
        <f>IF('Formulario PPGR3'!$G133="","",CONCATENATE('Formulario PPGR3'!$C133,".",'Formulario PPGR3'!$D133,".",'Formulario PPGR3'!$E133,".",'Formulario PPGR3'!$F133))</f>
        <v/>
      </c>
      <c r="C133" s="191" t="str">
        <f>IF('Formulario PPGR3'!$G133="","",'Formulario PPGR1'!#REF!)</f>
        <v/>
      </c>
      <c r="D133" s="191" t="str">
        <f>IF('Formulario PPGR3'!$G133="","",'Formulario PPGR1'!#REF!)</f>
        <v/>
      </c>
      <c r="E133" s="191" t="str">
        <f>IF('Formulario PPGR3'!$G133="","",'Formulario PPGR1'!#REF!)</f>
        <v/>
      </c>
      <c r="F133" s="191" t="str">
        <f>IF('Formulario PPGR3'!$G133="","",'Formulario PPGR1'!#REF!)</f>
        <v/>
      </c>
      <c r="G133" s="190"/>
      <c r="H133" s="507" t="str" cm="1">
        <f t="array" ref="H133">IF(Tabla1[[#This Row],[Código_Actividad]]="","",_xlfn.XLOOKUP(Tabla1[[#This Row],[Código_Actividad]],CodigoActividad,Tabla2[Actividades Programables Presupuestables],"",0))</f>
        <v/>
      </c>
      <c r="I133" s="508" t="str">
        <f>IFERROR(VLOOKUP('Formulario PPGR3'!$G133,'Formulario PPGR2'!$H$19:$V$286,15,FALSE),"")</f>
        <v/>
      </c>
      <c r="J133" s="513"/>
      <c r="K133" s="512"/>
      <c r="L133" s="509" t="str">
        <f>IF(Tabla1[[#This Row],[Descripción]]="","",_xlfn.XLOOKUP(Tabla1[[#This Row],[Descripción]],Tabla10[Descripción],Tabla10[Unidad de Medida],"",0))</f>
        <v/>
      </c>
      <c r="M133" s="299"/>
      <c r="N133" s="525" t="str">
        <f>IF(Tabla1[[#This Row],[Descripción]]="","",_xlfn.XLOOKUP(Tabla1[[#This Row],[Descripción]],Tabla10[Descripción],Tabla10[Precio Unitario],0))</f>
        <v/>
      </c>
      <c r="O133" s="525" t="str">
        <f>IF(Tabla1[[#This Row],[Cantidad de Insumos]]="","",Tabla1[[#This Row],[Precio Unitario]]*Tabla1[[#This Row],[Cantidad de Insumos]])</f>
        <v/>
      </c>
      <c r="P133" s="510" t="str">
        <f>IF(Tabla1[[#This Row],[Descripción]]="","",_xlfn.XLOOKUP(Tabla1[[#This Row],[Descripción]],Tabla10[Descripción],Tabla10[CODIGO PRESUPUESTARIO],0))</f>
        <v/>
      </c>
      <c r="Q133" s="511"/>
      <c r="R133" s="511" t="str">
        <f>IF(Tabla1[[#This Row],[Insumos]]="","",_xlfn.XLOOKUP(Tabla1[[#This Row],[Insumos]],Tabla10[Insumo],Tabla10[InsumoAbrev],"",0))</f>
        <v/>
      </c>
    </row>
    <row r="134" spans="2:18" x14ac:dyDescent="0.25">
      <c r="B134" s="191" t="str">
        <f>IF('Formulario PPGR3'!$G134="","",CONCATENATE('Formulario PPGR3'!$C134,".",'Formulario PPGR3'!$D134,".",'Formulario PPGR3'!$E134,".",'Formulario PPGR3'!$F134))</f>
        <v/>
      </c>
      <c r="C134" s="191" t="str">
        <f>IF('Formulario PPGR3'!$G134="","",'Formulario PPGR1'!#REF!)</f>
        <v/>
      </c>
      <c r="D134" s="191" t="str">
        <f>IF('Formulario PPGR3'!$G134="","",'Formulario PPGR1'!#REF!)</f>
        <v/>
      </c>
      <c r="E134" s="191" t="str">
        <f>IF('Formulario PPGR3'!$G134="","",'Formulario PPGR1'!#REF!)</f>
        <v/>
      </c>
      <c r="F134" s="191" t="str">
        <f>IF('Formulario PPGR3'!$G134="","",'Formulario PPGR1'!#REF!)</f>
        <v/>
      </c>
      <c r="G134" s="190"/>
      <c r="H134" s="507" t="str" cm="1">
        <f t="array" ref="H134">IF(Tabla1[[#This Row],[Código_Actividad]]="","",_xlfn.XLOOKUP(Tabla1[[#This Row],[Código_Actividad]],CodigoActividad,Tabla2[Actividades Programables Presupuestables],"",0))</f>
        <v/>
      </c>
      <c r="I134" s="508" t="str">
        <f>IFERROR(VLOOKUP('Formulario PPGR3'!$G134,'Formulario PPGR2'!$H$19:$V$286,15,FALSE),"")</f>
        <v/>
      </c>
      <c r="J134" s="513"/>
      <c r="K134" s="512"/>
      <c r="L134" s="509" t="str">
        <f>IF(Tabla1[[#This Row],[Descripción]]="","",_xlfn.XLOOKUP(Tabla1[[#This Row],[Descripción]],Tabla10[Descripción],Tabla10[Unidad de Medida],"",0))</f>
        <v/>
      </c>
      <c r="M134" s="299"/>
      <c r="N134" s="525" t="str">
        <f>IF(Tabla1[[#This Row],[Descripción]]="","",_xlfn.XLOOKUP(Tabla1[[#This Row],[Descripción]],Tabla10[Descripción],Tabla10[Precio Unitario],0))</f>
        <v/>
      </c>
      <c r="O134" s="525" t="str">
        <f>IF(Tabla1[[#This Row],[Cantidad de Insumos]]="","",Tabla1[[#This Row],[Precio Unitario]]*Tabla1[[#This Row],[Cantidad de Insumos]])</f>
        <v/>
      </c>
      <c r="P134" s="510" t="str">
        <f>IF(Tabla1[[#This Row],[Descripción]]="","",_xlfn.XLOOKUP(Tabla1[[#This Row],[Descripción]],Tabla10[Descripción],Tabla10[CODIGO PRESUPUESTARIO],0))</f>
        <v/>
      </c>
      <c r="Q134" s="511"/>
      <c r="R134" s="511" t="str">
        <f>IF(Tabla1[[#This Row],[Insumos]]="","",_xlfn.XLOOKUP(Tabla1[[#This Row],[Insumos]],Tabla10[Insumo],Tabla10[InsumoAbrev],"",0))</f>
        <v/>
      </c>
    </row>
    <row r="135" spans="2:18" x14ac:dyDescent="0.25">
      <c r="B135" s="191" t="str">
        <f>IF('Formulario PPGR3'!$G135="","",CONCATENATE('Formulario PPGR3'!$C135,".",'Formulario PPGR3'!$D135,".",'Formulario PPGR3'!$E135,".",'Formulario PPGR3'!$F135))</f>
        <v/>
      </c>
      <c r="C135" s="191" t="str">
        <f>IF('Formulario PPGR3'!$G135="","",'Formulario PPGR1'!#REF!)</f>
        <v/>
      </c>
      <c r="D135" s="191" t="str">
        <f>IF('Formulario PPGR3'!$G135="","",'Formulario PPGR1'!#REF!)</f>
        <v/>
      </c>
      <c r="E135" s="191" t="str">
        <f>IF('Formulario PPGR3'!$G135="","",'Formulario PPGR1'!#REF!)</f>
        <v/>
      </c>
      <c r="F135" s="191" t="str">
        <f>IF('Formulario PPGR3'!$G135="","",'Formulario PPGR1'!#REF!)</f>
        <v/>
      </c>
      <c r="G135" s="190"/>
      <c r="H135" s="507" t="str" cm="1">
        <f t="array" ref="H135">IF(Tabla1[[#This Row],[Código_Actividad]]="","",_xlfn.XLOOKUP(Tabla1[[#This Row],[Código_Actividad]],CodigoActividad,Tabla2[Actividades Programables Presupuestables],"",0))</f>
        <v/>
      </c>
      <c r="I135" s="508" t="str">
        <f>IFERROR(VLOOKUP('Formulario PPGR3'!$G135,'Formulario PPGR2'!$H$19:$V$286,15,FALSE),"")</f>
        <v/>
      </c>
      <c r="J135" s="513"/>
      <c r="K135" s="512"/>
      <c r="L135" s="509" t="str">
        <f>IF(Tabla1[[#This Row],[Descripción]]="","",_xlfn.XLOOKUP(Tabla1[[#This Row],[Descripción]],Tabla10[Descripción],Tabla10[Unidad de Medida],"",0))</f>
        <v/>
      </c>
      <c r="M135" s="299"/>
      <c r="N135" s="525" t="str">
        <f>IF(Tabla1[[#This Row],[Descripción]]="","",_xlfn.XLOOKUP(Tabla1[[#This Row],[Descripción]],Tabla10[Descripción],Tabla10[Precio Unitario],0))</f>
        <v/>
      </c>
      <c r="O135" s="525" t="str">
        <f>IF(Tabla1[[#This Row],[Cantidad de Insumos]]="","",Tabla1[[#This Row],[Precio Unitario]]*Tabla1[[#This Row],[Cantidad de Insumos]])</f>
        <v/>
      </c>
      <c r="P135" s="510" t="str">
        <f>IF(Tabla1[[#This Row],[Descripción]]="","",_xlfn.XLOOKUP(Tabla1[[#This Row],[Descripción]],Tabla10[Descripción],Tabla10[CODIGO PRESUPUESTARIO],0))</f>
        <v/>
      </c>
      <c r="Q135" s="511"/>
      <c r="R135" s="511" t="str">
        <f>IF(Tabla1[[#This Row],[Insumos]]="","",_xlfn.XLOOKUP(Tabla1[[#This Row],[Insumos]],Tabla10[Insumo],Tabla10[InsumoAbrev],"",0))</f>
        <v/>
      </c>
    </row>
    <row r="136" spans="2:18" x14ac:dyDescent="0.25">
      <c r="B136" s="191" t="str">
        <f>IF('Formulario PPGR3'!$G136="","",CONCATENATE('Formulario PPGR3'!$C136,".",'Formulario PPGR3'!$D136,".",'Formulario PPGR3'!$E136,".",'Formulario PPGR3'!$F136))</f>
        <v/>
      </c>
      <c r="C136" s="191" t="str">
        <f>IF('Formulario PPGR3'!$G136="","",'Formulario PPGR1'!#REF!)</f>
        <v/>
      </c>
      <c r="D136" s="191" t="str">
        <f>IF('Formulario PPGR3'!$G136="","",'Formulario PPGR1'!#REF!)</f>
        <v/>
      </c>
      <c r="E136" s="191" t="str">
        <f>IF('Formulario PPGR3'!$G136="","",'Formulario PPGR1'!#REF!)</f>
        <v/>
      </c>
      <c r="F136" s="191" t="str">
        <f>IF('Formulario PPGR3'!$G136="","",'Formulario PPGR1'!#REF!)</f>
        <v/>
      </c>
      <c r="G136" s="190"/>
      <c r="H136" s="507" t="str" cm="1">
        <f t="array" ref="H136">IF(Tabla1[[#This Row],[Código_Actividad]]="","",_xlfn.XLOOKUP(Tabla1[[#This Row],[Código_Actividad]],CodigoActividad,Tabla2[Actividades Programables Presupuestables],"",0))</f>
        <v/>
      </c>
      <c r="I136" s="508" t="str">
        <f>IFERROR(VLOOKUP('Formulario PPGR3'!$G136,'Formulario PPGR2'!$H$19:$V$286,15,FALSE),"")</f>
        <v/>
      </c>
      <c r="J136" s="513"/>
      <c r="K136" s="512"/>
      <c r="L136" s="509" t="str">
        <f>IF(Tabla1[[#This Row],[Descripción]]="","",_xlfn.XLOOKUP(Tabla1[[#This Row],[Descripción]],Tabla10[Descripción],Tabla10[Unidad de Medida],"",0))</f>
        <v/>
      </c>
      <c r="M136" s="299"/>
      <c r="N136" s="525" t="str">
        <f>IF(Tabla1[[#This Row],[Descripción]]="","",_xlfn.XLOOKUP(Tabla1[[#This Row],[Descripción]],Tabla10[Descripción],Tabla10[Precio Unitario],0))</f>
        <v/>
      </c>
      <c r="O136" s="525" t="str">
        <f>IF(Tabla1[[#This Row],[Cantidad de Insumos]]="","",Tabla1[[#This Row],[Precio Unitario]]*Tabla1[[#This Row],[Cantidad de Insumos]])</f>
        <v/>
      </c>
      <c r="P136" s="510" t="str">
        <f>IF(Tabla1[[#This Row],[Descripción]]="","",_xlfn.XLOOKUP(Tabla1[[#This Row],[Descripción]],Tabla10[Descripción],Tabla10[CODIGO PRESUPUESTARIO],0))</f>
        <v/>
      </c>
      <c r="Q136" s="511"/>
      <c r="R136" s="511" t="str">
        <f>IF(Tabla1[[#This Row],[Insumos]]="","",_xlfn.XLOOKUP(Tabla1[[#This Row],[Insumos]],Tabla10[Insumo],Tabla10[InsumoAbrev],"",0))</f>
        <v/>
      </c>
    </row>
    <row r="137" spans="2:18" x14ac:dyDescent="0.25">
      <c r="B137" s="191" t="str">
        <f>IF('Formulario PPGR3'!$G137="","",CONCATENATE('Formulario PPGR3'!$C137,".",'Formulario PPGR3'!$D137,".",'Formulario PPGR3'!$E137,".",'Formulario PPGR3'!$F137))</f>
        <v/>
      </c>
      <c r="C137" s="191" t="str">
        <f>IF('Formulario PPGR3'!$G137="","",'Formulario PPGR1'!#REF!)</f>
        <v/>
      </c>
      <c r="D137" s="191" t="str">
        <f>IF('Formulario PPGR3'!$G137="","",'Formulario PPGR1'!#REF!)</f>
        <v/>
      </c>
      <c r="E137" s="191" t="str">
        <f>IF('Formulario PPGR3'!$G137="","",'Formulario PPGR1'!#REF!)</f>
        <v/>
      </c>
      <c r="F137" s="191" t="str">
        <f>IF('Formulario PPGR3'!$G137="","",'Formulario PPGR1'!#REF!)</f>
        <v/>
      </c>
      <c r="G137" s="190"/>
      <c r="H137" s="507" t="str" cm="1">
        <f t="array" ref="H137">IF(Tabla1[[#This Row],[Código_Actividad]]="","",_xlfn.XLOOKUP(Tabla1[[#This Row],[Código_Actividad]],CodigoActividad,Tabla2[Actividades Programables Presupuestables],"",0))</f>
        <v/>
      </c>
      <c r="I137" s="508" t="str">
        <f>IFERROR(VLOOKUP('Formulario PPGR3'!$G137,'Formulario PPGR2'!$H$19:$V$286,15,FALSE),"")</f>
        <v/>
      </c>
      <c r="J137" s="513"/>
      <c r="K137" s="512"/>
      <c r="L137" s="509" t="str">
        <f>IF(Tabla1[[#This Row],[Descripción]]="","",_xlfn.XLOOKUP(Tabla1[[#This Row],[Descripción]],Tabla10[Descripción],Tabla10[Unidad de Medida],"",0))</f>
        <v/>
      </c>
      <c r="M137" s="299"/>
      <c r="N137" s="525" t="str">
        <f>IF(Tabla1[[#This Row],[Descripción]]="","",_xlfn.XLOOKUP(Tabla1[[#This Row],[Descripción]],Tabla10[Descripción],Tabla10[Precio Unitario],0))</f>
        <v/>
      </c>
      <c r="O137" s="525" t="str">
        <f>IF(Tabla1[[#This Row],[Cantidad de Insumos]]="","",Tabla1[[#This Row],[Precio Unitario]]*Tabla1[[#This Row],[Cantidad de Insumos]])</f>
        <v/>
      </c>
      <c r="P137" s="510" t="str">
        <f>IF(Tabla1[[#This Row],[Descripción]]="","",_xlfn.XLOOKUP(Tabla1[[#This Row],[Descripción]],Tabla10[Descripción],Tabla10[CODIGO PRESUPUESTARIO],0))</f>
        <v/>
      </c>
      <c r="Q137" s="511"/>
      <c r="R137" s="511" t="str">
        <f>IF(Tabla1[[#This Row],[Insumos]]="","",_xlfn.XLOOKUP(Tabla1[[#This Row],[Insumos]],Tabla10[Insumo],Tabla10[InsumoAbrev],"",0))</f>
        <v/>
      </c>
    </row>
    <row r="138" spans="2:18" x14ac:dyDescent="0.25">
      <c r="B138" s="191" t="str">
        <f>IF('Formulario PPGR3'!$G138="","",CONCATENATE('Formulario PPGR3'!$C138,".",'Formulario PPGR3'!$D138,".",'Formulario PPGR3'!$E138,".",'Formulario PPGR3'!$F138))</f>
        <v/>
      </c>
      <c r="C138" s="191" t="str">
        <f>IF('Formulario PPGR3'!$G138="","",'Formulario PPGR1'!#REF!)</f>
        <v/>
      </c>
      <c r="D138" s="191" t="str">
        <f>IF('Formulario PPGR3'!$G138="","",'Formulario PPGR1'!#REF!)</f>
        <v/>
      </c>
      <c r="E138" s="191" t="str">
        <f>IF('Formulario PPGR3'!$G138="","",'Formulario PPGR1'!#REF!)</f>
        <v/>
      </c>
      <c r="F138" s="191" t="str">
        <f>IF('Formulario PPGR3'!$G138="","",'Formulario PPGR1'!#REF!)</f>
        <v/>
      </c>
      <c r="G138" s="190"/>
      <c r="H138" s="507" t="str" cm="1">
        <f t="array" ref="H138">IF(Tabla1[[#This Row],[Código_Actividad]]="","",_xlfn.XLOOKUP(Tabla1[[#This Row],[Código_Actividad]],CodigoActividad,Tabla2[Actividades Programables Presupuestables],"",0))</f>
        <v/>
      </c>
      <c r="I138" s="508" t="str">
        <f>IFERROR(VLOOKUP('Formulario PPGR3'!$G138,'Formulario PPGR2'!$H$19:$V$286,15,FALSE),"")</f>
        <v/>
      </c>
      <c r="J138" s="513"/>
      <c r="K138" s="512"/>
      <c r="L138" s="509" t="str">
        <f>IF(Tabla1[[#This Row],[Descripción]]="","",_xlfn.XLOOKUP(Tabla1[[#This Row],[Descripción]],Tabla10[Descripción],Tabla10[Unidad de Medida],"",0))</f>
        <v/>
      </c>
      <c r="M138" s="299"/>
      <c r="N138" s="525" t="str">
        <f>IF(Tabla1[[#This Row],[Descripción]]="","",_xlfn.XLOOKUP(Tabla1[[#This Row],[Descripción]],Tabla10[Descripción],Tabla10[Precio Unitario],0))</f>
        <v/>
      </c>
      <c r="O138" s="525" t="str">
        <f>IF(Tabla1[[#This Row],[Cantidad de Insumos]]="","",Tabla1[[#This Row],[Precio Unitario]]*Tabla1[[#This Row],[Cantidad de Insumos]])</f>
        <v/>
      </c>
      <c r="P138" s="510" t="str">
        <f>IF(Tabla1[[#This Row],[Descripción]]="","",_xlfn.XLOOKUP(Tabla1[[#This Row],[Descripción]],Tabla10[Descripción],Tabla10[CODIGO PRESUPUESTARIO],0))</f>
        <v/>
      </c>
      <c r="Q138" s="511"/>
      <c r="R138" s="511" t="str">
        <f>IF(Tabla1[[#This Row],[Insumos]]="","",_xlfn.XLOOKUP(Tabla1[[#This Row],[Insumos]],Tabla10[Insumo],Tabla10[InsumoAbrev],"",0))</f>
        <v/>
      </c>
    </row>
    <row r="139" spans="2:18" x14ac:dyDescent="0.25">
      <c r="B139" s="191" t="str">
        <f>IF('Formulario PPGR3'!$G139="","",CONCATENATE('Formulario PPGR3'!$C139,".",'Formulario PPGR3'!$D139,".",'Formulario PPGR3'!$E139,".",'Formulario PPGR3'!$F139))</f>
        <v/>
      </c>
      <c r="C139" s="191" t="str">
        <f>IF('Formulario PPGR3'!$G139="","",'Formulario PPGR1'!#REF!)</f>
        <v/>
      </c>
      <c r="D139" s="191" t="str">
        <f>IF('Formulario PPGR3'!$G139="","",'Formulario PPGR1'!#REF!)</f>
        <v/>
      </c>
      <c r="E139" s="191" t="str">
        <f>IF('Formulario PPGR3'!$G139="","",'Formulario PPGR1'!#REF!)</f>
        <v/>
      </c>
      <c r="F139" s="191" t="str">
        <f>IF('Formulario PPGR3'!$G139="","",'Formulario PPGR1'!#REF!)</f>
        <v/>
      </c>
      <c r="G139" s="190"/>
      <c r="H139" s="507" t="str" cm="1">
        <f t="array" ref="H139">IF(Tabla1[[#This Row],[Código_Actividad]]="","",_xlfn.XLOOKUP(Tabla1[[#This Row],[Código_Actividad]],CodigoActividad,Tabla2[Actividades Programables Presupuestables],"",0))</f>
        <v/>
      </c>
      <c r="I139" s="508" t="str">
        <f>IFERROR(VLOOKUP('Formulario PPGR3'!$G139,'Formulario PPGR2'!$H$19:$V$286,15,FALSE),"")</f>
        <v/>
      </c>
      <c r="J139" s="513"/>
      <c r="K139" s="512"/>
      <c r="L139" s="509" t="str">
        <f>IF(Tabla1[[#This Row],[Descripción]]="","",_xlfn.XLOOKUP(Tabla1[[#This Row],[Descripción]],Tabla10[Descripción],Tabla10[Unidad de Medida],"",0))</f>
        <v/>
      </c>
      <c r="M139" s="299"/>
      <c r="N139" s="525" t="str">
        <f>IF(Tabla1[[#This Row],[Descripción]]="","",_xlfn.XLOOKUP(Tabla1[[#This Row],[Descripción]],Tabla10[Descripción],Tabla10[Precio Unitario],0))</f>
        <v/>
      </c>
      <c r="O139" s="525" t="str">
        <f>IF(Tabla1[[#This Row],[Cantidad de Insumos]]="","",Tabla1[[#This Row],[Precio Unitario]]*Tabla1[[#This Row],[Cantidad de Insumos]])</f>
        <v/>
      </c>
      <c r="P139" s="510" t="str">
        <f>IF(Tabla1[[#This Row],[Descripción]]="","",_xlfn.XLOOKUP(Tabla1[[#This Row],[Descripción]],Tabla10[Descripción],Tabla10[CODIGO PRESUPUESTARIO],0))</f>
        <v/>
      </c>
      <c r="Q139" s="511"/>
      <c r="R139" s="511" t="str">
        <f>IF(Tabla1[[#This Row],[Insumos]]="","",_xlfn.XLOOKUP(Tabla1[[#This Row],[Insumos]],Tabla10[Insumo],Tabla10[InsumoAbrev],"",0))</f>
        <v/>
      </c>
    </row>
    <row r="140" spans="2:18" x14ac:dyDescent="0.25">
      <c r="B140" s="191" t="str">
        <f>IF('Formulario PPGR3'!$G140="","",CONCATENATE('Formulario PPGR3'!$C140,".",'Formulario PPGR3'!$D140,".",'Formulario PPGR3'!$E140,".",'Formulario PPGR3'!$F140))</f>
        <v/>
      </c>
      <c r="C140" s="191" t="str">
        <f>IF('Formulario PPGR3'!$G140="","",'Formulario PPGR1'!#REF!)</f>
        <v/>
      </c>
      <c r="D140" s="191" t="str">
        <f>IF('Formulario PPGR3'!$G140="","",'Formulario PPGR1'!#REF!)</f>
        <v/>
      </c>
      <c r="E140" s="191" t="str">
        <f>IF('Formulario PPGR3'!$G140="","",'Formulario PPGR1'!#REF!)</f>
        <v/>
      </c>
      <c r="F140" s="191" t="str">
        <f>IF('Formulario PPGR3'!$G140="","",'Formulario PPGR1'!#REF!)</f>
        <v/>
      </c>
      <c r="G140" s="190"/>
      <c r="H140" s="507" t="str" cm="1">
        <f t="array" ref="H140">IF(Tabla1[[#This Row],[Código_Actividad]]="","",_xlfn.XLOOKUP(Tabla1[[#This Row],[Código_Actividad]],CodigoActividad,Tabla2[Actividades Programables Presupuestables],"",0))</f>
        <v/>
      </c>
      <c r="I140" s="508" t="str">
        <f>IFERROR(VLOOKUP('Formulario PPGR3'!$G140,'Formulario PPGR2'!$H$19:$V$286,15,FALSE),"")</f>
        <v/>
      </c>
      <c r="J140" s="513"/>
      <c r="K140" s="512"/>
      <c r="L140" s="509" t="str">
        <f>IF(Tabla1[[#This Row],[Descripción]]="","",_xlfn.XLOOKUP(Tabla1[[#This Row],[Descripción]],Tabla10[Descripción],Tabla10[Unidad de Medida],"",0))</f>
        <v/>
      </c>
      <c r="M140" s="299"/>
      <c r="N140" s="525" t="str">
        <f>IF(Tabla1[[#This Row],[Descripción]]="","",_xlfn.XLOOKUP(Tabla1[[#This Row],[Descripción]],Tabla10[Descripción],Tabla10[Precio Unitario],0))</f>
        <v/>
      </c>
      <c r="O140" s="525" t="str">
        <f>IF(Tabla1[[#This Row],[Cantidad de Insumos]]="","",Tabla1[[#This Row],[Precio Unitario]]*Tabla1[[#This Row],[Cantidad de Insumos]])</f>
        <v/>
      </c>
      <c r="P140" s="510" t="str">
        <f>IF(Tabla1[[#This Row],[Descripción]]="","",_xlfn.XLOOKUP(Tabla1[[#This Row],[Descripción]],Tabla10[Descripción],Tabla10[CODIGO PRESUPUESTARIO],0))</f>
        <v/>
      </c>
      <c r="Q140" s="511"/>
      <c r="R140" s="511" t="str">
        <f>IF(Tabla1[[#This Row],[Insumos]]="","",_xlfn.XLOOKUP(Tabla1[[#This Row],[Insumos]],Tabla10[Insumo],Tabla10[InsumoAbrev],"",0))</f>
        <v/>
      </c>
    </row>
    <row r="141" spans="2:18" x14ac:dyDescent="0.25">
      <c r="B141" s="191" t="str">
        <f>IF('Formulario PPGR3'!$G141="","",CONCATENATE('Formulario PPGR3'!$C141,".",'Formulario PPGR3'!$D141,".",'Formulario PPGR3'!$E141,".",'Formulario PPGR3'!$F141))</f>
        <v/>
      </c>
      <c r="C141" s="191" t="str">
        <f>IF('Formulario PPGR3'!$G141="","",'Formulario PPGR1'!#REF!)</f>
        <v/>
      </c>
      <c r="D141" s="191" t="str">
        <f>IF('Formulario PPGR3'!$G141="","",'Formulario PPGR1'!#REF!)</f>
        <v/>
      </c>
      <c r="E141" s="191" t="str">
        <f>IF('Formulario PPGR3'!$G141="","",'Formulario PPGR1'!#REF!)</f>
        <v/>
      </c>
      <c r="F141" s="191" t="str">
        <f>IF('Formulario PPGR3'!$G141="","",'Formulario PPGR1'!#REF!)</f>
        <v/>
      </c>
      <c r="G141" s="190"/>
      <c r="H141" s="507" t="str" cm="1">
        <f t="array" ref="H141">IF(Tabla1[[#This Row],[Código_Actividad]]="","",_xlfn.XLOOKUP(Tabla1[[#This Row],[Código_Actividad]],CodigoActividad,Tabla2[Actividades Programables Presupuestables],"",0))</f>
        <v/>
      </c>
      <c r="I141" s="508" t="str">
        <f>IFERROR(VLOOKUP('Formulario PPGR3'!$G141,'Formulario PPGR2'!$H$19:$V$286,15,FALSE),"")</f>
        <v/>
      </c>
      <c r="J141" s="513"/>
      <c r="K141" s="512"/>
      <c r="L141" s="509" t="str">
        <f>IF(Tabla1[[#This Row],[Descripción]]="","",_xlfn.XLOOKUP(Tabla1[[#This Row],[Descripción]],Tabla10[Descripción],Tabla10[Unidad de Medida],"",0))</f>
        <v/>
      </c>
      <c r="M141" s="299"/>
      <c r="N141" s="525" t="str">
        <f>IF(Tabla1[[#This Row],[Descripción]]="","",_xlfn.XLOOKUP(Tabla1[[#This Row],[Descripción]],Tabla10[Descripción],Tabla10[Precio Unitario],0))</f>
        <v/>
      </c>
      <c r="O141" s="525" t="str">
        <f>IF(Tabla1[[#This Row],[Cantidad de Insumos]]="","",Tabla1[[#This Row],[Precio Unitario]]*Tabla1[[#This Row],[Cantidad de Insumos]])</f>
        <v/>
      </c>
      <c r="P141" s="510" t="str">
        <f>IF(Tabla1[[#This Row],[Descripción]]="","",_xlfn.XLOOKUP(Tabla1[[#This Row],[Descripción]],Tabla10[Descripción],Tabla10[CODIGO PRESUPUESTARIO],0))</f>
        <v/>
      </c>
      <c r="Q141" s="511"/>
      <c r="R141" s="511" t="str">
        <f>IF(Tabla1[[#This Row],[Insumos]]="","",_xlfn.XLOOKUP(Tabla1[[#This Row],[Insumos]],Tabla10[Insumo],Tabla10[InsumoAbrev],"",0))</f>
        <v/>
      </c>
    </row>
    <row r="142" spans="2:18" x14ac:dyDescent="0.25">
      <c r="B142" s="191" t="str">
        <f>IF('Formulario PPGR3'!$G142="","",CONCATENATE('Formulario PPGR3'!$C142,".",'Formulario PPGR3'!$D142,".",'Formulario PPGR3'!$E142,".",'Formulario PPGR3'!$F142))</f>
        <v/>
      </c>
      <c r="C142" s="191" t="str">
        <f>IF('Formulario PPGR3'!$G142="","",'Formulario PPGR1'!#REF!)</f>
        <v/>
      </c>
      <c r="D142" s="191" t="str">
        <f>IF('Formulario PPGR3'!$G142="","",'Formulario PPGR1'!#REF!)</f>
        <v/>
      </c>
      <c r="E142" s="191" t="str">
        <f>IF('Formulario PPGR3'!$G142="","",'Formulario PPGR1'!#REF!)</f>
        <v/>
      </c>
      <c r="F142" s="191" t="str">
        <f>IF('Formulario PPGR3'!$G142="","",'Formulario PPGR1'!#REF!)</f>
        <v/>
      </c>
      <c r="G142" s="190"/>
      <c r="H142" s="507" t="str" cm="1">
        <f t="array" ref="H142">IF(Tabla1[[#This Row],[Código_Actividad]]="","",_xlfn.XLOOKUP(Tabla1[[#This Row],[Código_Actividad]],CodigoActividad,Tabla2[Actividades Programables Presupuestables],"",0))</f>
        <v/>
      </c>
      <c r="I142" s="508" t="str">
        <f>IFERROR(VLOOKUP('Formulario PPGR3'!$G142,'Formulario PPGR2'!$H$19:$V$286,15,FALSE),"")</f>
        <v/>
      </c>
      <c r="J142" s="513"/>
      <c r="K142" s="512"/>
      <c r="L142" s="509" t="str">
        <f>IF(Tabla1[[#This Row],[Descripción]]="","",_xlfn.XLOOKUP(Tabla1[[#This Row],[Descripción]],Tabla10[Descripción],Tabla10[Unidad de Medida],"",0))</f>
        <v/>
      </c>
      <c r="M142" s="299"/>
      <c r="N142" s="525" t="str">
        <f>IF(Tabla1[[#This Row],[Descripción]]="","",_xlfn.XLOOKUP(Tabla1[[#This Row],[Descripción]],Tabla10[Descripción],Tabla10[Precio Unitario],0))</f>
        <v/>
      </c>
      <c r="O142" s="525" t="str">
        <f>IF(Tabla1[[#This Row],[Cantidad de Insumos]]="","",Tabla1[[#This Row],[Precio Unitario]]*Tabla1[[#This Row],[Cantidad de Insumos]])</f>
        <v/>
      </c>
      <c r="P142" s="510" t="str">
        <f>IF(Tabla1[[#This Row],[Descripción]]="","",_xlfn.XLOOKUP(Tabla1[[#This Row],[Descripción]],Tabla10[Descripción],Tabla10[CODIGO PRESUPUESTARIO],0))</f>
        <v/>
      </c>
      <c r="Q142" s="511"/>
      <c r="R142" s="511" t="str">
        <f>IF(Tabla1[[#This Row],[Insumos]]="","",_xlfn.XLOOKUP(Tabla1[[#This Row],[Insumos]],Tabla10[Insumo],Tabla10[InsumoAbrev],"",0))</f>
        <v/>
      </c>
    </row>
    <row r="143" spans="2:18" x14ac:dyDescent="0.25">
      <c r="B143" s="191" t="str">
        <f>IF('Formulario PPGR3'!$G143="","",CONCATENATE('Formulario PPGR3'!$C143,".",'Formulario PPGR3'!$D143,".",'Formulario PPGR3'!$E143,".",'Formulario PPGR3'!$F143))</f>
        <v/>
      </c>
      <c r="C143" s="191" t="str">
        <f>IF('Formulario PPGR3'!$G143="","",'Formulario PPGR1'!#REF!)</f>
        <v/>
      </c>
      <c r="D143" s="191" t="str">
        <f>IF('Formulario PPGR3'!$G143="","",'Formulario PPGR1'!#REF!)</f>
        <v/>
      </c>
      <c r="E143" s="191" t="str">
        <f>IF('Formulario PPGR3'!$G143="","",'Formulario PPGR1'!#REF!)</f>
        <v/>
      </c>
      <c r="F143" s="191" t="str">
        <f>IF('Formulario PPGR3'!$G143="","",'Formulario PPGR1'!#REF!)</f>
        <v/>
      </c>
      <c r="G143" s="190"/>
      <c r="H143" s="507" t="str" cm="1">
        <f t="array" ref="H143">IF(Tabla1[[#This Row],[Código_Actividad]]="","",_xlfn.XLOOKUP(Tabla1[[#This Row],[Código_Actividad]],CodigoActividad,Tabla2[Actividades Programables Presupuestables],"",0))</f>
        <v/>
      </c>
      <c r="I143" s="508" t="str">
        <f>IFERROR(VLOOKUP('Formulario PPGR3'!$G143,'Formulario PPGR2'!$H$19:$V$286,15,FALSE),"")</f>
        <v/>
      </c>
      <c r="J143" s="513"/>
      <c r="K143" s="512"/>
      <c r="L143" s="509" t="str">
        <f>IF(Tabla1[[#This Row],[Descripción]]="","",_xlfn.XLOOKUP(Tabla1[[#This Row],[Descripción]],Tabla10[Descripción],Tabla10[Unidad de Medida],"",0))</f>
        <v/>
      </c>
      <c r="M143" s="299"/>
      <c r="N143" s="525" t="str">
        <f>IF(Tabla1[[#This Row],[Descripción]]="","",_xlfn.XLOOKUP(Tabla1[[#This Row],[Descripción]],Tabla10[Descripción],Tabla10[Precio Unitario],0))</f>
        <v/>
      </c>
      <c r="O143" s="525" t="str">
        <f>IF(Tabla1[[#This Row],[Cantidad de Insumos]]="","",Tabla1[[#This Row],[Precio Unitario]]*Tabla1[[#This Row],[Cantidad de Insumos]])</f>
        <v/>
      </c>
      <c r="P143" s="510" t="str">
        <f>IF(Tabla1[[#This Row],[Descripción]]="","",_xlfn.XLOOKUP(Tabla1[[#This Row],[Descripción]],Tabla10[Descripción],Tabla10[CODIGO PRESUPUESTARIO],0))</f>
        <v/>
      </c>
      <c r="Q143" s="511"/>
      <c r="R143" s="511" t="str">
        <f>IF(Tabla1[[#This Row],[Insumos]]="","",_xlfn.XLOOKUP(Tabla1[[#This Row],[Insumos]],Tabla10[Insumo],Tabla10[InsumoAbrev],"",0))</f>
        <v/>
      </c>
    </row>
    <row r="144" spans="2:18" x14ac:dyDescent="0.25">
      <c r="B144" s="191" t="str">
        <f>IF('Formulario PPGR3'!$G144="","",CONCATENATE('Formulario PPGR3'!$C144,".",'Formulario PPGR3'!$D144,".",'Formulario PPGR3'!$E144,".",'Formulario PPGR3'!$F144))</f>
        <v/>
      </c>
      <c r="C144" s="191" t="str">
        <f>IF('Formulario PPGR3'!$G144="","",'Formulario PPGR1'!#REF!)</f>
        <v/>
      </c>
      <c r="D144" s="191" t="str">
        <f>IF('Formulario PPGR3'!$G144="","",'Formulario PPGR1'!#REF!)</f>
        <v/>
      </c>
      <c r="E144" s="191" t="str">
        <f>IF('Formulario PPGR3'!$G144="","",'Formulario PPGR1'!#REF!)</f>
        <v/>
      </c>
      <c r="F144" s="191" t="str">
        <f>IF('Formulario PPGR3'!$G144="","",'Formulario PPGR1'!#REF!)</f>
        <v/>
      </c>
      <c r="G144" s="190"/>
      <c r="H144" s="507" t="str" cm="1">
        <f t="array" ref="H144">IF(Tabla1[[#This Row],[Código_Actividad]]="","",_xlfn.XLOOKUP(Tabla1[[#This Row],[Código_Actividad]],CodigoActividad,Tabla2[Actividades Programables Presupuestables],"",0))</f>
        <v/>
      </c>
      <c r="I144" s="508" t="str">
        <f>IFERROR(VLOOKUP('Formulario PPGR3'!$G144,'Formulario PPGR2'!$H$19:$V$286,15,FALSE),"")</f>
        <v/>
      </c>
      <c r="J144" s="513"/>
      <c r="K144" s="512"/>
      <c r="L144" s="509" t="str">
        <f>IF(Tabla1[[#This Row],[Descripción]]="","",_xlfn.XLOOKUP(Tabla1[[#This Row],[Descripción]],Tabla10[Descripción],Tabla10[Unidad de Medida],"",0))</f>
        <v/>
      </c>
      <c r="M144" s="299"/>
      <c r="N144" s="525" t="str">
        <f>IF(Tabla1[[#This Row],[Descripción]]="","",_xlfn.XLOOKUP(Tabla1[[#This Row],[Descripción]],Tabla10[Descripción],Tabla10[Precio Unitario],0))</f>
        <v/>
      </c>
      <c r="O144" s="525" t="str">
        <f>IF(Tabla1[[#This Row],[Cantidad de Insumos]]="","",Tabla1[[#This Row],[Precio Unitario]]*Tabla1[[#This Row],[Cantidad de Insumos]])</f>
        <v/>
      </c>
      <c r="P144" s="510" t="str">
        <f>IF(Tabla1[[#This Row],[Descripción]]="","",_xlfn.XLOOKUP(Tabla1[[#This Row],[Descripción]],Tabla10[Descripción],Tabla10[CODIGO PRESUPUESTARIO],0))</f>
        <v/>
      </c>
      <c r="Q144" s="511"/>
      <c r="R144" s="511" t="str">
        <f>IF(Tabla1[[#This Row],[Insumos]]="","",_xlfn.XLOOKUP(Tabla1[[#This Row],[Insumos]],Tabla10[Insumo],Tabla10[InsumoAbrev],"",0))</f>
        <v/>
      </c>
    </row>
    <row r="145" spans="2:18" x14ac:dyDescent="0.25">
      <c r="B145" s="191" t="str">
        <f>IF('Formulario PPGR3'!$G145="","",CONCATENATE('Formulario PPGR3'!$C145,".",'Formulario PPGR3'!$D145,".",'Formulario PPGR3'!$E145,".",'Formulario PPGR3'!$F145))</f>
        <v/>
      </c>
      <c r="C145" s="191" t="str">
        <f>IF('Formulario PPGR3'!$G145="","",'Formulario PPGR1'!#REF!)</f>
        <v/>
      </c>
      <c r="D145" s="191" t="str">
        <f>IF('Formulario PPGR3'!$G145="","",'Formulario PPGR1'!#REF!)</f>
        <v/>
      </c>
      <c r="E145" s="191" t="str">
        <f>IF('Formulario PPGR3'!$G145="","",'Formulario PPGR1'!#REF!)</f>
        <v/>
      </c>
      <c r="F145" s="191" t="str">
        <f>IF('Formulario PPGR3'!$G145="","",'Formulario PPGR1'!#REF!)</f>
        <v/>
      </c>
      <c r="G145" s="190"/>
      <c r="H145" s="507" t="str" cm="1">
        <f t="array" ref="H145">IF(Tabla1[[#This Row],[Código_Actividad]]="","",_xlfn.XLOOKUP(Tabla1[[#This Row],[Código_Actividad]],CodigoActividad,Tabla2[Actividades Programables Presupuestables],"",0))</f>
        <v/>
      </c>
      <c r="I145" s="508" t="str">
        <f>IFERROR(VLOOKUP('Formulario PPGR3'!$G145,'Formulario PPGR2'!$H$19:$V$286,15,FALSE),"")</f>
        <v/>
      </c>
      <c r="J145" s="513"/>
      <c r="K145" s="512"/>
      <c r="L145" s="509" t="str">
        <f>IF(Tabla1[[#This Row],[Descripción]]="","",_xlfn.XLOOKUP(Tabla1[[#This Row],[Descripción]],Tabla10[Descripción],Tabla10[Unidad de Medida],"",0))</f>
        <v/>
      </c>
      <c r="M145" s="299"/>
      <c r="N145" s="525" t="str">
        <f>IF(Tabla1[[#This Row],[Descripción]]="","",_xlfn.XLOOKUP(Tabla1[[#This Row],[Descripción]],Tabla10[Descripción],Tabla10[Precio Unitario],0))</f>
        <v/>
      </c>
      <c r="O145" s="525" t="str">
        <f>IF(Tabla1[[#This Row],[Cantidad de Insumos]]="","",Tabla1[[#This Row],[Precio Unitario]]*Tabla1[[#This Row],[Cantidad de Insumos]])</f>
        <v/>
      </c>
      <c r="P145" s="510" t="str">
        <f>IF(Tabla1[[#This Row],[Descripción]]="","",_xlfn.XLOOKUP(Tabla1[[#This Row],[Descripción]],Tabla10[Descripción],Tabla10[CODIGO PRESUPUESTARIO],0))</f>
        <v/>
      </c>
      <c r="Q145" s="511"/>
      <c r="R145" s="511" t="str">
        <f>IF(Tabla1[[#This Row],[Insumos]]="","",_xlfn.XLOOKUP(Tabla1[[#This Row],[Insumos]],Tabla10[Insumo],Tabla10[InsumoAbrev],"",0))</f>
        <v/>
      </c>
    </row>
    <row r="146" spans="2:18" x14ac:dyDescent="0.25">
      <c r="B146" s="191" t="str">
        <f>IF('Formulario PPGR3'!$G146="","",CONCATENATE('Formulario PPGR3'!$C146,".",'Formulario PPGR3'!$D146,".",'Formulario PPGR3'!$E146,".",'Formulario PPGR3'!$F146))</f>
        <v/>
      </c>
      <c r="C146" s="191" t="str">
        <f>IF('Formulario PPGR3'!$G146="","",'Formulario PPGR1'!#REF!)</f>
        <v/>
      </c>
      <c r="D146" s="191" t="str">
        <f>IF('Formulario PPGR3'!$G146="","",'Formulario PPGR1'!#REF!)</f>
        <v/>
      </c>
      <c r="E146" s="191" t="str">
        <f>IF('Formulario PPGR3'!$G146="","",'Formulario PPGR1'!#REF!)</f>
        <v/>
      </c>
      <c r="F146" s="191" t="str">
        <f>IF('Formulario PPGR3'!$G146="","",'Formulario PPGR1'!#REF!)</f>
        <v/>
      </c>
      <c r="G146" s="190"/>
      <c r="H146" s="507" t="str" cm="1">
        <f t="array" ref="H146">IF(Tabla1[[#This Row],[Código_Actividad]]="","",_xlfn.XLOOKUP(Tabla1[[#This Row],[Código_Actividad]],CodigoActividad,Tabla2[Actividades Programables Presupuestables],"",0))</f>
        <v/>
      </c>
      <c r="I146" s="508" t="str">
        <f>IFERROR(VLOOKUP('Formulario PPGR3'!$G146,'Formulario PPGR2'!$H$19:$V$286,15,FALSE),"")</f>
        <v/>
      </c>
      <c r="J146" s="513"/>
      <c r="K146" s="512"/>
      <c r="L146" s="509" t="str">
        <f>IF(Tabla1[[#This Row],[Descripción]]="","",_xlfn.XLOOKUP(Tabla1[[#This Row],[Descripción]],Tabla10[Descripción],Tabla10[Unidad de Medida],"",0))</f>
        <v/>
      </c>
      <c r="M146" s="299"/>
      <c r="N146" s="525" t="str">
        <f>IF(Tabla1[[#This Row],[Descripción]]="","",_xlfn.XLOOKUP(Tabla1[[#This Row],[Descripción]],Tabla10[Descripción],Tabla10[Precio Unitario],0))</f>
        <v/>
      </c>
      <c r="O146" s="525" t="str">
        <f>IF(Tabla1[[#This Row],[Cantidad de Insumos]]="","",Tabla1[[#This Row],[Precio Unitario]]*Tabla1[[#This Row],[Cantidad de Insumos]])</f>
        <v/>
      </c>
      <c r="P146" s="510" t="str">
        <f>IF(Tabla1[[#This Row],[Descripción]]="","",_xlfn.XLOOKUP(Tabla1[[#This Row],[Descripción]],Tabla10[Descripción],Tabla10[CODIGO PRESUPUESTARIO],0))</f>
        <v/>
      </c>
      <c r="Q146" s="511"/>
      <c r="R146" s="511" t="str">
        <f>IF(Tabla1[[#This Row],[Insumos]]="","",_xlfn.XLOOKUP(Tabla1[[#This Row],[Insumos]],Tabla10[Insumo],Tabla10[InsumoAbrev],"",0))</f>
        <v/>
      </c>
    </row>
    <row r="147" spans="2:18" x14ac:dyDescent="0.25">
      <c r="B147" s="191" t="str">
        <f>IF('Formulario PPGR3'!$G147="","",CONCATENATE('Formulario PPGR3'!$C147,".",'Formulario PPGR3'!$D147,".",'Formulario PPGR3'!$E147,".",'Formulario PPGR3'!$F147))</f>
        <v/>
      </c>
      <c r="C147" s="191" t="str">
        <f>IF('Formulario PPGR3'!$G147="","",'Formulario PPGR1'!#REF!)</f>
        <v/>
      </c>
      <c r="D147" s="191" t="str">
        <f>IF('Formulario PPGR3'!$G147="","",'Formulario PPGR1'!#REF!)</f>
        <v/>
      </c>
      <c r="E147" s="191" t="str">
        <f>IF('Formulario PPGR3'!$G147="","",'Formulario PPGR1'!#REF!)</f>
        <v/>
      </c>
      <c r="F147" s="191" t="str">
        <f>IF('Formulario PPGR3'!$G147="","",'Formulario PPGR1'!#REF!)</f>
        <v/>
      </c>
      <c r="G147" s="190"/>
      <c r="H147" s="507" t="str" cm="1">
        <f t="array" ref="H147">IF(Tabla1[[#This Row],[Código_Actividad]]="","",_xlfn.XLOOKUP(Tabla1[[#This Row],[Código_Actividad]],CodigoActividad,Tabla2[Actividades Programables Presupuestables],"",0))</f>
        <v/>
      </c>
      <c r="I147" s="508" t="str">
        <f>IFERROR(VLOOKUP('Formulario PPGR3'!$G147,'Formulario PPGR2'!$H$19:$V$286,15,FALSE),"")</f>
        <v/>
      </c>
      <c r="J147" s="513"/>
      <c r="K147" s="512"/>
      <c r="L147" s="509" t="str">
        <f>IF(Tabla1[[#This Row],[Descripción]]="","",_xlfn.XLOOKUP(Tabla1[[#This Row],[Descripción]],Tabla10[Descripción],Tabla10[Unidad de Medida],"",0))</f>
        <v/>
      </c>
      <c r="M147" s="299"/>
      <c r="N147" s="525" t="str">
        <f>IF(Tabla1[[#This Row],[Descripción]]="","",_xlfn.XLOOKUP(Tabla1[[#This Row],[Descripción]],Tabla10[Descripción],Tabla10[Precio Unitario],0))</f>
        <v/>
      </c>
      <c r="O147" s="525" t="str">
        <f>IF(Tabla1[[#This Row],[Cantidad de Insumos]]="","",Tabla1[[#This Row],[Precio Unitario]]*Tabla1[[#This Row],[Cantidad de Insumos]])</f>
        <v/>
      </c>
      <c r="P147" s="510" t="str">
        <f>IF(Tabla1[[#This Row],[Descripción]]="","",_xlfn.XLOOKUP(Tabla1[[#This Row],[Descripción]],Tabla10[Descripción],Tabla10[CODIGO PRESUPUESTARIO],0))</f>
        <v/>
      </c>
      <c r="Q147" s="511"/>
      <c r="R147" s="511" t="str">
        <f>IF(Tabla1[[#This Row],[Insumos]]="","",_xlfn.XLOOKUP(Tabla1[[#This Row],[Insumos]],Tabla10[Insumo],Tabla10[InsumoAbrev],"",0))</f>
        <v/>
      </c>
    </row>
    <row r="148" spans="2:18" x14ac:dyDescent="0.25">
      <c r="B148" s="191" t="str">
        <f>IF('Formulario PPGR3'!$G148="","",CONCATENATE('Formulario PPGR3'!$C148,".",'Formulario PPGR3'!$D148,".",'Formulario PPGR3'!$E148,".",'Formulario PPGR3'!$F148))</f>
        <v/>
      </c>
      <c r="C148" s="191" t="str">
        <f>IF('Formulario PPGR3'!$G148="","",'Formulario PPGR1'!#REF!)</f>
        <v/>
      </c>
      <c r="D148" s="191" t="str">
        <f>IF('Formulario PPGR3'!$G148="","",'Formulario PPGR1'!#REF!)</f>
        <v/>
      </c>
      <c r="E148" s="191" t="str">
        <f>IF('Formulario PPGR3'!$G148="","",'Formulario PPGR1'!#REF!)</f>
        <v/>
      </c>
      <c r="F148" s="191" t="str">
        <f>IF('Formulario PPGR3'!$G148="","",'Formulario PPGR1'!#REF!)</f>
        <v/>
      </c>
      <c r="G148" s="190"/>
      <c r="H148" s="507" t="str" cm="1">
        <f t="array" ref="H148">IF(Tabla1[[#This Row],[Código_Actividad]]="","",_xlfn.XLOOKUP(Tabla1[[#This Row],[Código_Actividad]],CodigoActividad,Tabla2[Actividades Programables Presupuestables],"",0))</f>
        <v/>
      </c>
      <c r="I148" s="508" t="str">
        <f>IFERROR(VLOOKUP('Formulario PPGR3'!$G148,'Formulario PPGR2'!$H$19:$V$286,15,FALSE),"")</f>
        <v/>
      </c>
      <c r="J148" s="513"/>
      <c r="K148" s="512"/>
      <c r="L148" s="509" t="str">
        <f>IF(Tabla1[[#This Row],[Descripción]]="","",_xlfn.XLOOKUP(Tabla1[[#This Row],[Descripción]],Tabla10[Descripción],Tabla10[Unidad de Medida],"",0))</f>
        <v/>
      </c>
      <c r="M148" s="299"/>
      <c r="N148" s="525" t="str">
        <f>IF(Tabla1[[#This Row],[Descripción]]="","",_xlfn.XLOOKUP(Tabla1[[#This Row],[Descripción]],Tabla10[Descripción],Tabla10[Precio Unitario],0))</f>
        <v/>
      </c>
      <c r="O148" s="525" t="str">
        <f>IF(Tabla1[[#This Row],[Cantidad de Insumos]]="","",Tabla1[[#This Row],[Precio Unitario]]*Tabla1[[#This Row],[Cantidad de Insumos]])</f>
        <v/>
      </c>
      <c r="P148" s="510" t="str">
        <f>IF(Tabla1[[#This Row],[Descripción]]="","",_xlfn.XLOOKUP(Tabla1[[#This Row],[Descripción]],Tabla10[Descripción],Tabla10[CODIGO PRESUPUESTARIO],0))</f>
        <v/>
      </c>
      <c r="Q148" s="511"/>
      <c r="R148" s="511" t="str">
        <f>IF(Tabla1[[#This Row],[Insumos]]="","",_xlfn.XLOOKUP(Tabla1[[#This Row],[Insumos]],Tabla10[Insumo],Tabla10[InsumoAbrev],"",0))</f>
        <v/>
      </c>
    </row>
    <row r="149" spans="2:18" x14ac:dyDescent="0.25">
      <c r="B149" s="191" t="str">
        <f>IF('Formulario PPGR3'!$G149="","",CONCATENATE('Formulario PPGR3'!$C149,".",'Formulario PPGR3'!$D149,".",'Formulario PPGR3'!$E149,".",'Formulario PPGR3'!$F149))</f>
        <v/>
      </c>
      <c r="C149" s="191" t="str">
        <f>IF('Formulario PPGR3'!$G149="","",'Formulario PPGR1'!#REF!)</f>
        <v/>
      </c>
      <c r="D149" s="191" t="str">
        <f>IF('Formulario PPGR3'!$G149="","",'Formulario PPGR1'!#REF!)</f>
        <v/>
      </c>
      <c r="E149" s="191" t="str">
        <f>IF('Formulario PPGR3'!$G149="","",'Formulario PPGR1'!#REF!)</f>
        <v/>
      </c>
      <c r="F149" s="191" t="str">
        <f>IF('Formulario PPGR3'!$G149="","",'Formulario PPGR1'!#REF!)</f>
        <v/>
      </c>
      <c r="G149" s="190"/>
      <c r="H149" s="507" t="str" cm="1">
        <f t="array" ref="H149">IF(Tabla1[[#This Row],[Código_Actividad]]="","",_xlfn.XLOOKUP(Tabla1[[#This Row],[Código_Actividad]],CodigoActividad,Tabla2[Actividades Programables Presupuestables],"",0))</f>
        <v/>
      </c>
      <c r="I149" s="508" t="str">
        <f>IFERROR(VLOOKUP('Formulario PPGR3'!$G149,'Formulario PPGR2'!$H$19:$V$286,15,FALSE),"")</f>
        <v/>
      </c>
      <c r="J149" s="513"/>
      <c r="K149" s="512"/>
      <c r="L149" s="509" t="str">
        <f>IF(Tabla1[[#This Row],[Descripción]]="","",_xlfn.XLOOKUP(Tabla1[[#This Row],[Descripción]],Tabla10[Descripción],Tabla10[Unidad de Medida],"",0))</f>
        <v/>
      </c>
      <c r="M149" s="299"/>
      <c r="N149" s="525" t="str">
        <f>IF(Tabla1[[#This Row],[Descripción]]="","",_xlfn.XLOOKUP(Tabla1[[#This Row],[Descripción]],Tabla10[Descripción],Tabla10[Precio Unitario],0))</f>
        <v/>
      </c>
      <c r="O149" s="525" t="str">
        <f>IF(Tabla1[[#This Row],[Cantidad de Insumos]]="","",Tabla1[[#This Row],[Precio Unitario]]*Tabla1[[#This Row],[Cantidad de Insumos]])</f>
        <v/>
      </c>
      <c r="P149" s="510" t="str">
        <f>IF(Tabla1[[#This Row],[Descripción]]="","",_xlfn.XLOOKUP(Tabla1[[#This Row],[Descripción]],Tabla10[Descripción],Tabla10[CODIGO PRESUPUESTARIO],0))</f>
        <v/>
      </c>
      <c r="Q149" s="511"/>
      <c r="R149" s="511" t="str">
        <f>IF(Tabla1[[#This Row],[Insumos]]="","",_xlfn.XLOOKUP(Tabla1[[#This Row],[Insumos]],Tabla10[Insumo],Tabla10[InsumoAbrev],"",0))</f>
        <v/>
      </c>
    </row>
    <row r="150" spans="2:18" x14ac:dyDescent="0.25">
      <c r="B150" s="191" t="str">
        <f>IF('Formulario PPGR3'!$G150="","",CONCATENATE('Formulario PPGR3'!$C150,".",'Formulario PPGR3'!$D150,".",'Formulario PPGR3'!$E150,".",'Formulario PPGR3'!$F150))</f>
        <v/>
      </c>
      <c r="C150" s="191" t="str">
        <f>IF('Formulario PPGR3'!$G150="","",'Formulario PPGR1'!#REF!)</f>
        <v/>
      </c>
      <c r="D150" s="191" t="str">
        <f>IF('Formulario PPGR3'!$G150="","",'Formulario PPGR1'!#REF!)</f>
        <v/>
      </c>
      <c r="E150" s="191" t="str">
        <f>IF('Formulario PPGR3'!$G150="","",'Formulario PPGR1'!#REF!)</f>
        <v/>
      </c>
      <c r="F150" s="191" t="str">
        <f>IF('Formulario PPGR3'!$G150="","",'Formulario PPGR1'!#REF!)</f>
        <v/>
      </c>
      <c r="G150" s="190"/>
      <c r="H150" s="507" t="str" cm="1">
        <f t="array" ref="H150">IF(Tabla1[[#This Row],[Código_Actividad]]="","",_xlfn.XLOOKUP(Tabla1[[#This Row],[Código_Actividad]],CodigoActividad,Tabla2[Actividades Programables Presupuestables],"",0))</f>
        <v/>
      </c>
      <c r="I150" s="508" t="str">
        <f>IFERROR(VLOOKUP('Formulario PPGR3'!$G150,'Formulario PPGR2'!$H$19:$V$286,15,FALSE),"")</f>
        <v/>
      </c>
      <c r="J150" s="513"/>
      <c r="K150" s="512"/>
      <c r="L150" s="509" t="str">
        <f>IF(Tabla1[[#This Row],[Descripción]]="","",_xlfn.XLOOKUP(Tabla1[[#This Row],[Descripción]],Tabla10[Descripción],Tabla10[Unidad de Medida],"",0))</f>
        <v/>
      </c>
      <c r="M150" s="299"/>
      <c r="N150" s="525" t="str">
        <f>IF(Tabla1[[#This Row],[Descripción]]="","",_xlfn.XLOOKUP(Tabla1[[#This Row],[Descripción]],Tabla10[Descripción],Tabla10[Precio Unitario],0))</f>
        <v/>
      </c>
      <c r="O150" s="525" t="str">
        <f>IF(Tabla1[[#This Row],[Cantidad de Insumos]]="","",Tabla1[[#This Row],[Precio Unitario]]*Tabla1[[#This Row],[Cantidad de Insumos]])</f>
        <v/>
      </c>
      <c r="P150" s="510" t="str">
        <f>IF(Tabla1[[#This Row],[Descripción]]="","",_xlfn.XLOOKUP(Tabla1[[#This Row],[Descripción]],Tabla10[Descripción],Tabla10[CODIGO PRESUPUESTARIO],0))</f>
        <v/>
      </c>
      <c r="Q150" s="511"/>
      <c r="R150" s="511" t="str">
        <f>IF(Tabla1[[#This Row],[Insumos]]="","",_xlfn.XLOOKUP(Tabla1[[#This Row],[Insumos]],Tabla10[Insumo],Tabla10[InsumoAbrev],"",0))</f>
        <v/>
      </c>
    </row>
    <row r="151" spans="2:18" x14ac:dyDescent="0.25">
      <c r="B151" s="191" t="str">
        <f>IF('Formulario PPGR3'!$G151="","",CONCATENATE('Formulario PPGR3'!$C151,".",'Formulario PPGR3'!$D151,".",'Formulario PPGR3'!$E151,".",'Formulario PPGR3'!$F151))</f>
        <v/>
      </c>
      <c r="C151" s="191" t="str">
        <f>IF('Formulario PPGR3'!$G151="","",'Formulario PPGR1'!#REF!)</f>
        <v/>
      </c>
      <c r="D151" s="191" t="str">
        <f>IF('Formulario PPGR3'!$G151="","",'Formulario PPGR1'!#REF!)</f>
        <v/>
      </c>
      <c r="E151" s="191" t="str">
        <f>IF('Formulario PPGR3'!$G151="","",'Formulario PPGR1'!#REF!)</f>
        <v/>
      </c>
      <c r="F151" s="191" t="str">
        <f>IF('Formulario PPGR3'!$G151="","",'Formulario PPGR1'!#REF!)</f>
        <v/>
      </c>
      <c r="G151" s="190"/>
      <c r="H151" s="507" t="str" cm="1">
        <f t="array" ref="H151">IF(Tabla1[[#This Row],[Código_Actividad]]="","",_xlfn.XLOOKUP(Tabla1[[#This Row],[Código_Actividad]],CodigoActividad,Tabla2[Actividades Programables Presupuestables],"",0))</f>
        <v/>
      </c>
      <c r="I151" s="508" t="str">
        <f>IFERROR(VLOOKUP('Formulario PPGR3'!$G151,'Formulario PPGR2'!$H$19:$V$286,15,FALSE),"")</f>
        <v/>
      </c>
      <c r="J151" s="513"/>
      <c r="K151" s="512"/>
      <c r="L151" s="509" t="str">
        <f>IF(Tabla1[[#This Row],[Descripción]]="","",_xlfn.XLOOKUP(Tabla1[[#This Row],[Descripción]],Tabla10[Descripción],Tabla10[Unidad de Medida],"",0))</f>
        <v/>
      </c>
      <c r="M151" s="299"/>
      <c r="N151" s="525" t="str">
        <f>IF(Tabla1[[#This Row],[Descripción]]="","",_xlfn.XLOOKUP(Tabla1[[#This Row],[Descripción]],Tabla10[Descripción],Tabla10[Precio Unitario],0))</f>
        <v/>
      </c>
      <c r="O151" s="525" t="str">
        <f>IF(Tabla1[[#This Row],[Cantidad de Insumos]]="","",Tabla1[[#This Row],[Precio Unitario]]*Tabla1[[#This Row],[Cantidad de Insumos]])</f>
        <v/>
      </c>
      <c r="P151" s="510" t="str">
        <f>IF(Tabla1[[#This Row],[Descripción]]="","",_xlfn.XLOOKUP(Tabla1[[#This Row],[Descripción]],Tabla10[Descripción],Tabla10[CODIGO PRESUPUESTARIO],0))</f>
        <v/>
      </c>
      <c r="Q151" s="511"/>
      <c r="R151" s="511" t="str">
        <f>IF(Tabla1[[#This Row],[Insumos]]="","",_xlfn.XLOOKUP(Tabla1[[#This Row],[Insumos]],Tabla10[Insumo],Tabla10[InsumoAbrev],"",0))</f>
        <v/>
      </c>
    </row>
    <row r="152" spans="2:18" x14ac:dyDescent="0.25">
      <c r="B152" s="191" t="str">
        <f>IF('Formulario PPGR3'!$G152="","",CONCATENATE('Formulario PPGR3'!$C152,".",'Formulario PPGR3'!$D152,".",'Formulario PPGR3'!$E152,".",'Formulario PPGR3'!$F152))</f>
        <v/>
      </c>
      <c r="C152" s="191" t="str">
        <f>IF('Formulario PPGR3'!$G152="","",'Formulario PPGR1'!#REF!)</f>
        <v/>
      </c>
      <c r="D152" s="191" t="str">
        <f>IF('Formulario PPGR3'!$G152="","",'Formulario PPGR1'!#REF!)</f>
        <v/>
      </c>
      <c r="E152" s="191" t="str">
        <f>IF('Formulario PPGR3'!$G152="","",'Formulario PPGR1'!#REF!)</f>
        <v/>
      </c>
      <c r="F152" s="191" t="str">
        <f>IF('Formulario PPGR3'!$G152="","",'Formulario PPGR1'!#REF!)</f>
        <v/>
      </c>
      <c r="G152" s="190"/>
      <c r="H152" s="507" t="str" cm="1">
        <f t="array" ref="H152">IF(Tabla1[[#This Row],[Código_Actividad]]="","",_xlfn.XLOOKUP(Tabla1[[#This Row],[Código_Actividad]],CodigoActividad,Tabla2[Actividades Programables Presupuestables],"",0))</f>
        <v/>
      </c>
      <c r="I152" s="508" t="str">
        <f>IFERROR(VLOOKUP('Formulario PPGR3'!$G152,'Formulario PPGR2'!$H$19:$V$286,15,FALSE),"")</f>
        <v/>
      </c>
      <c r="J152" s="513"/>
      <c r="K152" s="512"/>
      <c r="L152" s="509" t="str">
        <f>IF(Tabla1[[#This Row],[Descripción]]="","",_xlfn.XLOOKUP(Tabla1[[#This Row],[Descripción]],Tabla10[Descripción],Tabla10[Unidad de Medida],"",0))</f>
        <v/>
      </c>
      <c r="M152" s="299"/>
      <c r="N152" s="525" t="str">
        <f>IF(Tabla1[[#This Row],[Descripción]]="","",_xlfn.XLOOKUP(Tabla1[[#This Row],[Descripción]],Tabla10[Descripción],Tabla10[Precio Unitario],0))</f>
        <v/>
      </c>
      <c r="O152" s="525" t="str">
        <f>IF(Tabla1[[#This Row],[Cantidad de Insumos]]="","",Tabla1[[#This Row],[Precio Unitario]]*Tabla1[[#This Row],[Cantidad de Insumos]])</f>
        <v/>
      </c>
      <c r="P152" s="510" t="str">
        <f>IF(Tabla1[[#This Row],[Descripción]]="","",_xlfn.XLOOKUP(Tabla1[[#This Row],[Descripción]],Tabla10[Descripción],Tabla10[CODIGO PRESUPUESTARIO],0))</f>
        <v/>
      </c>
      <c r="Q152" s="511"/>
      <c r="R152" s="511" t="str">
        <f>IF(Tabla1[[#This Row],[Insumos]]="","",_xlfn.XLOOKUP(Tabla1[[#This Row],[Insumos]],Tabla10[Insumo],Tabla10[InsumoAbrev],"",0))</f>
        <v/>
      </c>
    </row>
    <row r="153" spans="2:18" x14ac:dyDescent="0.25">
      <c r="B153" s="191" t="str">
        <f>IF('Formulario PPGR3'!$G153="","",CONCATENATE('Formulario PPGR3'!$C153,".",'Formulario PPGR3'!$D153,".",'Formulario PPGR3'!$E153,".",'Formulario PPGR3'!$F153))</f>
        <v/>
      </c>
      <c r="C153" s="191" t="str">
        <f>IF('Formulario PPGR3'!$G153="","",'Formulario PPGR1'!#REF!)</f>
        <v/>
      </c>
      <c r="D153" s="191" t="str">
        <f>IF('Formulario PPGR3'!$G153="","",'Formulario PPGR1'!#REF!)</f>
        <v/>
      </c>
      <c r="E153" s="191" t="str">
        <f>IF('Formulario PPGR3'!$G153="","",'Formulario PPGR1'!#REF!)</f>
        <v/>
      </c>
      <c r="F153" s="191" t="str">
        <f>IF('Formulario PPGR3'!$G153="","",'Formulario PPGR1'!#REF!)</f>
        <v/>
      </c>
      <c r="G153" s="190"/>
      <c r="H153" s="507" t="str" cm="1">
        <f t="array" ref="H153">IF(Tabla1[[#This Row],[Código_Actividad]]="","",_xlfn.XLOOKUP(Tabla1[[#This Row],[Código_Actividad]],CodigoActividad,Tabla2[Actividades Programables Presupuestables],"",0))</f>
        <v/>
      </c>
      <c r="I153" s="508" t="str">
        <f>IFERROR(VLOOKUP('Formulario PPGR3'!$G153,'Formulario PPGR2'!$H$19:$V$286,15,FALSE),"")</f>
        <v/>
      </c>
      <c r="J153" s="513"/>
      <c r="K153" s="512"/>
      <c r="L153" s="509" t="str">
        <f>IF(Tabla1[[#This Row],[Descripción]]="","",_xlfn.XLOOKUP(Tabla1[[#This Row],[Descripción]],Tabla10[Descripción],Tabla10[Unidad de Medida],"",0))</f>
        <v/>
      </c>
      <c r="M153" s="299"/>
      <c r="N153" s="525" t="str">
        <f>IF(Tabla1[[#This Row],[Descripción]]="","",_xlfn.XLOOKUP(Tabla1[[#This Row],[Descripción]],Tabla10[Descripción],Tabla10[Precio Unitario],0))</f>
        <v/>
      </c>
      <c r="O153" s="525" t="str">
        <f>IF(Tabla1[[#This Row],[Cantidad de Insumos]]="","",Tabla1[[#This Row],[Precio Unitario]]*Tabla1[[#This Row],[Cantidad de Insumos]])</f>
        <v/>
      </c>
      <c r="P153" s="510" t="str">
        <f>IF(Tabla1[[#This Row],[Descripción]]="","",_xlfn.XLOOKUP(Tabla1[[#This Row],[Descripción]],Tabla10[Descripción],Tabla10[CODIGO PRESUPUESTARIO],0))</f>
        <v/>
      </c>
      <c r="Q153" s="511"/>
      <c r="R153" s="511" t="str">
        <f>IF(Tabla1[[#This Row],[Insumos]]="","",_xlfn.XLOOKUP(Tabla1[[#This Row],[Insumos]],Tabla10[Insumo],Tabla10[InsumoAbrev],"",0))</f>
        <v/>
      </c>
    </row>
    <row r="154" spans="2:18" x14ac:dyDescent="0.25">
      <c r="B154" s="191" t="str">
        <f>IF('Formulario PPGR3'!$G154="","",CONCATENATE('Formulario PPGR3'!$C154,".",'Formulario PPGR3'!$D154,".",'Formulario PPGR3'!$E154,".",'Formulario PPGR3'!$F154))</f>
        <v/>
      </c>
      <c r="C154" s="191" t="str">
        <f>IF('Formulario PPGR3'!$G154="","",'Formulario PPGR1'!#REF!)</f>
        <v/>
      </c>
      <c r="D154" s="191" t="str">
        <f>IF('Formulario PPGR3'!$G154="","",'Formulario PPGR1'!#REF!)</f>
        <v/>
      </c>
      <c r="E154" s="191" t="str">
        <f>IF('Formulario PPGR3'!$G154="","",'Formulario PPGR1'!#REF!)</f>
        <v/>
      </c>
      <c r="F154" s="191" t="str">
        <f>IF('Formulario PPGR3'!$G154="","",'Formulario PPGR1'!#REF!)</f>
        <v/>
      </c>
      <c r="G154" s="190"/>
      <c r="H154" s="507" t="str" cm="1">
        <f t="array" ref="H154">IF(Tabla1[[#This Row],[Código_Actividad]]="","",_xlfn.XLOOKUP(Tabla1[[#This Row],[Código_Actividad]],CodigoActividad,Tabla2[Actividades Programables Presupuestables],"",0))</f>
        <v/>
      </c>
      <c r="I154" s="508" t="str">
        <f>IFERROR(VLOOKUP('Formulario PPGR3'!$G154,'Formulario PPGR2'!$H$19:$V$286,15,FALSE),"")</f>
        <v/>
      </c>
      <c r="J154" s="513"/>
      <c r="K154" s="512"/>
      <c r="L154" s="509" t="str">
        <f>IF(Tabla1[[#This Row],[Descripción]]="","",_xlfn.XLOOKUP(Tabla1[[#This Row],[Descripción]],Tabla10[Descripción],Tabla10[Unidad de Medida],"",0))</f>
        <v/>
      </c>
      <c r="M154" s="299"/>
      <c r="N154" s="525" t="str">
        <f>IF(Tabla1[[#This Row],[Descripción]]="","",_xlfn.XLOOKUP(Tabla1[[#This Row],[Descripción]],Tabla10[Descripción],Tabla10[Precio Unitario],0))</f>
        <v/>
      </c>
      <c r="O154" s="525" t="str">
        <f>IF(Tabla1[[#This Row],[Cantidad de Insumos]]="","",Tabla1[[#This Row],[Precio Unitario]]*Tabla1[[#This Row],[Cantidad de Insumos]])</f>
        <v/>
      </c>
      <c r="P154" s="510" t="str">
        <f>IF(Tabla1[[#This Row],[Descripción]]="","",_xlfn.XLOOKUP(Tabla1[[#This Row],[Descripción]],Tabla10[Descripción],Tabla10[CODIGO PRESUPUESTARIO],0))</f>
        <v/>
      </c>
      <c r="Q154" s="511"/>
      <c r="R154" s="511" t="str">
        <f>IF(Tabla1[[#This Row],[Insumos]]="","",_xlfn.XLOOKUP(Tabla1[[#This Row],[Insumos]],Tabla10[Insumo],Tabla10[InsumoAbrev],"",0))</f>
        <v/>
      </c>
    </row>
    <row r="155" spans="2:18" x14ac:dyDescent="0.25">
      <c r="B155" s="191" t="str">
        <f>IF('Formulario PPGR3'!$G155="","",CONCATENATE('Formulario PPGR3'!$C155,".",'Formulario PPGR3'!$D155,".",'Formulario PPGR3'!$E155,".",'Formulario PPGR3'!$F155))</f>
        <v/>
      </c>
      <c r="C155" s="191" t="str">
        <f>IF('Formulario PPGR3'!$G155="","",'Formulario PPGR1'!#REF!)</f>
        <v/>
      </c>
      <c r="D155" s="191" t="str">
        <f>IF('Formulario PPGR3'!$G155="","",'Formulario PPGR1'!#REF!)</f>
        <v/>
      </c>
      <c r="E155" s="191" t="str">
        <f>IF('Formulario PPGR3'!$G155="","",'Formulario PPGR1'!#REF!)</f>
        <v/>
      </c>
      <c r="F155" s="191" t="str">
        <f>IF('Formulario PPGR3'!$G155="","",'Formulario PPGR1'!#REF!)</f>
        <v/>
      </c>
      <c r="G155" s="190"/>
      <c r="H155" s="507" t="str" cm="1">
        <f t="array" ref="H155">IF(Tabla1[[#This Row],[Código_Actividad]]="","",_xlfn.XLOOKUP(Tabla1[[#This Row],[Código_Actividad]],CodigoActividad,Tabla2[Actividades Programables Presupuestables],"",0))</f>
        <v/>
      </c>
      <c r="I155" s="508" t="str">
        <f>IFERROR(VLOOKUP('Formulario PPGR3'!$G155,'Formulario PPGR2'!$H$19:$V$286,15,FALSE),"")</f>
        <v/>
      </c>
      <c r="J155" s="513"/>
      <c r="K155" s="512"/>
      <c r="L155" s="509" t="str">
        <f>IF(Tabla1[[#This Row],[Descripción]]="","",_xlfn.XLOOKUP(Tabla1[[#This Row],[Descripción]],Tabla10[Descripción],Tabla10[Unidad de Medida],"",0))</f>
        <v/>
      </c>
      <c r="M155" s="299"/>
      <c r="N155" s="525" t="str">
        <f>IF(Tabla1[[#This Row],[Descripción]]="","",_xlfn.XLOOKUP(Tabla1[[#This Row],[Descripción]],Tabla10[Descripción],Tabla10[Precio Unitario],0))</f>
        <v/>
      </c>
      <c r="O155" s="525" t="str">
        <f>IF(Tabla1[[#This Row],[Cantidad de Insumos]]="","",Tabla1[[#This Row],[Precio Unitario]]*Tabla1[[#This Row],[Cantidad de Insumos]])</f>
        <v/>
      </c>
      <c r="P155" s="510" t="str">
        <f>IF(Tabla1[[#This Row],[Descripción]]="","",_xlfn.XLOOKUP(Tabla1[[#This Row],[Descripción]],Tabla10[Descripción],Tabla10[CODIGO PRESUPUESTARIO],0))</f>
        <v/>
      </c>
      <c r="Q155" s="511"/>
      <c r="R155" s="511" t="str">
        <f>IF(Tabla1[[#This Row],[Insumos]]="","",_xlfn.XLOOKUP(Tabla1[[#This Row],[Insumos]],Tabla10[Insumo],Tabla10[InsumoAbrev],"",0))</f>
        <v/>
      </c>
    </row>
    <row r="156" spans="2:18" x14ac:dyDescent="0.25">
      <c r="B156" s="191" t="str">
        <f>IF('Formulario PPGR3'!$G156="","",CONCATENATE('Formulario PPGR3'!$C156,".",'Formulario PPGR3'!$D156,".",'Formulario PPGR3'!$E156,".",'Formulario PPGR3'!$F156))</f>
        <v/>
      </c>
      <c r="C156" s="191" t="str">
        <f>IF('Formulario PPGR3'!$G156="","",'Formulario PPGR1'!#REF!)</f>
        <v/>
      </c>
      <c r="D156" s="191" t="str">
        <f>IF('Formulario PPGR3'!$G156="","",'Formulario PPGR1'!#REF!)</f>
        <v/>
      </c>
      <c r="E156" s="191" t="str">
        <f>IF('Formulario PPGR3'!$G156="","",'Formulario PPGR1'!#REF!)</f>
        <v/>
      </c>
      <c r="F156" s="191" t="str">
        <f>IF('Formulario PPGR3'!$G156="","",'Formulario PPGR1'!#REF!)</f>
        <v/>
      </c>
      <c r="G156" s="190"/>
      <c r="H156" s="507" t="str" cm="1">
        <f t="array" ref="H156">IF(Tabla1[[#This Row],[Código_Actividad]]="","",_xlfn.XLOOKUP(Tabla1[[#This Row],[Código_Actividad]],CodigoActividad,Tabla2[Actividades Programables Presupuestables],"",0))</f>
        <v/>
      </c>
      <c r="I156" s="508" t="str">
        <f>IFERROR(VLOOKUP('Formulario PPGR3'!$G156,'Formulario PPGR2'!$H$19:$V$286,15,FALSE),"")</f>
        <v/>
      </c>
      <c r="J156" s="513"/>
      <c r="K156" s="512"/>
      <c r="L156" s="509" t="str">
        <f>IF(Tabla1[[#This Row],[Descripción]]="","",_xlfn.XLOOKUP(Tabla1[[#This Row],[Descripción]],Tabla10[Descripción],Tabla10[Unidad de Medida],"",0))</f>
        <v/>
      </c>
      <c r="M156" s="299"/>
      <c r="N156" s="525" t="str">
        <f>IF(Tabla1[[#This Row],[Descripción]]="","",_xlfn.XLOOKUP(Tabla1[[#This Row],[Descripción]],Tabla10[Descripción],Tabla10[Precio Unitario],0))</f>
        <v/>
      </c>
      <c r="O156" s="525" t="str">
        <f>IF(Tabla1[[#This Row],[Cantidad de Insumos]]="","",Tabla1[[#This Row],[Precio Unitario]]*Tabla1[[#This Row],[Cantidad de Insumos]])</f>
        <v/>
      </c>
      <c r="P156" s="510" t="str">
        <f>IF(Tabla1[[#This Row],[Descripción]]="","",_xlfn.XLOOKUP(Tabla1[[#This Row],[Descripción]],Tabla10[Descripción],Tabla10[CODIGO PRESUPUESTARIO],0))</f>
        <v/>
      </c>
      <c r="Q156" s="511"/>
      <c r="R156" s="511" t="str">
        <f>IF(Tabla1[[#This Row],[Insumos]]="","",_xlfn.XLOOKUP(Tabla1[[#This Row],[Insumos]],Tabla10[Insumo],Tabla10[InsumoAbrev],"",0))</f>
        <v/>
      </c>
    </row>
    <row r="157" spans="2:18" x14ac:dyDescent="0.25">
      <c r="B157" s="191" t="str">
        <f>IF('Formulario PPGR3'!$G157="","",CONCATENATE('Formulario PPGR3'!$C157,".",'Formulario PPGR3'!$D157,".",'Formulario PPGR3'!$E157,".",'Formulario PPGR3'!$F157))</f>
        <v/>
      </c>
      <c r="C157" s="191" t="str">
        <f>IF('Formulario PPGR3'!$G157="","",'Formulario PPGR1'!#REF!)</f>
        <v/>
      </c>
      <c r="D157" s="191" t="str">
        <f>IF('Formulario PPGR3'!$G157="","",'Formulario PPGR1'!#REF!)</f>
        <v/>
      </c>
      <c r="E157" s="191" t="str">
        <f>IF('Formulario PPGR3'!$G157="","",'Formulario PPGR1'!#REF!)</f>
        <v/>
      </c>
      <c r="F157" s="191" t="str">
        <f>IF('Formulario PPGR3'!$G157="","",'Formulario PPGR1'!#REF!)</f>
        <v/>
      </c>
      <c r="G157" s="190"/>
      <c r="H157" s="507" t="str" cm="1">
        <f t="array" ref="H157">IF(Tabla1[[#This Row],[Código_Actividad]]="","",_xlfn.XLOOKUP(Tabla1[[#This Row],[Código_Actividad]],CodigoActividad,Tabla2[Actividades Programables Presupuestables],"",0))</f>
        <v/>
      </c>
      <c r="I157" s="508" t="str">
        <f>IFERROR(VLOOKUP('Formulario PPGR3'!$G157,'Formulario PPGR2'!$H$19:$V$286,15,FALSE),"")</f>
        <v/>
      </c>
      <c r="J157" s="513"/>
      <c r="K157" s="512"/>
      <c r="L157" s="509" t="str">
        <f>IF(Tabla1[[#This Row],[Descripción]]="","",_xlfn.XLOOKUP(Tabla1[[#This Row],[Descripción]],Tabla10[Descripción],Tabla10[Unidad de Medida],"",0))</f>
        <v/>
      </c>
      <c r="M157" s="299"/>
      <c r="N157" s="525" t="str">
        <f>IF(Tabla1[[#This Row],[Descripción]]="","",_xlfn.XLOOKUP(Tabla1[[#This Row],[Descripción]],Tabla10[Descripción],Tabla10[Precio Unitario],0))</f>
        <v/>
      </c>
      <c r="O157" s="525" t="str">
        <f>IF(Tabla1[[#This Row],[Cantidad de Insumos]]="","",Tabla1[[#This Row],[Precio Unitario]]*Tabla1[[#This Row],[Cantidad de Insumos]])</f>
        <v/>
      </c>
      <c r="P157" s="510" t="str">
        <f>IF(Tabla1[[#This Row],[Descripción]]="","",_xlfn.XLOOKUP(Tabla1[[#This Row],[Descripción]],Tabla10[Descripción],Tabla10[CODIGO PRESUPUESTARIO],0))</f>
        <v/>
      </c>
      <c r="Q157" s="511"/>
      <c r="R157" s="511" t="str">
        <f>IF(Tabla1[[#This Row],[Insumos]]="","",_xlfn.XLOOKUP(Tabla1[[#This Row],[Insumos]],Tabla10[Insumo],Tabla10[InsumoAbrev],"",0))</f>
        <v/>
      </c>
    </row>
    <row r="158" spans="2:18" x14ac:dyDescent="0.25">
      <c r="B158" s="191" t="str">
        <f>IF('Formulario PPGR3'!$G158="","",CONCATENATE('Formulario PPGR3'!$C158,".",'Formulario PPGR3'!$D158,".",'Formulario PPGR3'!$E158,".",'Formulario PPGR3'!$F158))</f>
        <v/>
      </c>
      <c r="C158" s="191" t="str">
        <f>IF('Formulario PPGR3'!$G158="","",'Formulario PPGR1'!#REF!)</f>
        <v/>
      </c>
      <c r="D158" s="191" t="str">
        <f>IF('Formulario PPGR3'!$G158="","",'Formulario PPGR1'!#REF!)</f>
        <v/>
      </c>
      <c r="E158" s="191" t="str">
        <f>IF('Formulario PPGR3'!$G158="","",'Formulario PPGR1'!#REF!)</f>
        <v/>
      </c>
      <c r="F158" s="191" t="str">
        <f>IF('Formulario PPGR3'!$G158="","",'Formulario PPGR1'!#REF!)</f>
        <v/>
      </c>
      <c r="G158" s="190"/>
      <c r="H158" s="507" t="str" cm="1">
        <f t="array" ref="H158">IF(Tabla1[[#This Row],[Código_Actividad]]="","",_xlfn.XLOOKUP(Tabla1[[#This Row],[Código_Actividad]],CodigoActividad,Tabla2[Actividades Programables Presupuestables],"",0))</f>
        <v/>
      </c>
      <c r="I158" s="508" t="str">
        <f>IFERROR(VLOOKUP('Formulario PPGR3'!$G158,'Formulario PPGR2'!$H$19:$V$286,15,FALSE),"")</f>
        <v/>
      </c>
      <c r="J158" s="513"/>
      <c r="K158" s="512"/>
      <c r="L158" s="509" t="str">
        <f>IF(Tabla1[[#This Row],[Descripción]]="","",_xlfn.XLOOKUP(Tabla1[[#This Row],[Descripción]],Tabla10[Descripción],Tabla10[Unidad de Medida],"",0))</f>
        <v/>
      </c>
      <c r="M158" s="299"/>
      <c r="N158" s="525" t="str">
        <f>IF(Tabla1[[#This Row],[Descripción]]="","",_xlfn.XLOOKUP(Tabla1[[#This Row],[Descripción]],Tabla10[Descripción],Tabla10[Precio Unitario],0))</f>
        <v/>
      </c>
      <c r="O158" s="525" t="str">
        <f>IF(Tabla1[[#This Row],[Cantidad de Insumos]]="","",Tabla1[[#This Row],[Precio Unitario]]*Tabla1[[#This Row],[Cantidad de Insumos]])</f>
        <v/>
      </c>
      <c r="P158" s="510" t="str">
        <f>IF(Tabla1[[#This Row],[Descripción]]="","",_xlfn.XLOOKUP(Tabla1[[#This Row],[Descripción]],Tabla10[Descripción],Tabla10[CODIGO PRESUPUESTARIO],0))</f>
        <v/>
      </c>
      <c r="Q158" s="511"/>
      <c r="R158" s="511" t="str">
        <f>IF(Tabla1[[#This Row],[Insumos]]="","",_xlfn.XLOOKUP(Tabla1[[#This Row],[Insumos]],Tabla10[Insumo],Tabla10[InsumoAbrev],"",0))</f>
        <v/>
      </c>
    </row>
    <row r="159" spans="2:18" x14ac:dyDescent="0.25">
      <c r="B159" s="191" t="str">
        <f>IF('Formulario PPGR3'!$G159="","",CONCATENATE('Formulario PPGR3'!$C159,".",'Formulario PPGR3'!$D159,".",'Formulario PPGR3'!$E159,".",'Formulario PPGR3'!$F159))</f>
        <v/>
      </c>
      <c r="C159" s="191" t="str">
        <f>IF('Formulario PPGR3'!$G159="","",'Formulario PPGR1'!#REF!)</f>
        <v/>
      </c>
      <c r="D159" s="191" t="str">
        <f>IF('Formulario PPGR3'!$G159="","",'Formulario PPGR1'!#REF!)</f>
        <v/>
      </c>
      <c r="E159" s="191" t="str">
        <f>IF('Formulario PPGR3'!$G159="","",'Formulario PPGR1'!#REF!)</f>
        <v/>
      </c>
      <c r="F159" s="191" t="str">
        <f>IF('Formulario PPGR3'!$G159="","",'Formulario PPGR1'!#REF!)</f>
        <v/>
      </c>
      <c r="G159" s="190"/>
      <c r="H159" s="507" t="str" cm="1">
        <f t="array" ref="H159">IF(Tabla1[[#This Row],[Código_Actividad]]="","",_xlfn.XLOOKUP(Tabla1[[#This Row],[Código_Actividad]],CodigoActividad,Tabla2[Actividades Programables Presupuestables],"",0))</f>
        <v/>
      </c>
      <c r="I159" s="508" t="str">
        <f>IFERROR(VLOOKUP('Formulario PPGR3'!$G159,'Formulario PPGR2'!$H$19:$V$286,15,FALSE),"")</f>
        <v/>
      </c>
      <c r="J159" s="513"/>
      <c r="K159" s="512"/>
      <c r="L159" s="509" t="str">
        <f>IF(Tabla1[[#This Row],[Descripción]]="","",_xlfn.XLOOKUP(Tabla1[[#This Row],[Descripción]],Tabla10[Descripción],Tabla10[Unidad de Medida],"",0))</f>
        <v/>
      </c>
      <c r="M159" s="299"/>
      <c r="N159" s="525" t="str">
        <f>IF(Tabla1[[#This Row],[Descripción]]="","",_xlfn.XLOOKUP(Tabla1[[#This Row],[Descripción]],Tabla10[Descripción],Tabla10[Precio Unitario],0))</f>
        <v/>
      </c>
      <c r="O159" s="525" t="str">
        <f>IF(Tabla1[[#This Row],[Cantidad de Insumos]]="","",Tabla1[[#This Row],[Precio Unitario]]*Tabla1[[#This Row],[Cantidad de Insumos]])</f>
        <v/>
      </c>
      <c r="P159" s="510" t="str">
        <f>IF(Tabla1[[#This Row],[Descripción]]="","",_xlfn.XLOOKUP(Tabla1[[#This Row],[Descripción]],Tabla10[Descripción],Tabla10[CODIGO PRESUPUESTARIO],0))</f>
        <v/>
      </c>
      <c r="Q159" s="511"/>
      <c r="R159" s="511" t="str">
        <f>IF(Tabla1[[#This Row],[Insumos]]="","",_xlfn.XLOOKUP(Tabla1[[#This Row],[Insumos]],Tabla10[Insumo],Tabla10[InsumoAbrev],"",0))</f>
        <v/>
      </c>
    </row>
    <row r="160" spans="2:18" x14ac:dyDescent="0.25">
      <c r="B160" s="191" t="str">
        <f>IF('Formulario PPGR3'!$G160="","",CONCATENATE('Formulario PPGR3'!$C160,".",'Formulario PPGR3'!$D160,".",'Formulario PPGR3'!$E160,".",'Formulario PPGR3'!$F160))</f>
        <v/>
      </c>
      <c r="C160" s="191" t="str">
        <f>IF('Formulario PPGR3'!$G160="","",'Formulario PPGR1'!#REF!)</f>
        <v/>
      </c>
      <c r="D160" s="191" t="str">
        <f>IF('Formulario PPGR3'!$G160="","",'Formulario PPGR1'!#REF!)</f>
        <v/>
      </c>
      <c r="E160" s="191" t="str">
        <f>IF('Formulario PPGR3'!$G160="","",'Formulario PPGR1'!#REF!)</f>
        <v/>
      </c>
      <c r="F160" s="191" t="str">
        <f>IF('Formulario PPGR3'!$G160="","",'Formulario PPGR1'!#REF!)</f>
        <v/>
      </c>
      <c r="G160" s="190"/>
      <c r="H160" s="507" t="str" cm="1">
        <f t="array" ref="H160">IF(Tabla1[[#This Row],[Código_Actividad]]="","",_xlfn.XLOOKUP(Tabla1[[#This Row],[Código_Actividad]],CodigoActividad,Tabla2[Actividades Programables Presupuestables],"",0))</f>
        <v/>
      </c>
      <c r="I160" s="508" t="str">
        <f>IFERROR(VLOOKUP('Formulario PPGR3'!$G160,'Formulario PPGR2'!$H$19:$V$286,15,FALSE),"")</f>
        <v/>
      </c>
      <c r="J160" s="513"/>
      <c r="K160" s="512"/>
      <c r="L160" s="509" t="str">
        <f>IF(Tabla1[[#This Row],[Descripción]]="","",_xlfn.XLOOKUP(Tabla1[[#This Row],[Descripción]],Tabla10[Descripción],Tabla10[Unidad de Medida],"",0))</f>
        <v/>
      </c>
      <c r="M160" s="299"/>
      <c r="N160" s="525" t="str">
        <f>IF(Tabla1[[#This Row],[Descripción]]="","",_xlfn.XLOOKUP(Tabla1[[#This Row],[Descripción]],Tabla10[Descripción],Tabla10[Precio Unitario],0))</f>
        <v/>
      </c>
      <c r="O160" s="525" t="str">
        <f>IF(Tabla1[[#This Row],[Cantidad de Insumos]]="","",Tabla1[[#This Row],[Precio Unitario]]*Tabla1[[#This Row],[Cantidad de Insumos]])</f>
        <v/>
      </c>
      <c r="P160" s="510" t="str">
        <f>IF(Tabla1[[#This Row],[Descripción]]="","",_xlfn.XLOOKUP(Tabla1[[#This Row],[Descripción]],Tabla10[Descripción],Tabla10[CODIGO PRESUPUESTARIO],0))</f>
        <v/>
      </c>
      <c r="Q160" s="511"/>
      <c r="R160" s="511" t="str">
        <f>IF(Tabla1[[#This Row],[Insumos]]="","",_xlfn.XLOOKUP(Tabla1[[#This Row],[Insumos]],Tabla10[Insumo],Tabla10[InsumoAbrev],"",0))</f>
        <v/>
      </c>
    </row>
    <row r="161" spans="2:18" x14ac:dyDescent="0.25">
      <c r="B161" s="191" t="str">
        <f>IF('Formulario PPGR3'!$G161="","",CONCATENATE('Formulario PPGR3'!$C161,".",'Formulario PPGR3'!$D161,".",'Formulario PPGR3'!$E161,".",'Formulario PPGR3'!$F161))</f>
        <v/>
      </c>
      <c r="C161" s="191" t="str">
        <f>IF('Formulario PPGR3'!$G161="","",'Formulario PPGR1'!#REF!)</f>
        <v/>
      </c>
      <c r="D161" s="191" t="str">
        <f>IF('Formulario PPGR3'!$G161="","",'Formulario PPGR1'!#REF!)</f>
        <v/>
      </c>
      <c r="E161" s="191" t="str">
        <f>IF('Formulario PPGR3'!$G161="","",'Formulario PPGR1'!#REF!)</f>
        <v/>
      </c>
      <c r="F161" s="191" t="str">
        <f>IF('Formulario PPGR3'!$G161="","",'Formulario PPGR1'!#REF!)</f>
        <v/>
      </c>
      <c r="G161" s="190"/>
      <c r="H161" s="507" t="str" cm="1">
        <f t="array" ref="H161">IF(Tabla1[[#This Row],[Código_Actividad]]="","",_xlfn.XLOOKUP(Tabla1[[#This Row],[Código_Actividad]],CodigoActividad,Tabla2[Actividades Programables Presupuestables],"",0))</f>
        <v/>
      </c>
      <c r="I161" s="508" t="str">
        <f>IFERROR(VLOOKUP('Formulario PPGR3'!$G161,'Formulario PPGR2'!$H$19:$V$286,15,FALSE),"")</f>
        <v/>
      </c>
      <c r="J161" s="513"/>
      <c r="K161" s="512"/>
      <c r="L161" s="509" t="str">
        <f>IF(Tabla1[[#This Row],[Descripción]]="","",_xlfn.XLOOKUP(Tabla1[[#This Row],[Descripción]],Tabla10[Descripción],Tabla10[Unidad de Medida],"",0))</f>
        <v/>
      </c>
      <c r="M161" s="299"/>
      <c r="N161" s="525" t="str">
        <f>IF(Tabla1[[#This Row],[Descripción]]="","",_xlfn.XLOOKUP(Tabla1[[#This Row],[Descripción]],Tabla10[Descripción],Tabla10[Precio Unitario],0))</f>
        <v/>
      </c>
      <c r="O161" s="525" t="str">
        <f>IF(Tabla1[[#This Row],[Cantidad de Insumos]]="","",Tabla1[[#This Row],[Precio Unitario]]*Tabla1[[#This Row],[Cantidad de Insumos]])</f>
        <v/>
      </c>
      <c r="P161" s="510" t="str">
        <f>IF(Tabla1[[#This Row],[Descripción]]="","",_xlfn.XLOOKUP(Tabla1[[#This Row],[Descripción]],Tabla10[Descripción],Tabla10[CODIGO PRESUPUESTARIO],0))</f>
        <v/>
      </c>
      <c r="Q161" s="511"/>
      <c r="R161" s="511" t="str">
        <f>IF(Tabla1[[#This Row],[Insumos]]="","",_xlfn.XLOOKUP(Tabla1[[#This Row],[Insumos]],Tabla10[Insumo],Tabla10[InsumoAbrev],"",0))</f>
        <v/>
      </c>
    </row>
    <row r="162" spans="2:18" x14ac:dyDescent="0.25">
      <c r="B162" s="191" t="str">
        <f>IF('Formulario PPGR3'!$G162="","",CONCATENATE('Formulario PPGR3'!$C162,".",'Formulario PPGR3'!$D162,".",'Formulario PPGR3'!$E162,".",'Formulario PPGR3'!$F162))</f>
        <v/>
      </c>
      <c r="C162" s="191" t="str">
        <f>IF('Formulario PPGR3'!$G162="","",'Formulario PPGR1'!#REF!)</f>
        <v/>
      </c>
      <c r="D162" s="191" t="str">
        <f>IF('Formulario PPGR3'!$G162="","",'Formulario PPGR1'!#REF!)</f>
        <v/>
      </c>
      <c r="E162" s="191" t="str">
        <f>IF('Formulario PPGR3'!$G162="","",'Formulario PPGR1'!#REF!)</f>
        <v/>
      </c>
      <c r="F162" s="191" t="str">
        <f>IF('Formulario PPGR3'!$G162="","",'Formulario PPGR1'!#REF!)</f>
        <v/>
      </c>
      <c r="G162" s="190"/>
      <c r="H162" s="507" t="str" cm="1">
        <f t="array" ref="H162">IF(Tabla1[[#This Row],[Código_Actividad]]="","",_xlfn.XLOOKUP(Tabla1[[#This Row],[Código_Actividad]],CodigoActividad,Tabla2[Actividades Programables Presupuestables],"",0))</f>
        <v/>
      </c>
      <c r="I162" s="508" t="str">
        <f>IFERROR(VLOOKUP('Formulario PPGR3'!$G162,'Formulario PPGR2'!$H$19:$V$286,15,FALSE),"")</f>
        <v/>
      </c>
      <c r="J162" s="513"/>
      <c r="K162" s="512"/>
      <c r="L162" s="509" t="str">
        <f>IF(Tabla1[[#This Row],[Descripción]]="","",_xlfn.XLOOKUP(Tabla1[[#This Row],[Descripción]],Tabla10[Descripción],Tabla10[Unidad de Medida],"",0))</f>
        <v/>
      </c>
      <c r="M162" s="299"/>
      <c r="N162" s="525" t="str">
        <f>IF(Tabla1[[#This Row],[Descripción]]="","",_xlfn.XLOOKUP(Tabla1[[#This Row],[Descripción]],Tabla10[Descripción],Tabla10[Precio Unitario],0))</f>
        <v/>
      </c>
      <c r="O162" s="525" t="str">
        <f>IF(Tabla1[[#This Row],[Cantidad de Insumos]]="","",Tabla1[[#This Row],[Precio Unitario]]*Tabla1[[#This Row],[Cantidad de Insumos]])</f>
        <v/>
      </c>
      <c r="P162" s="510" t="str">
        <f>IF(Tabla1[[#This Row],[Descripción]]="","",_xlfn.XLOOKUP(Tabla1[[#This Row],[Descripción]],Tabla10[Descripción],Tabla10[CODIGO PRESUPUESTARIO],0))</f>
        <v/>
      </c>
      <c r="Q162" s="511"/>
      <c r="R162" s="511" t="str">
        <f>IF(Tabla1[[#This Row],[Insumos]]="","",_xlfn.XLOOKUP(Tabla1[[#This Row],[Insumos]],Tabla10[Insumo],Tabla10[InsumoAbrev],"",0))</f>
        <v/>
      </c>
    </row>
    <row r="163" spans="2:18" x14ac:dyDescent="0.25">
      <c r="B163" s="191" t="str">
        <f>IF('Formulario PPGR3'!$G163="","",CONCATENATE('Formulario PPGR3'!$C163,".",'Formulario PPGR3'!$D163,".",'Formulario PPGR3'!$E163,".",'Formulario PPGR3'!$F163))</f>
        <v/>
      </c>
      <c r="C163" s="191" t="str">
        <f>IF('Formulario PPGR3'!$G163="","",'Formulario PPGR1'!#REF!)</f>
        <v/>
      </c>
      <c r="D163" s="191" t="str">
        <f>IF('Formulario PPGR3'!$G163="","",'Formulario PPGR1'!#REF!)</f>
        <v/>
      </c>
      <c r="E163" s="191" t="str">
        <f>IF('Formulario PPGR3'!$G163="","",'Formulario PPGR1'!#REF!)</f>
        <v/>
      </c>
      <c r="F163" s="191" t="str">
        <f>IF('Formulario PPGR3'!$G163="","",'Formulario PPGR1'!#REF!)</f>
        <v/>
      </c>
      <c r="G163" s="190"/>
      <c r="H163" s="507" t="str" cm="1">
        <f t="array" ref="H163">IF(Tabla1[[#This Row],[Código_Actividad]]="","",_xlfn.XLOOKUP(Tabla1[[#This Row],[Código_Actividad]],CodigoActividad,Tabla2[Actividades Programables Presupuestables],"",0))</f>
        <v/>
      </c>
      <c r="I163" s="508" t="str">
        <f>IFERROR(VLOOKUP('Formulario PPGR3'!$G163,'Formulario PPGR2'!$H$19:$V$286,15,FALSE),"")</f>
        <v/>
      </c>
      <c r="J163" s="513"/>
      <c r="K163" s="512"/>
      <c r="L163" s="509" t="str">
        <f>IF(Tabla1[[#This Row],[Descripción]]="","",_xlfn.XLOOKUP(Tabla1[[#This Row],[Descripción]],Tabla10[Descripción],Tabla10[Unidad de Medida],"",0))</f>
        <v/>
      </c>
      <c r="M163" s="299"/>
      <c r="N163" s="525" t="str">
        <f>IF(Tabla1[[#This Row],[Descripción]]="","",_xlfn.XLOOKUP(Tabla1[[#This Row],[Descripción]],Tabla10[Descripción],Tabla10[Precio Unitario],0))</f>
        <v/>
      </c>
      <c r="O163" s="525" t="str">
        <f>IF(Tabla1[[#This Row],[Cantidad de Insumos]]="","",Tabla1[[#This Row],[Precio Unitario]]*Tabla1[[#This Row],[Cantidad de Insumos]])</f>
        <v/>
      </c>
      <c r="P163" s="510" t="str">
        <f>IF(Tabla1[[#This Row],[Descripción]]="","",_xlfn.XLOOKUP(Tabla1[[#This Row],[Descripción]],Tabla10[Descripción],Tabla10[CODIGO PRESUPUESTARIO],0))</f>
        <v/>
      </c>
      <c r="Q163" s="511"/>
      <c r="R163" s="511" t="str">
        <f>IF(Tabla1[[#This Row],[Insumos]]="","",_xlfn.XLOOKUP(Tabla1[[#This Row],[Insumos]],Tabla10[Insumo],Tabla10[InsumoAbrev],"",0))</f>
        <v/>
      </c>
    </row>
    <row r="164" spans="2:18" x14ac:dyDescent="0.25">
      <c r="B164" s="191" t="str">
        <f>IF('Formulario PPGR3'!$G164="","",CONCATENATE('Formulario PPGR3'!$C164,".",'Formulario PPGR3'!$D164,".",'Formulario PPGR3'!$E164,".",'Formulario PPGR3'!$F164))</f>
        <v/>
      </c>
      <c r="C164" s="191" t="str">
        <f>IF('Formulario PPGR3'!$G164="","",'Formulario PPGR1'!#REF!)</f>
        <v/>
      </c>
      <c r="D164" s="191" t="str">
        <f>IF('Formulario PPGR3'!$G164="","",'Formulario PPGR1'!#REF!)</f>
        <v/>
      </c>
      <c r="E164" s="191" t="str">
        <f>IF('Formulario PPGR3'!$G164="","",'Formulario PPGR1'!#REF!)</f>
        <v/>
      </c>
      <c r="F164" s="191" t="str">
        <f>IF('Formulario PPGR3'!$G164="","",'Formulario PPGR1'!#REF!)</f>
        <v/>
      </c>
      <c r="G164" s="190"/>
      <c r="H164" s="507" t="str" cm="1">
        <f t="array" ref="H164">IF(Tabla1[[#This Row],[Código_Actividad]]="","",_xlfn.XLOOKUP(Tabla1[[#This Row],[Código_Actividad]],CodigoActividad,Tabla2[Actividades Programables Presupuestables],"",0))</f>
        <v/>
      </c>
      <c r="I164" s="508" t="str">
        <f>IFERROR(VLOOKUP('Formulario PPGR3'!$G164,'Formulario PPGR2'!$H$19:$V$286,15,FALSE),"")</f>
        <v/>
      </c>
      <c r="J164" s="513"/>
      <c r="K164" s="512"/>
      <c r="L164" s="509" t="str">
        <f>IF(Tabla1[[#This Row],[Descripción]]="","",_xlfn.XLOOKUP(Tabla1[[#This Row],[Descripción]],Tabla10[Descripción],Tabla10[Unidad de Medida],"",0))</f>
        <v/>
      </c>
      <c r="M164" s="299"/>
      <c r="N164" s="525" t="str">
        <f>IF(Tabla1[[#This Row],[Descripción]]="","",_xlfn.XLOOKUP(Tabla1[[#This Row],[Descripción]],Tabla10[Descripción],Tabla10[Precio Unitario],0))</f>
        <v/>
      </c>
      <c r="O164" s="525" t="str">
        <f>IF(Tabla1[[#This Row],[Cantidad de Insumos]]="","",Tabla1[[#This Row],[Precio Unitario]]*Tabla1[[#This Row],[Cantidad de Insumos]])</f>
        <v/>
      </c>
      <c r="P164" s="510" t="str">
        <f>IF(Tabla1[[#This Row],[Descripción]]="","",_xlfn.XLOOKUP(Tabla1[[#This Row],[Descripción]],Tabla10[Descripción],Tabla10[CODIGO PRESUPUESTARIO],0))</f>
        <v/>
      </c>
      <c r="Q164" s="511"/>
      <c r="R164" s="511" t="str">
        <f>IF(Tabla1[[#This Row],[Insumos]]="","",_xlfn.XLOOKUP(Tabla1[[#This Row],[Insumos]],Tabla10[Insumo],Tabla10[InsumoAbrev],"",0))</f>
        <v/>
      </c>
    </row>
    <row r="165" spans="2:18" x14ac:dyDescent="0.25">
      <c r="B165" s="191" t="str">
        <f>IF('Formulario PPGR3'!$G165="","",CONCATENATE('Formulario PPGR3'!$C165,".",'Formulario PPGR3'!$D165,".",'Formulario PPGR3'!$E165,".",'Formulario PPGR3'!$F165))</f>
        <v/>
      </c>
      <c r="C165" s="191" t="str">
        <f>IF('Formulario PPGR3'!$G165="","",'Formulario PPGR1'!#REF!)</f>
        <v/>
      </c>
      <c r="D165" s="191" t="str">
        <f>IF('Formulario PPGR3'!$G165="","",'Formulario PPGR1'!#REF!)</f>
        <v/>
      </c>
      <c r="E165" s="191" t="str">
        <f>IF('Formulario PPGR3'!$G165="","",'Formulario PPGR1'!#REF!)</f>
        <v/>
      </c>
      <c r="F165" s="191" t="str">
        <f>IF('Formulario PPGR3'!$G165="","",'Formulario PPGR1'!#REF!)</f>
        <v/>
      </c>
      <c r="G165" s="190"/>
      <c r="H165" s="507" t="str" cm="1">
        <f t="array" ref="H165">IF(Tabla1[[#This Row],[Código_Actividad]]="","",_xlfn.XLOOKUP(Tabla1[[#This Row],[Código_Actividad]],CodigoActividad,Tabla2[Actividades Programables Presupuestables],"",0))</f>
        <v/>
      </c>
      <c r="I165" s="508" t="str">
        <f>IFERROR(VLOOKUP('Formulario PPGR3'!$G165,'Formulario PPGR2'!$H$19:$V$286,15,FALSE),"")</f>
        <v/>
      </c>
      <c r="J165" s="513"/>
      <c r="K165" s="512"/>
      <c r="L165" s="509" t="str">
        <f>IF(Tabla1[[#This Row],[Descripción]]="","",_xlfn.XLOOKUP(Tabla1[[#This Row],[Descripción]],Tabla10[Descripción],Tabla10[Unidad de Medida],"",0))</f>
        <v/>
      </c>
      <c r="M165" s="299"/>
      <c r="N165" s="525" t="str">
        <f>IF(Tabla1[[#This Row],[Descripción]]="","",_xlfn.XLOOKUP(Tabla1[[#This Row],[Descripción]],Tabla10[Descripción],Tabla10[Precio Unitario],0))</f>
        <v/>
      </c>
      <c r="O165" s="525" t="str">
        <f>IF(Tabla1[[#This Row],[Cantidad de Insumos]]="","",Tabla1[[#This Row],[Precio Unitario]]*Tabla1[[#This Row],[Cantidad de Insumos]])</f>
        <v/>
      </c>
      <c r="P165" s="510" t="str">
        <f>IF(Tabla1[[#This Row],[Descripción]]="","",_xlfn.XLOOKUP(Tabla1[[#This Row],[Descripción]],Tabla10[Descripción],Tabla10[CODIGO PRESUPUESTARIO],0))</f>
        <v/>
      </c>
      <c r="Q165" s="511"/>
      <c r="R165" s="511" t="str">
        <f>IF(Tabla1[[#This Row],[Insumos]]="","",_xlfn.XLOOKUP(Tabla1[[#This Row],[Insumos]],Tabla10[Insumo],Tabla10[InsumoAbrev],"",0))</f>
        <v/>
      </c>
    </row>
    <row r="166" spans="2:18" x14ac:dyDescent="0.25">
      <c r="B166" s="191" t="str">
        <f>IF('Formulario PPGR3'!$G166="","",CONCATENATE('Formulario PPGR3'!$C166,".",'Formulario PPGR3'!$D166,".",'Formulario PPGR3'!$E166,".",'Formulario PPGR3'!$F166))</f>
        <v/>
      </c>
      <c r="C166" s="191" t="str">
        <f>IF('Formulario PPGR3'!$G166="","",'Formulario PPGR1'!#REF!)</f>
        <v/>
      </c>
      <c r="D166" s="191" t="str">
        <f>IF('Formulario PPGR3'!$G166="","",'Formulario PPGR1'!#REF!)</f>
        <v/>
      </c>
      <c r="E166" s="191" t="str">
        <f>IF('Formulario PPGR3'!$G166="","",'Formulario PPGR1'!#REF!)</f>
        <v/>
      </c>
      <c r="F166" s="191" t="str">
        <f>IF('Formulario PPGR3'!$G166="","",'Formulario PPGR1'!#REF!)</f>
        <v/>
      </c>
      <c r="G166" s="190"/>
      <c r="H166" s="507" t="str" cm="1">
        <f t="array" ref="H166">IF(Tabla1[[#This Row],[Código_Actividad]]="","",_xlfn.XLOOKUP(Tabla1[[#This Row],[Código_Actividad]],CodigoActividad,Tabla2[Actividades Programables Presupuestables],"",0))</f>
        <v/>
      </c>
      <c r="I166" s="508" t="str">
        <f>IFERROR(VLOOKUP('Formulario PPGR3'!$G166,'Formulario PPGR2'!$H$19:$V$286,15,FALSE),"")</f>
        <v/>
      </c>
      <c r="J166" s="513"/>
      <c r="K166" s="512"/>
      <c r="L166" s="509" t="str">
        <f>IF(Tabla1[[#This Row],[Descripción]]="","",_xlfn.XLOOKUP(Tabla1[[#This Row],[Descripción]],Tabla10[Descripción],Tabla10[Unidad de Medida],"",0))</f>
        <v/>
      </c>
      <c r="M166" s="299"/>
      <c r="N166" s="525" t="str">
        <f>IF(Tabla1[[#This Row],[Descripción]]="","",_xlfn.XLOOKUP(Tabla1[[#This Row],[Descripción]],Tabla10[Descripción],Tabla10[Precio Unitario],0))</f>
        <v/>
      </c>
      <c r="O166" s="525" t="str">
        <f>IF(Tabla1[[#This Row],[Cantidad de Insumos]]="","",Tabla1[[#This Row],[Precio Unitario]]*Tabla1[[#This Row],[Cantidad de Insumos]])</f>
        <v/>
      </c>
      <c r="P166" s="510" t="str">
        <f>IF(Tabla1[[#This Row],[Descripción]]="","",_xlfn.XLOOKUP(Tabla1[[#This Row],[Descripción]],Tabla10[Descripción],Tabla10[CODIGO PRESUPUESTARIO],0))</f>
        <v/>
      </c>
      <c r="Q166" s="511"/>
      <c r="R166" s="511" t="str">
        <f>IF(Tabla1[[#This Row],[Insumos]]="","",_xlfn.XLOOKUP(Tabla1[[#This Row],[Insumos]],Tabla10[Insumo],Tabla10[InsumoAbrev],"",0))</f>
        <v/>
      </c>
    </row>
    <row r="167" spans="2:18" x14ac:dyDescent="0.25">
      <c r="B167" s="191" t="str">
        <f>IF('Formulario PPGR3'!$G167="","",CONCATENATE('Formulario PPGR3'!$C167,".",'Formulario PPGR3'!$D167,".",'Formulario PPGR3'!$E167,".",'Formulario PPGR3'!$F167))</f>
        <v/>
      </c>
      <c r="C167" s="191" t="str">
        <f>IF('Formulario PPGR3'!$G167="","",'Formulario PPGR1'!#REF!)</f>
        <v/>
      </c>
      <c r="D167" s="191" t="str">
        <f>IF('Formulario PPGR3'!$G167="","",'Formulario PPGR1'!#REF!)</f>
        <v/>
      </c>
      <c r="E167" s="191" t="str">
        <f>IF('Formulario PPGR3'!$G167="","",'Formulario PPGR1'!#REF!)</f>
        <v/>
      </c>
      <c r="F167" s="191" t="str">
        <f>IF('Formulario PPGR3'!$G167="","",'Formulario PPGR1'!#REF!)</f>
        <v/>
      </c>
      <c r="G167" s="190"/>
      <c r="H167" s="507" t="str" cm="1">
        <f t="array" ref="H167">IF(Tabla1[[#This Row],[Código_Actividad]]="","",_xlfn.XLOOKUP(Tabla1[[#This Row],[Código_Actividad]],CodigoActividad,Tabla2[Actividades Programables Presupuestables],"",0))</f>
        <v/>
      </c>
      <c r="I167" s="508" t="str">
        <f>IFERROR(VLOOKUP('Formulario PPGR3'!$G167,'Formulario PPGR2'!$H$19:$V$286,15,FALSE),"")</f>
        <v/>
      </c>
      <c r="J167" s="513"/>
      <c r="K167" s="512"/>
      <c r="L167" s="509" t="str">
        <f>IF(Tabla1[[#This Row],[Descripción]]="","",_xlfn.XLOOKUP(Tabla1[[#This Row],[Descripción]],Tabla10[Descripción],Tabla10[Unidad de Medida],"",0))</f>
        <v/>
      </c>
      <c r="M167" s="299"/>
      <c r="N167" s="525" t="str">
        <f>IF(Tabla1[[#This Row],[Descripción]]="","",_xlfn.XLOOKUP(Tabla1[[#This Row],[Descripción]],Tabla10[Descripción],Tabla10[Precio Unitario],0))</f>
        <v/>
      </c>
      <c r="O167" s="525" t="str">
        <f>IF(Tabla1[[#This Row],[Cantidad de Insumos]]="","",Tabla1[[#This Row],[Precio Unitario]]*Tabla1[[#This Row],[Cantidad de Insumos]])</f>
        <v/>
      </c>
      <c r="P167" s="510" t="str">
        <f>IF(Tabla1[[#This Row],[Descripción]]="","",_xlfn.XLOOKUP(Tabla1[[#This Row],[Descripción]],Tabla10[Descripción],Tabla10[CODIGO PRESUPUESTARIO],0))</f>
        <v/>
      </c>
      <c r="Q167" s="511"/>
      <c r="R167" s="511" t="str">
        <f>IF(Tabla1[[#This Row],[Insumos]]="","",_xlfn.XLOOKUP(Tabla1[[#This Row],[Insumos]],Tabla10[Insumo],Tabla10[InsumoAbrev],"",0))</f>
        <v/>
      </c>
    </row>
    <row r="168" spans="2:18" x14ac:dyDescent="0.25">
      <c r="B168" s="191" t="str">
        <f>IF('Formulario PPGR3'!$G168="","",CONCATENATE('Formulario PPGR3'!$C168,".",'Formulario PPGR3'!$D168,".",'Formulario PPGR3'!$E168,".",'Formulario PPGR3'!$F168))</f>
        <v/>
      </c>
      <c r="C168" s="191" t="str">
        <f>IF('Formulario PPGR3'!$G168="","",'Formulario PPGR1'!#REF!)</f>
        <v/>
      </c>
      <c r="D168" s="191" t="str">
        <f>IF('Formulario PPGR3'!$G168="","",'Formulario PPGR1'!#REF!)</f>
        <v/>
      </c>
      <c r="E168" s="191" t="str">
        <f>IF('Formulario PPGR3'!$G168="","",'Formulario PPGR1'!#REF!)</f>
        <v/>
      </c>
      <c r="F168" s="191" t="str">
        <f>IF('Formulario PPGR3'!$G168="","",'Formulario PPGR1'!#REF!)</f>
        <v/>
      </c>
      <c r="G168" s="190"/>
      <c r="H168" s="507" t="str" cm="1">
        <f t="array" ref="H168">IF(Tabla1[[#This Row],[Código_Actividad]]="","",_xlfn.XLOOKUP(Tabla1[[#This Row],[Código_Actividad]],CodigoActividad,Tabla2[Actividades Programables Presupuestables],"",0))</f>
        <v/>
      </c>
      <c r="I168" s="508" t="str">
        <f>IFERROR(VLOOKUP('Formulario PPGR3'!$G168,'Formulario PPGR2'!$H$19:$V$286,15,FALSE),"")</f>
        <v/>
      </c>
      <c r="J168" s="513"/>
      <c r="K168" s="512"/>
      <c r="L168" s="509" t="str">
        <f>IF(Tabla1[[#This Row],[Descripción]]="","",_xlfn.XLOOKUP(Tabla1[[#This Row],[Descripción]],Tabla10[Descripción],Tabla10[Unidad de Medida],"",0))</f>
        <v/>
      </c>
      <c r="M168" s="299"/>
      <c r="N168" s="525" t="str">
        <f>IF(Tabla1[[#This Row],[Descripción]]="","",_xlfn.XLOOKUP(Tabla1[[#This Row],[Descripción]],Tabla10[Descripción],Tabla10[Precio Unitario],0))</f>
        <v/>
      </c>
      <c r="O168" s="525" t="str">
        <f>IF(Tabla1[[#This Row],[Cantidad de Insumos]]="","",Tabla1[[#This Row],[Precio Unitario]]*Tabla1[[#This Row],[Cantidad de Insumos]])</f>
        <v/>
      </c>
      <c r="P168" s="510" t="str">
        <f>IF(Tabla1[[#This Row],[Descripción]]="","",_xlfn.XLOOKUP(Tabla1[[#This Row],[Descripción]],Tabla10[Descripción],Tabla10[CODIGO PRESUPUESTARIO],0))</f>
        <v/>
      </c>
      <c r="Q168" s="511"/>
      <c r="R168" s="511" t="str">
        <f>IF(Tabla1[[#This Row],[Insumos]]="","",_xlfn.XLOOKUP(Tabla1[[#This Row],[Insumos]],Tabla10[Insumo],Tabla10[InsumoAbrev],"",0))</f>
        <v/>
      </c>
    </row>
    <row r="169" spans="2:18" x14ac:dyDescent="0.25">
      <c r="B169" s="191" t="str">
        <f>IF('Formulario PPGR3'!$G169="","",CONCATENATE('Formulario PPGR3'!$C169,".",'Formulario PPGR3'!$D169,".",'Formulario PPGR3'!$E169,".",'Formulario PPGR3'!$F169))</f>
        <v/>
      </c>
      <c r="C169" s="191" t="str">
        <f>IF('Formulario PPGR3'!$G169="","",'Formulario PPGR1'!#REF!)</f>
        <v/>
      </c>
      <c r="D169" s="191" t="str">
        <f>IF('Formulario PPGR3'!$G169="","",'Formulario PPGR1'!#REF!)</f>
        <v/>
      </c>
      <c r="E169" s="191" t="str">
        <f>IF('Formulario PPGR3'!$G169="","",'Formulario PPGR1'!#REF!)</f>
        <v/>
      </c>
      <c r="F169" s="191" t="str">
        <f>IF('Formulario PPGR3'!$G169="","",'Formulario PPGR1'!#REF!)</f>
        <v/>
      </c>
      <c r="G169" s="190"/>
      <c r="H169" s="507" t="str" cm="1">
        <f t="array" ref="H169">IF(Tabla1[[#This Row],[Código_Actividad]]="","",_xlfn.XLOOKUP(Tabla1[[#This Row],[Código_Actividad]],CodigoActividad,Tabla2[Actividades Programables Presupuestables],"",0))</f>
        <v/>
      </c>
      <c r="I169" s="508" t="str">
        <f>IFERROR(VLOOKUP('Formulario PPGR3'!$G169,'Formulario PPGR2'!$H$19:$V$286,15,FALSE),"")</f>
        <v/>
      </c>
      <c r="J169" s="513"/>
      <c r="K169" s="512"/>
      <c r="L169" s="509" t="str">
        <f>IF(Tabla1[[#This Row],[Descripción]]="","",_xlfn.XLOOKUP(Tabla1[[#This Row],[Descripción]],Tabla10[Descripción],Tabla10[Unidad de Medida],"",0))</f>
        <v/>
      </c>
      <c r="M169" s="299"/>
      <c r="N169" s="525" t="str">
        <f>IF(Tabla1[[#This Row],[Descripción]]="","",_xlfn.XLOOKUP(Tabla1[[#This Row],[Descripción]],Tabla10[Descripción],Tabla10[Precio Unitario],0))</f>
        <v/>
      </c>
      <c r="O169" s="525" t="str">
        <f>IF(Tabla1[[#This Row],[Cantidad de Insumos]]="","",Tabla1[[#This Row],[Precio Unitario]]*Tabla1[[#This Row],[Cantidad de Insumos]])</f>
        <v/>
      </c>
      <c r="P169" s="510" t="str">
        <f>IF(Tabla1[[#This Row],[Descripción]]="","",_xlfn.XLOOKUP(Tabla1[[#This Row],[Descripción]],Tabla10[Descripción],Tabla10[CODIGO PRESUPUESTARIO],0))</f>
        <v/>
      </c>
      <c r="Q169" s="511"/>
      <c r="R169" s="511" t="str">
        <f>IF(Tabla1[[#This Row],[Insumos]]="","",_xlfn.XLOOKUP(Tabla1[[#This Row],[Insumos]],Tabla10[Insumo],Tabla10[InsumoAbrev],"",0))</f>
        <v/>
      </c>
    </row>
    <row r="170" spans="2:18" x14ac:dyDescent="0.25">
      <c r="B170" s="191" t="str">
        <f>IF('Formulario PPGR3'!$G170="","",CONCATENATE('Formulario PPGR3'!$C170,".",'Formulario PPGR3'!$D170,".",'Formulario PPGR3'!$E170,".",'Formulario PPGR3'!$F170))</f>
        <v/>
      </c>
      <c r="C170" s="191" t="str">
        <f>IF('Formulario PPGR3'!$G170="","",'Formulario PPGR1'!#REF!)</f>
        <v/>
      </c>
      <c r="D170" s="191" t="str">
        <f>IF('Formulario PPGR3'!$G170="","",'Formulario PPGR1'!#REF!)</f>
        <v/>
      </c>
      <c r="E170" s="191" t="str">
        <f>IF('Formulario PPGR3'!$G170="","",'Formulario PPGR1'!#REF!)</f>
        <v/>
      </c>
      <c r="F170" s="191" t="str">
        <f>IF('Formulario PPGR3'!$G170="","",'Formulario PPGR1'!#REF!)</f>
        <v/>
      </c>
      <c r="G170" s="190"/>
      <c r="H170" s="507" t="str" cm="1">
        <f t="array" ref="H170">IF(Tabla1[[#This Row],[Código_Actividad]]="","",_xlfn.XLOOKUP(Tabla1[[#This Row],[Código_Actividad]],CodigoActividad,Tabla2[Actividades Programables Presupuestables],"",0))</f>
        <v/>
      </c>
      <c r="I170" s="508" t="str">
        <f>IFERROR(VLOOKUP('Formulario PPGR3'!$G170,'Formulario PPGR2'!$H$19:$V$286,15,FALSE),"")</f>
        <v/>
      </c>
      <c r="J170" s="513"/>
      <c r="K170" s="512"/>
      <c r="L170" s="509" t="str">
        <f>IF(Tabla1[[#This Row],[Descripción]]="","",_xlfn.XLOOKUP(Tabla1[[#This Row],[Descripción]],Tabla10[Descripción],Tabla10[Unidad de Medida],"",0))</f>
        <v/>
      </c>
      <c r="M170" s="299"/>
      <c r="N170" s="525" t="str">
        <f>IF(Tabla1[[#This Row],[Descripción]]="","",_xlfn.XLOOKUP(Tabla1[[#This Row],[Descripción]],Tabla10[Descripción],Tabla10[Precio Unitario],0))</f>
        <v/>
      </c>
      <c r="O170" s="525" t="str">
        <f>IF(Tabla1[[#This Row],[Cantidad de Insumos]]="","",Tabla1[[#This Row],[Precio Unitario]]*Tabla1[[#This Row],[Cantidad de Insumos]])</f>
        <v/>
      </c>
      <c r="P170" s="510" t="str">
        <f>IF(Tabla1[[#This Row],[Descripción]]="","",_xlfn.XLOOKUP(Tabla1[[#This Row],[Descripción]],Tabla10[Descripción],Tabla10[CODIGO PRESUPUESTARIO],0))</f>
        <v/>
      </c>
      <c r="Q170" s="511"/>
      <c r="R170" s="511" t="str">
        <f>IF(Tabla1[[#This Row],[Insumos]]="","",_xlfn.XLOOKUP(Tabla1[[#This Row],[Insumos]],Tabla10[Insumo],Tabla10[InsumoAbrev],"",0))</f>
        <v/>
      </c>
    </row>
    <row r="171" spans="2:18" x14ac:dyDescent="0.25">
      <c r="B171" s="191" t="str">
        <f>IF('Formulario PPGR3'!$G171="","",CONCATENATE('Formulario PPGR3'!$C171,".",'Formulario PPGR3'!$D171,".",'Formulario PPGR3'!$E171,".",'Formulario PPGR3'!$F171))</f>
        <v/>
      </c>
      <c r="C171" s="191" t="str">
        <f>IF('Formulario PPGR3'!$G171="","",'Formulario PPGR1'!#REF!)</f>
        <v/>
      </c>
      <c r="D171" s="191" t="str">
        <f>IF('Formulario PPGR3'!$G171="","",'Formulario PPGR1'!#REF!)</f>
        <v/>
      </c>
      <c r="E171" s="191" t="str">
        <f>IF('Formulario PPGR3'!$G171="","",'Formulario PPGR1'!#REF!)</f>
        <v/>
      </c>
      <c r="F171" s="191" t="str">
        <f>IF('Formulario PPGR3'!$G171="","",'Formulario PPGR1'!#REF!)</f>
        <v/>
      </c>
      <c r="G171" s="190"/>
      <c r="H171" s="507" t="str" cm="1">
        <f t="array" ref="H171">IF(Tabla1[[#This Row],[Código_Actividad]]="","",_xlfn.XLOOKUP(Tabla1[[#This Row],[Código_Actividad]],CodigoActividad,Tabla2[Actividades Programables Presupuestables],"",0))</f>
        <v/>
      </c>
      <c r="I171" s="508" t="str">
        <f>IFERROR(VLOOKUP('Formulario PPGR3'!$G171,'Formulario PPGR2'!$H$19:$V$286,15,FALSE),"")</f>
        <v/>
      </c>
      <c r="J171" s="513"/>
      <c r="K171" s="512"/>
      <c r="L171" s="509" t="str">
        <f>IF(Tabla1[[#This Row],[Descripción]]="","",_xlfn.XLOOKUP(Tabla1[[#This Row],[Descripción]],Tabla10[Descripción],Tabla10[Unidad de Medida],"",0))</f>
        <v/>
      </c>
      <c r="M171" s="299"/>
      <c r="N171" s="525" t="str">
        <f>IF(Tabla1[[#This Row],[Descripción]]="","",_xlfn.XLOOKUP(Tabla1[[#This Row],[Descripción]],Tabla10[Descripción],Tabla10[Precio Unitario],0))</f>
        <v/>
      </c>
      <c r="O171" s="525" t="str">
        <f>IF(Tabla1[[#This Row],[Cantidad de Insumos]]="","",Tabla1[[#This Row],[Precio Unitario]]*Tabla1[[#This Row],[Cantidad de Insumos]])</f>
        <v/>
      </c>
      <c r="P171" s="510" t="str">
        <f>IF(Tabla1[[#This Row],[Descripción]]="","",_xlfn.XLOOKUP(Tabla1[[#This Row],[Descripción]],Tabla10[Descripción],Tabla10[CODIGO PRESUPUESTARIO],0))</f>
        <v/>
      </c>
      <c r="Q171" s="511"/>
      <c r="R171" s="511" t="str">
        <f>IF(Tabla1[[#This Row],[Insumos]]="","",_xlfn.XLOOKUP(Tabla1[[#This Row],[Insumos]],Tabla10[Insumo],Tabla10[InsumoAbrev],"",0))</f>
        <v/>
      </c>
    </row>
    <row r="172" spans="2:18" x14ac:dyDescent="0.25">
      <c r="B172" s="191" t="str">
        <f>IF('Formulario PPGR3'!$G172="","",CONCATENATE('Formulario PPGR3'!$C172,".",'Formulario PPGR3'!$D172,".",'Formulario PPGR3'!$E172,".",'Formulario PPGR3'!$F172))</f>
        <v/>
      </c>
      <c r="C172" s="191" t="str">
        <f>IF('Formulario PPGR3'!$G172="","",'Formulario PPGR1'!#REF!)</f>
        <v/>
      </c>
      <c r="D172" s="191" t="str">
        <f>IF('Formulario PPGR3'!$G172="","",'Formulario PPGR1'!#REF!)</f>
        <v/>
      </c>
      <c r="E172" s="191" t="str">
        <f>IF('Formulario PPGR3'!$G172="","",'Formulario PPGR1'!#REF!)</f>
        <v/>
      </c>
      <c r="F172" s="191" t="str">
        <f>IF('Formulario PPGR3'!$G172="","",'Formulario PPGR1'!#REF!)</f>
        <v/>
      </c>
      <c r="G172" s="190"/>
      <c r="H172" s="507" t="str" cm="1">
        <f t="array" ref="H172">IF(Tabla1[[#This Row],[Código_Actividad]]="","",_xlfn.XLOOKUP(Tabla1[[#This Row],[Código_Actividad]],CodigoActividad,Tabla2[Actividades Programables Presupuestables],"",0))</f>
        <v/>
      </c>
      <c r="I172" s="508" t="str">
        <f>IFERROR(VLOOKUP('Formulario PPGR3'!$G172,'Formulario PPGR2'!$H$19:$V$286,15,FALSE),"")</f>
        <v/>
      </c>
      <c r="J172" s="513"/>
      <c r="K172" s="512"/>
      <c r="L172" s="509" t="str">
        <f>IF(Tabla1[[#This Row],[Descripción]]="","",_xlfn.XLOOKUP(Tabla1[[#This Row],[Descripción]],Tabla10[Descripción],Tabla10[Unidad de Medida],"",0))</f>
        <v/>
      </c>
      <c r="M172" s="299"/>
      <c r="N172" s="525" t="str">
        <f>IF(Tabla1[[#This Row],[Descripción]]="","",_xlfn.XLOOKUP(Tabla1[[#This Row],[Descripción]],Tabla10[Descripción],Tabla10[Precio Unitario],0))</f>
        <v/>
      </c>
      <c r="O172" s="525" t="str">
        <f>IF(Tabla1[[#This Row],[Cantidad de Insumos]]="","",Tabla1[[#This Row],[Precio Unitario]]*Tabla1[[#This Row],[Cantidad de Insumos]])</f>
        <v/>
      </c>
      <c r="P172" s="510" t="str">
        <f>IF(Tabla1[[#This Row],[Descripción]]="","",_xlfn.XLOOKUP(Tabla1[[#This Row],[Descripción]],Tabla10[Descripción],Tabla10[CODIGO PRESUPUESTARIO],0))</f>
        <v/>
      </c>
      <c r="Q172" s="511"/>
      <c r="R172" s="511" t="str">
        <f>IF(Tabla1[[#This Row],[Insumos]]="","",_xlfn.XLOOKUP(Tabla1[[#This Row],[Insumos]],Tabla10[Insumo],Tabla10[InsumoAbrev],"",0))</f>
        <v/>
      </c>
    </row>
    <row r="173" spans="2:18" x14ac:dyDescent="0.25">
      <c r="B173" s="191" t="str">
        <f>IF('Formulario PPGR3'!$G173="","",CONCATENATE('Formulario PPGR3'!$C173,".",'Formulario PPGR3'!$D173,".",'Formulario PPGR3'!$E173,".",'Formulario PPGR3'!$F173))</f>
        <v/>
      </c>
      <c r="C173" s="191" t="str">
        <f>IF('Formulario PPGR3'!$G173="","",'Formulario PPGR1'!#REF!)</f>
        <v/>
      </c>
      <c r="D173" s="191" t="str">
        <f>IF('Formulario PPGR3'!$G173="","",'Formulario PPGR1'!#REF!)</f>
        <v/>
      </c>
      <c r="E173" s="191" t="str">
        <f>IF('Formulario PPGR3'!$G173="","",'Formulario PPGR1'!#REF!)</f>
        <v/>
      </c>
      <c r="F173" s="191" t="str">
        <f>IF('Formulario PPGR3'!$G173="","",'Formulario PPGR1'!#REF!)</f>
        <v/>
      </c>
      <c r="G173" s="190"/>
      <c r="H173" s="507" t="str" cm="1">
        <f t="array" ref="H173">IF(Tabla1[[#This Row],[Código_Actividad]]="","",_xlfn.XLOOKUP(Tabla1[[#This Row],[Código_Actividad]],CodigoActividad,Tabla2[Actividades Programables Presupuestables],"",0))</f>
        <v/>
      </c>
      <c r="I173" s="508" t="str">
        <f>IFERROR(VLOOKUP('Formulario PPGR3'!$G173,'Formulario PPGR2'!$H$19:$V$286,15,FALSE),"")</f>
        <v/>
      </c>
      <c r="J173" s="513"/>
      <c r="K173" s="512"/>
      <c r="L173" s="509" t="str">
        <f>IF(Tabla1[[#This Row],[Descripción]]="","",_xlfn.XLOOKUP(Tabla1[[#This Row],[Descripción]],Tabla10[Descripción],Tabla10[Unidad de Medida],"",0))</f>
        <v/>
      </c>
      <c r="M173" s="299"/>
      <c r="N173" s="525" t="str">
        <f>IF(Tabla1[[#This Row],[Descripción]]="","",_xlfn.XLOOKUP(Tabla1[[#This Row],[Descripción]],Tabla10[Descripción],Tabla10[Precio Unitario],0))</f>
        <v/>
      </c>
      <c r="O173" s="525" t="str">
        <f>IF(Tabla1[[#This Row],[Cantidad de Insumos]]="","",Tabla1[[#This Row],[Precio Unitario]]*Tabla1[[#This Row],[Cantidad de Insumos]])</f>
        <v/>
      </c>
      <c r="P173" s="510" t="str">
        <f>IF(Tabla1[[#This Row],[Descripción]]="","",_xlfn.XLOOKUP(Tabla1[[#This Row],[Descripción]],Tabla10[Descripción],Tabla10[CODIGO PRESUPUESTARIO],0))</f>
        <v/>
      </c>
      <c r="Q173" s="511"/>
      <c r="R173" s="511" t="str">
        <f>IF(Tabla1[[#This Row],[Insumos]]="","",_xlfn.XLOOKUP(Tabla1[[#This Row],[Insumos]],Tabla10[Insumo],Tabla10[InsumoAbrev],"",0))</f>
        <v/>
      </c>
    </row>
    <row r="174" spans="2:18" x14ac:dyDescent="0.25">
      <c r="B174" s="191" t="str">
        <f>IF('Formulario PPGR3'!$G174="","",CONCATENATE('Formulario PPGR3'!$C174,".",'Formulario PPGR3'!$D174,".",'Formulario PPGR3'!$E174,".",'Formulario PPGR3'!$F174))</f>
        <v/>
      </c>
      <c r="C174" s="191" t="str">
        <f>IF('Formulario PPGR3'!$G174="","",'Formulario PPGR1'!#REF!)</f>
        <v/>
      </c>
      <c r="D174" s="191" t="str">
        <f>IF('Formulario PPGR3'!$G174="","",'Formulario PPGR1'!#REF!)</f>
        <v/>
      </c>
      <c r="E174" s="191" t="str">
        <f>IF('Formulario PPGR3'!$G174="","",'Formulario PPGR1'!#REF!)</f>
        <v/>
      </c>
      <c r="F174" s="191" t="str">
        <f>IF('Formulario PPGR3'!$G174="","",'Formulario PPGR1'!#REF!)</f>
        <v/>
      </c>
      <c r="G174" s="190"/>
      <c r="H174" s="507" t="str" cm="1">
        <f t="array" ref="H174">IF(Tabla1[[#This Row],[Código_Actividad]]="","",_xlfn.XLOOKUP(Tabla1[[#This Row],[Código_Actividad]],CodigoActividad,Tabla2[Actividades Programables Presupuestables],"",0))</f>
        <v/>
      </c>
      <c r="I174" s="508" t="str">
        <f>IFERROR(VLOOKUP('Formulario PPGR3'!$G174,'Formulario PPGR2'!$H$19:$V$286,15,FALSE),"")</f>
        <v/>
      </c>
      <c r="J174" s="513"/>
      <c r="K174" s="512"/>
      <c r="L174" s="509" t="str">
        <f>IF(Tabla1[[#This Row],[Descripción]]="","",_xlfn.XLOOKUP(Tabla1[[#This Row],[Descripción]],Tabla10[Descripción],Tabla10[Unidad de Medida],"",0))</f>
        <v/>
      </c>
      <c r="M174" s="299"/>
      <c r="N174" s="525" t="str">
        <f>IF(Tabla1[[#This Row],[Descripción]]="","",_xlfn.XLOOKUP(Tabla1[[#This Row],[Descripción]],Tabla10[Descripción],Tabla10[Precio Unitario],0))</f>
        <v/>
      </c>
      <c r="O174" s="525" t="str">
        <f>IF(Tabla1[[#This Row],[Cantidad de Insumos]]="","",Tabla1[[#This Row],[Precio Unitario]]*Tabla1[[#This Row],[Cantidad de Insumos]])</f>
        <v/>
      </c>
      <c r="P174" s="510" t="str">
        <f>IF(Tabla1[[#This Row],[Descripción]]="","",_xlfn.XLOOKUP(Tabla1[[#This Row],[Descripción]],Tabla10[Descripción],Tabla10[CODIGO PRESUPUESTARIO],0))</f>
        <v/>
      </c>
      <c r="Q174" s="511"/>
      <c r="R174" s="511" t="str">
        <f>IF(Tabla1[[#This Row],[Insumos]]="","",_xlfn.XLOOKUP(Tabla1[[#This Row],[Insumos]],Tabla10[Insumo],Tabla10[InsumoAbrev],"",0))</f>
        <v/>
      </c>
    </row>
    <row r="175" spans="2:18" x14ac:dyDescent="0.25">
      <c r="B175" s="191" t="str">
        <f>IF('Formulario PPGR3'!$G175="","",CONCATENATE('Formulario PPGR3'!$C175,".",'Formulario PPGR3'!$D175,".",'Formulario PPGR3'!$E175,".",'Formulario PPGR3'!$F175))</f>
        <v/>
      </c>
      <c r="C175" s="191" t="str">
        <f>IF('Formulario PPGR3'!$G175="","",'Formulario PPGR1'!#REF!)</f>
        <v/>
      </c>
      <c r="D175" s="191" t="str">
        <f>IF('Formulario PPGR3'!$G175="","",'Formulario PPGR1'!#REF!)</f>
        <v/>
      </c>
      <c r="E175" s="191" t="str">
        <f>IF('Formulario PPGR3'!$G175="","",'Formulario PPGR1'!#REF!)</f>
        <v/>
      </c>
      <c r="F175" s="191" t="str">
        <f>IF('Formulario PPGR3'!$G175="","",'Formulario PPGR1'!#REF!)</f>
        <v/>
      </c>
      <c r="G175" s="190"/>
      <c r="H175" s="507" t="str" cm="1">
        <f t="array" ref="H175">IF(Tabla1[[#This Row],[Código_Actividad]]="","",_xlfn.XLOOKUP(Tabla1[[#This Row],[Código_Actividad]],CodigoActividad,Tabla2[Actividades Programables Presupuestables],"",0))</f>
        <v/>
      </c>
      <c r="I175" s="508" t="str">
        <f>IFERROR(VLOOKUP('Formulario PPGR3'!$G175,'Formulario PPGR2'!$H$19:$V$286,15,FALSE),"")</f>
        <v/>
      </c>
      <c r="J175" s="513"/>
      <c r="K175" s="512"/>
      <c r="L175" s="509" t="str">
        <f>IF(Tabla1[[#This Row],[Descripción]]="","",_xlfn.XLOOKUP(Tabla1[[#This Row],[Descripción]],Tabla10[Descripción],Tabla10[Unidad de Medida],"",0))</f>
        <v/>
      </c>
      <c r="M175" s="299"/>
      <c r="N175" s="525" t="str">
        <f>IF(Tabla1[[#This Row],[Descripción]]="","",_xlfn.XLOOKUP(Tabla1[[#This Row],[Descripción]],Tabla10[Descripción],Tabla10[Precio Unitario],0))</f>
        <v/>
      </c>
      <c r="O175" s="525" t="str">
        <f>IF(Tabla1[[#This Row],[Cantidad de Insumos]]="","",Tabla1[[#This Row],[Precio Unitario]]*Tabla1[[#This Row],[Cantidad de Insumos]])</f>
        <v/>
      </c>
      <c r="P175" s="510" t="str">
        <f>IF(Tabla1[[#This Row],[Descripción]]="","",_xlfn.XLOOKUP(Tabla1[[#This Row],[Descripción]],Tabla10[Descripción],Tabla10[CODIGO PRESUPUESTARIO],0))</f>
        <v/>
      </c>
      <c r="Q175" s="511"/>
      <c r="R175" s="511" t="str">
        <f>IF(Tabla1[[#This Row],[Insumos]]="","",_xlfn.XLOOKUP(Tabla1[[#This Row],[Insumos]],Tabla10[Insumo],Tabla10[InsumoAbrev],"",0))</f>
        <v/>
      </c>
    </row>
    <row r="176" spans="2:18" x14ac:dyDescent="0.25">
      <c r="B176" s="191" t="str">
        <f>IF('Formulario PPGR3'!$G176="","",CONCATENATE('Formulario PPGR3'!$C176,".",'Formulario PPGR3'!$D176,".",'Formulario PPGR3'!$E176,".",'Formulario PPGR3'!$F176))</f>
        <v/>
      </c>
      <c r="C176" s="191" t="str">
        <f>IF('Formulario PPGR3'!$G176="","",'Formulario PPGR1'!#REF!)</f>
        <v/>
      </c>
      <c r="D176" s="191" t="str">
        <f>IF('Formulario PPGR3'!$G176="","",'Formulario PPGR1'!#REF!)</f>
        <v/>
      </c>
      <c r="E176" s="191" t="str">
        <f>IF('Formulario PPGR3'!$G176="","",'Formulario PPGR1'!#REF!)</f>
        <v/>
      </c>
      <c r="F176" s="191" t="str">
        <f>IF('Formulario PPGR3'!$G176="","",'Formulario PPGR1'!#REF!)</f>
        <v/>
      </c>
      <c r="G176" s="190"/>
      <c r="H176" s="507" t="str" cm="1">
        <f t="array" ref="H176">IF(Tabla1[[#This Row],[Código_Actividad]]="","",_xlfn.XLOOKUP(Tabla1[[#This Row],[Código_Actividad]],CodigoActividad,Tabla2[Actividades Programables Presupuestables],"",0))</f>
        <v/>
      </c>
      <c r="I176" s="508" t="str">
        <f>IFERROR(VLOOKUP('Formulario PPGR3'!$G176,'Formulario PPGR2'!$H$19:$V$286,15,FALSE),"")</f>
        <v/>
      </c>
      <c r="J176" s="513"/>
      <c r="K176" s="512"/>
      <c r="L176" s="509" t="str">
        <f>IF(Tabla1[[#This Row],[Descripción]]="","",_xlfn.XLOOKUP(Tabla1[[#This Row],[Descripción]],Tabla10[Descripción],Tabla10[Unidad de Medida],"",0))</f>
        <v/>
      </c>
      <c r="M176" s="299"/>
      <c r="N176" s="525" t="str">
        <f>IF(Tabla1[[#This Row],[Descripción]]="","",_xlfn.XLOOKUP(Tabla1[[#This Row],[Descripción]],Tabla10[Descripción],Tabla10[Precio Unitario],0))</f>
        <v/>
      </c>
      <c r="O176" s="525" t="str">
        <f>IF(Tabla1[[#This Row],[Cantidad de Insumos]]="","",Tabla1[[#This Row],[Precio Unitario]]*Tabla1[[#This Row],[Cantidad de Insumos]])</f>
        <v/>
      </c>
      <c r="P176" s="510" t="str">
        <f>IF(Tabla1[[#This Row],[Descripción]]="","",_xlfn.XLOOKUP(Tabla1[[#This Row],[Descripción]],Tabla10[Descripción],Tabla10[CODIGO PRESUPUESTARIO],0))</f>
        <v/>
      </c>
      <c r="Q176" s="511"/>
      <c r="R176" s="511" t="str">
        <f>IF(Tabla1[[#This Row],[Insumos]]="","",_xlfn.XLOOKUP(Tabla1[[#This Row],[Insumos]],Tabla10[Insumo],Tabla10[InsumoAbrev],"",0))</f>
        <v/>
      </c>
    </row>
    <row r="177" spans="2:18" x14ac:dyDescent="0.25">
      <c r="B177" s="191" t="str">
        <f>IF('Formulario PPGR3'!$G177="","",CONCATENATE('Formulario PPGR3'!$C177,".",'Formulario PPGR3'!$D177,".",'Formulario PPGR3'!$E177,".",'Formulario PPGR3'!$F177))</f>
        <v/>
      </c>
      <c r="C177" s="191" t="str">
        <f>IF('Formulario PPGR3'!$G177="","",'Formulario PPGR1'!#REF!)</f>
        <v/>
      </c>
      <c r="D177" s="191" t="str">
        <f>IF('Formulario PPGR3'!$G177="","",'Formulario PPGR1'!#REF!)</f>
        <v/>
      </c>
      <c r="E177" s="191" t="str">
        <f>IF('Formulario PPGR3'!$G177="","",'Formulario PPGR1'!#REF!)</f>
        <v/>
      </c>
      <c r="F177" s="191" t="str">
        <f>IF('Formulario PPGR3'!$G177="","",'Formulario PPGR1'!#REF!)</f>
        <v/>
      </c>
      <c r="G177" s="190"/>
      <c r="H177" s="507" t="str" cm="1">
        <f t="array" ref="H177">IF(Tabla1[[#This Row],[Código_Actividad]]="","",_xlfn.XLOOKUP(Tabla1[[#This Row],[Código_Actividad]],CodigoActividad,Tabla2[Actividades Programables Presupuestables],"",0))</f>
        <v/>
      </c>
      <c r="I177" s="508" t="str">
        <f>IFERROR(VLOOKUP('Formulario PPGR3'!$G177,'Formulario PPGR2'!$H$19:$V$286,15,FALSE),"")</f>
        <v/>
      </c>
      <c r="J177" s="513"/>
      <c r="K177" s="512"/>
      <c r="L177" s="509" t="str">
        <f>IF(Tabla1[[#This Row],[Descripción]]="","",_xlfn.XLOOKUP(Tabla1[[#This Row],[Descripción]],Tabla10[Descripción],Tabla10[Unidad de Medida],"",0))</f>
        <v/>
      </c>
      <c r="M177" s="299"/>
      <c r="N177" s="525" t="str">
        <f>IF(Tabla1[[#This Row],[Descripción]]="","",_xlfn.XLOOKUP(Tabla1[[#This Row],[Descripción]],Tabla10[Descripción],Tabla10[Precio Unitario],0))</f>
        <v/>
      </c>
      <c r="O177" s="525" t="str">
        <f>IF(Tabla1[[#This Row],[Cantidad de Insumos]]="","",Tabla1[[#This Row],[Precio Unitario]]*Tabla1[[#This Row],[Cantidad de Insumos]])</f>
        <v/>
      </c>
      <c r="P177" s="510" t="str">
        <f>IF(Tabla1[[#This Row],[Descripción]]="","",_xlfn.XLOOKUP(Tabla1[[#This Row],[Descripción]],Tabla10[Descripción],Tabla10[CODIGO PRESUPUESTARIO],0))</f>
        <v/>
      </c>
      <c r="Q177" s="511"/>
      <c r="R177" s="511" t="str">
        <f>IF(Tabla1[[#This Row],[Insumos]]="","",_xlfn.XLOOKUP(Tabla1[[#This Row],[Insumos]],Tabla10[Insumo],Tabla10[InsumoAbrev],"",0))</f>
        <v/>
      </c>
    </row>
    <row r="178" spans="2:18" x14ac:dyDescent="0.25">
      <c r="B178" s="191" t="str">
        <f>IF('Formulario PPGR3'!$G178="","",CONCATENATE('Formulario PPGR3'!$C178,".",'Formulario PPGR3'!$D178,".",'Formulario PPGR3'!$E178,".",'Formulario PPGR3'!$F178))</f>
        <v/>
      </c>
      <c r="C178" s="191" t="str">
        <f>IF('Formulario PPGR3'!$G178="","",'Formulario PPGR1'!#REF!)</f>
        <v/>
      </c>
      <c r="D178" s="191" t="str">
        <f>IF('Formulario PPGR3'!$G178="","",'Formulario PPGR1'!#REF!)</f>
        <v/>
      </c>
      <c r="E178" s="191" t="str">
        <f>IF('Formulario PPGR3'!$G178="","",'Formulario PPGR1'!#REF!)</f>
        <v/>
      </c>
      <c r="F178" s="191" t="str">
        <f>IF('Formulario PPGR3'!$G178="","",'Formulario PPGR1'!#REF!)</f>
        <v/>
      </c>
      <c r="G178" s="190"/>
      <c r="H178" s="507" t="str" cm="1">
        <f t="array" ref="H178">IF(Tabla1[[#This Row],[Código_Actividad]]="","",_xlfn.XLOOKUP(Tabla1[[#This Row],[Código_Actividad]],CodigoActividad,Tabla2[Actividades Programables Presupuestables],"",0))</f>
        <v/>
      </c>
      <c r="I178" s="508" t="str">
        <f>IFERROR(VLOOKUP('Formulario PPGR3'!$G178,'Formulario PPGR2'!$H$19:$V$286,15,FALSE),"")</f>
        <v/>
      </c>
      <c r="J178" s="513"/>
      <c r="K178" s="512"/>
      <c r="L178" s="509" t="str">
        <f>IF(Tabla1[[#This Row],[Descripción]]="","",_xlfn.XLOOKUP(Tabla1[[#This Row],[Descripción]],Tabla10[Descripción],Tabla10[Unidad de Medida],"",0))</f>
        <v/>
      </c>
      <c r="M178" s="299"/>
      <c r="N178" s="525" t="str">
        <f>IF(Tabla1[[#This Row],[Descripción]]="","",_xlfn.XLOOKUP(Tabla1[[#This Row],[Descripción]],Tabla10[Descripción],Tabla10[Precio Unitario],0))</f>
        <v/>
      </c>
      <c r="O178" s="525" t="str">
        <f>IF(Tabla1[[#This Row],[Cantidad de Insumos]]="","",Tabla1[[#This Row],[Precio Unitario]]*Tabla1[[#This Row],[Cantidad de Insumos]])</f>
        <v/>
      </c>
      <c r="P178" s="510" t="str">
        <f>IF(Tabla1[[#This Row],[Descripción]]="","",_xlfn.XLOOKUP(Tabla1[[#This Row],[Descripción]],Tabla10[Descripción],Tabla10[CODIGO PRESUPUESTARIO],0))</f>
        <v/>
      </c>
      <c r="Q178" s="511"/>
      <c r="R178" s="511" t="str">
        <f>IF(Tabla1[[#This Row],[Insumos]]="","",_xlfn.XLOOKUP(Tabla1[[#This Row],[Insumos]],Tabla10[Insumo],Tabla10[InsumoAbrev],"",0))</f>
        <v/>
      </c>
    </row>
    <row r="179" spans="2:18" x14ac:dyDescent="0.25">
      <c r="B179" s="191" t="str">
        <f>IF('Formulario PPGR3'!$G179="","",CONCATENATE('Formulario PPGR3'!$C179,".",'Formulario PPGR3'!$D179,".",'Formulario PPGR3'!$E179,".",'Formulario PPGR3'!$F179))</f>
        <v/>
      </c>
      <c r="C179" s="191" t="str">
        <f>IF('Formulario PPGR3'!$G179="","",'Formulario PPGR1'!#REF!)</f>
        <v/>
      </c>
      <c r="D179" s="191" t="str">
        <f>IF('Formulario PPGR3'!$G179="","",'Formulario PPGR1'!#REF!)</f>
        <v/>
      </c>
      <c r="E179" s="191" t="str">
        <f>IF('Formulario PPGR3'!$G179="","",'Formulario PPGR1'!#REF!)</f>
        <v/>
      </c>
      <c r="F179" s="191" t="str">
        <f>IF('Formulario PPGR3'!$G179="","",'Formulario PPGR1'!#REF!)</f>
        <v/>
      </c>
      <c r="G179" s="190"/>
      <c r="H179" s="507" t="str" cm="1">
        <f t="array" ref="H179">IF(Tabla1[[#This Row],[Código_Actividad]]="","",_xlfn.XLOOKUP(Tabla1[[#This Row],[Código_Actividad]],CodigoActividad,Tabla2[Actividades Programables Presupuestables],"",0))</f>
        <v/>
      </c>
      <c r="I179" s="508" t="str">
        <f>IFERROR(VLOOKUP('Formulario PPGR3'!$G179,'Formulario PPGR2'!$H$19:$V$286,15,FALSE),"")</f>
        <v/>
      </c>
      <c r="J179" s="513"/>
      <c r="K179" s="512"/>
      <c r="L179" s="509" t="str">
        <f>IF(Tabla1[[#This Row],[Descripción]]="","",_xlfn.XLOOKUP(Tabla1[[#This Row],[Descripción]],Tabla10[Descripción],Tabla10[Unidad de Medida],"",0))</f>
        <v/>
      </c>
      <c r="M179" s="299"/>
      <c r="N179" s="525" t="str">
        <f>IF(Tabla1[[#This Row],[Descripción]]="","",_xlfn.XLOOKUP(Tabla1[[#This Row],[Descripción]],Tabla10[Descripción],Tabla10[Precio Unitario],0))</f>
        <v/>
      </c>
      <c r="O179" s="525" t="str">
        <f>IF(Tabla1[[#This Row],[Cantidad de Insumos]]="","",Tabla1[[#This Row],[Precio Unitario]]*Tabla1[[#This Row],[Cantidad de Insumos]])</f>
        <v/>
      </c>
      <c r="P179" s="510" t="str">
        <f>IF(Tabla1[[#This Row],[Descripción]]="","",_xlfn.XLOOKUP(Tabla1[[#This Row],[Descripción]],Tabla10[Descripción],Tabla10[CODIGO PRESUPUESTARIO],0))</f>
        <v/>
      </c>
      <c r="Q179" s="511"/>
      <c r="R179" s="511" t="str">
        <f>IF(Tabla1[[#This Row],[Insumos]]="","",_xlfn.XLOOKUP(Tabla1[[#This Row],[Insumos]],Tabla10[Insumo],Tabla10[InsumoAbrev],"",0))</f>
        <v/>
      </c>
    </row>
    <row r="180" spans="2:18" x14ac:dyDescent="0.25">
      <c r="B180" s="191" t="str">
        <f>IF('Formulario PPGR3'!$G180="","",CONCATENATE('Formulario PPGR3'!$C180,".",'Formulario PPGR3'!$D180,".",'Formulario PPGR3'!$E180,".",'Formulario PPGR3'!$F180))</f>
        <v/>
      </c>
      <c r="C180" s="191" t="str">
        <f>IF('Formulario PPGR3'!$G180="","",'Formulario PPGR1'!#REF!)</f>
        <v/>
      </c>
      <c r="D180" s="191" t="str">
        <f>IF('Formulario PPGR3'!$G180="","",'Formulario PPGR1'!#REF!)</f>
        <v/>
      </c>
      <c r="E180" s="191" t="str">
        <f>IF('Formulario PPGR3'!$G180="","",'Formulario PPGR1'!#REF!)</f>
        <v/>
      </c>
      <c r="F180" s="191" t="str">
        <f>IF('Formulario PPGR3'!$G180="","",'Formulario PPGR1'!#REF!)</f>
        <v/>
      </c>
      <c r="G180" s="190"/>
      <c r="H180" s="507" t="str" cm="1">
        <f t="array" ref="H180">IF(Tabla1[[#This Row],[Código_Actividad]]="","",_xlfn.XLOOKUP(Tabla1[[#This Row],[Código_Actividad]],CodigoActividad,Tabla2[Actividades Programables Presupuestables],"",0))</f>
        <v/>
      </c>
      <c r="I180" s="508" t="str">
        <f>IFERROR(VLOOKUP('Formulario PPGR3'!$G180,'Formulario PPGR2'!$H$19:$V$286,15,FALSE),"")</f>
        <v/>
      </c>
      <c r="J180" s="513"/>
      <c r="K180" s="512"/>
      <c r="L180" s="509" t="str">
        <f>IF(Tabla1[[#This Row],[Descripción]]="","",_xlfn.XLOOKUP(Tabla1[[#This Row],[Descripción]],Tabla10[Descripción],Tabla10[Unidad de Medida],"",0))</f>
        <v/>
      </c>
      <c r="M180" s="299"/>
      <c r="N180" s="525" t="str">
        <f>IF(Tabla1[[#This Row],[Descripción]]="","",_xlfn.XLOOKUP(Tabla1[[#This Row],[Descripción]],Tabla10[Descripción],Tabla10[Precio Unitario],0))</f>
        <v/>
      </c>
      <c r="O180" s="525" t="str">
        <f>IF(Tabla1[[#This Row],[Cantidad de Insumos]]="","",Tabla1[[#This Row],[Precio Unitario]]*Tabla1[[#This Row],[Cantidad de Insumos]])</f>
        <v/>
      </c>
      <c r="P180" s="510" t="str">
        <f>IF(Tabla1[[#This Row],[Descripción]]="","",_xlfn.XLOOKUP(Tabla1[[#This Row],[Descripción]],Tabla10[Descripción],Tabla10[CODIGO PRESUPUESTARIO],0))</f>
        <v/>
      </c>
      <c r="Q180" s="511"/>
      <c r="R180" s="511" t="str">
        <f>IF(Tabla1[[#This Row],[Insumos]]="","",_xlfn.XLOOKUP(Tabla1[[#This Row],[Insumos]],Tabla10[Insumo],Tabla10[InsumoAbrev],"",0))</f>
        <v/>
      </c>
    </row>
    <row r="181" spans="2:18" x14ac:dyDescent="0.25">
      <c r="B181" s="191" t="str">
        <f>IF('Formulario PPGR3'!$G181="","",CONCATENATE('Formulario PPGR3'!$C181,".",'Formulario PPGR3'!$D181,".",'Formulario PPGR3'!$E181,".",'Formulario PPGR3'!$F181))</f>
        <v/>
      </c>
      <c r="C181" s="191" t="str">
        <f>IF('Formulario PPGR3'!$G181="","",'Formulario PPGR1'!#REF!)</f>
        <v/>
      </c>
      <c r="D181" s="191" t="str">
        <f>IF('Formulario PPGR3'!$G181="","",'Formulario PPGR1'!#REF!)</f>
        <v/>
      </c>
      <c r="E181" s="191" t="str">
        <f>IF('Formulario PPGR3'!$G181="","",'Formulario PPGR1'!#REF!)</f>
        <v/>
      </c>
      <c r="F181" s="191" t="str">
        <f>IF('Formulario PPGR3'!$G181="","",'Formulario PPGR1'!#REF!)</f>
        <v/>
      </c>
      <c r="G181" s="190"/>
      <c r="H181" s="507" t="str" cm="1">
        <f t="array" ref="H181">IF(Tabla1[[#This Row],[Código_Actividad]]="","",_xlfn.XLOOKUP(Tabla1[[#This Row],[Código_Actividad]],CodigoActividad,Tabla2[Actividades Programables Presupuestables],"",0))</f>
        <v/>
      </c>
      <c r="I181" s="508" t="str">
        <f>IFERROR(VLOOKUP('Formulario PPGR3'!$G181,'Formulario PPGR2'!$H$19:$V$286,15,FALSE),"")</f>
        <v/>
      </c>
      <c r="J181" s="513"/>
      <c r="K181" s="512"/>
      <c r="L181" s="509" t="str">
        <f>IF(Tabla1[[#This Row],[Descripción]]="","",_xlfn.XLOOKUP(Tabla1[[#This Row],[Descripción]],Tabla10[Descripción],Tabla10[Unidad de Medida],"",0))</f>
        <v/>
      </c>
      <c r="M181" s="299"/>
      <c r="N181" s="525" t="str">
        <f>IF(Tabla1[[#This Row],[Descripción]]="","",_xlfn.XLOOKUP(Tabla1[[#This Row],[Descripción]],Tabla10[Descripción],Tabla10[Precio Unitario],0))</f>
        <v/>
      </c>
      <c r="O181" s="525" t="str">
        <f>IF(Tabla1[[#This Row],[Cantidad de Insumos]]="","",Tabla1[[#This Row],[Precio Unitario]]*Tabla1[[#This Row],[Cantidad de Insumos]])</f>
        <v/>
      </c>
      <c r="P181" s="510" t="str">
        <f>IF(Tabla1[[#This Row],[Descripción]]="","",_xlfn.XLOOKUP(Tabla1[[#This Row],[Descripción]],Tabla10[Descripción],Tabla10[CODIGO PRESUPUESTARIO],0))</f>
        <v/>
      </c>
      <c r="Q181" s="511"/>
      <c r="R181" s="511" t="str">
        <f>IF(Tabla1[[#This Row],[Insumos]]="","",_xlfn.XLOOKUP(Tabla1[[#This Row],[Insumos]],Tabla10[Insumo],Tabla10[InsumoAbrev],"",0))</f>
        <v/>
      </c>
    </row>
    <row r="182" spans="2:18" x14ac:dyDescent="0.25">
      <c r="B182" s="191" t="str">
        <f>IF('Formulario PPGR3'!$G182="","",CONCATENATE('Formulario PPGR3'!$C182,".",'Formulario PPGR3'!$D182,".",'Formulario PPGR3'!$E182,".",'Formulario PPGR3'!$F182))</f>
        <v/>
      </c>
      <c r="C182" s="191" t="str">
        <f>IF('Formulario PPGR3'!$G182="","",'Formulario PPGR1'!#REF!)</f>
        <v/>
      </c>
      <c r="D182" s="191" t="str">
        <f>IF('Formulario PPGR3'!$G182="","",'Formulario PPGR1'!#REF!)</f>
        <v/>
      </c>
      <c r="E182" s="191" t="str">
        <f>IF('Formulario PPGR3'!$G182="","",'Formulario PPGR1'!#REF!)</f>
        <v/>
      </c>
      <c r="F182" s="191" t="str">
        <f>IF('Formulario PPGR3'!$G182="","",'Formulario PPGR1'!#REF!)</f>
        <v/>
      </c>
      <c r="G182" s="190"/>
      <c r="H182" s="507" t="str" cm="1">
        <f t="array" ref="H182">IF(Tabla1[[#This Row],[Código_Actividad]]="","",_xlfn.XLOOKUP(Tabla1[[#This Row],[Código_Actividad]],CodigoActividad,Tabla2[Actividades Programables Presupuestables],"",0))</f>
        <v/>
      </c>
      <c r="I182" s="508" t="str">
        <f>IFERROR(VLOOKUP('Formulario PPGR3'!$G182,'Formulario PPGR2'!$H$19:$V$286,15,FALSE),"")</f>
        <v/>
      </c>
      <c r="J182" s="513"/>
      <c r="K182" s="512"/>
      <c r="L182" s="509" t="str">
        <f>IF(Tabla1[[#This Row],[Descripción]]="","",_xlfn.XLOOKUP(Tabla1[[#This Row],[Descripción]],Tabla10[Descripción],Tabla10[Unidad de Medida],"",0))</f>
        <v/>
      </c>
      <c r="M182" s="299"/>
      <c r="N182" s="525" t="str">
        <f>IF(Tabla1[[#This Row],[Descripción]]="","",_xlfn.XLOOKUP(Tabla1[[#This Row],[Descripción]],Tabla10[Descripción],Tabla10[Precio Unitario],0))</f>
        <v/>
      </c>
      <c r="O182" s="525" t="str">
        <f>IF(Tabla1[[#This Row],[Cantidad de Insumos]]="","",Tabla1[[#This Row],[Precio Unitario]]*Tabla1[[#This Row],[Cantidad de Insumos]])</f>
        <v/>
      </c>
      <c r="P182" s="510" t="str">
        <f>IF(Tabla1[[#This Row],[Descripción]]="","",_xlfn.XLOOKUP(Tabla1[[#This Row],[Descripción]],Tabla10[Descripción],Tabla10[CODIGO PRESUPUESTARIO],0))</f>
        <v/>
      </c>
      <c r="Q182" s="511"/>
      <c r="R182" s="511" t="str">
        <f>IF(Tabla1[[#This Row],[Insumos]]="","",_xlfn.XLOOKUP(Tabla1[[#This Row],[Insumos]],Tabla10[Insumo],Tabla10[InsumoAbrev],"",0))</f>
        <v/>
      </c>
    </row>
    <row r="183" spans="2:18" x14ac:dyDescent="0.25">
      <c r="B183" s="191" t="str">
        <f>IF('Formulario PPGR3'!$G183="","",CONCATENATE('Formulario PPGR3'!$C183,".",'Formulario PPGR3'!$D183,".",'Formulario PPGR3'!$E183,".",'Formulario PPGR3'!$F183))</f>
        <v/>
      </c>
      <c r="C183" s="191" t="str">
        <f>IF('Formulario PPGR3'!$G183="","",'Formulario PPGR1'!#REF!)</f>
        <v/>
      </c>
      <c r="D183" s="191" t="str">
        <f>IF('Formulario PPGR3'!$G183="","",'Formulario PPGR1'!#REF!)</f>
        <v/>
      </c>
      <c r="E183" s="191" t="str">
        <f>IF('Formulario PPGR3'!$G183="","",'Formulario PPGR1'!#REF!)</f>
        <v/>
      </c>
      <c r="F183" s="191" t="str">
        <f>IF('Formulario PPGR3'!$G183="","",'Formulario PPGR1'!#REF!)</f>
        <v/>
      </c>
      <c r="G183" s="190"/>
      <c r="H183" s="507" t="str" cm="1">
        <f t="array" ref="H183">IF(Tabla1[[#This Row],[Código_Actividad]]="","",_xlfn.XLOOKUP(Tabla1[[#This Row],[Código_Actividad]],CodigoActividad,Tabla2[Actividades Programables Presupuestables],"",0))</f>
        <v/>
      </c>
      <c r="I183" s="508" t="str">
        <f>IFERROR(VLOOKUP('Formulario PPGR3'!$G183,'Formulario PPGR2'!$H$19:$V$286,15,FALSE),"")</f>
        <v/>
      </c>
      <c r="J183" s="513"/>
      <c r="K183" s="512"/>
      <c r="L183" s="509" t="str">
        <f>IF(Tabla1[[#This Row],[Descripción]]="","",_xlfn.XLOOKUP(Tabla1[[#This Row],[Descripción]],Tabla10[Descripción],Tabla10[Unidad de Medida],"",0))</f>
        <v/>
      </c>
      <c r="M183" s="299"/>
      <c r="N183" s="525" t="str">
        <f>IF(Tabla1[[#This Row],[Descripción]]="","",_xlfn.XLOOKUP(Tabla1[[#This Row],[Descripción]],Tabla10[Descripción],Tabla10[Precio Unitario],0))</f>
        <v/>
      </c>
      <c r="O183" s="525" t="str">
        <f>IF(Tabla1[[#This Row],[Cantidad de Insumos]]="","",Tabla1[[#This Row],[Precio Unitario]]*Tabla1[[#This Row],[Cantidad de Insumos]])</f>
        <v/>
      </c>
      <c r="P183" s="510" t="str">
        <f>IF(Tabla1[[#This Row],[Descripción]]="","",_xlfn.XLOOKUP(Tabla1[[#This Row],[Descripción]],Tabla10[Descripción],Tabla10[CODIGO PRESUPUESTARIO],0))</f>
        <v/>
      </c>
      <c r="Q183" s="511"/>
      <c r="R183" s="511" t="str">
        <f>IF(Tabla1[[#This Row],[Insumos]]="","",_xlfn.XLOOKUP(Tabla1[[#This Row],[Insumos]],Tabla10[Insumo],Tabla10[InsumoAbrev],"",0))</f>
        <v/>
      </c>
    </row>
    <row r="184" spans="2:18" x14ac:dyDescent="0.25">
      <c r="B184" s="191" t="str">
        <f>IF('Formulario PPGR3'!$G184="","",CONCATENATE('Formulario PPGR3'!$C184,".",'Formulario PPGR3'!$D184,".",'Formulario PPGR3'!$E184,".",'Formulario PPGR3'!$F184))</f>
        <v/>
      </c>
      <c r="C184" s="191" t="str">
        <f>IF('Formulario PPGR3'!$G184="","",'Formulario PPGR1'!#REF!)</f>
        <v/>
      </c>
      <c r="D184" s="191" t="str">
        <f>IF('Formulario PPGR3'!$G184="","",'Formulario PPGR1'!#REF!)</f>
        <v/>
      </c>
      <c r="E184" s="191" t="str">
        <f>IF('Formulario PPGR3'!$G184="","",'Formulario PPGR1'!#REF!)</f>
        <v/>
      </c>
      <c r="F184" s="191" t="str">
        <f>IF('Formulario PPGR3'!$G184="","",'Formulario PPGR1'!#REF!)</f>
        <v/>
      </c>
      <c r="G184" s="190"/>
      <c r="H184" s="507" t="str" cm="1">
        <f t="array" ref="H184">IF(Tabla1[[#This Row],[Código_Actividad]]="","",_xlfn.XLOOKUP(Tabla1[[#This Row],[Código_Actividad]],CodigoActividad,Tabla2[Actividades Programables Presupuestables],"",0))</f>
        <v/>
      </c>
      <c r="I184" s="508" t="str">
        <f>IFERROR(VLOOKUP('Formulario PPGR3'!$G184,'Formulario PPGR2'!$H$19:$V$286,15,FALSE),"")</f>
        <v/>
      </c>
      <c r="J184" s="513"/>
      <c r="K184" s="512"/>
      <c r="L184" s="509" t="str">
        <f>IF(Tabla1[[#This Row],[Descripción]]="","",_xlfn.XLOOKUP(Tabla1[[#This Row],[Descripción]],Tabla10[Descripción],Tabla10[Unidad de Medida],"",0))</f>
        <v/>
      </c>
      <c r="M184" s="299"/>
      <c r="N184" s="525" t="str">
        <f>IF(Tabla1[[#This Row],[Descripción]]="","",_xlfn.XLOOKUP(Tabla1[[#This Row],[Descripción]],Tabla10[Descripción],Tabla10[Precio Unitario],0))</f>
        <v/>
      </c>
      <c r="O184" s="525" t="str">
        <f>IF(Tabla1[[#This Row],[Cantidad de Insumos]]="","",Tabla1[[#This Row],[Precio Unitario]]*Tabla1[[#This Row],[Cantidad de Insumos]])</f>
        <v/>
      </c>
      <c r="P184" s="510" t="str">
        <f>IF(Tabla1[[#This Row],[Descripción]]="","",_xlfn.XLOOKUP(Tabla1[[#This Row],[Descripción]],Tabla10[Descripción],Tabla10[CODIGO PRESUPUESTARIO],0))</f>
        <v/>
      </c>
      <c r="Q184" s="511"/>
      <c r="R184" s="511" t="str">
        <f>IF(Tabla1[[#This Row],[Insumos]]="","",_xlfn.XLOOKUP(Tabla1[[#This Row],[Insumos]],Tabla10[Insumo],Tabla10[InsumoAbrev],"",0))</f>
        <v/>
      </c>
    </row>
    <row r="185" spans="2:18" x14ac:dyDescent="0.25">
      <c r="B185" s="191" t="str">
        <f>IF('Formulario PPGR3'!$G185="","",CONCATENATE('Formulario PPGR3'!$C185,".",'Formulario PPGR3'!$D185,".",'Formulario PPGR3'!$E185,".",'Formulario PPGR3'!$F185))</f>
        <v/>
      </c>
      <c r="C185" s="191" t="str">
        <f>IF('Formulario PPGR3'!$G185="","",'Formulario PPGR1'!#REF!)</f>
        <v/>
      </c>
      <c r="D185" s="191" t="str">
        <f>IF('Formulario PPGR3'!$G185="","",'Formulario PPGR1'!#REF!)</f>
        <v/>
      </c>
      <c r="E185" s="191" t="str">
        <f>IF('Formulario PPGR3'!$G185="","",'Formulario PPGR1'!#REF!)</f>
        <v/>
      </c>
      <c r="F185" s="191" t="str">
        <f>IF('Formulario PPGR3'!$G185="","",'Formulario PPGR1'!#REF!)</f>
        <v/>
      </c>
      <c r="G185" s="190"/>
      <c r="H185" s="507" t="str" cm="1">
        <f t="array" ref="H185">IF(Tabla1[[#This Row],[Código_Actividad]]="","",_xlfn.XLOOKUP(Tabla1[[#This Row],[Código_Actividad]],CodigoActividad,Tabla2[Actividades Programables Presupuestables],"",0))</f>
        <v/>
      </c>
      <c r="I185" s="508" t="str">
        <f>IFERROR(VLOOKUP('Formulario PPGR3'!$G185,'Formulario PPGR2'!$H$19:$V$286,15,FALSE),"")</f>
        <v/>
      </c>
      <c r="J185" s="513"/>
      <c r="K185" s="512"/>
      <c r="L185" s="509" t="str">
        <f>IF(Tabla1[[#This Row],[Descripción]]="","",_xlfn.XLOOKUP(Tabla1[[#This Row],[Descripción]],Tabla10[Descripción],Tabla10[Unidad de Medida],"",0))</f>
        <v/>
      </c>
      <c r="M185" s="299"/>
      <c r="N185" s="525" t="str">
        <f>IF(Tabla1[[#This Row],[Descripción]]="","",_xlfn.XLOOKUP(Tabla1[[#This Row],[Descripción]],Tabla10[Descripción],Tabla10[Precio Unitario],0))</f>
        <v/>
      </c>
      <c r="O185" s="525" t="str">
        <f>IF(Tabla1[[#This Row],[Cantidad de Insumos]]="","",Tabla1[[#This Row],[Precio Unitario]]*Tabla1[[#This Row],[Cantidad de Insumos]])</f>
        <v/>
      </c>
      <c r="P185" s="510" t="str">
        <f>IF(Tabla1[[#This Row],[Descripción]]="","",_xlfn.XLOOKUP(Tabla1[[#This Row],[Descripción]],Tabla10[Descripción],Tabla10[CODIGO PRESUPUESTARIO],0))</f>
        <v/>
      </c>
      <c r="Q185" s="511"/>
      <c r="R185" s="511" t="str">
        <f>IF(Tabla1[[#This Row],[Insumos]]="","",_xlfn.XLOOKUP(Tabla1[[#This Row],[Insumos]],Tabla10[Insumo],Tabla10[InsumoAbrev],"",0))</f>
        <v/>
      </c>
    </row>
    <row r="186" spans="2:18" x14ac:dyDescent="0.25">
      <c r="B186" s="191" t="str">
        <f>IF('Formulario PPGR3'!$G186="","",CONCATENATE('Formulario PPGR3'!$C186,".",'Formulario PPGR3'!$D186,".",'Formulario PPGR3'!$E186,".",'Formulario PPGR3'!$F186))</f>
        <v/>
      </c>
      <c r="C186" s="191" t="str">
        <f>IF('Formulario PPGR3'!$G186="","",'Formulario PPGR1'!#REF!)</f>
        <v/>
      </c>
      <c r="D186" s="191" t="str">
        <f>IF('Formulario PPGR3'!$G186="","",'Formulario PPGR1'!#REF!)</f>
        <v/>
      </c>
      <c r="E186" s="191" t="str">
        <f>IF('Formulario PPGR3'!$G186="","",'Formulario PPGR1'!#REF!)</f>
        <v/>
      </c>
      <c r="F186" s="191" t="str">
        <f>IF('Formulario PPGR3'!$G186="","",'Formulario PPGR1'!#REF!)</f>
        <v/>
      </c>
      <c r="G186" s="190"/>
      <c r="H186" s="507" t="str" cm="1">
        <f t="array" ref="H186">IF(Tabla1[[#This Row],[Código_Actividad]]="","",_xlfn.XLOOKUP(Tabla1[[#This Row],[Código_Actividad]],CodigoActividad,Tabla2[Actividades Programables Presupuestables],"",0))</f>
        <v/>
      </c>
      <c r="I186" s="508" t="str">
        <f>IFERROR(VLOOKUP('Formulario PPGR3'!$G186,'Formulario PPGR2'!$H$19:$V$286,15,FALSE),"")</f>
        <v/>
      </c>
      <c r="J186" s="513"/>
      <c r="K186" s="512"/>
      <c r="L186" s="509" t="str">
        <f>IF(Tabla1[[#This Row],[Descripción]]="","",_xlfn.XLOOKUP(Tabla1[[#This Row],[Descripción]],Tabla10[Descripción],Tabla10[Unidad de Medida],"",0))</f>
        <v/>
      </c>
      <c r="M186" s="299"/>
      <c r="N186" s="525" t="str">
        <f>IF(Tabla1[[#This Row],[Descripción]]="","",_xlfn.XLOOKUP(Tabla1[[#This Row],[Descripción]],Tabla10[Descripción],Tabla10[Precio Unitario],0))</f>
        <v/>
      </c>
      <c r="O186" s="525" t="str">
        <f>IF(Tabla1[[#This Row],[Cantidad de Insumos]]="","",Tabla1[[#This Row],[Precio Unitario]]*Tabla1[[#This Row],[Cantidad de Insumos]])</f>
        <v/>
      </c>
      <c r="P186" s="510" t="str">
        <f>IF(Tabla1[[#This Row],[Descripción]]="","",_xlfn.XLOOKUP(Tabla1[[#This Row],[Descripción]],Tabla10[Descripción],Tabla10[CODIGO PRESUPUESTARIO],0))</f>
        <v/>
      </c>
      <c r="Q186" s="511"/>
      <c r="R186" s="511" t="str">
        <f>IF(Tabla1[[#This Row],[Insumos]]="","",_xlfn.XLOOKUP(Tabla1[[#This Row],[Insumos]],Tabla10[Insumo],Tabla10[InsumoAbrev],"",0))</f>
        <v/>
      </c>
    </row>
    <row r="187" spans="2:18" x14ac:dyDescent="0.25">
      <c r="B187" s="191" t="str">
        <f>IF('Formulario PPGR3'!$G187="","",CONCATENATE('Formulario PPGR3'!$C187,".",'Formulario PPGR3'!$D187,".",'Formulario PPGR3'!$E187,".",'Formulario PPGR3'!$F187))</f>
        <v/>
      </c>
      <c r="C187" s="191" t="str">
        <f>IF('Formulario PPGR3'!$G187="","",'Formulario PPGR1'!#REF!)</f>
        <v/>
      </c>
      <c r="D187" s="191" t="str">
        <f>IF('Formulario PPGR3'!$G187="","",'Formulario PPGR1'!#REF!)</f>
        <v/>
      </c>
      <c r="E187" s="191" t="str">
        <f>IF('Formulario PPGR3'!$G187="","",'Formulario PPGR1'!#REF!)</f>
        <v/>
      </c>
      <c r="F187" s="191" t="str">
        <f>IF('Formulario PPGR3'!$G187="","",'Formulario PPGR1'!#REF!)</f>
        <v/>
      </c>
      <c r="G187" s="190"/>
      <c r="H187" s="507" t="str" cm="1">
        <f t="array" ref="H187">IF(Tabla1[[#This Row],[Código_Actividad]]="","",_xlfn.XLOOKUP(Tabla1[[#This Row],[Código_Actividad]],CodigoActividad,Tabla2[Actividades Programables Presupuestables],"",0))</f>
        <v/>
      </c>
      <c r="I187" s="508" t="str">
        <f>IFERROR(VLOOKUP('Formulario PPGR3'!$G187,'Formulario PPGR2'!$H$19:$V$286,15,FALSE),"")</f>
        <v/>
      </c>
      <c r="J187" s="513"/>
      <c r="K187" s="512"/>
      <c r="L187" s="509" t="str">
        <f>IF(Tabla1[[#This Row],[Descripción]]="","",_xlfn.XLOOKUP(Tabla1[[#This Row],[Descripción]],Tabla10[Descripción],Tabla10[Unidad de Medida],"",0))</f>
        <v/>
      </c>
      <c r="M187" s="299"/>
      <c r="N187" s="525" t="str">
        <f>IF(Tabla1[[#This Row],[Descripción]]="","",_xlfn.XLOOKUP(Tabla1[[#This Row],[Descripción]],Tabla10[Descripción],Tabla10[Precio Unitario],0))</f>
        <v/>
      </c>
      <c r="O187" s="525" t="str">
        <f>IF(Tabla1[[#This Row],[Cantidad de Insumos]]="","",Tabla1[[#This Row],[Precio Unitario]]*Tabla1[[#This Row],[Cantidad de Insumos]])</f>
        <v/>
      </c>
      <c r="P187" s="510" t="str">
        <f>IF(Tabla1[[#This Row],[Descripción]]="","",_xlfn.XLOOKUP(Tabla1[[#This Row],[Descripción]],Tabla10[Descripción],Tabla10[CODIGO PRESUPUESTARIO],0))</f>
        <v/>
      </c>
      <c r="Q187" s="511"/>
      <c r="R187" s="511" t="str">
        <f>IF(Tabla1[[#This Row],[Insumos]]="","",_xlfn.XLOOKUP(Tabla1[[#This Row],[Insumos]],Tabla10[Insumo],Tabla10[InsumoAbrev],"",0))</f>
        <v/>
      </c>
    </row>
    <row r="188" spans="2:18" x14ac:dyDescent="0.25">
      <c r="B188" s="191" t="str">
        <f>IF('Formulario PPGR3'!$G188="","",CONCATENATE('Formulario PPGR3'!$C188,".",'Formulario PPGR3'!$D188,".",'Formulario PPGR3'!$E188,".",'Formulario PPGR3'!$F188))</f>
        <v/>
      </c>
      <c r="C188" s="191" t="str">
        <f>IF('Formulario PPGR3'!$G188="","",'Formulario PPGR1'!#REF!)</f>
        <v/>
      </c>
      <c r="D188" s="191" t="str">
        <f>IF('Formulario PPGR3'!$G188="","",'Formulario PPGR1'!#REF!)</f>
        <v/>
      </c>
      <c r="E188" s="191" t="str">
        <f>IF('Formulario PPGR3'!$G188="","",'Formulario PPGR1'!#REF!)</f>
        <v/>
      </c>
      <c r="F188" s="191" t="str">
        <f>IF('Formulario PPGR3'!$G188="","",'Formulario PPGR1'!#REF!)</f>
        <v/>
      </c>
      <c r="G188" s="190"/>
      <c r="H188" s="507" t="str" cm="1">
        <f t="array" ref="H188">IF(Tabla1[[#This Row],[Código_Actividad]]="","",_xlfn.XLOOKUP(Tabla1[[#This Row],[Código_Actividad]],CodigoActividad,Tabla2[Actividades Programables Presupuestables],"",0))</f>
        <v/>
      </c>
      <c r="I188" s="508" t="str">
        <f>IFERROR(VLOOKUP('Formulario PPGR3'!$G188,'Formulario PPGR2'!$H$19:$V$286,15,FALSE),"")</f>
        <v/>
      </c>
      <c r="J188" s="513"/>
      <c r="K188" s="512"/>
      <c r="L188" s="509" t="str">
        <f>IF(Tabla1[[#This Row],[Descripción]]="","",_xlfn.XLOOKUP(Tabla1[[#This Row],[Descripción]],Tabla10[Descripción],Tabla10[Unidad de Medida],"",0))</f>
        <v/>
      </c>
      <c r="M188" s="299"/>
      <c r="N188" s="525" t="str">
        <f>IF(Tabla1[[#This Row],[Descripción]]="","",_xlfn.XLOOKUP(Tabla1[[#This Row],[Descripción]],Tabla10[Descripción],Tabla10[Precio Unitario],0))</f>
        <v/>
      </c>
      <c r="O188" s="525" t="str">
        <f>IF(Tabla1[[#This Row],[Cantidad de Insumos]]="","",Tabla1[[#This Row],[Precio Unitario]]*Tabla1[[#This Row],[Cantidad de Insumos]])</f>
        <v/>
      </c>
      <c r="P188" s="510" t="str">
        <f>IF(Tabla1[[#This Row],[Descripción]]="","",_xlfn.XLOOKUP(Tabla1[[#This Row],[Descripción]],Tabla10[Descripción],Tabla10[CODIGO PRESUPUESTARIO],0))</f>
        <v/>
      </c>
      <c r="Q188" s="511"/>
      <c r="R188" s="511" t="str">
        <f>IF(Tabla1[[#This Row],[Insumos]]="","",_xlfn.XLOOKUP(Tabla1[[#This Row],[Insumos]],Tabla10[Insumo],Tabla10[InsumoAbrev],"",0))</f>
        <v/>
      </c>
    </row>
    <row r="189" spans="2:18" x14ac:dyDescent="0.25">
      <c r="B189" s="191" t="str">
        <f>IF('Formulario PPGR3'!$G189="","",CONCATENATE('Formulario PPGR3'!$C189,".",'Formulario PPGR3'!$D189,".",'Formulario PPGR3'!$E189,".",'Formulario PPGR3'!$F189))</f>
        <v/>
      </c>
      <c r="C189" s="191" t="str">
        <f>IF('Formulario PPGR3'!$G189="","",'Formulario PPGR1'!#REF!)</f>
        <v/>
      </c>
      <c r="D189" s="191" t="str">
        <f>IF('Formulario PPGR3'!$G189="","",'Formulario PPGR1'!#REF!)</f>
        <v/>
      </c>
      <c r="E189" s="191" t="str">
        <f>IF('Formulario PPGR3'!$G189="","",'Formulario PPGR1'!#REF!)</f>
        <v/>
      </c>
      <c r="F189" s="191" t="str">
        <f>IF('Formulario PPGR3'!$G189="","",'Formulario PPGR1'!#REF!)</f>
        <v/>
      </c>
      <c r="G189" s="190"/>
      <c r="H189" s="507" t="str" cm="1">
        <f t="array" ref="H189">IF(Tabla1[[#This Row],[Código_Actividad]]="","",_xlfn.XLOOKUP(Tabla1[[#This Row],[Código_Actividad]],CodigoActividad,Tabla2[Actividades Programables Presupuestables],"",0))</f>
        <v/>
      </c>
      <c r="I189" s="508" t="str">
        <f>IFERROR(VLOOKUP('Formulario PPGR3'!$G189,'Formulario PPGR2'!$H$19:$V$286,15,FALSE),"")</f>
        <v/>
      </c>
      <c r="J189" s="513"/>
      <c r="K189" s="512"/>
      <c r="L189" s="509" t="str">
        <f>IF(Tabla1[[#This Row],[Descripción]]="","",_xlfn.XLOOKUP(Tabla1[[#This Row],[Descripción]],Tabla10[Descripción],Tabla10[Unidad de Medida],"",0))</f>
        <v/>
      </c>
      <c r="M189" s="299"/>
      <c r="N189" s="525" t="str">
        <f>IF(Tabla1[[#This Row],[Descripción]]="","",_xlfn.XLOOKUP(Tabla1[[#This Row],[Descripción]],Tabla10[Descripción],Tabla10[Precio Unitario],0))</f>
        <v/>
      </c>
      <c r="O189" s="525" t="str">
        <f>IF(Tabla1[[#This Row],[Cantidad de Insumos]]="","",Tabla1[[#This Row],[Precio Unitario]]*Tabla1[[#This Row],[Cantidad de Insumos]])</f>
        <v/>
      </c>
      <c r="P189" s="510" t="str">
        <f>IF(Tabla1[[#This Row],[Descripción]]="","",_xlfn.XLOOKUP(Tabla1[[#This Row],[Descripción]],Tabla10[Descripción],Tabla10[CODIGO PRESUPUESTARIO],0))</f>
        <v/>
      </c>
      <c r="Q189" s="511"/>
      <c r="R189" s="511" t="str">
        <f>IF(Tabla1[[#This Row],[Insumos]]="","",_xlfn.XLOOKUP(Tabla1[[#This Row],[Insumos]],Tabla10[Insumo],Tabla10[InsumoAbrev],"",0))</f>
        <v/>
      </c>
    </row>
    <row r="190" spans="2:18" x14ac:dyDescent="0.25">
      <c r="B190" s="191" t="str">
        <f>IF('Formulario PPGR3'!$G190="","",CONCATENATE('Formulario PPGR3'!$C190,".",'Formulario PPGR3'!$D190,".",'Formulario PPGR3'!$E190,".",'Formulario PPGR3'!$F190))</f>
        <v/>
      </c>
      <c r="C190" s="191" t="str">
        <f>IF('Formulario PPGR3'!$G190="","",'Formulario PPGR1'!#REF!)</f>
        <v/>
      </c>
      <c r="D190" s="191" t="str">
        <f>IF('Formulario PPGR3'!$G190="","",'Formulario PPGR1'!#REF!)</f>
        <v/>
      </c>
      <c r="E190" s="191" t="str">
        <f>IF('Formulario PPGR3'!$G190="","",'Formulario PPGR1'!#REF!)</f>
        <v/>
      </c>
      <c r="F190" s="191" t="str">
        <f>IF('Formulario PPGR3'!$G190="","",'Formulario PPGR1'!#REF!)</f>
        <v/>
      </c>
      <c r="G190" s="190"/>
      <c r="H190" s="507" t="str" cm="1">
        <f t="array" ref="H190">IF(Tabla1[[#This Row],[Código_Actividad]]="","",_xlfn.XLOOKUP(Tabla1[[#This Row],[Código_Actividad]],CodigoActividad,Tabla2[Actividades Programables Presupuestables],"",0))</f>
        <v/>
      </c>
      <c r="I190" s="508" t="str">
        <f>IFERROR(VLOOKUP('Formulario PPGR3'!$G190,'Formulario PPGR2'!$H$19:$V$286,15,FALSE),"")</f>
        <v/>
      </c>
      <c r="J190" s="513"/>
      <c r="K190" s="512"/>
      <c r="L190" s="509" t="str">
        <f>IF(Tabla1[[#This Row],[Descripción]]="","",_xlfn.XLOOKUP(Tabla1[[#This Row],[Descripción]],Tabla10[Descripción],Tabla10[Unidad de Medida],"",0))</f>
        <v/>
      </c>
      <c r="M190" s="299"/>
      <c r="N190" s="525" t="str">
        <f>IF(Tabla1[[#This Row],[Descripción]]="","",_xlfn.XLOOKUP(Tabla1[[#This Row],[Descripción]],Tabla10[Descripción],Tabla10[Precio Unitario],0))</f>
        <v/>
      </c>
      <c r="O190" s="525" t="str">
        <f>IF(Tabla1[[#This Row],[Cantidad de Insumos]]="","",Tabla1[[#This Row],[Precio Unitario]]*Tabla1[[#This Row],[Cantidad de Insumos]])</f>
        <v/>
      </c>
      <c r="P190" s="510" t="str">
        <f>IF(Tabla1[[#This Row],[Descripción]]="","",_xlfn.XLOOKUP(Tabla1[[#This Row],[Descripción]],Tabla10[Descripción],Tabla10[CODIGO PRESUPUESTARIO],0))</f>
        <v/>
      </c>
      <c r="Q190" s="511"/>
      <c r="R190" s="511" t="str">
        <f>IF(Tabla1[[#This Row],[Insumos]]="","",_xlfn.XLOOKUP(Tabla1[[#This Row],[Insumos]],Tabla10[Insumo],Tabla10[InsumoAbrev],"",0))</f>
        <v/>
      </c>
    </row>
    <row r="191" spans="2:18" x14ac:dyDescent="0.25">
      <c r="B191" s="191" t="str">
        <f>IF('Formulario PPGR3'!$G191="","",CONCATENATE('Formulario PPGR3'!$C191,".",'Formulario PPGR3'!$D191,".",'Formulario PPGR3'!$E191,".",'Formulario PPGR3'!$F191))</f>
        <v/>
      </c>
      <c r="C191" s="191" t="str">
        <f>IF('Formulario PPGR3'!$G191="","",'Formulario PPGR1'!#REF!)</f>
        <v/>
      </c>
      <c r="D191" s="191" t="str">
        <f>IF('Formulario PPGR3'!$G191="","",'Formulario PPGR1'!#REF!)</f>
        <v/>
      </c>
      <c r="E191" s="191" t="str">
        <f>IF('Formulario PPGR3'!$G191="","",'Formulario PPGR1'!#REF!)</f>
        <v/>
      </c>
      <c r="F191" s="191" t="str">
        <f>IF('Formulario PPGR3'!$G191="","",'Formulario PPGR1'!#REF!)</f>
        <v/>
      </c>
      <c r="G191" s="190"/>
      <c r="H191" s="507" t="str" cm="1">
        <f t="array" ref="H191">IF(Tabla1[[#This Row],[Código_Actividad]]="","",_xlfn.XLOOKUP(Tabla1[[#This Row],[Código_Actividad]],CodigoActividad,Tabla2[Actividades Programables Presupuestables],"",0))</f>
        <v/>
      </c>
      <c r="I191" s="508" t="str">
        <f>IFERROR(VLOOKUP('Formulario PPGR3'!$G191,'Formulario PPGR2'!$H$19:$V$286,15,FALSE),"")</f>
        <v/>
      </c>
      <c r="J191" s="513"/>
      <c r="K191" s="512"/>
      <c r="L191" s="509" t="str">
        <f>IF(Tabla1[[#This Row],[Descripción]]="","",_xlfn.XLOOKUP(Tabla1[[#This Row],[Descripción]],Tabla10[Descripción],Tabla10[Unidad de Medida],"",0))</f>
        <v/>
      </c>
      <c r="M191" s="299"/>
      <c r="N191" s="525" t="str">
        <f>IF(Tabla1[[#This Row],[Descripción]]="","",_xlfn.XLOOKUP(Tabla1[[#This Row],[Descripción]],Tabla10[Descripción],Tabla10[Precio Unitario],0))</f>
        <v/>
      </c>
      <c r="O191" s="525" t="str">
        <f>IF(Tabla1[[#This Row],[Cantidad de Insumos]]="","",Tabla1[[#This Row],[Precio Unitario]]*Tabla1[[#This Row],[Cantidad de Insumos]])</f>
        <v/>
      </c>
      <c r="P191" s="510" t="str">
        <f>IF(Tabla1[[#This Row],[Descripción]]="","",_xlfn.XLOOKUP(Tabla1[[#This Row],[Descripción]],Tabla10[Descripción],Tabla10[CODIGO PRESUPUESTARIO],0))</f>
        <v/>
      </c>
      <c r="Q191" s="511"/>
      <c r="R191" s="511" t="str">
        <f>IF(Tabla1[[#This Row],[Insumos]]="","",_xlfn.XLOOKUP(Tabla1[[#This Row],[Insumos]],Tabla10[Insumo],Tabla10[InsumoAbrev],"",0))</f>
        <v/>
      </c>
    </row>
    <row r="192" spans="2:18" x14ac:dyDescent="0.25">
      <c r="B192" s="191" t="str">
        <f>IF('Formulario PPGR3'!$G192="","",CONCATENATE('Formulario PPGR3'!$C192,".",'Formulario PPGR3'!$D192,".",'Formulario PPGR3'!$E192,".",'Formulario PPGR3'!$F192))</f>
        <v/>
      </c>
      <c r="C192" s="191" t="str">
        <f>IF('Formulario PPGR3'!$G192="","",'Formulario PPGR1'!#REF!)</f>
        <v/>
      </c>
      <c r="D192" s="191" t="str">
        <f>IF('Formulario PPGR3'!$G192="","",'Formulario PPGR1'!#REF!)</f>
        <v/>
      </c>
      <c r="E192" s="191" t="str">
        <f>IF('Formulario PPGR3'!$G192="","",'Formulario PPGR1'!#REF!)</f>
        <v/>
      </c>
      <c r="F192" s="191" t="str">
        <f>IF('Formulario PPGR3'!$G192="","",'Formulario PPGR1'!#REF!)</f>
        <v/>
      </c>
      <c r="G192" s="190"/>
      <c r="H192" s="507" t="str" cm="1">
        <f t="array" ref="H192">IF(Tabla1[[#This Row],[Código_Actividad]]="","",_xlfn.XLOOKUP(Tabla1[[#This Row],[Código_Actividad]],CodigoActividad,Tabla2[Actividades Programables Presupuestables],"",0))</f>
        <v/>
      </c>
      <c r="I192" s="508" t="str">
        <f>IFERROR(VLOOKUP('Formulario PPGR3'!$G192,'Formulario PPGR2'!$H$19:$V$286,15,FALSE),"")</f>
        <v/>
      </c>
      <c r="J192" s="513"/>
      <c r="K192" s="512"/>
      <c r="L192" s="509" t="str">
        <f>IF(Tabla1[[#This Row],[Descripción]]="","",_xlfn.XLOOKUP(Tabla1[[#This Row],[Descripción]],Tabla10[Descripción],Tabla10[Unidad de Medida],"",0))</f>
        <v/>
      </c>
      <c r="M192" s="299"/>
      <c r="N192" s="525" t="str">
        <f>IF(Tabla1[[#This Row],[Descripción]]="","",_xlfn.XLOOKUP(Tabla1[[#This Row],[Descripción]],Tabla10[Descripción],Tabla10[Precio Unitario],0))</f>
        <v/>
      </c>
      <c r="O192" s="525" t="str">
        <f>IF(Tabla1[[#This Row],[Cantidad de Insumos]]="","",Tabla1[[#This Row],[Precio Unitario]]*Tabla1[[#This Row],[Cantidad de Insumos]])</f>
        <v/>
      </c>
      <c r="P192" s="510" t="str">
        <f>IF(Tabla1[[#This Row],[Descripción]]="","",_xlfn.XLOOKUP(Tabla1[[#This Row],[Descripción]],Tabla10[Descripción],Tabla10[CODIGO PRESUPUESTARIO],0))</f>
        <v/>
      </c>
      <c r="Q192" s="511"/>
      <c r="R192" s="511" t="str">
        <f>IF(Tabla1[[#This Row],[Insumos]]="","",_xlfn.XLOOKUP(Tabla1[[#This Row],[Insumos]],Tabla10[Insumo],Tabla10[InsumoAbrev],"",0))</f>
        <v/>
      </c>
    </row>
    <row r="193" spans="2:18" x14ac:dyDescent="0.25">
      <c r="B193" s="191" t="str">
        <f>IF('Formulario PPGR3'!$G193="","",CONCATENATE('Formulario PPGR3'!$C193,".",'Formulario PPGR3'!$D193,".",'Formulario PPGR3'!$E193,".",'Formulario PPGR3'!$F193))</f>
        <v/>
      </c>
      <c r="C193" s="191" t="str">
        <f>IF('Formulario PPGR3'!$G193="","",'Formulario PPGR1'!#REF!)</f>
        <v/>
      </c>
      <c r="D193" s="191" t="str">
        <f>IF('Formulario PPGR3'!$G193="","",'Formulario PPGR1'!#REF!)</f>
        <v/>
      </c>
      <c r="E193" s="191" t="str">
        <f>IF('Formulario PPGR3'!$G193="","",'Formulario PPGR1'!#REF!)</f>
        <v/>
      </c>
      <c r="F193" s="191" t="str">
        <f>IF('Formulario PPGR3'!$G193="","",'Formulario PPGR1'!#REF!)</f>
        <v/>
      </c>
      <c r="G193" s="190"/>
      <c r="H193" s="507" t="str" cm="1">
        <f t="array" ref="H193">IF(Tabla1[[#This Row],[Código_Actividad]]="","",_xlfn.XLOOKUP(Tabla1[[#This Row],[Código_Actividad]],CodigoActividad,Tabla2[Actividades Programables Presupuestables],"",0))</f>
        <v/>
      </c>
      <c r="I193" s="508" t="str">
        <f>IFERROR(VLOOKUP('Formulario PPGR3'!$G193,'Formulario PPGR2'!$H$19:$V$286,15,FALSE),"")</f>
        <v/>
      </c>
      <c r="J193" s="513"/>
      <c r="K193" s="512"/>
      <c r="L193" s="509" t="str">
        <f>IF(Tabla1[[#This Row],[Descripción]]="","",_xlfn.XLOOKUP(Tabla1[[#This Row],[Descripción]],Tabla10[Descripción],Tabla10[Unidad de Medida],"",0))</f>
        <v/>
      </c>
      <c r="M193" s="299"/>
      <c r="N193" s="525" t="str">
        <f>IF(Tabla1[[#This Row],[Descripción]]="","",_xlfn.XLOOKUP(Tabla1[[#This Row],[Descripción]],Tabla10[Descripción],Tabla10[Precio Unitario],0))</f>
        <v/>
      </c>
      <c r="O193" s="525" t="str">
        <f>IF(Tabla1[[#This Row],[Cantidad de Insumos]]="","",Tabla1[[#This Row],[Precio Unitario]]*Tabla1[[#This Row],[Cantidad de Insumos]])</f>
        <v/>
      </c>
      <c r="P193" s="510" t="str">
        <f>IF(Tabla1[[#This Row],[Descripción]]="","",_xlfn.XLOOKUP(Tabla1[[#This Row],[Descripción]],Tabla10[Descripción],Tabla10[CODIGO PRESUPUESTARIO],0))</f>
        <v/>
      </c>
      <c r="Q193" s="511"/>
      <c r="R193" s="511" t="str">
        <f>IF(Tabla1[[#This Row],[Insumos]]="","",_xlfn.XLOOKUP(Tabla1[[#This Row],[Insumos]],Tabla10[Insumo],Tabla10[InsumoAbrev],"",0))</f>
        <v/>
      </c>
    </row>
    <row r="194" spans="2:18" x14ac:dyDescent="0.25">
      <c r="B194" s="191" t="str">
        <f>IF('Formulario PPGR3'!$G194="","",CONCATENATE('Formulario PPGR3'!$C194,".",'Formulario PPGR3'!$D194,".",'Formulario PPGR3'!$E194,".",'Formulario PPGR3'!$F194))</f>
        <v/>
      </c>
      <c r="C194" s="191" t="str">
        <f>IF('Formulario PPGR3'!$G194="","",'Formulario PPGR1'!#REF!)</f>
        <v/>
      </c>
      <c r="D194" s="191" t="str">
        <f>IF('Formulario PPGR3'!$G194="","",'Formulario PPGR1'!#REF!)</f>
        <v/>
      </c>
      <c r="E194" s="191" t="str">
        <f>IF('Formulario PPGR3'!$G194="","",'Formulario PPGR1'!#REF!)</f>
        <v/>
      </c>
      <c r="F194" s="191" t="str">
        <f>IF('Formulario PPGR3'!$G194="","",'Formulario PPGR1'!#REF!)</f>
        <v/>
      </c>
      <c r="G194" s="190"/>
      <c r="H194" s="507" t="str" cm="1">
        <f t="array" ref="H194">IF(Tabla1[[#This Row],[Código_Actividad]]="","",_xlfn.XLOOKUP(Tabla1[[#This Row],[Código_Actividad]],CodigoActividad,Tabla2[Actividades Programables Presupuestables],"",0))</f>
        <v/>
      </c>
      <c r="I194" s="508" t="str">
        <f>IFERROR(VLOOKUP('Formulario PPGR3'!$G194,'Formulario PPGR2'!$H$19:$V$286,15,FALSE),"")</f>
        <v/>
      </c>
      <c r="J194" s="513"/>
      <c r="K194" s="512"/>
      <c r="L194" s="509" t="str">
        <f>IF(Tabla1[[#This Row],[Descripción]]="","",_xlfn.XLOOKUP(Tabla1[[#This Row],[Descripción]],Tabla10[Descripción],Tabla10[Unidad de Medida],"",0))</f>
        <v/>
      </c>
      <c r="M194" s="299"/>
      <c r="N194" s="525" t="str">
        <f>IF(Tabla1[[#This Row],[Descripción]]="","",_xlfn.XLOOKUP(Tabla1[[#This Row],[Descripción]],Tabla10[Descripción],Tabla10[Precio Unitario],0))</f>
        <v/>
      </c>
      <c r="O194" s="525" t="str">
        <f>IF(Tabla1[[#This Row],[Cantidad de Insumos]]="","",Tabla1[[#This Row],[Precio Unitario]]*Tabla1[[#This Row],[Cantidad de Insumos]])</f>
        <v/>
      </c>
      <c r="P194" s="510" t="str">
        <f>IF(Tabla1[[#This Row],[Descripción]]="","",_xlfn.XLOOKUP(Tabla1[[#This Row],[Descripción]],Tabla10[Descripción],Tabla10[CODIGO PRESUPUESTARIO],0))</f>
        <v/>
      </c>
      <c r="Q194" s="511"/>
      <c r="R194" s="511" t="str">
        <f>IF(Tabla1[[#This Row],[Insumos]]="","",_xlfn.XLOOKUP(Tabla1[[#This Row],[Insumos]],Tabla10[Insumo],Tabla10[InsumoAbrev],"",0))</f>
        <v/>
      </c>
    </row>
    <row r="195" spans="2:18" x14ac:dyDescent="0.25">
      <c r="B195" s="191" t="str">
        <f>IF('Formulario PPGR3'!$G195="","",CONCATENATE('Formulario PPGR3'!$C195,".",'Formulario PPGR3'!$D195,".",'Formulario PPGR3'!$E195,".",'Formulario PPGR3'!$F195))</f>
        <v/>
      </c>
      <c r="C195" s="191" t="str">
        <f>IF('Formulario PPGR3'!$G195="","",'Formulario PPGR1'!#REF!)</f>
        <v/>
      </c>
      <c r="D195" s="191" t="str">
        <f>IF('Formulario PPGR3'!$G195="","",'Formulario PPGR1'!#REF!)</f>
        <v/>
      </c>
      <c r="E195" s="191" t="str">
        <f>IF('Formulario PPGR3'!$G195="","",'Formulario PPGR1'!#REF!)</f>
        <v/>
      </c>
      <c r="F195" s="191" t="str">
        <f>IF('Formulario PPGR3'!$G195="","",'Formulario PPGR1'!#REF!)</f>
        <v/>
      </c>
      <c r="G195" s="190"/>
      <c r="H195" s="507" t="str" cm="1">
        <f t="array" ref="H195">IF(Tabla1[[#This Row],[Código_Actividad]]="","",_xlfn.XLOOKUP(Tabla1[[#This Row],[Código_Actividad]],CodigoActividad,Tabla2[Actividades Programables Presupuestables],"",0))</f>
        <v/>
      </c>
      <c r="I195" s="508" t="str">
        <f>IFERROR(VLOOKUP('Formulario PPGR3'!$G195,'Formulario PPGR2'!$H$19:$V$286,15,FALSE),"")</f>
        <v/>
      </c>
      <c r="J195" s="513"/>
      <c r="K195" s="512"/>
      <c r="L195" s="509" t="str">
        <f>IF(Tabla1[[#This Row],[Descripción]]="","",_xlfn.XLOOKUP(Tabla1[[#This Row],[Descripción]],Tabla10[Descripción],Tabla10[Unidad de Medida],"",0))</f>
        <v/>
      </c>
      <c r="M195" s="299"/>
      <c r="N195" s="525" t="str">
        <f>IF(Tabla1[[#This Row],[Descripción]]="","",_xlfn.XLOOKUP(Tabla1[[#This Row],[Descripción]],Tabla10[Descripción],Tabla10[Precio Unitario],0))</f>
        <v/>
      </c>
      <c r="O195" s="525" t="str">
        <f>IF(Tabla1[[#This Row],[Cantidad de Insumos]]="","",Tabla1[[#This Row],[Precio Unitario]]*Tabla1[[#This Row],[Cantidad de Insumos]])</f>
        <v/>
      </c>
      <c r="P195" s="510" t="str">
        <f>IF(Tabla1[[#This Row],[Descripción]]="","",_xlfn.XLOOKUP(Tabla1[[#This Row],[Descripción]],Tabla10[Descripción],Tabla10[CODIGO PRESUPUESTARIO],0))</f>
        <v/>
      </c>
      <c r="Q195" s="511"/>
      <c r="R195" s="511" t="str">
        <f>IF(Tabla1[[#This Row],[Insumos]]="","",_xlfn.XLOOKUP(Tabla1[[#This Row],[Insumos]],Tabla10[Insumo],Tabla10[InsumoAbrev],"",0))</f>
        <v/>
      </c>
    </row>
    <row r="196" spans="2:18" x14ac:dyDescent="0.25">
      <c r="B196" s="191" t="str">
        <f>IF('Formulario PPGR3'!$G196="","",CONCATENATE('Formulario PPGR3'!$C196,".",'Formulario PPGR3'!$D196,".",'Formulario PPGR3'!$E196,".",'Formulario PPGR3'!$F196))</f>
        <v/>
      </c>
      <c r="C196" s="191" t="str">
        <f>IF('Formulario PPGR3'!$G196="","",'Formulario PPGR1'!#REF!)</f>
        <v/>
      </c>
      <c r="D196" s="191" t="str">
        <f>IF('Formulario PPGR3'!$G196="","",'Formulario PPGR1'!#REF!)</f>
        <v/>
      </c>
      <c r="E196" s="191" t="str">
        <f>IF('Formulario PPGR3'!$G196="","",'Formulario PPGR1'!#REF!)</f>
        <v/>
      </c>
      <c r="F196" s="191" t="str">
        <f>IF('Formulario PPGR3'!$G196="","",'Formulario PPGR1'!#REF!)</f>
        <v/>
      </c>
      <c r="G196" s="190"/>
      <c r="H196" s="507" t="str" cm="1">
        <f t="array" ref="H196">IF(Tabla1[[#This Row],[Código_Actividad]]="","",_xlfn.XLOOKUP(Tabla1[[#This Row],[Código_Actividad]],CodigoActividad,Tabla2[Actividades Programables Presupuestables],"",0))</f>
        <v/>
      </c>
      <c r="I196" s="508" t="str">
        <f>IFERROR(VLOOKUP('Formulario PPGR3'!$G196,'Formulario PPGR2'!$H$19:$V$286,15,FALSE),"")</f>
        <v/>
      </c>
      <c r="J196" s="513"/>
      <c r="K196" s="512"/>
      <c r="L196" s="509" t="str">
        <f>IF(Tabla1[[#This Row],[Descripción]]="","",_xlfn.XLOOKUP(Tabla1[[#This Row],[Descripción]],Tabla10[Descripción],Tabla10[Unidad de Medida],"",0))</f>
        <v/>
      </c>
      <c r="M196" s="299"/>
      <c r="N196" s="525" t="str">
        <f>IF(Tabla1[[#This Row],[Descripción]]="","",_xlfn.XLOOKUP(Tabla1[[#This Row],[Descripción]],Tabla10[Descripción],Tabla10[Precio Unitario],0))</f>
        <v/>
      </c>
      <c r="O196" s="525" t="str">
        <f>IF(Tabla1[[#This Row],[Cantidad de Insumos]]="","",Tabla1[[#This Row],[Precio Unitario]]*Tabla1[[#This Row],[Cantidad de Insumos]])</f>
        <v/>
      </c>
      <c r="P196" s="510" t="str">
        <f>IF(Tabla1[[#This Row],[Descripción]]="","",_xlfn.XLOOKUP(Tabla1[[#This Row],[Descripción]],Tabla10[Descripción],Tabla10[CODIGO PRESUPUESTARIO],0))</f>
        <v/>
      </c>
      <c r="Q196" s="511"/>
      <c r="R196" s="511" t="str">
        <f>IF(Tabla1[[#This Row],[Insumos]]="","",_xlfn.XLOOKUP(Tabla1[[#This Row],[Insumos]],Tabla10[Insumo],Tabla10[InsumoAbrev],"",0))</f>
        <v/>
      </c>
    </row>
    <row r="197" spans="2:18" x14ac:dyDescent="0.25">
      <c r="B197" s="191" t="str">
        <f>IF('Formulario PPGR3'!$G197="","",CONCATENATE('Formulario PPGR3'!$C197,".",'Formulario PPGR3'!$D197,".",'Formulario PPGR3'!$E197,".",'Formulario PPGR3'!$F197))</f>
        <v/>
      </c>
      <c r="C197" s="191" t="str">
        <f>IF('Formulario PPGR3'!$G197="","",'Formulario PPGR1'!#REF!)</f>
        <v/>
      </c>
      <c r="D197" s="191" t="str">
        <f>IF('Formulario PPGR3'!$G197="","",'Formulario PPGR1'!#REF!)</f>
        <v/>
      </c>
      <c r="E197" s="191" t="str">
        <f>IF('Formulario PPGR3'!$G197="","",'Formulario PPGR1'!#REF!)</f>
        <v/>
      </c>
      <c r="F197" s="191" t="str">
        <f>IF('Formulario PPGR3'!$G197="","",'Formulario PPGR1'!#REF!)</f>
        <v/>
      </c>
      <c r="G197" s="190"/>
      <c r="H197" s="507" t="str" cm="1">
        <f t="array" ref="H197">IF(Tabla1[[#This Row],[Código_Actividad]]="","",_xlfn.XLOOKUP(Tabla1[[#This Row],[Código_Actividad]],CodigoActividad,Tabla2[Actividades Programables Presupuestables],"",0))</f>
        <v/>
      </c>
      <c r="I197" s="508" t="str">
        <f>IFERROR(VLOOKUP('Formulario PPGR3'!$G197,'Formulario PPGR2'!$H$19:$V$286,15,FALSE),"")</f>
        <v/>
      </c>
      <c r="J197" s="513"/>
      <c r="K197" s="512"/>
      <c r="L197" s="509" t="str">
        <f>IF(Tabla1[[#This Row],[Descripción]]="","",_xlfn.XLOOKUP(Tabla1[[#This Row],[Descripción]],Tabla10[Descripción],Tabla10[Unidad de Medida],"",0))</f>
        <v/>
      </c>
      <c r="M197" s="299"/>
      <c r="N197" s="525" t="str">
        <f>IF(Tabla1[[#This Row],[Descripción]]="","",_xlfn.XLOOKUP(Tabla1[[#This Row],[Descripción]],Tabla10[Descripción],Tabla10[Precio Unitario],0))</f>
        <v/>
      </c>
      <c r="O197" s="525" t="str">
        <f>IF(Tabla1[[#This Row],[Cantidad de Insumos]]="","",Tabla1[[#This Row],[Precio Unitario]]*Tabla1[[#This Row],[Cantidad de Insumos]])</f>
        <v/>
      </c>
      <c r="P197" s="510" t="str">
        <f>IF(Tabla1[[#This Row],[Descripción]]="","",_xlfn.XLOOKUP(Tabla1[[#This Row],[Descripción]],Tabla10[Descripción],Tabla10[CODIGO PRESUPUESTARIO],0))</f>
        <v/>
      </c>
      <c r="Q197" s="511"/>
      <c r="R197" s="511" t="str">
        <f>IF(Tabla1[[#This Row],[Insumos]]="","",_xlfn.XLOOKUP(Tabla1[[#This Row],[Insumos]],Tabla10[Insumo],Tabla10[InsumoAbrev],"",0))</f>
        <v/>
      </c>
    </row>
    <row r="198" spans="2:18" x14ac:dyDescent="0.25">
      <c r="B198" s="191" t="str">
        <f>IF('Formulario PPGR3'!$G198="","",CONCATENATE('Formulario PPGR3'!$C198,".",'Formulario PPGR3'!$D198,".",'Formulario PPGR3'!$E198,".",'Formulario PPGR3'!$F198))</f>
        <v/>
      </c>
      <c r="C198" s="191" t="str">
        <f>IF('Formulario PPGR3'!$G198="","",'Formulario PPGR1'!#REF!)</f>
        <v/>
      </c>
      <c r="D198" s="191" t="str">
        <f>IF('Formulario PPGR3'!$G198="","",'Formulario PPGR1'!#REF!)</f>
        <v/>
      </c>
      <c r="E198" s="191" t="str">
        <f>IF('Formulario PPGR3'!$G198="","",'Formulario PPGR1'!#REF!)</f>
        <v/>
      </c>
      <c r="F198" s="191" t="str">
        <f>IF('Formulario PPGR3'!$G198="","",'Formulario PPGR1'!#REF!)</f>
        <v/>
      </c>
      <c r="G198" s="190"/>
      <c r="H198" s="507" t="str" cm="1">
        <f t="array" ref="H198">IF(Tabla1[[#This Row],[Código_Actividad]]="","",_xlfn.XLOOKUP(Tabla1[[#This Row],[Código_Actividad]],CodigoActividad,Tabla2[Actividades Programables Presupuestables],"",0))</f>
        <v/>
      </c>
      <c r="I198" s="508" t="str">
        <f>IFERROR(VLOOKUP('Formulario PPGR3'!$G198,'Formulario PPGR2'!$H$19:$V$286,15,FALSE),"")</f>
        <v/>
      </c>
      <c r="J198" s="513"/>
      <c r="K198" s="512"/>
      <c r="L198" s="509" t="str">
        <f>IF(Tabla1[[#This Row],[Descripción]]="","",_xlfn.XLOOKUP(Tabla1[[#This Row],[Descripción]],Tabla10[Descripción],Tabla10[Unidad de Medida],"",0))</f>
        <v/>
      </c>
      <c r="M198" s="299"/>
      <c r="N198" s="525" t="str">
        <f>IF(Tabla1[[#This Row],[Descripción]]="","",_xlfn.XLOOKUP(Tabla1[[#This Row],[Descripción]],Tabla10[Descripción],Tabla10[Precio Unitario],0))</f>
        <v/>
      </c>
      <c r="O198" s="525" t="str">
        <f>IF(Tabla1[[#This Row],[Cantidad de Insumos]]="","",Tabla1[[#This Row],[Precio Unitario]]*Tabla1[[#This Row],[Cantidad de Insumos]])</f>
        <v/>
      </c>
      <c r="P198" s="510" t="str">
        <f>IF(Tabla1[[#This Row],[Descripción]]="","",_xlfn.XLOOKUP(Tabla1[[#This Row],[Descripción]],Tabla10[Descripción],Tabla10[CODIGO PRESUPUESTARIO],0))</f>
        <v/>
      </c>
      <c r="Q198" s="511"/>
      <c r="R198" s="511" t="str">
        <f>IF(Tabla1[[#This Row],[Insumos]]="","",_xlfn.XLOOKUP(Tabla1[[#This Row],[Insumos]],Tabla10[Insumo],Tabla10[InsumoAbrev],"",0))</f>
        <v/>
      </c>
    </row>
    <row r="199" spans="2:18" x14ac:dyDescent="0.25">
      <c r="B199" s="191" t="str">
        <f>IF('Formulario PPGR3'!$G199="","",CONCATENATE('Formulario PPGR3'!$C199,".",'Formulario PPGR3'!$D199,".",'Formulario PPGR3'!$E199,".",'Formulario PPGR3'!$F199))</f>
        <v/>
      </c>
      <c r="C199" s="191" t="str">
        <f>IF('Formulario PPGR3'!$G199="","",'Formulario PPGR1'!#REF!)</f>
        <v/>
      </c>
      <c r="D199" s="191" t="str">
        <f>IF('Formulario PPGR3'!$G199="","",'Formulario PPGR1'!#REF!)</f>
        <v/>
      </c>
      <c r="E199" s="191" t="str">
        <f>IF('Formulario PPGR3'!$G199="","",'Formulario PPGR1'!#REF!)</f>
        <v/>
      </c>
      <c r="F199" s="191" t="str">
        <f>IF('Formulario PPGR3'!$G199="","",'Formulario PPGR1'!#REF!)</f>
        <v/>
      </c>
      <c r="G199" s="190"/>
      <c r="H199" s="507" t="str" cm="1">
        <f t="array" ref="H199">IF(Tabla1[[#This Row],[Código_Actividad]]="","",_xlfn.XLOOKUP(Tabla1[[#This Row],[Código_Actividad]],CodigoActividad,Tabla2[Actividades Programables Presupuestables],"",0))</f>
        <v/>
      </c>
      <c r="I199" s="508" t="str">
        <f>IFERROR(VLOOKUP('Formulario PPGR3'!$G199,'Formulario PPGR2'!$H$19:$V$286,15,FALSE),"")</f>
        <v/>
      </c>
      <c r="J199" s="513"/>
      <c r="K199" s="512"/>
      <c r="L199" s="509" t="str">
        <f>IF(Tabla1[[#This Row],[Descripción]]="","",_xlfn.XLOOKUP(Tabla1[[#This Row],[Descripción]],Tabla10[Descripción],Tabla10[Unidad de Medida],"",0))</f>
        <v/>
      </c>
      <c r="M199" s="299"/>
      <c r="N199" s="525" t="str">
        <f>IF(Tabla1[[#This Row],[Descripción]]="","",_xlfn.XLOOKUP(Tabla1[[#This Row],[Descripción]],Tabla10[Descripción],Tabla10[Precio Unitario],0))</f>
        <v/>
      </c>
      <c r="O199" s="525" t="str">
        <f>IF(Tabla1[[#This Row],[Cantidad de Insumos]]="","",Tabla1[[#This Row],[Precio Unitario]]*Tabla1[[#This Row],[Cantidad de Insumos]])</f>
        <v/>
      </c>
      <c r="P199" s="510" t="str">
        <f>IF(Tabla1[[#This Row],[Descripción]]="","",_xlfn.XLOOKUP(Tabla1[[#This Row],[Descripción]],Tabla10[Descripción],Tabla10[CODIGO PRESUPUESTARIO],0))</f>
        <v/>
      </c>
      <c r="Q199" s="511"/>
      <c r="R199" s="511" t="str">
        <f>IF(Tabla1[[#This Row],[Insumos]]="","",_xlfn.XLOOKUP(Tabla1[[#This Row],[Insumos]],Tabla10[Insumo],Tabla10[InsumoAbrev],"",0))</f>
        <v/>
      </c>
    </row>
    <row r="200" spans="2:18" x14ac:dyDescent="0.25">
      <c r="B200" s="191" t="str">
        <f>IF('Formulario PPGR3'!$G200="","",CONCATENATE('Formulario PPGR3'!$C200,".",'Formulario PPGR3'!$D200,".",'Formulario PPGR3'!$E200,".",'Formulario PPGR3'!$F200))</f>
        <v/>
      </c>
      <c r="C200" s="191" t="str">
        <f>IF('Formulario PPGR3'!$G200="","",'Formulario PPGR1'!#REF!)</f>
        <v/>
      </c>
      <c r="D200" s="191" t="str">
        <f>IF('Formulario PPGR3'!$G200="","",'Formulario PPGR1'!#REF!)</f>
        <v/>
      </c>
      <c r="E200" s="191" t="str">
        <f>IF('Formulario PPGR3'!$G200="","",'Formulario PPGR1'!#REF!)</f>
        <v/>
      </c>
      <c r="F200" s="191" t="str">
        <f>IF('Formulario PPGR3'!$G200="","",'Formulario PPGR1'!#REF!)</f>
        <v/>
      </c>
      <c r="G200" s="190"/>
      <c r="H200" s="507" t="str" cm="1">
        <f t="array" ref="H200">IF(Tabla1[[#This Row],[Código_Actividad]]="","",_xlfn.XLOOKUP(Tabla1[[#This Row],[Código_Actividad]],CodigoActividad,Tabla2[Actividades Programables Presupuestables],"",0))</f>
        <v/>
      </c>
      <c r="I200" s="508" t="str">
        <f>IFERROR(VLOOKUP('Formulario PPGR3'!$G200,'Formulario PPGR2'!$H$19:$V$286,15,FALSE),"")</f>
        <v/>
      </c>
      <c r="J200" s="513"/>
      <c r="K200" s="512"/>
      <c r="L200" s="509" t="str">
        <f>IF(Tabla1[[#This Row],[Descripción]]="","",_xlfn.XLOOKUP(Tabla1[[#This Row],[Descripción]],Tabla10[Descripción],Tabla10[Unidad de Medida],"",0))</f>
        <v/>
      </c>
      <c r="M200" s="299"/>
      <c r="N200" s="525" t="str">
        <f>IF(Tabla1[[#This Row],[Descripción]]="","",_xlfn.XLOOKUP(Tabla1[[#This Row],[Descripción]],Tabla10[Descripción],Tabla10[Precio Unitario],0))</f>
        <v/>
      </c>
      <c r="O200" s="525" t="str">
        <f>IF(Tabla1[[#This Row],[Cantidad de Insumos]]="","",Tabla1[[#This Row],[Precio Unitario]]*Tabla1[[#This Row],[Cantidad de Insumos]])</f>
        <v/>
      </c>
      <c r="P200" s="510" t="str">
        <f>IF(Tabla1[[#This Row],[Descripción]]="","",_xlfn.XLOOKUP(Tabla1[[#This Row],[Descripción]],Tabla10[Descripción],Tabla10[CODIGO PRESUPUESTARIO],0))</f>
        <v/>
      </c>
      <c r="Q200" s="511"/>
      <c r="R200" s="511" t="str">
        <f>IF(Tabla1[[#This Row],[Insumos]]="","",_xlfn.XLOOKUP(Tabla1[[#This Row],[Insumos]],Tabla10[Insumo],Tabla10[InsumoAbrev],"",0))</f>
        <v/>
      </c>
    </row>
    <row r="201" spans="2:18" x14ac:dyDescent="0.25">
      <c r="B201" s="191" t="str">
        <f>IF('Formulario PPGR3'!$G201="","",CONCATENATE('Formulario PPGR3'!$C201,".",'Formulario PPGR3'!$D201,".",'Formulario PPGR3'!$E201,".",'Formulario PPGR3'!$F201))</f>
        <v/>
      </c>
      <c r="C201" s="191" t="str">
        <f>IF('Formulario PPGR3'!$G201="","",'Formulario PPGR1'!#REF!)</f>
        <v/>
      </c>
      <c r="D201" s="191" t="str">
        <f>IF('Formulario PPGR3'!$G201="","",'Formulario PPGR1'!#REF!)</f>
        <v/>
      </c>
      <c r="E201" s="191" t="str">
        <f>IF('Formulario PPGR3'!$G201="","",'Formulario PPGR1'!#REF!)</f>
        <v/>
      </c>
      <c r="F201" s="191" t="str">
        <f>IF('Formulario PPGR3'!$G201="","",'Formulario PPGR1'!#REF!)</f>
        <v/>
      </c>
      <c r="G201" s="190"/>
      <c r="H201" s="507" t="str" cm="1">
        <f t="array" ref="H201">IF(Tabla1[[#This Row],[Código_Actividad]]="","",_xlfn.XLOOKUP(Tabla1[[#This Row],[Código_Actividad]],CodigoActividad,Tabla2[Actividades Programables Presupuestables],"",0))</f>
        <v/>
      </c>
      <c r="I201" s="508" t="str">
        <f>IFERROR(VLOOKUP('Formulario PPGR3'!$G201,'Formulario PPGR2'!$H$19:$V$286,15,FALSE),"")</f>
        <v/>
      </c>
      <c r="J201" s="513"/>
      <c r="K201" s="512"/>
      <c r="L201" s="509" t="str">
        <f>IF(Tabla1[[#This Row],[Descripción]]="","",_xlfn.XLOOKUP(Tabla1[[#This Row],[Descripción]],Tabla10[Descripción],Tabla10[Unidad de Medida],"",0))</f>
        <v/>
      </c>
      <c r="M201" s="299"/>
      <c r="N201" s="525" t="str">
        <f>IF(Tabla1[[#This Row],[Descripción]]="","",_xlfn.XLOOKUP(Tabla1[[#This Row],[Descripción]],Tabla10[Descripción],Tabla10[Precio Unitario],0))</f>
        <v/>
      </c>
      <c r="O201" s="525" t="str">
        <f>IF(Tabla1[[#This Row],[Cantidad de Insumos]]="","",Tabla1[[#This Row],[Precio Unitario]]*Tabla1[[#This Row],[Cantidad de Insumos]])</f>
        <v/>
      </c>
      <c r="P201" s="510" t="str">
        <f>IF(Tabla1[[#This Row],[Descripción]]="","",_xlfn.XLOOKUP(Tabla1[[#This Row],[Descripción]],Tabla10[Descripción],Tabla10[CODIGO PRESUPUESTARIO],0))</f>
        <v/>
      </c>
      <c r="Q201" s="511"/>
      <c r="R201" s="511" t="str">
        <f>IF(Tabla1[[#This Row],[Insumos]]="","",_xlfn.XLOOKUP(Tabla1[[#This Row],[Insumos]],Tabla10[Insumo],Tabla10[InsumoAbrev],"",0))</f>
        <v/>
      </c>
    </row>
    <row r="202" spans="2:18" x14ac:dyDescent="0.25">
      <c r="B202" s="191" t="str">
        <f>IF('Formulario PPGR3'!$G202="","",CONCATENATE('Formulario PPGR3'!$C202,".",'Formulario PPGR3'!$D202,".",'Formulario PPGR3'!$E202,".",'Formulario PPGR3'!$F202))</f>
        <v/>
      </c>
      <c r="C202" s="191" t="str">
        <f>IF('Formulario PPGR3'!$G202="","",'Formulario PPGR1'!#REF!)</f>
        <v/>
      </c>
      <c r="D202" s="191" t="str">
        <f>IF('Formulario PPGR3'!$G202="","",'Formulario PPGR1'!#REF!)</f>
        <v/>
      </c>
      <c r="E202" s="191" t="str">
        <f>IF('Formulario PPGR3'!$G202="","",'Formulario PPGR1'!#REF!)</f>
        <v/>
      </c>
      <c r="F202" s="191" t="str">
        <f>IF('Formulario PPGR3'!$G202="","",'Formulario PPGR1'!#REF!)</f>
        <v/>
      </c>
      <c r="G202" s="190"/>
      <c r="H202" s="507" t="str" cm="1">
        <f t="array" ref="H202">IF(Tabla1[[#This Row],[Código_Actividad]]="","",_xlfn.XLOOKUP(Tabla1[[#This Row],[Código_Actividad]],CodigoActividad,Tabla2[Actividades Programables Presupuestables],"",0))</f>
        <v/>
      </c>
      <c r="I202" s="508" t="str">
        <f>IFERROR(VLOOKUP('Formulario PPGR3'!$G202,'Formulario PPGR2'!$H$19:$V$286,15,FALSE),"")</f>
        <v/>
      </c>
      <c r="J202" s="513"/>
      <c r="K202" s="512"/>
      <c r="L202" s="509" t="str">
        <f>IF(Tabla1[[#This Row],[Descripción]]="","",_xlfn.XLOOKUP(Tabla1[[#This Row],[Descripción]],Tabla10[Descripción],Tabla10[Unidad de Medida],"",0))</f>
        <v/>
      </c>
      <c r="M202" s="299"/>
      <c r="N202" s="525" t="str">
        <f>IF(Tabla1[[#This Row],[Descripción]]="","",_xlfn.XLOOKUP(Tabla1[[#This Row],[Descripción]],Tabla10[Descripción],Tabla10[Precio Unitario],0))</f>
        <v/>
      </c>
      <c r="O202" s="525" t="str">
        <f>IF(Tabla1[[#This Row],[Cantidad de Insumos]]="","",Tabla1[[#This Row],[Precio Unitario]]*Tabla1[[#This Row],[Cantidad de Insumos]])</f>
        <v/>
      </c>
      <c r="P202" s="510" t="str">
        <f>IF(Tabla1[[#This Row],[Descripción]]="","",_xlfn.XLOOKUP(Tabla1[[#This Row],[Descripción]],Tabla10[Descripción],Tabla10[CODIGO PRESUPUESTARIO],0))</f>
        <v/>
      </c>
      <c r="Q202" s="511"/>
      <c r="R202" s="511" t="str">
        <f>IF(Tabla1[[#This Row],[Insumos]]="","",_xlfn.XLOOKUP(Tabla1[[#This Row],[Insumos]],Tabla10[Insumo],Tabla10[InsumoAbrev],"",0))</f>
        <v/>
      </c>
    </row>
    <row r="203" spans="2:18" x14ac:dyDescent="0.25">
      <c r="B203" s="191" t="str">
        <f>IF('Formulario PPGR3'!$G203="","",CONCATENATE('Formulario PPGR3'!$C203,".",'Formulario PPGR3'!$D203,".",'Formulario PPGR3'!$E203,".",'Formulario PPGR3'!$F203))</f>
        <v/>
      </c>
      <c r="C203" s="191" t="str">
        <f>IF('Formulario PPGR3'!$G203="","",'Formulario PPGR1'!#REF!)</f>
        <v/>
      </c>
      <c r="D203" s="191" t="str">
        <f>IF('Formulario PPGR3'!$G203="","",'Formulario PPGR1'!#REF!)</f>
        <v/>
      </c>
      <c r="E203" s="191" t="str">
        <f>IF('Formulario PPGR3'!$G203="","",'Formulario PPGR1'!#REF!)</f>
        <v/>
      </c>
      <c r="F203" s="191" t="str">
        <f>IF('Formulario PPGR3'!$G203="","",'Formulario PPGR1'!#REF!)</f>
        <v/>
      </c>
      <c r="G203" s="190"/>
      <c r="H203" s="507" t="str" cm="1">
        <f t="array" ref="H203">IF(Tabla1[[#This Row],[Código_Actividad]]="","",_xlfn.XLOOKUP(Tabla1[[#This Row],[Código_Actividad]],CodigoActividad,Tabla2[Actividades Programables Presupuestables],"",0))</f>
        <v/>
      </c>
      <c r="I203" s="508" t="str">
        <f>IFERROR(VLOOKUP('Formulario PPGR3'!$G203,'Formulario PPGR2'!$H$19:$V$286,15,FALSE),"")</f>
        <v/>
      </c>
      <c r="J203" s="513"/>
      <c r="K203" s="512"/>
      <c r="L203" s="509" t="str">
        <f>IF(Tabla1[[#This Row],[Descripción]]="","",_xlfn.XLOOKUP(Tabla1[[#This Row],[Descripción]],Tabla10[Descripción],Tabla10[Unidad de Medida],"",0))</f>
        <v/>
      </c>
      <c r="M203" s="299"/>
      <c r="N203" s="525" t="str">
        <f>IF(Tabla1[[#This Row],[Descripción]]="","",_xlfn.XLOOKUP(Tabla1[[#This Row],[Descripción]],Tabla10[Descripción],Tabla10[Precio Unitario],0))</f>
        <v/>
      </c>
      <c r="O203" s="525" t="str">
        <f>IF(Tabla1[[#This Row],[Cantidad de Insumos]]="","",Tabla1[[#This Row],[Precio Unitario]]*Tabla1[[#This Row],[Cantidad de Insumos]])</f>
        <v/>
      </c>
      <c r="P203" s="510" t="str">
        <f>IF(Tabla1[[#This Row],[Descripción]]="","",_xlfn.XLOOKUP(Tabla1[[#This Row],[Descripción]],Tabla10[Descripción],Tabla10[CODIGO PRESUPUESTARIO],0))</f>
        <v/>
      </c>
      <c r="Q203" s="511"/>
      <c r="R203" s="511" t="str">
        <f>IF(Tabla1[[#This Row],[Insumos]]="","",_xlfn.XLOOKUP(Tabla1[[#This Row],[Insumos]],Tabla10[Insumo],Tabla10[InsumoAbrev],"",0))</f>
        <v/>
      </c>
    </row>
    <row r="204" spans="2:18" x14ac:dyDescent="0.25">
      <c r="B204" s="191" t="str">
        <f>IF('Formulario PPGR3'!$G204="","",CONCATENATE('Formulario PPGR3'!$C204,".",'Formulario PPGR3'!$D204,".",'Formulario PPGR3'!$E204,".",'Formulario PPGR3'!$F204))</f>
        <v/>
      </c>
      <c r="C204" s="191" t="str">
        <f>IF('Formulario PPGR3'!$G204="","",'Formulario PPGR1'!#REF!)</f>
        <v/>
      </c>
      <c r="D204" s="191" t="str">
        <f>IF('Formulario PPGR3'!$G204="","",'Formulario PPGR1'!#REF!)</f>
        <v/>
      </c>
      <c r="E204" s="191" t="str">
        <f>IF('Formulario PPGR3'!$G204="","",'Formulario PPGR1'!#REF!)</f>
        <v/>
      </c>
      <c r="F204" s="191" t="str">
        <f>IF('Formulario PPGR3'!$G204="","",'Formulario PPGR1'!#REF!)</f>
        <v/>
      </c>
      <c r="G204" s="190"/>
      <c r="H204" s="507" t="str" cm="1">
        <f t="array" ref="H204">IF(Tabla1[[#This Row],[Código_Actividad]]="","",_xlfn.XLOOKUP(Tabla1[[#This Row],[Código_Actividad]],CodigoActividad,Tabla2[Actividades Programables Presupuestables],"",0))</f>
        <v/>
      </c>
      <c r="I204" s="508" t="str">
        <f>IFERROR(VLOOKUP('Formulario PPGR3'!$G204,'Formulario PPGR2'!$H$19:$V$286,15,FALSE),"")</f>
        <v/>
      </c>
      <c r="J204" s="513"/>
      <c r="K204" s="512"/>
      <c r="L204" s="509" t="str">
        <f>IF(Tabla1[[#This Row],[Descripción]]="","",_xlfn.XLOOKUP(Tabla1[[#This Row],[Descripción]],Tabla10[Descripción],Tabla10[Unidad de Medida],"",0))</f>
        <v/>
      </c>
      <c r="M204" s="299"/>
      <c r="N204" s="525" t="str">
        <f>IF(Tabla1[[#This Row],[Descripción]]="","",_xlfn.XLOOKUP(Tabla1[[#This Row],[Descripción]],Tabla10[Descripción],Tabla10[Precio Unitario],0))</f>
        <v/>
      </c>
      <c r="O204" s="525" t="str">
        <f>IF(Tabla1[[#This Row],[Cantidad de Insumos]]="","",Tabla1[[#This Row],[Precio Unitario]]*Tabla1[[#This Row],[Cantidad de Insumos]])</f>
        <v/>
      </c>
      <c r="P204" s="510" t="str">
        <f>IF(Tabla1[[#This Row],[Descripción]]="","",_xlfn.XLOOKUP(Tabla1[[#This Row],[Descripción]],Tabla10[Descripción],Tabla10[CODIGO PRESUPUESTARIO],0))</f>
        <v/>
      </c>
      <c r="Q204" s="511"/>
      <c r="R204" s="511" t="str">
        <f>IF(Tabla1[[#This Row],[Insumos]]="","",_xlfn.XLOOKUP(Tabla1[[#This Row],[Insumos]],Tabla10[Insumo],Tabla10[InsumoAbrev],"",0))</f>
        <v/>
      </c>
    </row>
    <row r="205" spans="2:18" x14ac:dyDescent="0.25">
      <c r="B205" s="191" t="str">
        <f>IF('Formulario PPGR3'!$G205="","",CONCATENATE('Formulario PPGR3'!$C205,".",'Formulario PPGR3'!$D205,".",'Formulario PPGR3'!$E205,".",'Formulario PPGR3'!$F205))</f>
        <v/>
      </c>
      <c r="C205" s="191" t="str">
        <f>IF('Formulario PPGR3'!$G205="","",'Formulario PPGR1'!#REF!)</f>
        <v/>
      </c>
      <c r="D205" s="191" t="str">
        <f>IF('Formulario PPGR3'!$G205="","",'Formulario PPGR1'!#REF!)</f>
        <v/>
      </c>
      <c r="E205" s="191" t="str">
        <f>IF('Formulario PPGR3'!$G205="","",'Formulario PPGR1'!#REF!)</f>
        <v/>
      </c>
      <c r="F205" s="191" t="str">
        <f>IF('Formulario PPGR3'!$G205="","",'Formulario PPGR1'!#REF!)</f>
        <v/>
      </c>
      <c r="G205" s="190"/>
      <c r="H205" s="507" t="str" cm="1">
        <f t="array" ref="H205">IF(Tabla1[[#This Row],[Código_Actividad]]="","",_xlfn.XLOOKUP(Tabla1[[#This Row],[Código_Actividad]],CodigoActividad,Tabla2[Actividades Programables Presupuestables],"",0))</f>
        <v/>
      </c>
      <c r="I205" s="508" t="str">
        <f>IFERROR(VLOOKUP('Formulario PPGR3'!$G205,'Formulario PPGR2'!$H$19:$V$286,15,FALSE),"")</f>
        <v/>
      </c>
      <c r="J205" s="513"/>
      <c r="K205" s="512"/>
      <c r="L205" s="509" t="str">
        <f>IF(Tabla1[[#This Row],[Descripción]]="","",_xlfn.XLOOKUP(Tabla1[[#This Row],[Descripción]],Tabla10[Descripción],Tabla10[Unidad de Medida],"",0))</f>
        <v/>
      </c>
      <c r="M205" s="299"/>
      <c r="N205" s="525" t="str">
        <f>IF(Tabla1[[#This Row],[Descripción]]="","",_xlfn.XLOOKUP(Tabla1[[#This Row],[Descripción]],Tabla10[Descripción],Tabla10[Precio Unitario],0))</f>
        <v/>
      </c>
      <c r="O205" s="525" t="str">
        <f>IF(Tabla1[[#This Row],[Cantidad de Insumos]]="","",Tabla1[[#This Row],[Precio Unitario]]*Tabla1[[#This Row],[Cantidad de Insumos]])</f>
        <v/>
      </c>
      <c r="P205" s="510" t="str">
        <f>IF(Tabla1[[#This Row],[Descripción]]="","",_xlfn.XLOOKUP(Tabla1[[#This Row],[Descripción]],Tabla10[Descripción],Tabla10[CODIGO PRESUPUESTARIO],0))</f>
        <v/>
      </c>
      <c r="Q205" s="511"/>
      <c r="R205" s="511" t="str">
        <f>IF(Tabla1[[#This Row],[Insumos]]="","",_xlfn.XLOOKUP(Tabla1[[#This Row],[Insumos]],Tabla10[Insumo],Tabla10[InsumoAbrev],"",0))</f>
        <v/>
      </c>
    </row>
    <row r="206" spans="2:18" x14ac:dyDescent="0.25">
      <c r="B206" s="191" t="str">
        <f>IF('Formulario PPGR3'!$G206="","",CONCATENATE('Formulario PPGR3'!$C206,".",'Formulario PPGR3'!$D206,".",'Formulario PPGR3'!$E206,".",'Formulario PPGR3'!$F206))</f>
        <v/>
      </c>
      <c r="C206" s="191" t="str">
        <f>IF('Formulario PPGR3'!$G206="","",'Formulario PPGR1'!#REF!)</f>
        <v/>
      </c>
      <c r="D206" s="191" t="str">
        <f>IF('Formulario PPGR3'!$G206="","",'Formulario PPGR1'!#REF!)</f>
        <v/>
      </c>
      <c r="E206" s="191" t="str">
        <f>IF('Formulario PPGR3'!$G206="","",'Formulario PPGR1'!#REF!)</f>
        <v/>
      </c>
      <c r="F206" s="191" t="str">
        <f>IF('Formulario PPGR3'!$G206="","",'Formulario PPGR1'!#REF!)</f>
        <v/>
      </c>
      <c r="G206" s="190"/>
      <c r="H206" s="507" t="str" cm="1">
        <f t="array" ref="H206">IF(Tabla1[[#This Row],[Código_Actividad]]="","",_xlfn.XLOOKUP(Tabla1[[#This Row],[Código_Actividad]],CodigoActividad,Tabla2[Actividades Programables Presupuestables],"",0))</f>
        <v/>
      </c>
      <c r="I206" s="508" t="str">
        <f>IFERROR(VLOOKUP('Formulario PPGR3'!$G206,'Formulario PPGR2'!$H$19:$V$286,15,FALSE),"")</f>
        <v/>
      </c>
      <c r="J206" s="513"/>
      <c r="K206" s="512"/>
      <c r="L206" s="509" t="str">
        <f>IF(Tabla1[[#This Row],[Descripción]]="","",_xlfn.XLOOKUP(Tabla1[[#This Row],[Descripción]],Tabla10[Descripción],Tabla10[Unidad de Medida],"",0))</f>
        <v/>
      </c>
      <c r="M206" s="299"/>
      <c r="N206" s="525" t="str">
        <f>IF(Tabla1[[#This Row],[Descripción]]="","",_xlfn.XLOOKUP(Tabla1[[#This Row],[Descripción]],Tabla10[Descripción],Tabla10[Precio Unitario],0))</f>
        <v/>
      </c>
      <c r="O206" s="525" t="str">
        <f>IF(Tabla1[[#This Row],[Cantidad de Insumos]]="","",Tabla1[[#This Row],[Precio Unitario]]*Tabla1[[#This Row],[Cantidad de Insumos]])</f>
        <v/>
      </c>
      <c r="P206" s="510" t="str">
        <f>IF(Tabla1[[#This Row],[Descripción]]="","",_xlfn.XLOOKUP(Tabla1[[#This Row],[Descripción]],Tabla10[Descripción],Tabla10[CODIGO PRESUPUESTARIO],0))</f>
        <v/>
      </c>
      <c r="Q206" s="511"/>
      <c r="R206" s="511" t="str">
        <f>IF(Tabla1[[#This Row],[Insumos]]="","",_xlfn.XLOOKUP(Tabla1[[#This Row],[Insumos]],Tabla10[Insumo],Tabla10[InsumoAbrev],"",0))</f>
        <v/>
      </c>
    </row>
    <row r="207" spans="2:18" x14ac:dyDescent="0.25">
      <c r="B207" s="191" t="str">
        <f>IF('Formulario PPGR3'!$G207="","",CONCATENATE('Formulario PPGR3'!$C207,".",'Formulario PPGR3'!$D207,".",'Formulario PPGR3'!$E207,".",'Formulario PPGR3'!$F207))</f>
        <v/>
      </c>
      <c r="C207" s="191" t="str">
        <f>IF('Formulario PPGR3'!$G207="","",'Formulario PPGR1'!#REF!)</f>
        <v/>
      </c>
      <c r="D207" s="191" t="str">
        <f>IF('Formulario PPGR3'!$G207="","",'Formulario PPGR1'!#REF!)</f>
        <v/>
      </c>
      <c r="E207" s="191" t="str">
        <f>IF('Formulario PPGR3'!$G207="","",'Formulario PPGR1'!#REF!)</f>
        <v/>
      </c>
      <c r="F207" s="191" t="str">
        <f>IF('Formulario PPGR3'!$G207="","",'Formulario PPGR1'!#REF!)</f>
        <v/>
      </c>
      <c r="G207" s="190"/>
      <c r="H207" s="507" t="str" cm="1">
        <f t="array" ref="H207">IF(Tabla1[[#This Row],[Código_Actividad]]="","",_xlfn.XLOOKUP(Tabla1[[#This Row],[Código_Actividad]],CodigoActividad,Tabla2[Actividades Programables Presupuestables],"",0))</f>
        <v/>
      </c>
      <c r="I207" s="508" t="str">
        <f>IFERROR(VLOOKUP('Formulario PPGR3'!$G207,'Formulario PPGR2'!$H$19:$V$286,15,FALSE),"")</f>
        <v/>
      </c>
      <c r="J207" s="513"/>
      <c r="K207" s="512"/>
      <c r="L207" s="509" t="str">
        <f>IF(Tabla1[[#This Row],[Descripción]]="","",_xlfn.XLOOKUP(Tabla1[[#This Row],[Descripción]],Tabla10[Descripción],Tabla10[Unidad de Medida],"",0))</f>
        <v/>
      </c>
      <c r="M207" s="299"/>
      <c r="N207" s="525" t="str">
        <f>IF(Tabla1[[#This Row],[Descripción]]="","",_xlfn.XLOOKUP(Tabla1[[#This Row],[Descripción]],Tabla10[Descripción],Tabla10[Precio Unitario],0))</f>
        <v/>
      </c>
      <c r="O207" s="525" t="str">
        <f>IF(Tabla1[[#This Row],[Cantidad de Insumos]]="","",Tabla1[[#This Row],[Precio Unitario]]*Tabla1[[#This Row],[Cantidad de Insumos]])</f>
        <v/>
      </c>
      <c r="P207" s="510" t="str">
        <f>IF(Tabla1[[#This Row],[Descripción]]="","",_xlfn.XLOOKUP(Tabla1[[#This Row],[Descripción]],Tabla10[Descripción],Tabla10[CODIGO PRESUPUESTARIO],0))</f>
        <v/>
      </c>
      <c r="Q207" s="511"/>
      <c r="R207" s="511" t="str">
        <f>IF(Tabla1[[#This Row],[Insumos]]="","",_xlfn.XLOOKUP(Tabla1[[#This Row],[Insumos]],Tabla10[Insumo],Tabla10[InsumoAbrev],"",0))</f>
        <v/>
      </c>
    </row>
    <row r="208" spans="2:18" x14ac:dyDescent="0.25">
      <c r="B208" s="191" t="str">
        <f>IF('Formulario PPGR3'!$G208="","",CONCATENATE('Formulario PPGR3'!$C208,".",'Formulario PPGR3'!$D208,".",'Formulario PPGR3'!$E208,".",'Formulario PPGR3'!$F208))</f>
        <v/>
      </c>
      <c r="C208" s="191" t="str">
        <f>IF('Formulario PPGR3'!$G208="","",'Formulario PPGR1'!#REF!)</f>
        <v/>
      </c>
      <c r="D208" s="191" t="str">
        <f>IF('Formulario PPGR3'!$G208="","",'Formulario PPGR1'!#REF!)</f>
        <v/>
      </c>
      <c r="E208" s="191" t="str">
        <f>IF('Formulario PPGR3'!$G208="","",'Formulario PPGR1'!#REF!)</f>
        <v/>
      </c>
      <c r="F208" s="191" t="str">
        <f>IF('Formulario PPGR3'!$G208="","",'Formulario PPGR1'!#REF!)</f>
        <v/>
      </c>
      <c r="G208" s="190"/>
      <c r="H208" s="507" t="str" cm="1">
        <f t="array" ref="H208">IF(Tabla1[[#This Row],[Código_Actividad]]="","",_xlfn.XLOOKUP(Tabla1[[#This Row],[Código_Actividad]],CodigoActividad,Tabla2[Actividades Programables Presupuestables],"",0))</f>
        <v/>
      </c>
      <c r="I208" s="508" t="str">
        <f>IFERROR(VLOOKUP('Formulario PPGR3'!$G208,'Formulario PPGR2'!$H$19:$V$286,15,FALSE),"")</f>
        <v/>
      </c>
      <c r="J208" s="513"/>
      <c r="K208" s="512"/>
      <c r="L208" s="509" t="str">
        <f>IF(Tabla1[[#This Row],[Descripción]]="","",_xlfn.XLOOKUP(Tabla1[[#This Row],[Descripción]],Tabla10[Descripción],Tabla10[Unidad de Medida],"",0))</f>
        <v/>
      </c>
      <c r="M208" s="299"/>
      <c r="N208" s="525" t="str">
        <f>IF(Tabla1[[#This Row],[Descripción]]="","",_xlfn.XLOOKUP(Tabla1[[#This Row],[Descripción]],Tabla10[Descripción],Tabla10[Precio Unitario],0))</f>
        <v/>
      </c>
      <c r="O208" s="525" t="str">
        <f>IF(Tabla1[[#This Row],[Cantidad de Insumos]]="","",Tabla1[[#This Row],[Precio Unitario]]*Tabla1[[#This Row],[Cantidad de Insumos]])</f>
        <v/>
      </c>
      <c r="P208" s="510" t="str">
        <f>IF(Tabla1[[#This Row],[Descripción]]="","",_xlfn.XLOOKUP(Tabla1[[#This Row],[Descripción]],Tabla10[Descripción],Tabla10[CODIGO PRESUPUESTARIO],0))</f>
        <v/>
      </c>
      <c r="Q208" s="511"/>
      <c r="R208" s="511" t="str">
        <f>IF(Tabla1[[#This Row],[Insumos]]="","",_xlfn.XLOOKUP(Tabla1[[#This Row],[Insumos]],Tabla10[Insumo],Tabla10[InsumoAbrev],"",0))</f>
        <v/>
      </c>
    </row>
    <row r="209" spans="2:18" x14ac:dyDescent="0.25">
      <c r="B209" s="191" t="str">
        <f>IF('Formulario PPGR3'!$G209="","",CONCATENATE('Formulario PPGR3'!$C209,".",'Formulario PPGR3'!$D209,".",'Formulario PPGR3'!$E209,".",'Formulario PPGR3'!$F209))</f>
        <v/>
      </c>
      <c r="C209" s="191" t="str">
        <f>IF('Formulario PPGR3'!$G209="","",'Formulario PPGR1'!#REF!)</f>
        <v/>
      </c>
      <c r="D209" s="191" t="str">
        <f>IF('Formulario PPGR3'!$G209="","",'Formulario PPGR1'!#REF!)</f>
        <v/>
      </c>
      <c r="E209" s="191" t="str">
        <f>IF('Formulario PPGR3'!$G209="","",'Formulario PPGR1'!#REF!)</f>
        <v/>
      </c>
      <c r="F209" s="191" t="str">
        <f>IF('Formulario PPGR3'!$G209="","",'Formulario PPGR1'!#REF!)</f>
        <v/>
      </c>
      <c r="G209" s="190"/>
      <c r="H209" s="507" t="str" cm="1">
        <f t="array" ref="H209">IF(Tabla1[[#This Row],[Código_Actividad]]="","",_xlfn.XLOOKUP(Tabla1[[#This Row],[Código_Actividad]],CodigoActividad,Tabla2[Actividades Programables Presupuestables],"",0))</f>
        <v/>
      </c>
      <c r="I209" s="508" t="str">
        <f>IFERROR(VLOOKUP('Formulario PPGR3'!$G209,'Formulario PPGR2'!$H$19:$V$286,15,FALSE),"")</f>
        <v/>
      </c>
      <c r="J209" s="513"/>
      <c r="K209" s="512"/>
      <c r="L209" s="509" t="str">
        <f>IF(Tabla1[[#This Row],[Descripción]]="","",_xlfn.XLOOKUP(Tabla1[[#This Row],[Descripción]],Tabla10[Descripción],Tabla10[Unidad de Medida],"",0))</f>
        <v/>
      </c>
      <c r="M209" s="299"/>
      <c r="N209" s="525" t="str">
        <f>IF(Tabla1[[#This Row],[Descripción]]="","",_xlfn.XLOOKUP(Tabla1[[#This Row],[Descripción]],Tabla10[Descripción],Tabla10[Precio Unitario],0))</f>
        <v/>
      </c>
      <c r="O209" s="525" t="str">
        <f>IF(Tabla1[[#This Row],[Cantidad de Insumos]]="","",Tabla1[[#This Row],[Precio Unitario]]*Tabla1[[#This Row],[Cantidad de Insumos]])</f>
        <v/>
      </c>
      <c r="P209" s="510" t="str">
        <f>IF(Tabla1[[#This Row],[Descripción]]="","",_xlfn.XLOOKUP(Tabla1[[#This Row],[Descripción]],Tabla10[Descripción],Tabla10[CODIGO PRESUPUESTARIO],0))</f>
        <v/>
      </c>
      <c r="Q209" s="511"/>
      <c r="R209" s="511" t="str">
        <f>IF(Tabla1[[#This Row],[Insumos]]="","",_xlfn.XLOOKUP(Tabla1[[#This Row],[Insumos]],Tabla10[Insumo],Tabla10[InsumoAbrev],"",0))</f>
        <v/>
      </c>
    </row>
    <row r="210" spans="2:18" x14ac:dyDescent="0.25">
      <c r="B210" s="191" t="str">
        <f>IF('Formulario PPGR3'!$G210="","",CONCATENATE('Formulario PPGR3'!$C210,".",'Formulario PPGR3'!$D210,".",'Formulario PPGR3'!$E210,".",'Formulario PPGR3'!$F210))</f>
        <v/>
      </c>
      <c r="C210" s="191" t="str">
        <f>IF('Formulario PPGR3'!$G210="","",'Formulario PPGR1'!#REF!)</f>
        <v/>
      </c>
      <c r="D210" s="191" t="str">
        <f>IF('Formulario PPGR3'!$G210="","",'Formulario PPGR1'!#REF!)</f>
        <v/>
      </c>
      <c r="E210" s="191" t="str">
        <f>IF('Formulario PPGR3'!$G210="","",'Formulario PPGR1'!#REF!)</f>
        <v/>
      </c>
      <c r="F210" s="191" t="str">
        <f>IF('Formulario PPGR3'!$G210="","",'Formulario PPGR1'!#REF!)</f>
        <v/>
      </c>
      <c r="G210" s="190"/>
      <c r="H210" s="507" t="str" cm="1">
        <f t="array" ref="H210">IF(Tabla1[[#This Row],[Código_Actividad]]="","",_xlfn.XLOOKUP(Tabla1[[#This Row],[Código_Actividad]],CodigoActividad,Tabla2[Actividades Programables Presupuestables],"",0))</f>
        <v/>
      </c>
      <c r="I210" s="508" t="str">
        <f>IFERROR(VLOOKUP('Formulario PPGR3'!$G210,'Formulario PPGR2'!$H$19:$V$286,15,FALSE),"")</f>
        <v/>
      </c>
      <c r="J210" s="513"/>
      <c r="K210" s="512"/>
      <c r="L210" s="509" t="str">
        <f>IF(Tabla1[[#This Row],[Descripción]]="","",_xlfn.XLOOKUP(Tabla1[[#This Row],[Descripción]],Tabla10[Descripción],Tabla10[Unidad de Medida],"",0))</f>
        <v/>
      </c>
      <c r="M210" s="299"/>
      <c r="N210" s="525" t="str">
        <f>IF(Tabla1[[#This Row],[Descripción]]="","",_xlfn.XLOOKUP(Tabla1[[#This Row],[Descripción]],Tabla10[Descripción],Tabla10[Precio Unitario],0))</f>
        <v/>
      </c>
      <c r="O210" s="525" t="str">
        <f>IF(Tabla1[[#This Row],[Cantidad de Insumos]]="","",Tabla1[[#This Row],[Precio Unitario]]*Tabla1[[#This Row],[Cantidad de Insumos]])</f>
        <v/>
      </c>
      <c r="P210" s="510" t="str">
        <f>IF(Tabla1[[#This Row],[Descripción]]="","",_xlfn.XLOOKUP(Tabla1[[#This Row],[Descripción]],Tabla10[Descripción],Tabla10[CODIGO PRESUPUESTARIO],0))</f>
        <v/>
      </c>
      <c r="Q210" s="511"/>
      <c r="R210" s="511" t="str">
        <f>IF(Tabla1[[#This Row],[Insumos]]="","",_xlfn.XLOOKUP(Tabla1[[#This Row],[Insumos]],Tabla10[Insumo],Tabla10[InsumoAbrev],"",0))</f>
        <v/>
      </c>
    </row>
    <row r="211" spans="2:18" x14ac:dyDescent="0.25">
      <c r="B211" s="191" t="str">
        <f>IF('Formulario PPGR3'!$G211="","",CONCATENATE('Formulario PPGR3'!$C211,".",'Formulario PPGR3'!$D211,".",'Formulario PPGR3'!$E211,".",'Formulario PPGR3'!$F211))</f>
        <v/>
      </c>
      <c r="C211" s="191" t="str">
        <f>IF('Formulario PPGR3'!$G211="","",'Formulario PPGR1'!#REF!)</f>
        <v/>
      </c>
      <c r="D211" s="191" t="str">
        <f>IF('Formulario PPGR3'!$G211="","",'Formulario PPGR1'!#REF!)</f>
        <v/>
      </c>
      <c r="E211" s="191" t="str">
        <f>IF('Formulario PPGR3'!$G211="","",'Formulario PPGR1'!#REF!)</f>
        <v/>
      </c>
      <c r="F211" s="191" t="str">
        <f>IF('Formulario PPGR3'!$G211="","",'Formulario PPGR1'!#REF!)</f>
        <v/>
      </c>
      <c r="G211" s="190"/>
      <c r="H211" s="507" t="str" cm="1">
        <f t="array" ref="H211">IF(Tabla1[[#This Row],[Código_Actividad]]="","",_xlfn.XLOOKUP(Tabla1[[#This Row],[Código_Actividad]],CodigoActividad,Tabla2[Actividades Programables Presupuestables],"",0))</f>
        <v/>
      </c>
      <c r="I211" s="508" t="str">
        <f>IFERROR(VLOOKUP('Formulario PPGR3'!$G211,'Formulario PPGR2'!$H$19:$V$286,15,FALSE),"")</f>
        <v/>
      </c>
      <c r="J211" s="513"/>
      <c r="K211" s="512"/>
      <c r="L211" s="509" t="str">
        <f>IF(Tabla1[[#This Row],[Descripción]]="","",_xlfn.XLOOKUP(Tabla1[[#This Row],[Descripción]],Tabla10[Descripción],Tabla10[Unidad de Medida],"",0))</f>
        <v/>
      </c>
      <c r="M211" s="299"/>
      <c r="N211" s="525" t="str">
        <f>IF(Tabla1[[#This Row],[Descripción]]="","",_xlfn.XLOOKUP(Tabla1[[#This Row],[Descripción]],Tabla10[Descripción],Tabla10[Precio Unitario],0))</f>
        <v/>
      </c>
      <c r="O211" s="525" t="str">
        <f>IF(Tabla1[[#This Row],[Cantidad de Insumos]]="","",Tabla1[[#This Row],[Precio Unitario]]*Tabla1[[#This Row],[Cantidad de Insumos]])</f>
        <v/>
      </c>
      <c r="P211" s="510" t="str">
        <f>IF(Tabla1[[#This Row],[Descripción]]="","",_xlfn.XLOOKUP(Tabla1[[#This Row],[Descripción]],Tabla10[Descripción],Tabla10[CODIGO PRESUPUESTARIO],0))</f>
        <v/>
      </c>
      <c r="Q211" s="511"/>
      <c r="R211" s="511" t="str">
        <f>IF(Tabla1[[#This Row],[Insumos]]="","",_xlfn.XLOOKUP(Tabla1[[#This Row],[Insumos]],Tabla10[Insumo],Tabla10[InsumoAbrev],"",0))</f>
        <v/>
      </c>
    </row>
    <row r="212" spans="2:18" x14ac:dyDescent="0.25">
      <c r="B212" s="191" t="str">
        <f>IF('Formulario PPGR3'!$G212="","",CONCATENATE('Formulario PPGR3'!$C212,".",'Formulario PPGR3'!$D212,".",'Formulario PPGR3'!$E212,".",'Formulario PPGR3'!$F212))</f>
        <v/>
      </c>
      <c r="C212" s="191" t="str">
        <f>IF('Formulario PPGR3'!$G212="","",'Formulario PPGR1'!#REF!)</f>
        <v/>
      </c>
      <c r="D212" s="191" t="str">
        <f>IF('Formulario PPGR3'!$G212="","",'Formulario PPGR1'!#REF!)</f>
        <v/>
      </c>
      <c r="E212" s="191" t="str">
        <f>IF('Formulario PPGR3'!$G212="","",'Formulario PPGR1'!#REF!)</f>
        <v/>
      </c>
      <c r="F212" s="191" t="str">
        <f>IF('Formulario PPGR3'!$G212="","",'Formulario PPGR1'!#REF!)</f>
        <v/>
      </c>
      <c r="G212" s="190"/>
      <c r="H212" s="507" t="str" cm="1">
        <f t="array" ref="H212">IF(Tabla1[[#This Row],[Código_Actividad]]="","",_xlfn.XLOOKUP(Tabla1[[#This Row],[Código_Actividad]],CodigoActividad,Tabla2[Actividades Programables Presupuestables],"",0))</f>
        <v/>
      </c>
      <c r="I212" s="508" t="str">
        <f>IFERROR(VLOOKUP('Formulario PPGR3'!$G212,'Formulario PPGR2'!$H$19:$V$286,15,FALSE),"")</f>
        <v/>
      </c>
      <c r="J212" s="513"/>
      <c r="K212" s="512"/>
      <c r="L212" s="509" t="str">
        <f>IF(Tabla1[[#This Row],[Descripción]]="","",_xlfn.XLOOKUP(Tabla1[[#This Row],[Descripción]],Tabla10[Descripción],Tabla10[Unidad de Medida],"",0))</f>
        <v/>
      </c>
      <c r="M212" s="299"/>
      <c r="N212" s="525" t="str">
        <f>IF(Tabla1[[#This Row],[Descripción]]="","",_xlfn.XLOOKUP(Tabla1[[#This Row],[Descripción]],Tabla10[Descripción],Tabla10[Precio Unitario],0))</f>
        <v/>
      </c>
      <c r="O212" s="525" t="str">
        <f>IF(Tabla1[[#This Row],[Cantidad de Insumos]]="","",Tabla1[[#This Row],[Precio Unitario]]*Tabla1[[#This Row],[Cantidad de Insumos]])</f>
        <v/>
      </c>
      <c r="P212" s="510" t="str">
        <f>IF(Tabla1[[#This Row],[Descripción]]="","",_xlfn.XLOOKUP(Tabla1[[#This Row],[Descripción]],Tabla10[Descripción],Tabla10[CODIGO PRESUPUESTARIO],0))</f>
        <v/>
      </c>
      <c r="Q212" s="511"/>
      <c r="R212" s="511" t="str">
        <f>IF(Tabla1[[#This Row],[Insumos]]="","",_xlfn.XLOOKUP(Tabla1[[#This Row],[Insumos]],Tabla10[Insumo],Tabla10[InsumoAbrev],"",0))</f>
        <v/>
      </c>
    </row>
    <row r="213" spans="2:18" x14ac:dyDescent="0.25">
      <c r="B213" s="191" t="str">
        <f>IF('Formulario PPGR3'!$G213="","",CONCATENATE('Formulario PPGR3'!$C213,".",'Formulario PPGR3'!$D213,".",'Formulario PPGR3'!$E213,".",'Formulario PPGR3'!$F213))</f>
        <v/>
      </c>
      <c r="C213" s="191" t="str">
        <f>IF('Formulario PPGR3'!$G213="","",'Formulario PPGR1'!#REF!)</f>
        <v/>
      </c>
      <c r="D213" s="191" t="str">
        <f>IF('Formulario PPGR3'!$G213="","",'Formulario PPGR1'!#REF!)</f>
        <v/>
      </c>
      <c r="E213" s="191" t="str">
        <f>IF('Formulario PPGR3'!$G213="","",'Formulario PPGR1'!#REF!)</f>
        <v/>
      </c>
      <c r="F213" s="191" t="str">
        <f>IF('Formulario PPGR3'!$G213="","",'Formulario PPGR1'!#REF!)</f>
        <v/>
      </c>
      <c r="G213" s="190"/>
      <c r="H213" s="507" t="str" cm="1">
        <f t="array" ref="H213">IF(Tabla1[[#This Row],[Código_Actividad]]="","",_xlfn.XLOOKUP(Tabla1[[#This Row],[Código_Actividad]],CodigoActividad,Tabla2[Actividades Programables Presupuestables],"",0))</f>
        <v/>
      </c>
      <c r="I213" s="508" t="str">
        <f>IFERROR(VLOOKUP('Formulario PPGR3'!$G213,'Formulario PPGR2'!$H$19:$V$286,15,FALSE),"")</f>
        <v/>
      </c>
      <c r="J213" s="513"/>
      <c r="K213" s="512"/>
      <c r="L213" s="509" t="str">
        <f>IF(Tabla1[[#This Row],[Descripción]]="","",_xlfn.XLOOKUP(Tabla1[[#This Row],[Descripción]],Tabla10[Descripción],Tabla10[Unidad de Medida],"",0))</f>
        <v/>
      </c>
      <c r="M213" s="299"/>
      <c r="N213" s="525" t="str">
        <f>IF(Tabla1[[#This Row],[Descripción]]="","",_xlfn.XLOOKUP(Tabla1[[#This Row],[Descripción]],Tabla10[Descripción],Tabla10[Precio Unitario],0))</f>
        <v/>
      </c>
      <c r="O213" s="525" t="str">
        <f>IF(Tabla1[[#This Row],[Cantidad de Insumos]]="","",Tabla1[[#This Row],[Precio Unitario]]*Tabla1[[#This Row],[Cantidad de Insumos]])</f>
        <v/>
      </c>
      <c r="P213" s="510" t="str">
        <f>IF(Tabla1[[#This Row],[Descripción]]="","",_xlfn.XLOOKUP(Tabla1[[#This Row],[Descripción]],Tabla10[Descripción],Tabla10[CODIGO PRESUPUESTARIO],0))</f>
        <v/>
      </c>
      <c r="Q213" s="511"/>
      <c r="R213" s="511" t="str">
        <f>IF(Tabla1[[#This Row],[Insumos]]="","",_xlfn.XLOOKUP(Tabla1[[#This Row],[Insumos]],Tabla10[Insumo],Tabla10[InsumoAbrev],"",0))</f>
        <v/>
      </c>
    </row>
    <row r="214" spans="2:18" x14ac:dyDescent="0.25">
      <c r="B214" s="191" t="str">
        <f>IF('Formulario PPGR3'!$G214="","",CONCATENATE('Formulario PPGR3'!$C214,".",'Formulario PPGR3'!$D214,".",'Formulario PPGR3'!$E214,".",'Formulario PPGR3'!$F214))</f>
        <v/>
      </c>
      <c r="C214" s="191" t="str">
        <f>IF('Formulario PPGR3'!$G214="","",'Formulario PPGR1'!#REF!)</f>
        <v/>
      </c>
      <c r="D214" s="191" t="str">
        <f>IF('Formulario PPGR3'!$G214="","",'Formulario PPGR1'!#REF!)</f>
        <v/>
      </c>
      <c r="E214" s="191" t="str">
        <f>IF('Formulario PPGR3'!$G214="","",'Formulario PPGR1'!#REF!)</f>
        <v/>
      </c>
      <c r="F214" s="191" t="str">
        <f>IF('Formulario PPGR3'!$G214="","",'Formulario PPGR1'!#REF!)</f>
        <v/>
      </c>
      <c r="G214" s="190"/>
      <c r="H214" s="507" t="str" cm="1">
        <f t="array" ref="H214">IF(Tabla1[[#This Row],[Código_Actividad]]="","",_xlfn.XLOOKUP(Tabla1[[#This Row],[Código_Actividad]],CodigoActividad,Tabla2[Actividades Programables Presupuestables],"",0))</f>
        <v/>
      </c>
      <c r="I214" s="508" t="str">
        <f>IFERROR(VLOOKUP('Formulario PPGR3'!$G214,'Formulario PPGR2'!$H$19:$V$286,15,FALSE),"")</f>
        <v/>
      </c>
      <c r="J214" s="513"/>
      <c r="K214" s="512"/>
      <c r="L214" s="509" t="str">
        <f>IF(Tabla1[[#This Row],[Descripción]]="","",_xlfn.XLOOKUP(Tabla1[[#This Row],[Descripción]],Tabla10[Descripción],Tabla10[Unidad de Medida],"",0))</f>
        <v/>
      </c>
      <c r="M214" s="299"/>
      <c r="N214" s="525" t="str">
        <f>IF(Tabla1[[#This Row],[Descripción]]="","",_xlfn.XLOOKUP(Tabla1[[#This Row],[Descripción]],Tabla10[Descripción],Tabla10[Precio Unitario],0))</f>
        <v/>
      </c>
      <c r="O214" s="525" t="str">
        <f>IF(Tabla1[[#This Row],[Cantidad de Insumos]]="","",Tabla1[[#This Row],[Precio Unitario]]*Tabla1[[#This Row],[Cantidad de Insumos]])</f>
        <v/>
      </c>
      <c r="P214" s="510" t="str">
        <f>IF(Tabla1[[#This Row],[Descripción]]="","",_xlfn.XLOOKUP(Tabla1[[#This Row],[Descripción]],Tabla10[Descripción],Tabla10[CODIGO PRESUPUESTARIO],0))</f>
        <v/>
      </c>
      <c r="Q214" s="511"/>
      <c r="R214" s="511" t="str">
        <f>IF(Tabla1[[#This Row],[Insumos]]="","",_xlfn.XLOOKUP(Tabla1[[#This Row],[Insumos]],Tabla10[Insumo],Tabla10[InsumoAbrev],"",0))</f>
        <v/>
      </c>
    </row>
    <row r="215" spans="2:18" x14ac:dyDescent="0.25">
      <c r="B215" s="191" t="str">
        <f>IF('Formulario PPGR3'!$G215="","",CONCATENATE('Formulario PPGR3'!$C215,".",'Formulario PPGR3'!$D215,".",'Formulario PPGR3'!$E215,".",'Formulario PPGR3'!$F215))</f>
        <v/>
      </c>
      <c r="C215" s="191" t="str">
        <f>IF('Formulario PPGR3'!$G215="","",'Formulario PPGR1'!#REF!)</f>
        <v/>
      </c>
      <c r="D215" s="191" t="str">
        <f>IF('Formulario PPGR3'!$G215="","",'Formulario PPGR1'!#REF!)</f>
        <v/>
      </c>
      <c r="E215" s="191" t="str">
        <f>IF('Formulario PPGR3'!$G215="","",'Formulario PPGR1'!#REF!)</f>
        <v/>
      </c>
      <c r="F215" s="191" t="str">
        <f>IF('Formulario PPGR3'!$G215="","",'Formulario PPGR1'!#REF!)</f>
        <v/>
      </c>
      <c r="G215" s="190"/>
      <c r="H215" s="507" t="str" cm="1">
        <f t="array" ref="H215">IF(Tabla1[[#This Row],[Código_Actividad]]="","",_xlfn.XLOOKUP(Tabla1[[#This Row],[Código_Actividad]],CodigoActividad,Tabla2[Actividades Programables Presupuestables],"",0))</f>
        <v/>
      </c>
      <c r="I215" s="508" t="str">
        <f>IFERROR(VLOOKUP('Formulario PPGR3'!$G215,'Formulario PPGR2'!$H$19:$V$286,15,FALSE),"")</f>
        <v/>
      </c>
      <c r="J215" s="513"/>
      <c r="K215" s="512"/>
      <c r="L215" s="509" t="str">
        <f>IF(Tabla1[[#This Row],[Descripción]]="","",_xlfn.XLOOKUP(Tabla1[[#This Row],[Descripción]],Tabla10[Descripción],Tabla10[Unidad de Medida],"",0))</f>
        <v/>
      </c>
      <c r="M215" s="299"/>
      <c r="N215" s="525" t="str">
        <f>IF(Tabla1[[#This Row],[Descripción]]="","",_xlfn.XLOOKUP(Tabla1[[#This Row],[Descripción]],Tabla10[Descripción],Tabla10[Precio Unitario],0))</f>
        <v/>
      </c>
      <c r="O215" s="525" t="str">
        <f>IF(Tabla1[[#This Row],[Cantidad de Insumos]]="","",Tabla1[[#This Row],[Precio Unitario]]*Tabla1[[#This Row],[Cantidad de Insumos]])</f>
        <v/>
      </c>
      <c r="P215" s="510" t="str">
        <f>IF(Tabla1[[#This Row],[Descripción]]="","",_xlfn.XLOOKUP(Tabla1[[#This Row],[Descripción]],Tabla10[Descripción],Tabla10[CODIGO PRESUPUESTARIO],0))</f>
        <v/>
      </c>
      <c r="Q215" s="511"/>
      <c r="R215" s="511" t="str">
        <f>IF(Tabla1[[#This Row],[Insumos]]="","",_xlfn.XLOOKUP(Tabla1[[#This Row],[Insumos]],Tabla10[Insumo],Tabla10[InsumoAbrev],"",0))</f>
        <v/>
      </c>
    </row>
    <row r="216" spans="2:18" x14ac:dyDescent="0.25">
      <c r="B216" s="191" t="str">
        <f>IF('Formulario PPGR3'!$G216="","",CONCATENATE('Formulario PPGR3'!$C216,".",'Formulario PPGR3'!$D216,".",'Formulario PPGR3'!$E216,".",'Formulario PPGR3'!$F216))</f>
        <v/>
      </c>
      <c r="C216" s="191" t="str">
        <f>IF('Formulario PPGR3'!$G216="","",'Formulario PPGR1'!#REF!)</f>
        <v/>
      </c>
      <c r="D216" s="191" t="str">
        <f>IF('Formulario PPGR3'!$G216="","",'Formulario PPGR1'!#REF!)</f>
        <v/>
      </c>
      <c r="E216" s="191" t="str">
        <f>IF('Formulario PPGR3'!$G216="","",'Formulario PPGR1'!#REF!)</f>
        <v/>
      </c>
      <c r="F216" s="191" t="str">
        <f>IF('Formulario PPGR3'!$G216="","",'Formulario PPGR1'!#REF!)</f>
        <v/>
      </c>
      <c r="G216" s="190"/>
      <c r="H216" s="507" t="str" cm="1">
        <f t="array" ref="H216">IF(Tabla1[[#This Row],[Código_Actividad]]="","",_xlfn.XLOOKUP(Tabla1[[#This Row],[Código_Actividad]],CodigoActividad,Tabla2[Actividades Programables Presupuestables],"",0))</f>
        <v/>
      </c>
      <c r="I216" s="508" t="str">
        <f>IFERROR(VLOOKUP('Formulario PPGR3'!$G216,'Formulario PPGR2'!$H$19:$V$286,15,FALSE),"")</f>
        <v/>
      </c>
      <c r="J216" s="513"/>
      <c r="K216" s="512"/>
      <c r="L216" s="509" t="str">
        <f>IF(Tabla1[[#This Row],[Descripción]]="","",_xlfn.XLOOKUP(Tabla1[[#This Row],[Descripción]],Tabla10[Descripción],Tabla10[Unidad de Medida],"",0))</f>
        <v/>
      </c>
      <c r="M216" s="299"/>
      <c r="N216" s="525" t="str">
        <f>IF(Tabla1[[#This Row],[Descripción]]="","",_xlfn.XLOOKUP(Tabla1[[#This Row],[Descripción]],Tabla10[Descripción],Tabla10[Precio Unitario],0))</f>
        <v/>
      </c>
      <c r="O216" s="525" t="str">
        <f>IF(Tabla1[[#This Row],[Cantidad de Insumos]]="","",Tabla1[[#This Row],[Precio Unitario]]*Tabla1[[#This Row],[Cantidad de Insumos]])</f>
        <v/>
      </c>
      <c r="P216" s="510" t="str">
        <f>IF(Tabla1[[#This Row],[Descripción]]="","",_xlfn.XLOOKUP(Tabla1[[#This Row],[Descripción]],Tabla10[Descripción],Tabla10[CODIGO PRESUPUESTARIO],0))</f>
        <v/>
      </c>
      <c r="Q216" s="511"/>
      <c r="R216" s="511" t="str">
        <f>IF(Tabla1[[#This Row],[Insumos]]="","",_xlfn.XLOOKUP(Tabla1[[#This Row],[Insumos]],Tabla10[Insumo],Tabla10[InsumoAbrev],"",0))</f>
        <v/>
      </c>
    </row>
    <row r="217" spans="2:18" x14ac:dyDescent="0.25">
      <c r="B217" s="191" t="str">
        <f>IF('Formulario PPGR3'!$G217="","",CONCATENATE('Formulario PPGR3'!$C217,".",'Formulario PPGR3'!$D217,".",'Formulario PPGR3'!$E217,".",'Formulario PPGR3'!$F217))</f>
        <v/>
      </c>
      <c r="C217" s="191" t="str">
        <f>IF('Formulario PPGR3'!$G217="","",'Formulario PPGR1'!#REF!)</f>
        <v/>
      </c>
      <c r="D217" s="191" t="str">
        <f>IF('Formulario PPGR3'!$G217="","",'Formulario PPGR1'!#REF!)</f>
        <v/>
      </c>
      <c r="E217" s="191" t="str">
        <f>IF('Formulario PPGR3'!$G217="","",'Formulario PPGR1'!#REF!)</f>
        <v/>
      </c>
      <c r="F217" s="191" t="str">
        <f>IF('Formulario PPGR3'!$G217="","",'Formulario PPGR1'!#REF!)</f>
        <v/>
      </c>
      <c r="G217" s="190"/>
      <c r="H217" s="507" t="str" cm="1">
        <f t="array" ref="H217">IF(Tabla1[[#This Row],[Código_Actividad]]="","",_xlfn.XLOOKUP(Tabla1[[#This Row],[Código_Actividad]],CodigoActividad,Tabla2[Actividades Programables Presupuestables],"",0))</f>
        <v/>
      </c>
      <c r="I217" s="508" t="str">
        <f>IFERROR(VLOOKUP('Formulario PPGR3'!$G217,'Formulario PPGR2'!$H$19:$V$286,15,FALSE),"")</f>
        <v/>
      </c>
      <c r="J217" s="513"/>
      <c r="K217" s="512"/>
      <c r="L217" s="509" t="str">
        <f>IF(Tabla1[[#This Row],[Descripción]]="","",_xlfn.XLOOKUP(Tabla1[[#This Row],[Descripción]],Tabla10[Descripción],Tabla10[Unidad de Medida],"",0))</f>
        <v/>
      </c>
      <c r="M217" s="299"/>
      <c r="N217" s="525" t="str">
        <f>IF(Tabla1[[#This Row],[Descripción]]="","",_xlfn.XLOOKUP(Tabla1[[#This Row],[Descripción]],Tabla10[Descripción],Tabla10[Precio Unitario],0))</f>
        <v/>
      </c>
      <c r="O217" s="525" t="str">
        <f>IF(Tabla1[[#This Row],[Cantidad de Insumos]]="","",Tabla1[[#This Row],[Precio Unitario]]*Tabla1[[#This Row],[Cantidad de Insumos]])</f>
        <v/>
      </c>
      <c r="P217" s="510" t="str">
        <f>IF(Tabla1[[#This Row],[Descripción]]="","",_xlfn.XLOOKUP(Tabla1[[#This Row],[Descripción]],Tabla10[Descripción],Tabla10[CODIGO PRESUPUESTARIO],0))</f>
        <v/>
      </c>
      <c r="Q217" s="511"/>
      <c r="R217" s="511" t="str">
        <f>IF(Tabla1[[#This Row],[Insumos]]="","",_xlfn.XLOOKUP(Tabla1[[#This Row],[Insumos]],Tabla10[Insumo],Tabla10[InsumoAbrev],"",0))</f>
        <v/>
      </c>
    </row>
    <row r="218" spans="2:18" x14ac:dyDescent="0.25">
      <c r="B218" s="191" t="str">
        <f>IF('Formulario PPGR3'!$G218="","",CONCATENATE('Formulario PPGR3'!$C218,".",'Formulario PPGR3'!$D218,".",'Formulario PPGR3'!$E218,".",'Formulario PPGR3'!$F218))</f>
        <v/>
      </c>
      <c r="C218" s="191" t="str">
        <f>IF('Formulario PPGR3'!$G218="","",'Formulario PPGR1'!#REF!)</f>
        <v/>
      </c>
      <c r="D218" s="191" t="str">
        <f>IF('Formulario PPGR3'!$G218="","",'Formulario PPGR1'!#REF!)</f>
        <v/>
      </c>
      <c r="E218" s="191" t="str">
        <f>IF('Formulario PPGR3'!$G218="","",'Formulario PPGR1'!#REF!)</f>
        <v/>
      </c>
      <c r="F218" s="191" t="str">
        <f>IF('Formulario PPGR3'!$G218="","",'Formulario PPGR1'!#REF!)</f>
        <v/>
      </c>
      <c r="G218" s="190"/>
      <c r="H218" s="507" t="str" cm="1">
        <f t="array" ref="H218">IF(Tabla1[[#This Row],[Código_Actividad]]="","",_xlfn.XLOOKUP(Tabla1[[#This Row],[Código_Actividad]],CodigoActividad,Tabla2[Actividades Programables Presupuestables],"",0))</f>
        <v/>
      </c>
      <c r="I218" s="508" t="str">
        <f>IFERROR(VLOOKUP('Formulario PPGR3'!$G218,'Formulario PPGR2'!$H$19:$V$286,15,FALSE),"")</f>
        <v/>
      </c>
      <c r="J218" s="513"/>
      <c r="K218" s="512"/>
      <c r="L218" s="509" t="str">
        <f>IF(Tabla1[[#This Row],[Descripción]]="","",_xlfn.XLOOKUP(Tabla1[[#This Row],[Descripción]],Tabla10[Descripción],Tabla10[Unidad de Medida],"",0))</f>
        <v/>
      </c>
      <c r="M218" s="299"/>
      <c r="N218" s="525" t="str">
        <f>IF(Tabla1[[#This Row],[Descripción]]="","",_xlfn.XLOOKUP(Tabla1[[#This Row],[Descripción]],Tabla10[Descripción],Tabla10[Precio Unitario],0))</f>
        <v/>
      </c>
      <c r="O218" s="525" t="str">
        <f>IF(Tabla1[[#This Row],[Cantidad de Insumos]]="","",Tabla1[[#This Row],[Precio Unitario]]*Tabla1[[#This Row],[Cantidad de Insumos]])</f>
        <v/>
      </c>
      <c r="P218" s="510" t="str">
        <f>IF(Tabla1[[#This Row],[Descripción]]="","",_xlfn.XLOOKUP(Tabla1[[#This Row],[Descripción]],Tabla10[Descripción],Tabla10[CODIGO PRESUPUESTARIO],0))</f>
        <v/>
      </c>
      <c r="Q218" s="511"/>
      <c r="R218" s="511" t="str">
        <f>IF(Tabla1[[#This Row],[Insumos]]="","",_xlfn.XLOOKUP(Tabla1[[#This Row],[Insumos]],Tabla10[Insumo],Tabla10[InsumoAbrev],"",0))</f>
        <v/>
      </c>
    </row>
    <row r="219" spans="2:18" x14ac:dyDescent="0.25">
      <c r="B219" s="191" t="str">
        <f>IF('Formulario PPGR3'!$G219="","",CONCATENATE('Formulario PPGR3'!$C219,".",'Formulario PPGR3'!$D219,".",'Formulario PPGR3'!$E219,".",'Formulario PPGR3'!$F219))</f>
        <v/>
      </c>
      <c r="C219" s="191" t="str">
        <f>IF('Formulario PPGR3'!$G219="","",'Formulario PPGR1'!#REF!)</f>
        <v/>
      </c>
      <c r="D219" s="191" t="str">
        <f>IF('Formulario PPGR3'!$G219="","",'Formulario PPGR1'!#REF!)</f>
        <v/>
      </c>
      <c r="E219" s="191" t="str">
        <f>IF('Formulario PPGR3'!$G219="","",'Formulario PPGR1'!#REF!)</f>
        <v/>
      </c>
      <c r="F219" s="191" t="str">
        <f>IF('Formulario PPGR3'!$G219="","",'Formulario PPGR1'!#REF!)</f>
        <v/>
      </c>
      <c r="G219" s="190"/>
      <c r="H219" s="507" t="str" cm="1">
        <f t="array" ref="H219">IF(Tabla1[[#This Row],[Código_Actividad]]="","",_xlfn.XLOOKUP(Tabla1[[#This Row],[Código_Actividad]],CodigoActividad,Tabla2[Actividades Programables Presupuestables],"",0))</f>
        <v/>
      </c>
      <c r="I219" s="508" t="str">
        <f>IFERROR(VLOOKUP('Formulario PPGR3'!$G219,'Formulario PPGR2'!$H$19:$V$286,15,FALSE),"")</f>
        <v/>
      </c>
      <c r="J219" s="513"/>
      <c r="K219" s="512"/>
      <c r="L219" s="509" t="str">
        <f>IF(Tabla1[[#This Row],[Descripción]]="","",_xlfn.XLOOKUP(Tabla1[[#This Row],[Descripción]],Tabla10[Descripción],Tabla10[Unidad de Medida],"",0))</f>
        <v/>
      </c>
      <c r="M219" s="299"/>
      <c r="N219" s="525" t="str">
        <f>IF(Tabla1[[#This Row],[Descripción]]="","",_xlfn.XLOOKUP(Tabla1[[#This Row],[Descripción]],Tabla10[Descripción],Tabla10[Precio Unitario],0))</f>
        <v/>
      </c>
      <c r="O219" s="525" t="str">
        <f>IF(Tabla1[[#This Row],[Cantidad de Insumos]]="","",Tabla1[[#This Row],[Precio Unitario]]*Tabla1[[#This Row],[Cantidad de Insumos]])</f>
        <v/>
      </c>
      <c r="P219" s="510" t="str">
        <f>IF(Tabla1[[#This Row],[Descripción]]="","",_xlfn.XLOOKUP(Tabla1[[#This Row],[Descripción]],Tabla10[Descripción],Tabla10[CODIGO PRESUPUESTARIO],0))</f>
        <v/>
      </c>
      <c r="Q219" s="511"/>
      <c r="R219" s="511" t="str">
        <f>IF(Tabla1[[#This Row],[Insumos]]="","",_xlfn.XLOOKUP(Tabla1[[#This Row],[Insumos]],Tabla10[Insumo],Tabla10[InsumoAbrev],"",0))</f>
        <v/>
      </c>
    </row>
    <row r="220" spans="2:18" x14ac:dyDescent="0.25">
      <c r="B220" s="191" t="str">
        <f>IF('Formulario PPGR3'!$G220="","",CONCATENATE('Formulario PPGR3'!$C220,".",'Formulario PPGR3'!$D220,".",'Formulario PPGR3'!$E220,".",'Formulario PPGR3'!$F220))</f>
        <v/>
      </c>
      <c r="C220" s="191" t="str">
        <f>IF('Formulario PPGR3'!$G220="","",'Formulario PPGR1'!#REF!)</f>
        <v/>
      </c>
      <c r="D220" s="191" t="str">
        <f>IF('Formulario PPGR3'!$G220="","",'Formulario PPGR1'!#REF!)</f>
        <v/>
      </c>
      <c r="E220" s="191" t="str">
        <f>IF('Formulario PPGR3'!$G220="","",'Formulario PPGR1'!#REF!)</f>
        <v/>
      </c>
      <c r="F220" s="191" t="str">
        <f>IF('Formulario PPGR3'!$G220="","",'Formulario PPGR1'!#REF!)</f>
        <v/>
      </c>
      <c r="G220" s="190"/>
      <c r="H220" s="507" t="str" cm="1">
        <f t="array" ref="H220">IF(Tabla1[[#This Row],[Código_Actividad]]="","",_xlfn.XLOOKUP(Tabla1[[#This Row],[Código_Actividad]],CodigoActividad,Tabla2[Actividades Programables Presupuestables],"",0))</f>
        <v/>
      </c>
      <c r="I220" s="508" t="str">
        <f>IFERROR(VLOOKUP('Formulario PPGR3'!$G220,'Formulario PPGR2'!$H$19:$V$286,15,FALSE),"")</f>
        <v/>
      </c>
      <c r="J220" s="513"/>
      <c r="K220" s="512"/>
      <c r="L220" s="509" t="str">
        <f>IF(Tabla1[[#This Row],[Descripción]]="","",_xlfn.XLOOKUP(Tabla1[[#This Row],[Descripción]],Tabla10[Descripción],Tabla10[Unidad de Medida],"",0))</f>
        <v/>
      </c>
      <c r="M220" s="299"/>
      <c r="N220" s="525" t="str">
        <f>IF(Tabla1[[#This Row],[Descripción]]="","",_xlfn.XLOOKUP(Tabla1[[#This Row],[Descripción]],Tabla10[Descripción],Tabla10[Precio Unitario],0))</f>
        <v/>
      </c>
      <c r="O220" s="525" t="str">
        <f>IF(Tabla1[[#This Row],[Cantidad de Insumos]]="","",Tabla1[[#This Row],[Precio Unitario]]*Tabla1[[#This Row],[Cantidad de Insumos]])</f>
        <v/>
      </c>
      <c r="P220" s="510" t="str">
        <f>IF(Tabla1[[#This Row],[Descripción]]="","",_xlfn.XLOOKUP(Tabla1[[#This Row],[Descripción]],Tabla10[Descripción],Tabla10[CODIGO PRESUPUESTARIO],0))</f>
        <v/>
      </c>
      <c r="Q220" s="511"/>
      <c r="R220" s="511" t="str">
        <f>IF(Tabla1[[#This Row],[Insumos]]="","",_xlfn.XLOOKUP(Tabla1[[#This Row],[Insumos]],Tabla10[Insumo],Tabla10[InsumoAbrev],"",0))</f>
        <v/>
      </c>
    </row>
    <row r="221" spans="2:18" x14ac:dyDescent="0.25">
      <c r="B221" s="191" t="str">
        <f>IF('Formulario PPGR3'!$G221="","",CONCATENATE('Formulario PPGR3'!$C221,".",'Formulario PPGR3'!$D221,".",'Formulario PPGR3'!$E221,".",'Formulario PPGR3'!$F221))</f>
        <v/>
      </c>
      <c r="C221" s="191" t="str">
        <f>IF('Formulario PPGR3'!$G221="","",'Formulario PPGR1'!#REF!)</f>
        <v/>
      </c>
      <c r="D221" s="191" t="str">
        <f>IF('Formulario PPGR3'!$G221="","",'Formulario PPGR1'!#REF!)</f>
        <v/>
      </c>
      <c r="E221" s="191" t="str">
        <f>IF('Formulario PPGR3'!$G221="","",'Formulario PPGR1'!#REF!)</f>
        <v/>
      </c>
      <c r="F221" s="191" t="str">
        <f>IF('Formulario PPGR3'!$G221="","",'Formulario PPGR1'!#REF!)</f>
        <v/>
      </c>
      <c r="G221" s="190"/>
      <c r="H221" s="507" t="str" cm="1">
        <f t="array" ref="H221">IF(Tabla1[[#This Row],[Código_Actividad]]="","",_xlfn.XLOOKUP(Tabla1[[#This Row],[Código_Actividad]],CodigoActividad,Tabla2[Actividades Programables Presupuestables],"",0))</f>
        <v/>
      </c>
      <c r="I221" s="508" t="str">
        <f>IFERROR(VLOOKUP('Formulario PPGR3'!$G221,'Formulario PPGR2'!$H$19:$V$286,15,FALSE),"")</f>
        <v/>
      </c>
      <c r="J221" s="513"/>
      <c r="K221" s="512"/>
      <c r="L221" s="509" t="str">
        <f>IF(Tabla1[[#This Row],[Descripción]]="","",_xlfn.XLOOKUP(Tabla1[[#This Row],[Descripción]],Tabla10[Descripción],Tabla10[Unidad de Medida],"",0))</f>
        <v/>
      </c>
      <c r="M221" s="299"/>
      <c r="N221" s="525" t="str">
        <f>IF(Tabla1[[#This Row],[Descripción]]="","",_xlfn.XLOOKUP(Tabla1[[#This Row],[Descripción]],Tabla10[Descripción],Tabla10[Precio Unitario],0))</f>
        <v/>
      </c>
      <c r="O221" s="525" t="str">
        <f>IF(Tabla1[[#This Row],[Cantidad de Insumos]]="","",Tabla1[[#This Row],[Precio Unitario]]*Tabla1[[#This Row],[Cantidad de Insumos]])</f>
        <v/>
      </c>
      <c r="P221" s="510" t="str">
        <f>IF(Tabla1[[#This Row],[Descripción]]="","",_xlfn.XLOOKUP(Tabla1[[#This Row],[Descripción]],Tabla10[Descripción],Tabla10[CODIGO PRESUPUESTARIO],0))</f>
        <v/>
      </c>
      <c r="Q221" s="511"/>
      <c r="R221" s="511" t="str">
        <f>IF(Tabla1[[#This Row],[Insumos]]="","",_xlfn.XLOOKUP(Tabla1[[#This Row],[Insumos]],Tabla10[Insumo],Tabla10[InsumoAbrev],"",0))</f>
        <v/>
      </c>
    </row>
    <row r="222" spans="2:18" x14ac:dyDescent="0.25">
      <c r="B222" s="191" t="str">
        <f>IF('Formulario PPGR3'!$G222="","",CONCATENATE('Formulario PPGR3'!$C222,".",'Formulario PPGR3'!$D222,".",'Formulario PPGR3'!$E222,".",'Formulario PPGR3'!$F222))</f>
        <v/>
      </c>
      <c r="C222" s="191" t="str">
        <f>IF('Formulario PPGR3'!$G222="","",'Formulario PPGR1'!#REF!)</f>
        <v/>
      </c>
      <c r="D222" s="191" t="str">
        <f>IF('Formulario PPGR3'!$G222="","",'Formulario PPGR1'!#REF!)</f>
        <v/>
      </c>
      <c r="E222" s="191" t="str">
        <f>IF('Formulario PPGR3'!$G222="","",'Formulario PPGR1'!#REF!)</f>
        <v/>
      </c>
      <c r="F222" s="191" t="str">
        <f>IF('Formulario PPGR3'!$G222="","",'Formulario PPGR1'!#REF!)</f>
        <v/>
      </c>
      <c r="G222" s="190"/>
      <c r="H222" s="507" t="str" cm="1">
        <f t="array" ref="H222">IF(Tabla1[[#This Row],[Código_Actividad]]="","",_xlfn.XLOOKUP(Tabla1[[#This Row],[Código_Actividad]],CodigoActividad,Tabla2[Actividades Programables Presupuestables],"",0))</f>
        <v/>
      </c>
      <c r="I222" s="508" t="str">
        <f>IFERROR(VLOOKUP('Formulario PPGR3'!$G222,'Formulario PPGR2'!$H$19:$V$286,15,FALSE),"")</f>
        <v/>
      </c>
      <c r="J222" s="513"/>
      <c r="K222" s="512"/>
      <c r="L222" s="509" t="str">
        <f>IF(Tabla1[[#This Row],[Descripción]]="","",_xlfn.XLOOKUP(Tabla1[[#This Row],[Descripción]],Tabla10[Descripción],Tabla10[Unidad de Medida],"",0))</f>
        <v/>
      </c>
      <c r="M222" s="299"/>
      <c r="N222" s="525" t="str">
        <f>IF(Tabla1[[#This Row],[Descripción]]="","",_xlfn.XLOOKUP(Tabla1[[#This Row],[Descripción]],Tabla10[Descripción],Tabla10[Precio Unitario],0))</f>
        <v/>
      </c>
      <c r="O222" s="525" t="str">
        <f>IF(Tabla1[[#This Row],[Cantidad de Insumos]]="","",Tabla1[[#This Row],[Precio Unitario]]*Tabla1[[#This Row],[Cantidad de Insumos]])</f>
        <v/>
      </c>
      <c r="P222" s="510" t="str">
        <f>IF(Tabla1[[#This Row],[Descripción]]="","",_xlfn.XLOOKUP(Tabla1[[#This Row],[Descripción]],Tabla10[Descripción],Tabla10[CODIGO PRESUPUESTARIO],0))</f>
        <v/>
      </c>
      <c r="Q222" s="511"/>
      <c r="R222" s="511" t="str">
        <f>IF(Tabla1[[#This Row],[Insumos]]="","",_xlfn.XLOOKUP(Tabla1[[#This Row],[Insumos]],Tabla10[Insumo],Tabla10[InsumoAbrev],"",0))</f>
        <v/>
      </c>
    </row>
    <row r="223" spans="2:18" x14ac:dyDescent="0.25">
      <c r="B223" s="191" t="str">
        <f>IF('Formulario PPGR3'!$G223="","",CONCATENATE('Formulario PPGR3'!$C223,".",'Formulario PPGR3'!$D223,".",'Formulario PPGR3'!$E223,".",'Formulario PPGR3'!$F223))</f>
        <v/>
      </c>
      <c r="C223" s="191" t="str">
        <f>IF('Formulario PPGR3'!$G223="","",'Formulario PPGR1'!#REF!)</f>
        <v/>
      </c>
      <c r="D223" s="191" t="str">
        <f>IF('Formulario PPGR3'!$G223="","",'Formulario PPGR1'!#REF!)</f>
        <v/>
      </c>
      <c r="E223" s="191" t="str">
        <f>IF('Formulario PPGR3'!$G223="","",'Formulario PPGR1'!#REF!)</f>
        <v/>
      </c>
      <c r="F223" s="191" t="str">
        <f>IF('Formulario PPGR3'!$G223="","",'Formulario PPGR1'!#REF!)</f>
        <v/>
      </c>
      <c r="G223" s="190"/>
      <c r="H223" s="507" t="str" cm="1">
        <f t="array" ref="H223">IF(Tabla1[[#This Row],[Código_Actividad]]="","",_xlfn.XLOOKUP(Tabla1[[#This Row],[Código_Actividad]],CodigoActividad,Tabla2[Actividades Programables Presupuestables],"",0))</f>
        <v/>
      </c>
      <c r="I223" s="508" t="str">
        <f>IFERROR(VLOOKUP('Formulario PPGR3'!$G223,'Formulario PPGR2'!$H$19:$V$286,15,FALSE),"")</f>
        <v/>
      </c>
      <c r="J223" s="513"/>
      <c r="K223" s="512"/>
      <c r="L223" s="509" t="str">
        <f>IF(Tabla1[[#This Row],[Descripción]]="","",_xlfn.XLOOKUP(Tabla1[[#This Row],[Descripción]],Tabla10[Descripción],Tabla10[Unidad de Medida],"",0))</f>
        <v/>
      </c>
      <c r="M223" s="299"/>
      <c r="N223" s="525" t="str">
        <f>IF(Tabla1[[#This Row],[Descripción]]="","",_xlfn.XLOOKUP(Tabla1[[#This Row],[Descripción]],Tabla10[Descripción],Tabla10[Precio Unitario],0))</f>
        <v/>
      </c>
      <c r="O223" s="525" t="str">
        <f>IF(Tabla1[[#This Row],[Cantidad de Insumos]]="","",Tabla1[[#This Row],[Precio Unitario]]*Tabla1[[#This Row],[Cantidad de Insumos]])</f>
        <v/>
      </c>
      <c r="P223" s="510" t="str">
        <f>IF(Tabla1[[#This Row],[Descripción]]="","",_xlfn.XLOOKUP(Tabla1[[#This Row],[Descripción]],Tabla10[Descripción],Tabla10[CODIGO PRESUPUESTARIO],0))</f>
        <v/>
      </c>
      <c r="Q223" s="511"/>
      <c r="R223" s="511" t="str">
        <f>IF(Tabla1[[#This Row],[Insumos]]="","",_xlfn.XLOOKUP(Tabla1[[#This Row],[Insumos]],Tabla10[Insumo],Tabla10[InsumoAbrev],"",0))</f>
        <v/>
      </c>
    </row>
    <row r="224" spans="2:18" x14ac:dyDescent="0.25">
      <c r="B224" s="191" t="str">
        <f>IF('Formulario PPGR3'!$G224="","",CONCATENATE('Formulario PPGR3'!$C224,".",'Formulario PPGR3'!$D224,".",'Formulario PPGR3'!$E224,".",'Formulario PPGR3'!$F224))</f>
        <v/>
      </c>
      <c r="C224" s="191" t="str">
        <f>IF('Formulario PPGR3'!$G224="","",'Formulario PPGR1'!#REF!)</f>
        <v/>
      </c>
      <c r="D224" s="191" t="str">
        <f>IF('Formulario PPGR3'!$G224="","",'Formulario PPGR1'!#REF!)</f>
        <v/>
      </c>
      <c r="E224" s="191" t="str">
        <f>IF('Formulario PPGR3'!$G224="","",'Formulario PPGR1'!#REF!)</f>
        <v/>
      </c>
      <c r="F224" s="191" t="str">
        <f>IF('Formulario PPGR3'!$G224="","",'Formulario PPGR1'!#REF!)</f>
        <v/>
      </c>
      <c r="G224" s="190"/>
      <c r="H224" s="507" t="str" cm="1">
        <f t="array" ref="H224">IF(Tabla1[[#This Row],[Código_Actividad]]="","",_xlfn.XLOOKUP(Tabla1[[#This Row],[Código_Actividad]],CodigoActividad,Tabla2[Actividades Programables Presupuestables],"",0))</f>
        <v/>
      </c>
      <c r="I224" s="508" t="str">
        <f>IFERROR(VLOOKUP('Formulario PPGR3'!$G224,'Formulario PPGR2'!$H$19:$V$286,15,FALSE),"")</f>
        <v/>
      </c>
      <c r="J224" s="513"/>
      <c r="K224" s="512"/>
      <c r="L224" s="509" t="str">
        <f>IF(Tabla1[[#This Row],[Descripción]]="","",_xlfn.XLOOKUP(Tabla1[[#This Row],[Descripción]],Tabla10[Descripción],Tabla10[Unidad de Medida],"",0))</f>
        <v/>
      </c>
      <c r="M224" s="299"/>
      <c r="N224" s="525" t="str">
        <f>IF(Tabla1[[#This Row],[Descripción]]="","",_xlfn.XLOOKUP(Tabla1[[#This Row],[Descripción]],Tabla10[Descripción],Tabla10[Precio Unitario],0))</f>
        <v/>
      </c>
      <c r="O224" s="525" t="str">
        <f>IF(Tabla1[[#This Row],[Cantidad de Insumos]]="","",Tabla1[[#This Row],[Precio Unitario]]*Tabla1[[#This Row],[Cantidad de Insumos]])</f>
        <v/>
      </c>
      <c r="P224" s="510" t="str">
        <f>IF(Tabla1[[#This Row],[Descripción]]="","",_xlfn.XLOOKUP(Tabla1[[#This Row],[Descripción]],Tabla10[Descripción],Tabla10[CODIGO PRESUPUESTARIO],0))</f>
        <v/>
      </c>
      <c r="Q224" s="511"/>
      <c r="R224" s="511" t="str">
        <f>IF(Tabla1[[#This Row],[Insumos]]="","",_xlfn.XLOOKUP(Tabla1[[#This Row],[Insumos]],Tabla10[Insumo],Tabla10[InsumoAbrev],"",0))</f>
        <v/>
      </c>
    </row>
    <row r="225" spans="2:18" x14ac:dyDescent="0.25">
      <c r="B225" s="191" t="str">
        <f>IF('Formulario PPGR3'!$G225="","",CONCATENATE('Formulario PPGR3'!$C225,".",'Formulario PPGR3'!$D225,".",'Formulario PPGR3'!$E225,".",'Formulario PPGR3'!$F225))</f>
        <v/>
      </c>
      <c r="C225" s="191" t="str">
        <f>IF('Formulario PPGR3'!$G225="","",'Formulario PPGR1'!#REF!)</f>
        <v/>
      </c>
      <c r="D225" s="191" t="str">
        <f>IF('Formulario PPGR3'!$G225="","",'Formulario PPGR1'!#REF!)</f>
        <v/>
      </c>
      <c r="E225" s="191" t="str">
        <f>IF('Formulario PPGR3'!$G225="","",'Formulario PPGR1'!#REF!)</f>
        <v/>
      </c>
      <c r="F225" s="191" t="str">
        <f>IF('Formulario PPGR3'!$G225="","",'Formulario PPGR1'!#REF!)</f>
        <v/>
      </c>
      <c r="G225" s="190"/>
      <c r="H225" s="507" t="str" cm="1">
        <f t="array" ref="H225">IF(Tabla1[[#This Row],[Código_Actividad]]="","",_xlfn.XLOOKUP(Tabla1[[#This Row],[Código_Actividad]],CodigoActividad,Tabla2[Actividades Programables Presupuestables],"",0))</f>
        <v/>
      </c>
      <c r="I225" s="508" t="str">
        <f>IFERROR(VLOOKUP('Formulario PPGR3'!$G225,'Formulario PPGR2'!$H$19:$V$286,15,FALSE),"")</f>
        <v/>
      </c>
      <c r="J225" s="513"/>
      <c r="K225" s="512"/>
      <c r="L225" s="509" t="str">
        <f>IF(Tabla1[[#This Row],[Descripción]]="","",_xlfn.XLOOKUP(Tabla1[[#This Row],[Descripción]],Tabla10[Descripción],Tabla10[Unidad de Medida],"",0))</f>
        <v/>
      </c>
      <c r="M225" s="299"/>
      <c r="N225" s="525" t="str">
        <f>IF(Tabla1[[#This Row],[Descripción]]="","",_xlfn.XLOOKUP(Tabla1[[#This Row],[Descripción]],Tabla10[Descripción],Tabla10[Precio Unitario],0))</f>
        <v/>
      </c>
      <c r="O225" s="525" t="str">
        <f>IF(Tabla1[[#This Row],[Cantidad de Insumos]]="","",Tabla1[[#This Row],[Precio Unitario]]*Tabla1[[#This Row],[Cantidad de Insumos]])</f>
        <v/>
      </c>
      <c r="P225" s="510" t="str">
        <f>IF(Tabla1[[#This Row],[Descripción]]="","",_xlfn.XLOOKUP(Tabla1[[#This Row],[Descripción]],Tabla10[Descripción],Tabla10[CODIGO PRESUPUESTARIO],0))</f>
        <v/>
      </c>
      <c r="Q225" s="511"/>
      <c r="R225" s="511" t="str">
        <f>IF(Tabla1[[#This Row],[Insumos]]="","",_xlfn.XLOOKUP(Tabla1[[#This Row],[Insumos]],Tabla10[Insumo],Tabla10[InsumoAbrev],"",0))</f>
        <v/>
      </c>
    </row>
    <row r="226" spans="2:18" x14ac:dyDescent="0.25">
      <c r="B226" s="191" t="str">
        <f>IF('Formulario PPGR3'!$G226="","",CONCATENATE('Formulario PPGR3'!$C226,".",'Formulario PPGR3'!$D226,".",'Formulario PPGR3'!$E226,".",'Formulario PPGR3'!$F226))</f>
        <v/>
      </c>
      <c r="C226" s="191" t="str">
        <f>IF('Formulario PPGR3'!$G226="","",'Formulario PPGR1'!#REF!)</f>
        <v/>
      </c>
      <c r="D226" s="191" t="str">
        <f>IF('Formulario PPGR3'!$G226="","",'Formulario PPGR1'!#REF!)</f>
        <v/>
      </c>
      <c r="E226" s="191" t="str">
        <f>IF('Formulario PPGR3'!$G226="","",'Formulario PPGR1'!#REF!)</f>
        <v/>
      </c>
      <c r="F226" s="191" t="str">
        <f>IF('Formulario PPGR3'!$G226="","",'Formulario PPGR1'!#REF!)</f>
        <v/>
      </c>
      <c r="G226" s="190"/>
      <c r="H226" s="507" t="str" cm="1">
        <f t="array" ref="H226">IF(Tabla1[[#This Row],[Código_Actividad]]="","",_xlfn.XLOOKUP(Tabla1[[#This Row],[Código_Actividad]],CodigoActividad,Tabla2[Actividades Programables Presupuestables],"",0))</f>
        <v/>
      </c>
      <c r="I226" s="508" t="str">
        <f>IFERROR(VLOOKUP('Formulario PPGR3'!$G226,'Formulario PPGR2'!$H$19:$V$286,15,FALSE),"")</f>
        <v/>
      </c>
      <c r="J226" s="513"/>
      <c r="K226" s="512"/>
      <c r="L226" s="509" t="str">
        <f>IF(Tabla1[[#This Row],[Descripción]]="","",_xlfn.XLOOKUP(Tabla1[[#This Row],[Descripción]],Tabla10[Descripción],Tabla10[Unidad de Medida],"",0))</f>
        <v/>
      </c>
      <c r="M226" s="299"/>
      <c r="N226" s="525" t="str">
        <f>IF(Tabla1[[#This Row],[Descripción]]="","",_xlfn.XLOOKUP(Tabla1[[#This Row],[Descripción]],Tabla10[Descripción],Tabla10[Precio Unitario],0))</f>
        <v/>
      </c>
      <c r="O226" s="525" t="str">
        <f>IF(Tabla1[[#This Row],[Cantidad de Insumos]]="","",Tabla1[[#This Row],[Precio Unitario]]*Tabla1[[#This Row],[Cantidad de Insumos]])</f>
        <v/>
      </c>
      <c r="P226" s="510" t="str">
        <f>IF(Tabla1[[#This Row],[Descripción]]="","",_xlfn.XLOOKUP(Tabla1[[#This Row],[Descripción]],Tabla10[Descripción],Tabla10[CODIGO PRESUPUESTARIO],0))</f>
        <v/>
      </c>
      <c r="Q226" s="511"/>
      <c r="R226" s="511" t="str">
        <f>IF(Tabla1[[#This Row],[Insumos]]="","",_xlfn.XLOOKUP(Tabla1[[#This Row],[Insumos]],Tabla10[Insumo],Tabla10[InsumoAbrev],"",0))</f>
        <v/>
      </c>
    </row>
    <row r="227" spans="2:18" x14ac:dyDescent="0.25">
      <c r="B227" s="191" t="str">
        <f>IF('Formulario PPGR3'!$G227="","",CONCATENATE('Formulario PPGR3'!$C227,".",'Formulario PPGR3'!$D227,".",'Formulario PPGR3'!$E227,".",'Formulario PPGR3'!$F227))</f>
        <v/>
      </c>
      <c r="C227" s="191" t="str">
        <f>IF('Formulario PPGR3'!$G227="","",'Formulario PPGR1'!#REF!)</f>
        <v/>
      </c>
      <c r="D227" s="191" t="str">
        <f>IF('Formulario PPGR3'!$G227="","",'Formulario PPGR1'!#REF!)</f>
        <v/>
      </c>
      <c r="E227" s="191" t="str">
        <f>IF('Formulario PPGR3'!$G227="","",'Formulario PPGR1'!#REF!)</f>
        <v/>
      </c>
      <c r="F227" s="191" t="str">
        <f>IF('Formulario PPGR3'!$G227="","",'Formulario PPGR1'!#REF!)</f>
        <v/>
      </c>
      <c r="G227" s="190"/>
      <c r="H227" s="507" t="str" cm="1">
        <f t="array" ref="H227">IF(Tabla1[[#This Row],[Código_Actividad]]="","",_xlfn.XLOOKUP(Tabla1[[#This Row],[Código_Actividad]],CodigoActividad,Tabla2[Actividades Programables Presupuestables],"",0))</f>
        <v/>
      </c>
      <c r="I227" s="508" t="str">
        <f>IFERROR(VLOOKUP('Formulario PPGR3'!$G227,'Formulario PPGR2'!$H$19:$V$286,15,FALSE),"")</f>
        <v/>
      </c>
      <c r="J227" s="513"/>
      <c r="K227" s="512"/>
      <c r="L227" s="509" t="str">
        <f>IF(Tabla1[[#This Row],[Descripción]]="","",_xlfn.XLOOKUP(Tabla1[[#This Row],[Descripción]],Tabla10[Descripción],Tabla10[Unidad de Medida],"",0))</f>
        <v/>
      </c>
      <c r="M227" s="299"/>
      <c r="N227" s="525" t="str">
        <f>IF(Tabla1[[#This Row],[Descripción]]="","",_xlfn.XLOOKUP(Tabla1[[#This Row],[Descripción]],Tabla10[Descripción],Tabla10[Precio Unitario],0))</f>
        <v/>
      </c>
      <c r="O227" s="525" t="str">
        <f>IF(Tabla1[[#This Row],[Cantidad de Insumos]]="","",Tabla1[[#This Row],[Precio Unitario]]*Tabla1[[#This Row],[Cantidad de Insumos]])</f>
        <v/>
      </c>
      <c r="P227" s="510" t="str">
        <f>IF(Tabla1[[#This Row],[Descripción]]="","",_xlfn.XLOOKUP(Tabla1[[#This Row],[Descripción]],Tabla10[Descripción],Tabla10[CODIGO PRESUPUESTARIO],0))</f>
        <v/>
      </c>
      <c r="Q227" s="511"/>
      <c r="R227" s="511" t="str">
        <f>IF(Tabla1[[#This Row],[Insumos]]="","",_xlfn.XLOOKUP(Tabla1[[#This Row],[Insumos]],Tabla10[Insumo],Tabla10[InsumoAbrev],"",0))</f>
        <v/>
      </c>
    </row>
    <row r="228" spans="2:18" x14ac:dyDescent="0.25">
      <c r="B228" s="191" t="str">
        <f>IF('Formulario PPGR3'!$G228="","",CONCATENATE('Formulario PPGR3'!$C228,".",'Formulario PPGR3'!$D228,".",'Formulario PPGR3'!$E228,".",'Formulario PPGR3'!$F228))</f>
        <v/>
      </c>
      <c r="C228" s="191" t="str">
        <f>IF('Formulario PPGR3'!$G228="","",'Formulario PPGR1'!#REF!)</f>
        <v/>
      </c>
      <c r="D228" s="191" t="str">
        <f>IF('Formulario PPGR3'!$G228="","",'Formulario PPGR1'!#REF!)</f>
        <v/>
      </c>
      <c r="E228" s="191" t="str">
        <f>IF('Formulario PPGR3'!$G228="","",'Formulario PPGR1'!#REF!)</f>
        <v/>
      </c>
      <c r="F228" s="191" t="str">
        <f>IF('Formulario PPGR3'!$G228="","",'Formulario PPGR1'!#REF!)</f>
        <v/>
      </c>
      <c r="G228" s="190"/>
      <c r="H228" s="507" t="str" cm="1">
        <f t="array" ref="H228">IF(Tabla1[[#This Row],[Código_Actividad]]="","",_xlfn.XLOOKUP(Tabla1[[#This Row],[Código_Actividad]],CodigoActividad,Tabla2[Actividades Programables Presupuestables],"",0))</f>
        <v/>
      </c>
      <c r="I228" s="508" t="str">
        <f>IFERROR(VLOOKUP('Formulario PPGR3'!$G228,'Formulario PPGR2'!$H$19:$V$286,15,FALSE),"")</f>
        <v/>
      </c>
      <c r="J228" s="513"/>
      <c r="K228" s="512"/>
      <c r="L228" s="509" t="str">
        <f>IF(Tabla1[[#This Row],[Descripción]]="","",_xlfn.XLOOKUP(Tabla1[[#This Row],[Descripción]],Tabla10[Descripción],Tabla10[Unidad de Medida],"",0))</f>
        <v/>
      </c>
      <c r="M228" s="299"/>
      <c r="N228" s="525" t="str">
        <f>IF(Tabla1[[#This Row],[Descripción]]="","",_xlfn.XLOOKUP(Tabla1[[#This Row],[Descripción]],Tabla10[Descripción],Tabla10[Precio Unitario],0))</f>
        <v/>
      </c>
      <c r="O228" s="525" t="str">
        <f>IF(Tabla1[[#This Row],[Cantidad de Insumos]]="","",Tabla1[[#This Row],[Precio Unitario]]*Tabla1[[#This Row],[Cantidad de Insumos]])</f>
        <v/>
      </c>
      <c r="P228" s="510" t="str">
        <f>IF(Tabla1[[#This Row],[Descripción]]="","",_xlfn.XLOOKUP(Tabla1[[#This Row],[Descripción]],Tabla10[Descripción],Tabla10[CODIGO PRESUPUESTARIO],0))</f>
        <v/>
      </c>
      <c r="Q228" s="511"/>
      <c r="R228" s="511" t="str">
        <f>IF(Tabla1[[#This Row],[Insumos]]="","",_xlfn.XLOOKUP(Tabla1[[#This Row],[Insumos]],Tabla10[Insumo],Tabla10[InsumoAbrev],"",0))</f>
        <v/>
      </c>
    </row>
    <row r="229" spans="2:18" x14ac:dyDescent="0.25">
      <c r="B229" s="191" t="str">
        <f>IF('Formulario PPGR3'!$G229="","",CONCATENATE('Formulario PPGR3'!$C229,".",'Formulario PPGR3'!$D229,".",'Formulario PPGR3'!$E229,".",'Formulario PPGR3'!$F229))</f>
        <v/>
      </c>
      <c r="C229" s="191" t="str">
        <f>IF('Formulario PPGR3'!$G229="","",'Formulario PPGR1'!#REF!)</f>
        <v/>
      </c>
      <c r="D229" s="191" t="str">
        <f>IF('Formulario PPGR3'!$G229="","",'Formulario PPGR1'!#REF!)</f>
        <v/>
      </c>
      <c r="E229" s="191" t="str">
        <f>IF('Formulario PPGR3'!$G229="","",'Formulario PPGR1'!#REF!)</f>
        <v/>
      </c>
      <c r="F229" s="191" t="str">
        <f>IF('Formulario PPGR3'!$G229="","",'Formulario PPGR1'!#REF!)</f>
        <v/>
      </c>
      <c r="G229" s="190"/>
      <c r="H229" s="507" t="str" cm="1">
        <f t="array" ref="H229">IF(Tabla1[[#This Row],[Código_Actividad]]="","",_xlfn.XLOOKUP(Tabla1[[#This Row],[Código_Actividad]],CodigoActividad,Tabla2[Actividades Programables Presupuestables],"",0))</f>
        <v/>
      </c>
      <c r="I229" s="508" t="str">
        <f>IFERROR(VLOOKUP('Formulario PPGR3'!$G229,'Formulario PPGR2'!$H$19:$V$286,15,FALSE),"")</f>
        <v/>
      </c>
      <c r="J229" s="513"/>
      <c r="K229" s="512"/>
      <c r="L229" s="509" t="str">
        <f>IF(Tabla1[[#This Row],[Descripción]]="","",_xlfn.XLOOKUP(Tabla1[[#This Row],[Descripción]],Tabla10[Descripción],Tabla10[Unidad de Medida],"",0))</f>
        <v/>
      </c>
      <c r="M229" s="299"/>
      <c r="N229" s="525" t="str">
        <f>IF(Tabla1[[#This Row],[Descripción]]="","",_xlfn.XLOOKUP(Tabla1[[#This Row],[Descripción]],Tabla10[Descripción],Tabla10[Precio Unitario],0))</f>
        <v/>
      </c>
      <c r="O229" s="525" t="str">
        <f>IF(Tabla1[[#This Row],[Cantidad de Insumos]]="","",Tabla1[[#This Row],[Precio Unitario]]*Tabla1[[#This Row],[Cantidad de Insumos]])</f>
        <v/>
      </c>
      <c r="P229" s="510" t="str">
        <f>IF(Tabla1[[#This Row],[Descripción]]="","",_xlfn.XLOOKUP(Tabla1[[#This Row],[Descripción]],Tabla10[Descripción],Tabla10[CODIGO PRESUPUESTARIO],0))</f>
        <v/>
      </c>
      <c r="Q229" s="511"/>
      <c r="R229" s="511" t="str">
        <f>IF(Tabla1[[#This Row],[Insumos]]="","",_xlfn.XLOOKUP(Tabla1[[#This Row],[Insumos]],Tabla10[Insumo],Tabla10[InsumoAbrev],"",0))</f>
        <v/>
      </c>
    </row>
    <row r="230" spans="2:18" x14ac:dyDescent="0.25">
      <c r="B230" s="191" t="str">
        <f>IF('Formulario PPGR3'!$G230="","",CONCATENATE('Formulario PPGR3'!$C230,".",'Formulario PPGR3'!$D230,".",'Formulario PPGR3'!$E230,".",'Formulario PPGR3'!$F230))</f>
        <v/>
      </c>
      <c r="C230" s="191" t="str">
        <f>IF('Formulario PPGR3'!$G230="","",'Formulario PPGR1'!#REF!)</f>
        <v/>
      </c>
      <c r="D230" s="191" t="str">
        <f>IF('Formulario PPGR3'!$G230="","",'Formulario PPGR1'!#REF!)</f>
        <v/>
      </c>
      <c r="E230" s="191" t="str">
        <f>IF('Formulario PPGR3'!$G230="","",'Formulario PPGR1'!#REF!)</f>
        <v/>
      </c>
      <c r="F230" s="191" t="str">
        <f>IF('Formulario PPGR3'!$G230="","",'Formulario PPGR1'!#REF!)</f>
        <v/>
      </c>
      <c r="G230" s="190"/>
      <c r="H230" s="507" t="str" cm="1">
        <f t="array" ref="H230">IF(Tabla1[[#This Row],[Código_Actividad]]="","",_xlfn.XLOOKUP(Tabla1[[#This Row],[Código_Actividad]],CodigoActividad,Tabla2[Actividades Programables Presupuestables],"",0))</f>
        <v/>
      </c>
      <c r="I230" s="508" t="str">
        <f>IFERROR(VLOOKUP('Formulario PPGR3'!$G230,'Formulario PPGR2'!$H$19:$V$286,15,FALSE),"")</f>
        <v/>
      </c>
      <c r="J230" s="513"/>
      <c r="K230" s="512"/>
      <c r="L230" s="509" t="str">
        <f>IF(Tabla1[[#This Row],[Descripción]]="","",_xlfn.XLOOKUP(Tabla1[[#This Row],[Descripción]],Tabla10[Descripción],Tabla10[Unidad de Medida],"",0))</f>
        <v/>
      </c>
      <c r="M230" s="299"/>
      <c r="N230" s="525" t="str">
        <f>IF(Tabla1[[#This Row],[Descripción]]="","",_xlfn.XLOOKUP(Tabla1[[#This Row],[Descripción]],Tabla10[Descripción],Tabla10[Precio Unitario],0))</f>
        <v/>
      </c>
      <c r="O230" s="525" t="str">
        <f>IF(Tabla1[[#This Row],[Cantidad de Insumos]]="","",Tabla1[[#This Row],[Precio Unitario]]*Tabla1[[#This Row],[Cantidad de Insumos]])</f>
        <v/>
      </c>
      <c r="P230" s="510" t="str">
        <f>IF(Tabla1[[#This Row],[Descripción]]="","",_xlfn.XLOOKUP(Tabla1[[#This Row],[Descripción]],Tabla10[Descripción],Tabla10[CODIGO PRESUPUESTARIO],0))</f>
        <v/>
      </c>
      <c r="Q230" s="511"/>
      <c r="R230" s="511" t="str">
        <f>IF(Tabla1[[#This Row],[Insumos]]="","",_xlfn.XLOOKUP(Tabla1[[#This Row],[Insumos]],Tabla10[Insumo],Tabla10[InsumoAbrev],"",0))</f>
        <v/>
      </c>
    </row>
    <row r="231" spans="2:18" x14ac:dyDescent="0.25">
      <c r="B231" s="191" t="str">
        <f>IF('Formulario PPGR3'!$G231="","",CONCATENATE('Formulario PPGR3'!$C231,".",'Formulario PPGR3'!$D231,".",'Formulario PPGR3'!$E231,".",'Formulario PPGR3'!$F231))</f>
        <v/>
      </c>
      <c r="C231" s="191" t="str">
        <f>IF('Formulario PPGR3'!$G231="","",'Formulario PPGR1'!#REF!)</f>
        <v/>
      </c>
      <c r="D231" s="191" t="str">
        <f>IF('Formulario PPGR3'!$G231="","",'Formulario PPGR1'!#REF!)</f>
        <v/>
      </c>
      <c r="E231" s="191" t="str">
        <f>IF('Formulario PPGR3'!$G231="","",'Formulario PPGR1'!#REF!)</f>
        <v/>
      </c>
      <c r="F231" s="191" t="str">
        <f>IF('Formulario PPGR3'!$G231="","",'Formulario PPGR1'!#REF!)</f>
        <v/>
      </c>
      <c r="G231" s="190"/>
      <c r="H231" s="507" t="str" cm="1">
        <f t="array" ref="H231">IF(Tabla1[[#This Row],[Código_Actividad]]="","",_xlfn.XLOOKUP(Tabla1[[#This Row],[Código_Actividad]],CodigoActividad,Tabla2[Actividades Programables Presupuestables],"",0))</f>
        <v/>
      </c>
      <c r="I231" s="508" t="str">
        <f>IFERROR(VLOOKUP('Formulario PPGR3'!$G231,'Formulario PPGR2'!$H$19:$V$286,15,FALSE),"")</f>
        <v/>
      </c>
      <c r="J231" s="513"/>
      <c r="K231" s="512"/>
      <c r="L231" s="509" t="str">
        <f>IF(Tabla1[[#This Row],[Descripción]]="","",_xlfn.XLOOKUP(Tabla1[[#This Row],[Descripción]],Tabla10[Descripción],Tabla10[Unidad de Medida],"",0))</f>
        <v/>
      </c>
      <c r="M231" s="299"/>
      <c r="N231" s="525" t="str">
        <f>IF(Tabla1[[#This Row],[Descripción]]="","",_xlfn.XLOOKUP(Tabla1[[#This Row],[Descripción]],Tabla10[Descripción],Tabla10[Precio Unitario],0))</f>
        <v/>
      </c>
      <c r="O231" s="525" t="str">
        <f>IF(Tabla1[[#This Row],[Cantidad de Insumos]]="","",Tabla1[[#This Row],[Precio Unitario]]*Tabla1[[#This Row],[Cantidad de Insumos]])</f>
        <v/>
      </c>
      <c r="P231" s="510" t="str">
        <f>IF(Tabla1[[#This Row],[Descripción]]="","",_xlfn.XLOOKUP(Tabla1[[#This Row],[Descripción]],Tabla10[Descripción],Tabla10[CODIGO PRESUPUESTARIO],0))</f>
        <v/>
      </c>
      <c r="Q231" s="511"/>
      <c r="R231" s="511" t="str">
        <f>IF(Tabla1[[#This Row],[Insumos]]="","",_xlfn.XLOOKUP(Tabla1[[#This Row],[Insumos]],Tabla10[Insumo],Tabla10[InsumoAbrev],"",0))</f>
        <v/>
      </c>
    </row>
    <row r="232" spans="2:18" x14ac:dyDescent="0.25">
      <c r="B232" s="191" t="str">
        <f>IF('Formulario PPGR3'!$G232="","",CONCATENATE('Formulario PPGR3'!$C232,".",'Formulario PPGR3'!$D232,".",'Formulario PPGR3'!$E232,".",'Formulario PPGR3'!$F232))</f>
        <v/>
      </c>
      <c r="C232" s="191" t="str">
        <f>IF('Formulario PPGR3'!$G232="","",'Formulario PPGR1'!#REF!)</f>
        <v/>
      </c>
      <c r="D232" s="191" t="str">
        <f>IF('Formulario PPGR3'!$G232="","",'Formulario PPGR1'!#REF!)</f>
        <v/>
      </c>
      <c r="E232" s="191" t="str">
        <f>IF('Formulario PPGR3'!$G232="","",'Formulario PPGR1'!#REF!)</f>
        <v/>
      </c>
      <c r="F232" s="191" t="str">
        <f>IF('Formulario PPGR3'!$G232="","",'Formulario PPGR1'!#REF!)</f>
        <v/>
      </c>
      <c r="G232" s="190"/>
      <c r="H232" s="507" t="str" cm="1">
        <f t="array" ref="H232">IF(Tabla1[[#This Row],[Código_Actividad]]="","",_xlfn.XLOOKUP(Tabla1[[#This Row],[Código_Actividad]],CodigoActividad,Tabla2[Actividades Programables Presupuestables],"",0))</f>
        <v/>
      </c>
      <c r="I232" s="508" t="str">
        <f>IFERROR(VLOOKUP('Formulario PPGR3'!$G232,'Formulario PPGR2'!$H$19:$V$286,15,FALSE),"")</f>
        <v/>
      </c>
      <c r="J232" s="513"/>
      <c r="K232" s="512"/>
      <c r="L232" s="509" t="str">
        <f>IF(Tabla1[[#This Row],[Descripción]]="","",_xlfn.XLOOKUP(Tabla1[[#This Row],[Descripción]],Tabla10[Descripción],Tabla10[Unidad de Medida],"",0))</f>
        <v/>
      </c>
      <c r="M232" s="299"/>
      <c r="N232" s="525" t="str">
        <f>IF(Tabla1[[#This Row],[Descripción]]="","",_xlfn.XLOOKUP(Tabla1[[#This Row],[Descripción]],Tabla10[Descripción],Tabla10[Precio Unitario],0))</f>
        <v/>
      </c>
      <c r="O232" s="525" t="str">
        <f>IF(Tabla1[[#This Row],[Cantidad de Insumos]]="","",Tabla1[[#This Row],[Precio Unitario]]*Tabla1[[#This Row],[Cantidad de Insumos]])</f>
        <v/>
      </c>
      <c r="P232" s="510" t="str">
        <f>IF(Tabla1[[#This Row],[Descripción]]="","",_xlfn.XLOOKUP(Tabla1[[#This Row],[Descripción]],Tabla10[Descripción],Tabla10[CODIGO PRESUPUESTARIO],0))</f>
        <v/>
      </c>
      <c r="Q232" s="511"/>
      <c r="R232" s="511" t="str">
        <f>IF(Tabla1[[#This Row],[Insumos]]="","",_xlfn.XLOOKUP(Tabla1[[#This Row],[Insumos]],Tabla10[Insumo],Tabla10[InsumoAbrev],"",0))</f>
        <v/>
      </c>
    </row>
    <row r="233" spans="2:18" x14ac:dyDescent="0.25">
      <c r="B233" s="191" t="str">
        <f>IF('Formulario PPGR3'!$G233="","",CONCATENATE('Formulario PPGR3'!$C233,".",'Formulario PPGR3'!$D233,".",'Formulario PPGR3'!$E233,".",'Formulario PPGR3'!$F233))</f>
        <v/>
      </c>
      <c r="C233" s="191" t="str">
        <f>IF('Formulario PPGR3'!$G233="","",'Formulario PPGR1'!#REF!)</f>
        <v/>
      </c>
      <c r="D233" s="191" t="str">
        <f>IF('Formulario PPGR3'!$G233="","",'Formulario PPGR1'!#REF!)</f>
        <v/>
      </c>
      <c r="E233" s="191" t="str">
        <f>IF('Formulario PPGR3'!$G233="","",'Formulario PPGR1'!#REF!)</f>
        <v/>
      </c>
      <c r="F233" s="191" t="str">
        <f>IF('Formulario PPGR3'!$G233="","",'Formulario PPGR1'!#REF!)</f>
        <v/>
      </c>
      <c r="G233" s="190"/>
      <c r="H233" s="507" t="str" cm="1">
        <f t="array" ref="H233">IF(Tabla1[[#This Row],[Código_Actividad]]="","",_xlfn.XLOOKUP(Tabla1[[#This Row],[Código_Actividad]],CodigoActividad,Tabla2[Actividades Programables Presupuestables],"",0))</f>
        <v/>
      </c>
      <c r="I233" s="508" t="str">
        <f>IFERROR(VLOOKUP('Formulario PPGR3'!$G233,'Formulario PPGR2'!$H$19:$V$286,15,FALSE),"")</f>
        <v/>
      </c>
      <c r="J233" s="513"/>
      <c r="K233" s="512"/>
      <c r="L233" s="509" t="str">
        <f>IF(Tabla1[[#This Row],[Descripción]]="","",_xlfn.XLOOKUP(Tabla1[[#This Row],[Descripción]],Tabla10[Descripción],Tabla10[Unidad de Medida],"",0))</f>
        <v/>
      </c>
      <c r="M233" s="299"/>
      <c r="N233" s="525" t="str">
        <f>IF(Tabla1[[#This Row],[Descripción]]="","",_xlfn.XLOOKUP(Tabla1[[#This Row],[Descripción]],Tabla10[Descripción],Tabla10[Precio Unitario],0))</f>
        <v/>
      </c>
      <c r="O233" s="525" t="str">
        <f>IF(Tabla1[[#This Row],[Cantidad de Insumos]]="","",Tabla1[[#This Row],[Precio Unitario]]*Tabla1[[#This Row],[Cantidad de Insumos]])</f>
        <v/>
      </c>
      <c r="P233" s="510" t="str">
        <f>IF(Tabla1[[#This Row],[Descripción]]="","",_xlfn.XLOOKUP(Tabla1[[#This Row],[Descripción]],Tabla10[Descripción],Tabla10[CODIGO PRESUPUESTARIO],0))</f>
        <v/>
      </c>
      <c r="Q233" s="511"/>
      <c r="R233" s="511" t="str">
        <f>IF(Tabla1[[#This Row],[Insumos]]="","",_xlfn.XLOOKUP(Tabla1[[#This Row],[Insumos]],Tabla10[Insumo],Tabla10[InsumoAbrev],"",0))</f>
        <v/>
      </c>
    </row>
    <row r="234" spans="2:18" x14ac:dyDescent="0.25">
      <c r="B234" s="191" t="str">
        <f>IF('Formulario PPGR3'!$G234="","",CONCATENATE('Formulario PPGR3'!$C234,".",'Formulario PPGR3'!$D234,".",'Formulario PPGR3'!$E234,".",'Formulario PPGR3'!$F234))</f>
        <v/>
      </c>
      <c r="C234" s="191" t="str">
        <f>IF('Formulario PPGR3'!$G234="","",'Formulario PPGR1'!#REF!)</f>
        <v/>
      </c>
      <c r="D234" s="191" t="str">
        <f>IF('Formulario PPGR3'!$G234="","",'Formulario PPGR1'!#REF!)</f>
        <v/>
      </c>
      <c r="E234" s="191" t="str">
        <f>IF('Formulario PPGR3'!$G234="","",'Formulario PPGR1'!#REF!)</f>
        <v/>
      </c>
      <c r="F234" s="191" t="str">
        <f>IF('Formulario PPGR3'!$G234="","",'Formulario PPGR1'!#REF!)</f>
        <v/>
      </c>
      <c r="G234" s="190"/>
      <c r="H234" s="507" t="str" cm="1">
        <f t="array" ref="H234">IF(Tabla1[[#This Row],[Código_Actividad]]="","",_xlfn.XLOOKUP(Tabla1[[#This Row],[Código_Actividad]],CodigoActividad,Tabla2[Actividades Programables Presupuestables],"",0))</f>
        <v/>
      </c>
      <c r="I234" s="508" t="str">
        <f>IFERROR(VLOOKUP('Formulario PPGR3'!$G234,'Formulario PPGR2'!$H$19:$V$286,15,FALSE),"")</f>
        <v/>
      </c>
      <c r="J234" s="513"/>
      <c r="K234" s="512"/>
      <c r="L234" s="509" t="str">
        <f>IF(Tabla1[[#This Row],[Descripción]]="","",_xlfn.XLOOKUP(Tabla1[[#This Row],[Descripción]],Tabla10[Descripción],Tabla10[Unidad de Medida],"",0))</f>
        <v/>
      </c>
      <c r="M234" s="299"/>
      <c r="N234" s="525" t="str">
        <f>IF(Tabla1[[#This Row],[Descripción]]="","",_xlfn.XLOOKUP(Tabla1[[#This Row],[Descripción]],Tabla10[Descripción],Tabla10[Precio Unitario],0))</f>
        <v/>
      </c>
      <c r="O234" s="525" t="str">
        <f>IF(Tabla1[[#This Row],[Cantidad de Insumos]]="","",Tabla1[[#This Row],[Precio Unitario]]*Tabla1[[#This Row],[Cantidad de Insumos]])</f>
        <v/>
      </c>
      <c r="P234" s="510" t="str">
        <f>IF(Tabla1[[#This Row],[Descripción]]="","",_xlfn.XLOOKUP(Tabla1[[#This Row],[Descripción]],Tabla10[Descripción],Tabla10[CODIGO PRESUPUESTARIO],0))</f>
        <v/>
      </c>
      <c r="Q234" s="511"/>
      <c r="R234" s="511" t="str">
        <f>IF(Tabla1[[#This Row],[Insumos]]="","",_xlfn.XLOOKUP(Tabla1[[#This Row],[Insumos]],Tabla10[Insumo],Tabla10[InsumoAbrev],"",0))</f>
        <v/>
      </c>
    </row>
    <row r="235" spans="2:18" x14ac:dyDescent="0.25">
      <c r="B235" s="191" t="str">
        <f>IF('Formulario PPGR3'!$G235="","",CONCATENATE('Formulario PPGR3'!$C235,".",'Formulario PPGR3'!$D235,".",'Formulario PPGR3'!$E235,".",'Formulario PPGR3'!$F235))</f>
        <v/>
      </c>
      <c r="C235" s="191" t="str">
        <f>IF('Formulario PPGR3'!$G235="","",'Formulario PPGR1'!#REF!)</f>
        <v/>
      </c>
      <c r="D235" s="191" t="str">
        <f>IF('Formulario PPGR3'!$G235="","",'Formulario PPGR1'!#REF!)</f>
        <v/>
      </c>
      <c r="E235" s="191" t="str">
        <f>IF('Formulario PPGR3'!$G235="","",'Formulario PPGR1'!#REF!)</f>
        <v/>
      </c>
      <c r="F235" s="191" t="str">
        <f>IF('Formulario PPGR3'!$G235="","",'Formulario PPGR1'!#REF!)</f>
        <v/>
      </c>
      <c r="G235" s="190"/>
      <c r="H235" s="507" t="str" cm="1">
        <f t="array" ref="H235">IF(Tabla1[[#This Row],[Código_Actividad]]="","",_xlfn.XLOOKUP(Tabla1[[#This Row],[Código_Actividad]],CodigoActividad,Tabla2[Actividades Programables Presupuestables],"",0))</f>
        <v/>
      </c>
      <c r="I235" s="508" t="str">
        <f>IFERROR(VLOOKUP('Formulario PPGR3'!$G235,'Formulario PPGR2'!$H$19:$V$286,15,FALSE),"")</f>
        <v/>
      </c>
      <c r="J235" s="513"/>
      <c r="K235" s="512"/>
      <c r="L235" s="509" t="str">
        <f>IF(Tabla1[[#This Row],[Descripción]]="","",_xlfn.XLOOKUP(Tabla1[[#This Row],[Descripción]],Tabla10[Descripción],Tabla10[Unidad de Medida],"",0))</f>
        <v/>
      </c>
      <c r="M235" s="299"/>
      <c r="N235" s="525" t="str">
        <f>IF(Tabla1[[#This Row],[Descripción]]="","",_xlfn.XLOOKUP(Tabla1[[#This Row],[Descripción]],Tabla10[Descripción],Tabla10[Precio Unitario],0))</f>
        <v/>
      </c>
      <c r="O235" s="525" t="str">
        <f>IF(Tabla1[[#This Row],[Cantidad de Insumos]]="","",Tabla1[[#This Row],[Precio Unitario]]*Tabla1[[#This Row],[Cantidad de Insumos]])</f>
        <v/>
      </c>
      <c r="P235" s="510" t="str">
        <f>IF(Tabla1[[#This Row],[Descripción]]="","",_xlfn.XLOOKUP(Tabla1[[#This Row],[Descripción]],Tabla10[Descripción],Tabla10[CODIGO PRESUPUESTARIO],0))</f>
        <v/>
      </c>
      <c r="Q235" s="511"/>
      <c r="R235" s="511" t="str">
        <f>IF(Tabla1[[#This Row],[Insumos]]="","",_xlfn.XLOOKUP(Tabla1[[#This Row],[Insumos]],Tabla10[Insumo],Tabla10[InsumoAbrev],"",0))</f>
        <v/>
      </c>
    </row>
    <row r="236" spans="2:18" x14ac:dyDescent="0.25">
      <c r="B236" s="191" t="str">
        <f>IF('Formulario PPGR3'!$G236="","",CONCATENATE('Formulario PPGR3'!$C236,".",'Formulario PPGR3'!$D236,".",'Formulario PPGR3'!$E236,".",'Formulario PPGR3'!$F236))</f>
        <v/>
      </c>
      <c r="C236" s="191" t="str">
        <f>IF('Formulario PPGR3'!$G236="","",'Formulario PPGR1'!#REF!)</f>
        <v/>
      </c>
      <c r="D236" s="191" t="str">
        <f>IF('Formulario PPGR3'!$G236="","",'Formulario PPGR1'!#REF!)</f>
        <v/>
      </c>
      <c r="E236" s="191" t="str">
        <f>IF('Formulario PPGR3'!$G236="","",'Formulario PPGR1'!#REF!)</f>
        <v/>
      </c>
      <c r="F236" s="191" t="str">
        <f>IF('Formulario PPGR3'!$G236="","",'Formulario PPGR1'!#REF!)</f>
        <v/>
      </c>
      <c r="G236" s="190"/>
      <c r="H236" s="507" t="str" cm="1">
        <f t="array" ref="H236">IF(Tabla1[[#This Row],[Código_Actividad]]="","",_xlfn.XLOOKUP(Tabla1[[#This Row],[Código_Actividad]],CodigoActividad,Tabla2[Actividades Programables Presupuestables],"",0))</f>
        <v/>
      </c>
      <c r="I236" s="508" t="str">
        <f>IFERROR(VLOOKUP('Formulario PPGR3'!$G236,'Formulario PPGR2'!$H$19:$V$286,15,FALSE),"")</f>
        <v/>
      </c>
      <c r="J236" s="513"/>
      <c r="K236" s="512"/>
      <c r="L236" s="509" t="str">
        <f>IF(Tabla1[[#This Row],[Descripción]]="","",_xlfn.XLOOKUP(Tabla1[[#This Row],[Descripción]],Tabla10[Descripción],Tabla10[Unidad de Medida],"",0))</f>
        <v/>
      </c>
      <c r="M236" s="299"/>
      <c r="N236" s="525" t="str">
        <f>IF(Tabla1[[#This Row],[Descripción]]="","",_xlfn.XLOOKUP(Tabla1[[#This Row],[Descripción]],Tabla10[Descripción],Tabla10[Precio Unitario],0))</f>
        <v/>
      </c>
      <c r="O236" s="525" t="str">
        <f>IF(Tabla1[[#This Row],[Cantidad de Insumos]]="","",Tabla1[[#This Row],[Precio Unitario]]*Tabla1[[#This Row],[Cantidad de Insumos]])</f>
        <v/>
      </c>
      <c r="P236" s="510" t="str">
        <f>IF(Tabla1[[#This Row],[Descripción]]="","",_xlfn.XLOOKUP(Tabla1[[#This Row],[Descripción]],Tabla10[Descripción],Tabla10[CODIGO PRESUPUESTARIO],0))</f>
        <v/>
      </c>
      <c r="Q236" s="511"/>
      <c r="R236" s="511" t="str">
        <f>IF(Tabla1[[#This Row],[Insumos]]="","",_xlfn.XLOOKUP(Tabla1[[#This Row],[Insumos]],Tabla10[Insumo],Tabla10[InsumoAbrev],"",0))</f>
        <v/>
      </c>
    </row>
    <row r="237" spans="2:18" x14ac:dyDescent="0.25">
      <c r="B237" s="191" t="str">
        <f>IF('Formulario PPGR3'!$G237="","",CONCATENATE('Formulario PPGR3'!$C237,".",'Formulario PPGR3'!$D237,".",'Formulario PPGR3'!$E237,".",'Formulario PPGR3'!$F237))</f>
        <v/>
      </c>
      <c r="C237" s="191" t="str">
        <f>IF('Formulario PPGR3'!$G237="","",'Formulario PPGR1'!#REF!)</f>
        <v/>
      </c>
      <c r="D237" s="191" t="str">
        <f>IF('Formulario PPGR3'!$G237="","",'Formulario PPGR1'!#REF!)</f>
        <v/>
      </c>
      <c r="E237" s="191" t="str">
        <f>IF('Formulario PPGR3'!$G237="","",'Formulario PPGR1'!#REF!)</f>
        <v/>
      </c>
      <c r="F237" s="191" t="str">
        <f>IF('Formulario PPGR3'!$G237="","",'Formulario PPGR1'!#REF!)</f>
        <v/>
      </c>
      <c r="G237" s="190"/>
      <c r="H237" s="507" t="str" cm="1">
        <f t="array" ref="H237">IF(Tabla1[[#This Row],[Código_Actividad]]="","",_xlfn.XLOOKUP(Tabla1[[#This Row],[Código_Actividad]],CodigoActividad,Tabla2[Actividades Programables Presupuestables],"",0))</f>
        <v/>
      </c>
      <c r="I237" s="508" t="str">
        <f>IFERROR(VLOOKUP('Formulario PPGR3'!$G237,'Formulario PPGR2'!$H$19:$V$286,15,FALSE),"")</f>
        <v/>
      </c>
      <c r="J237" s="513"/>
      <c r="K237" s="512"/>
      <c r="L237" s="509" t="str">
        <f>IF(Tabla1[[#This Row],[Descripción]]="","",_xlfn.XLOOKUP(Tabla1[[#This Row],[Descripción]],Tabla10[Descripción],Tabla10[Unidad de Medida],"",0))</f>
        <v/>
      </c>
      <c r="M237" s="299"/>
      <c r="N237" s="525" t="str">
        <f>IF(Tabla1[[#This Row],[Descripción]]="","",_xlfn.XLOOKUP(Tabla1[[#This Row],[Descripción]],Tabla10[Descripción],Tabla10[Precio Unitario],0))</f>
        <v/>
      </c>
      <c r="O237" s="525" t="str">
        <f>IF(Tabla1[[#This Row],[Cantidad de Insumos]]="","",Tabla1[[#This Row],[Precio Unitario]]*Tabla1[[#This Row],[Cantidad de Insumos]])</f>
        <v/>
      </c>
      <c r="P237" s="510" t="str">
        <f>IF(Tabla1[[#This Row],[Descripción]]="","",_xlfn.XLOOKUP(Tabla1[[#This Row],[Descripción]],Tabla10[Descripción],Tabla10[CODIGO PRESUPUESTARIO],0))</f>
        <v/>
      </c>
      <c r="Q237" s="511"/>
      <c r="R237" s="511" t="str">
        <f>IF(Tabla1[[#This Row],[Insumos]]="","",_xlfn.XLOOKUP(Tabla1[[#This Row],[Insumos]],Tabla10[Insumo],Tabla10[InsumoAbrev],"",0))</f>
        <v/>
      </c>
    </row>
    <row r="238" spans="2:18" x14ac:dyDescent="0.25">
      <c r="B238" s="191" t="str">
        <f>IF('Formulario PPGR3'!$G238="","",CONCATENATE('Formulario PPGR3'!$C238,".",'Formulario PPGR3'!$D238,".",'Formulario PPGR3'!$E238,".",'Formulario PPGR3'!$F238))</f>
        <v/>
      </c>
      <c r="C238" s="191" t="str">
        <f>IF('Formulario PPGR3'!$G238="","",'Formulario PPGR1'!#REF!)</f>
        <v/>
      </c>
      <c r="D238" s="191" t="str">
        <f>IF('Formulario PPGR3'!$G238="","",'Formulario PPGR1'!#REF!)</f>
        <v/>
      </c>
      <c r="E238" s="191" t="str">
        <f>IF('Formulario PPGR3'!$G238="","",'Formulario PPGR1'!#REF!)</f>
        <v/>
      </c>
      <c r="F238" s="191" t="str">
        <f>IF('Formulario PPGR3'!$G238="","",'Formulario PPGR1'!#REF!)</f>
        <v/>
      </c>
      <c r="G238" s="190"/>
      <c r="H238" s="507" t="str" cm="1">
        <f t="array" ref="H238">IF(Tabla1[[#This Row],[Código_Actividad]]="","",_xlfn.XLOOKUP(Tabla1[[#This Row],[Código_Actividad]],CodigoActividad,Tabla2[Actividades Programables Presupuestables],"",0))</f>
        <v/>
      </c>
      <c r="I238" s="508" t="str">
        <f>IFERROR(VLOOKUP('Formulario PPGR3'!$G238,'Formulario PPGR2'!$H$19:$V$286,15,FALSE),"")</f>
        <v/>
      </c>
      <c r="J238" s="513"/>
      <c r="K238" s="512"/>
      <c r="L238" s="509" t="str">
        <f>IF(Tabla1[[#This Row],[Descripción]]="","",_xlfn.XLOOKUP(Tabla1[[#This Row],[Descripción]],Tabla10[Descripción],Tabla10[Unidad de Medida],"",0))</f>
        <v/>
      </c>
      <c r="M238" s="299"/>
      <c r="N238" s="525" t="str">
        <f>IF(Tabla1[[#This Row],[Descripción]]="","",_xlfn.XLOOKUP(Tabla1[[#This Row],[Descripción]],Tabla10[Descripción],Tabla10[Precio Unitario],0))</f>
        <v/>
      </c>
      <c r="O238" s="525" t="str">
        <f>IF(Tabla1[[#This Row],[Cantidad de Insumos]]="","",Tabla1[[#This Row],[Precio Unitario]]*Tabla1[[#This Row],[Cantidad de Insumos]])</f>
        <v/>
      </c>
      <c r="P238" s="510" t="str">
        <f>IF(Tabla1[[#This Row],[Descripción]]="","",_xlfn.XLOOKUP(Tabla1[[#This Row],[Descripción]],Tabla10[Descripción],Tabla10[CODIGO PRESUPUESTARIO],0))</f>
        <v/>
      </c>
      <c r="Q238" s="511"/>
      <c r="R238" s="511" t="str">
        <f>IF(Tabla1[[#This Row],[Insumos]]="","",_xlfn.XLOOKUP(Tabla1[[#This Row],[Insumos]],Tabla10[Insumo],Tabla10[InsumoAbrev],"",0))</f>
        <v/>
      </c>
    </row>
    <row r="239" spans="2:18" x14ac:dyDescent="0.25">
      <c r="B239" s="191" t="str">
        <f>IF('Formulario PPGR3'!$G239="","",CONCATENATE('Formulario PPGR3'!$C239,".",'Formulario PPGR3'!$D239,".",'Formulario PPGR3'!$E239,".",'Formulario PPGR3'!$F239))</f>
        <v/>
      </c>
      <c r="C239" s="191" t="str">
        <f>IF('Formulario PPGR3'!$G239="","",'Formulario PPGR1'!#REF!)</f>
        <v/>
      </c>
      <c r="D239" s="191" t="str">
        <f>IF('Formulario PPGR3'!$G239="","",'Formulario PPGR1'!#REF!)</f>
        <v/>
      </c>
      <c r="E239" s="191" t="str">
        <f>IF('Formulario PPGR3'!$G239="","",'Formulario PPGR1'!#REF!)</f>
        <v/>
      </c>
      <c r="F239" s="191" t="str">
        <f>IF('Formulario PPGR3'!$G239="","",'Formulario PPGR1'!#REF!)</f>
        <v/>
      </c>
      <c r="G239" s="190"/>
      <c r="H239" s="507" t="str" cm="1">
        <f t="array" ref="H239">IF(Tabla1[[#This Row],[Código_Actividad]]="","",_xlfn.XLOOKUP(Tabla1[[#This Row],[Código_Actividad]],CodigoActividad,Tabla2[Actividades Programables Presupuestables],"",0))</f>
        <v/>
      </c>
      <c r="I239" s="508" t="str">
        <f>IFERROR(VLOOKUP('Formulario PPGR3'!$G239,'Formulario PPGR2'!$H$19:$V$286,15,FALSE),"")</f>
        <v/>
      </c>
      <c r="J239" s="513"/>
      <c r="K239" s="512"/>
      <c r="L239" s="509" t="str">
        <f>IF(Tabla1[[#This Row],[Descripción]]="","",_xlfn.XLOOKUP(Tabla1[[#This Row],[Descripción]],Tabla10[Descripción],Tabla10[Unidad de Medida],"",0))</f>
        <v/>
      </c>
      <c r="M239" s="299"/>
      <c r="N239" s="525" t="str">
        <f>IF(Tabla1[[#This Row],[Descripción]]="","",_xlfn.XLOOKUP(Tabla1[[#This Row],[Descripción]],Tabla10[Descripción],Tabla10[Precio Unitario],0))</f>
        <v/>
      </c>
      <c r="O239" s="525" t="str">
        <f>IF(Tabla1[[#This Row],[Cantidad de Insumos]]="","",Tabla1[[#This Row],[Precio Unitario]]*Tabla1[[#This Row],[Cantidad de Insumos]])</f>
        <v/>
      </c>
      <c r="P239" s="510" t="str">
        <f>IF(Tabla1[[#This Row],[Descripción]]="","",_xlfn.XLOOKUP(Tabla1[[#This Row],[Descripción]],Tabla10[Descripción],Tabla10[CODIGO PRESUPUESTARIO],0))</f>
        <v/>
      </c>
      <c r="Q239" s="511"/>
      <c r="R239" s="511" t="str">
        <f>IF(Tabla1[[#This Row],[Insumos]]="","",_xlfn.XLOOKUP(Tabla1[[#This Row],[Insumos]],Tabla10[Insumo],Tabla10[InsumoAbrev],"",0))</f>
        <v/>
      </c>
    </row>
    <row r="240" spans="2:18" x14ac:dyDescent="0.25">
      <c r="B240" s="191" t="str">
        <f>IF('Formulario PPGR3'!$G240="","",CONCATENATE('Formulario PPGR3'!$C240,".",'Formulario PPGR3'!$D240,".",'Formulario PPGR3'!$E240,".",'Formulario PPGR3'!$F240))</f>
        <v/>
      </c>
      <c r="C240" s="191" t="str">
        <f>IF('Formulario PPGR3'!$G240="","",'Formulario PPGR1'!#REF!)</f>
        <v/>
      </c>
      <c r="D240" s="191" t="str">
        <f>IF('Formulario PPGR3'!$G240="","",'Formulario PPGR1'!#REF!)</f>
        <v/>
      </c>
      <c r="E240" s="191" t="str">
        <f>IF('Formulario PPGR3'!$G240="","",'Formulario PPGR1'!#REF!)</f>
        <v/>
      </c>
      <c r="F240" s="191" t="str">
        <f>IF('Formulario PPGR3'!$G240="","",'Formulario PPGR1'!#REF!)</f>
        <v/>
      </c>
      <c r="G240" s="190"/>
      <c r="H240" s="507" t="str" cm="1">
        <f t="array" ref="H240">IF(Tabla1[[#This Row],[Código_Actividad]]="","",_xlfn.XLOOKUP(Tabla1[[#This Row],[Código_Actividad]],CodigoActividad,Tabla2[Actividades Programables Presupuestables],"",0))</f>
        <v/>
      </c>
      <c r="I240" s="508" t="str">
        <f>IFERROR(VLOOKUP('Formulario PPGR3'!$G240,'Formulario PPGR2'!$H$19:$V$286,15,FALSE),"")</f>
        <v/>
      </c>
      <c r="J240" s="513"/>
      <c r="K240" s="512"/>
      <c r="L240" s="509" t="str">
        <f>IF(Tabla1[[#This Row],[Descripción]]="","",_xlfn.XLOOKUP(Tabla1[[#This Row],[Descripción]],Tabla10[Descripción],Tabla10[Unidad de Medida],"",0))</f>
        <v/>
      </c>
      <c r="M240" s="299"/>
      <c r="N240" s="525" t="str">
        <f>IF(Tabla1[[#This Row],[Descripción]]="","",_xlfn.XLOOKUP(Tabla1[[#This Row],[Descripción]],Tabla10[Descripción],Tabla10[Precio Unitario],0))</f>
        <v/>
      </c>
      <c r="O240" s="525" t="str">
        <f>IF(Tabla1[[#This Row],[Cantidad de Insumos]]="","",Tabla1[[#This Row],[Precio Unitario]]*Tabla1[[#This Row],[Cantidad de Insumos]])</f>
        <v/>
      </c>
      <c r="P240" s="510" t="str">
        <f>IF(Tabla1[[#This Row],[Descripción]]="","",_xlfn.XLOOKUP(Tabla1[[#This Row],[Descripción]],Tabla10[Descripción],Tabla10[CODIGO PRESUPUESTARIO],0))</f>
        <v/>
      </c>
      <c r="Q240" s="511"/>
      <c r="R240" s="511" t="str">
        <f>IF(Tabla1[[#This Row],[Insumos]]="","",_xlfn.XLOOKUP(Tabla1[[#This Row],[Insumos]],Tabla10[Insumo],Tabla10[InsumoAbrev],"",0))</f>
        <v/>
      </c>
    </row>
    <row r="241" spans="2:18" x14ac:dyDescent="0.25">
      <c r="B241" s="191" t="str">
        <f>IF('Formulario PPGR3'!$G241="","",CONCATENATE('Formulario PPGR3'!$C241,".",'Formulario PPGR3'!$D241,".",'Formulario PPGR3'!$E241,".",'Formulario PPGR3'!$F241))</f>
        <v/>
      </c>
      <c r="C241" s="191" t="str">
        <f>IF('Formulario PPGR3'!$G241="","",'Formulario PPGR1'!#REF!)</f>
        <v/>
      </c>
      <c r="D241" s="191" t="str">
        <f>IF('Formulario PPGR3'!$G241="","",'Formulario PPGR1'!#REF!)</f>
        <v/>
      </c>
      <c r="E241" s="191" t="str">
        <f>IF('Formulario PPGR3'!$G241="","",'Formulario PPGR1'!#REF!)</f>
        <v/>
      </c>
      <c r="F241" s="191" t="str">
        <f>IF('Formulario PPGR3'!$G241="","",'Formulario PPGR1'!#REF!)</f>
        <v/>
      </c>
      <c r="G241" s="190"/>
      <c r="H241" s="507" t="str" cm="1">
        <f t="array" ref="H241">IF(Tabla1[[#This Row],[Código_Actividad]]="","",_xlfn.XLOOKUP(Tabla1[[#This Row],[Código_Actividad]],CodigoActividad,Tabla2[Actividades Programables Presupuestables],"",0))</f>
        <v/>
      </c>
      <c r="I241" s="508" t="str">
        <f>IFERROR(VLOOKUP('Formulario PPGR3'!$G241,'Formulario PPGR2'!$H$19:$V$286,15,FALSE),"")</f>
        <v/>
      </c>
      <c r="J241" s="513"/>
      <c r="K241" s="512"/>
      <c r="L241" s="509" t="str">
        <f>IF(Tabla1[[#This Row],[Descripción]]="","",_xlfn.XLOOKUP(Tabla1[[#This Row],[Descripción]],Tabla10[Descripción],Tabla10[Unidad de Medida],"",0))</f>
        <v/>
      </c>
      <c r="M241" s="299"/>
      <c r="N241" s="525" t="str">
        <f>IF(Tabla1[[#This Row],[Descripción]]="","",_xlfn.XLOOKUP(Tabla1[[#This Row],[Descripción]],Tabla10[Descripción],Tabla10[Precio Unitario],0))</f>
        <v/>
      </c>
      <c r="O241" s="525" t="str">
        <f>IF(Tabla1[[#This Row],[Cantidad de Insumos]]="","",Tabla1[[#This Row],[Precio Unitario]]*Tabla1[[#This Row],[Cantidad de Insumos]])</f>
        <v/>
      </c>
      <c r="P241" s="510" t="str">
        <f>IF(Tabla1[[#This Row],[Descripción]]="","",_xlfn.XLOOKUP(Tabla1[[#This Row],[Descripción]],Tabla10[Descripción],Tabla10[CODIGO PRESUPUESTARIO],0))</f>
        <v/>
      </c>
      <c r="Q241" s="511"/>
      <c r="R241" s="511" t="str">
        <f>IF(Tabla1[[#This Row],[Insumos]]="","",_xlfn.XLOOKUP(Tabla1[[#This Row],[Insumos]],Tabla10[Insumo],Tabla10[InsumoAbrev],"",0))</f>
        <v/>
      </c>
    </row>
    <row r="242" spans="2:18" x14ac:dyDescent="0.25">
      <c r="B242" s="191" t="str">
        <f>IF('Formulario PPGR3'!$G242="","",CONCATENATE('Formulario PPGR3'!$C242,".",'Formulario PPGR3'!$D242,".",'Formulario PPGR3'!$E242,".",'Formulario PPGR3'!$F242))</f>
        <v/>
      </c>
      <c r="C242" s="191" t="str">
        <f>IF('Formulario PPGR3'!$G242="","",'Formulario PPGR1'!#REF!)</f>
        <v/>
      </c>
      <c r="D242" s="191" t="str">
        <f>IF('Formulario PPGR3'!$G242="","",'Formulario PPGR1'!#REF!)</f>
        <v/>
      </c>
      <c r="E242" s="191" t="str">
        <f>IF('Formulario PPGR3'!$G242="","",'Formulario PPGR1'!#REF!)</f>
        <v/>
      </c>
      <c r="F242" s="191" t="str">
        <f>IF('Formulario PPGR3'!$G242="","",'Formulario PPGR1'!#REF!)</f>
        <v/>
      </c>
      <c r="G242" s="190"/>
      <c r="H242" s="507" t="str" cm="1">
        <f t="array" ref="H242">IF(Tabla1[[#This Row],[Código_Actividad]]="","",_xlfn.XLOOKUP(Tabla1[[#This Row],[Código_Actividad]],CodigoActividad,Tabla2[Actividades Programables Presupuestables],"",0))</f>
        <v/>
      </c>
      <c r="I242" s="508" t="str">
        <f>IFERROR(VLOOKUP('Formulario PPGR3'!$G242,'Formulario PPGR2'!$H$19:$V$286,15,FALSE),"")</f>
        <v/>
      </c>
      <c r="J242" s="513"/>
      <c r="K242" s="512"/>
      <c r="L242" s="509" t="str">
        <f>IF(Tabla1[[#This Row],[Descripción]]="","",_xlfn.XLOOKUP(Tabla1[[#This Row],[Descripción]],Tabla10[Descripción],Tabla10[Unidad de Medida],"",0))</f>
        <v/>
      </c>
      <c r="M242" s="299"/>
      <c r="N242" s="525" t="str">
        <f>IF(Tabla1[[#This Row],[Descripción]]="","",_xlfn.XLOOKUP(Tabla1[[#This Row],[Descripción]],Tabla10[Descripción],Tabla10[Precio Unitario],0))</f>
        <v/>
      </c>
      <c r="O242" s="525" t="str">
        <f>IF(Tabla1[[#This Row],[Cantidad de Insumos]]="","",Tabla1[[#This Row],[Precio Unitario]]*Tabla1[[#This Row],[Cantidad de Insumos]])</f>
        <v/>
      </c>
      <c r="P242" s="510" t="str">
        <f>IF(Tabla1[[#This Row],[Descripción]]="","",_xlfn.XLOOKUP(Tabla1[[#This Row],[Descripción]],Tabla10[Descripción],Tabla10[CODIGO PRESUPUESTARIO],0))</f>
        <v/>
      </c>
      <c r="Q242" s="511"/>
      <c r="R242" s="511" t="str">
        <f>IF(Tabla1[[#This Row],[Insumos]]="","",_xlfn.XLOOKUP(Tabla1[[#This Row],[Insumos]],Tabla10[Insumo],Tabla10[InsumoAbrev],"",0))</f>
        <v/>
      </c>
    </row>
    <row r="243" spans="2:18" x14ac:dyDescent="0.25">
      <c r="B243" s="191" t="str">
        <f>IF('Formulario PPGR3'!$G243="","",CONCATENATE('Formulario PPGR3'!$C243,".",'Formulario PPGR3'!$D243,".",'Formulario PPGR3'!$E243,".",'Formulario PPGR3'!$F243))</f>
        <v/>
      </c>
      <c r="C243" s="191" t="str">
        <f>IF('Formulario PPGR3'!$G243="","",'Formulario PPGR1'!#REF!)</f>
        <v/>
      </c>
      <c r="D243" s="191" t="str">
        <f>IF('Formulario PPGR3'!$G243="","",'Formulario PPGR1'!#REF!)</f>
        <v/>
      </c>
      <c r="E243" s="191" t="str">
        <f>IF('Formulario PPGR3'!$G243="","",'Formulario PPGR1'!#REF!)</f>
        <v/>
      </c>
      <c r="F243" s="191" t="str">
        <f>IF('Formulario PPGR3'!$G243="","",'Formulario PPGR1'!#REF!)</f>
        <v/>
      </c>
      <c r="G243" s="190"/>
      <c r="H243" s="507" t="str" cm="1">
        <f t="array" ref="H243">IF(Tabla1[[#This Row],[Código_Actividad]]="","",_xlfn.XLOOKUP(Tabla1[[#This Row],[Código_Actividad]],CodigoActividad,Tabla2[Actividades Programables Presupuestables],"",0))</f>
        <v/>
      </c>
      <c r="I243" s="508" t="str">
        <f>IFERROR(VLOOKUP('Formulario PPGR3'!$G243,'Formulario PPGR2'!$H$19:$V$286,15,FALSE),"")</f>
        <v/>
      </c>
      <c r="J243" s="513"/>
      <c r="K243" s="512"/>
      <c r="L243" s="509" t="str">
        <f>IF(Tabla1[[#This Row],[Descripción]]="","",_xlfn.XLOOKUP(Tabla1[[#This Row],[Descripción]],Tabla10[Descripción],Tabla10[Unidad de Medida],"",0))</f>
        <v/>
      </c>
      <c r="M243" s="299"/>
      <c r="N243" s="525" t="str">
        <f>IF(Tabla1[[#This Row],[Descripción]]="","",_xlfn.XLOOKUP(Tabla1[[#This Row],[Descripción]],Tabla10[Descripción],Tabla10[Precio Unitario],0))</f>
        <v/>
      </c>
      <c r="O243" s="525" t="str">
        <f>IF(Tabla1[[#This Row],[Cantidad de Insumos]]="","",Tabla1[[#This Row],[Precio Unitario]]*Tabla1[[#This Row],[Cantidad de Insumos]])</f>
        <v/>
      </c>
      <c r="P243" s="510" t="str">
        <f>IF(Tabla1[[#This Row],[Descripción]]="","",_xlfn.XLOOKUP(Tabla1[[#This Row],[Descripción]],Tabla10[Descripción],Tabla10[CODIGO PRESUPUESTARIO],0))</f>
        <v/>
      </c>
      <c r="Q243" s="511"/>
      <c r="R243" s="511" t="str">
        <f>IF(Tabla1[[#This Row],[Insumos]]="","",_xlfn.XLOOKUP(Tabla1[[#This Row],[Insumos]],Tabla10[Insumo],Tabla10[InsumoAbrev],"",0))</f>
        <v/>
      </c>
    </row>
    <row r="244" spans="2:18" x14ac:dyDescent="0.25">
      <c r="B244" s="191" t="str">
        <f>IF('Formulario PPGR3'!$G244="","",CONCATENATE('Formulario PPGR3'!$C244,".",'Formulario PPGR3'!$D244,".",'Formulario PPGR3'!$E244,".",'Formulario PPGR3'!$F244))</f>
        <v/>
      </c>
      <c r="C244" s="191" t="str">
        <f>IF('Formulario PPGR3'!$G244="","",'Formulario PPGR1'!#REF!)</f>
        <v/>
      </c>
      <c r="D244" s="191" t="str">
        <f>IF('Formulario PPGR3'!$G244="","",'Formulario PPGR1'!#REF!)</f>
        <v/>
      </c>
      <c r="E244" s="191" t="str">
        <f>IF('Formulario PPGR3'!$G244="","",'Formulario PPGR1'!#REF!)</f>
        <v/>
      </c>
      <c r="F244" s="191" t="str">
        <f>IF('Formulario PPGR3'!$G244="","",'Formulario PPGR1'!#REF!)</f>
        <v/>
      </c>
      <c r="G244" s="190"/>
      <c r="H244" s="507" t="str" cm="1">
        <f t="array" ref="H244">IF(Tabla1[[#This Row],[Código_Actividad]]="","",_xlfn.XLOOKUP(Tabla1[[#This Row],[Código_Actividad]],CodigoActividad,Tabla2[Actividades Programables Presupuestables],"",0))</f>
        <v/>
      </c>
      <c r="I244" s="508" t="str">
        <f>IFERROR(VLOOKUP('Formulario PPGR3'!$G244,'Formulario PPGR2'!$H$19:$V$286,15,FALSE),"")</f>
        <v/>
      </c>
      <c r="J244" s="513"/>
      <c r="K244" s="512"/>
      <c r="L244" s="509" t="str">
        <f>IF(Tabla1[[#This Row],[Descripción]]="","",_xlfn.XLOOKUP(Tabla1[[#This Row],[Descripción]],Tabla10[Descripción],Tabla10[Unidad de Medida],"",0))</f>
        <v/>
      </c>
      <c r="M244" s="299"/>
      <c r="N244" s="525" t="str">
        <f>IF(Tabla1[[#This Row],[Descripción]]="","",_xlfn.XLOOKUP(Tabla1[[#This Row],[Descripción]],Tabla10[Descripción],Tabla10[Precio Unitario],0))</f>
        <v/>
      </c>
      <c r="O244" s="525" t="str">
        <f>IF(Tabla1[[#This Row],[Cantidad de Insumos]]="","",Tabla1[[#This Row],[Precio Unitario]]*Tabla1[[#This Row],[Cantidad de Insumos]])</f>
        <v/>
      </c>
      <c r="P244" s="510" t="str">
        <f>IF(Tabla1[[#This Row],[Descripción]]="","",_xlfn.XLOOKUP(Tabla1[[#This Row],[Descripción]],Tabla10[Descripción],Tabla10[CODIGO PRESUPUESTARIO],0))</f>
        <v/>
      </c>
      <c r="Q244" s="511"/>
      <c r="R244" s="511" t="str">
        <f>IF(Tabla1[[#This Row],[Insumos]]="","",_xlfn.XLOOKUP(Tabla1[[#This Row],[Insumos]],Tabla10[Insumo],Tabla10[InsumoAbrev],"",0))</f>
        <v/>
      </c>
    </row>
    <row r="245" spans="2:18" x14ac:dyDescent="0.25">
      <c r="B245" s="191" t="str">
        <f>IF('Formulario PPGR3'!$G245="","",CONCATENATE('Formulario PPGR3'!$C245,".",'Formulario PPGR3'!$D245,".",'Formulario PPGR3'!$E245,".",'Formulario PPGR3'!$F245))</f>
        <v/>
      </c>
      <c r="C245" s="191" t="str">
        <f>IF('Formulario PPGR3'!$G245="","",'Formulario PPGR1'!#REF!)</f>
        <v/>
      </c>
      <c r="D245" s="191" t="str">
        <f>IF('Formulario PPGR3'!$G245="","",'Formulario PPGR1'!#REF!)</f>
        <v/>
      </c>
      <c r="E245" s="191" t="str">
        <f>IF('Formulario PPGR3'!$G245="","",'Formulario PPGR1'!#REF!)</f>
        <v/>
      </c>
      <c r="F245" s="191" t="str">
        <f>IF('Formulario PPGR3'!$G245="","",'Formulario PPGR1'!#REF!)</f>
        <v/>
      </c>
      <c r="G245" s="190"/>
      <c r="H245" s="507" t="str" cm="1">
        <f t="array" ref="H245">IF(Tabla1[[#This Row],[Código_Actividad]]="","",_xlfn.XLOOKUP(Tabla1[[#This Row],[Código_Actividad]],CodigoActividad,Tabla2[Actividades Programables Presupuestables],"",0))</f>
        <v/>
      </c>
      <c r="I245" s="508" t="str">
        <f>IFERROR(VLOOKUP('Formulario PPGR3'!$G245,'Formulario PPGR2'!$H$19:$V$286,15,FALSE),"")</f>
        <v/>
      </c>
      <c r="J245" s="513"/>
      <c r="K245" s="512"/>
      <c r="L245" s="509" t="str">
        <f>IF(Tabla1[[#This Row],[Descripción]]="","",_xlfn.XLOOKUP(Tabla1[[#This Row],[Descripción]],Tabla10[Descripción],Tabla10[Unidad de Medida],"",0))</f>
        <v/>
      </c>
      <c r="M245" s="299"/>
      <c r="N245" s="525" t="str">
        <f>IF(Tabla1[[#This Row],[Descripción]]="","",_xlfn.XLOOKUP(Tabla1[[#This Row],[Descripción]],Tabla10[Descripción],Tabla10[Precio Unitario],0))</f>
        <v/>
      </c>
      <c r="O245" s="525" t="str">
        <f>IF(Tabla1[[#This Row],[Cantidad de Insumos]]="","",Tabla1[[#This Row],[Precio Unitario]]*Tabla1[[#This Row],[Cantidad de Insumos]])</f>
        <v/>
      </c>
      <c r="P245" s="510" t="str">
        <f>IF(Tabla1[[#This Row],[Descripción]]="","",_xlfn.XLOOKUP(Tabla1[[#This Row],[Descripción]],Tabla10[Descripción],Tabla10[CODIGO PRESUPUESTARIO],0))</f>
        <v/>
      </c>
      <c r="Q245" s="511"/>
      <c r="R245" s="511" t="str">
        <f>IF(Tabla1[[#This Row],[Insumos]]="","",_xlfn.XLOOKUP(Tabla1[[#This Row],[Insumos]],Tabla10[Insumo],Tabla10[InsumoAbrev],"",0))</f>
        <v/>
      </c>
    </row>
    <row r="246" spans="2:18" x14ac:dyDescent="0.25">
      <c r="B246" s="191" t="str">
        <f>IF('Formulario PPGR3'!$G246="","",CONCATENATE('Formulario PPGR3'!$C246,".",'Formulario PPGR3'!$D246,".",'Formulario PPGR3'!$E246,".",'Formulario PPGR3'!$F246))</f>
        <v/>
      </c>
      <c r="C246" s="191" t="str">
        <f>IF('Formulario PPGR3'!$G246="","",'Formulario PPGR1'!#REF!)</f>
        <v/>
      </c>
      <c r="D246" s="191" t="str">
        <f>IF('Formulario PPGR3'!$G246="","",'Formulario PPGR1'!#REF!)</f>
        <v/>
      </c>
      <c r="E246" s="191" t="str">
        <f>IF('Formulario PPGR3'!$G246="","",'Formulario PPGR1'!#REF!)</f>
        <v/>
      </c>
      <c r="F246" s="191" t="str">
        <f>IF('Formulario PPGR3'!$G246="","",'Formulario PPGR1'!#REF!)</f>
        <v/>
      </c>
      <c r="G246" s="190"/>
      <c r="H246" s="507" t="str" cm="1">
        <f t="array" ref="H246">IF(Tabla1[[#This Row],[Código_Actividad]]="","",_xlfn.XLOOKUP(Tabla1[[#This Row],[Código_Actividad]],CodigoActividad,Tabla2[Actividades Programables Presupuestables],"",0))</f>
        <v/>
      </c>
      <c r="I246" s="508" t="str">
        <f>IFERROR(VLOOKUP('Formulario PPGR3'!$G246,'Formulario PPGR2'!$H$19:$V$286,15,FALSE),"")</f>
        <v/>
      </c>
      <c r="J246" s="513"/>
      <c r="K246" s="512"/>
      <c r="L246" s="509" t="str">
        <f>IF(Tabla1[[#This Row],[Descripción]]="","",_xlfn.XLOOKUP(Tabla1[[#This Row],[Descripción]],Tabla10[Descripción],Tabla10[Unidad de Medida],"",0))</f>
        <v/>
      </c>
      <c r="M246" s="299"/>
      <c r="N246" s="525" t="str">
        <f>IF(Tabla1[[#This Row],[Descripción]]="","",_xlfn.XLOOKUP(Tabla1[[#This Row],[Descripción]],Tabla10[Descripción],Tabla10[Precio Unitario],0))</f>
        <v/>
      </c>
      <c r="O246" s="525" t="str">
        <f>IF(Tabla1[[#This Row],[Cantidad de Insumos]]="","",Tabla1[[#This Row],[Precio Unitario]]*Tabla1[[#This Row],[Cantidad de Insumos]])</f>
        <v/>
      </c>
      <c r="P246" s="510" t="str">
        <f>IF(Tabla1[[#This Row],[Descripción]]="","",_xlfn.XLOOKUP(Tabla1[[#This Row],[Descripción]],Tabla10[Descripción],Tabla10[CODIGO PRESUPUESTARIO],0))</f>
        <v/>
      </c>
      <c r="Q246" s="511"/>
      <c r="R246" s="511" t="str">
        <f>IF(Tabla1[[#This Row],[Insumos]]="","",_xlfn.XLOOKUP(Tabla1[[#This Row],[Insumos]],Tabla10[Insumo],Tabla10[InsumoAbrev],"",0))</f>
        <v/>
      </c>
    </row>
    <row r="247" spans="2:18" x14ac:dyDescent="0.25">
      <c r="B247" s="191" t="str">
        <f>IF('Formulario PPGR3'!$G247="","",CONCATENATE('Formulario PPGR3'!$C247,".",'Formulario PPGR3'!$D247,".",'Formulario PPGR3'!$E247,".",'Formulario PPGR3'!$F247))</f>
        <v/>
      </c>
      <c r="C247" s="191" t="str">
        <f>IF('Formulario PPGR3'!$G247="","",'Formulario PPGR1'!#REF!)</f>
        <v/>
      </c>
      <c r="D247" s="191" t="str">
        <f>IF('Formulario PPGR3'!$G247="","",'Formulario PPGR1'!#REF!)</f>
        <v/>
      </c>
      <c r="E247" s="191" t="str">
        <f>IF('Formulario PPGR3'!$G247="","",'Formulario PPGR1'!#REF!)</f>
        <v/>
      </c>
      <c r="F247" s="191" t="str">
        <f>IF('Formulario PPGR3'!$G247="","",'Formulario PPGR1'!#REF!)</f>
        <v/>
      </c>
      <c r="G247" s="190"/>
      <c r="H247" s="507" t="str" cm="1">
        <f t="array" ref="H247">IF(Tabla1[[#This Row],[Código_Actividad]]="","",_xlfn.XLOOKUP(Tabla1[[#This Row],[Código_Actividad]],CodigoActividad,Tabla2[Actividades Programables Presupuestables],"",0))</f>
        <v/>
      </c>
      <c r="I247" s="508" t="str">
        <f>IFERROR(VLOOKUP('Formulario PPGR3'!$G247,'Formulario PPGR2'!$H$19:$V$286,15,FALSE),"")</f>
        <v/>
      </c>
      <c r="J247" s="513"/>
      <c r="K247" s="512"/>
      <c r="L247" s="509" t="str">
        <f>IF(Tabla1[[#This Row],[Descripción]]="","",_xlfn.XLOOKUP(Tabla1[[#This Row],[Descripción]],Tabla10[Descripción],Tabla10[Unidad de Medida],"",0))</f>
        <v/>
      </c>
      <c r="M247" s="299"/>
      <c r="N247" s="525" t="str">
        <f>IF(Tabla1[[#This Row],[Descripción]]="","",_xlfn.XLOOKUP(Tabla1[[#This Row],[Descripción]],Tabla10[Descripción],Tabla10[Precio Unitario],0))</f>
        <v/>
      </c>
      <c r="O247" s="525" t="str">
        <f>IF(Tabla1[[#This Row],[Cantidad de Insumos]]="","",Tabla1[[#This Row],[Precio Unitario]]*Tabla1[[#This Row],[Cantidad de Insumos]])</f>
        <v/>
      </c>
      <c r="P247" s="510" t="str">
        <f>IF(Tabla1[[#This Row],[Descripción]]="","",_xlfn.XLOOKUP(Tabla1[[#This Row],[Descripción]],Tabla10[Descripción],Tabla10[CODIGO PRESUPUESTARIO],0))</f>
        <v/>
      </c>
      <c r="Q247" s="511"/>
      <c r="R247" s="511" t="str">
        <f>IF(Tabla1[[#This Row],[Insumos]]="","",_xlfn.XLOOKUP(Tabla1[[#This Row],[Insumos]],Tabla10[Insumo],Tabla10[InsumoAbrev],"",0))</f>
        <v/>
      </c>
    </row>
    <row r="248" spans="2:18" x14ac:dyDescent="0.25">
      <c r="B248" s="191" t="str">
        <f>IF('Formulario PPGR3'!$G248="","",CONCATENATE('Formulario PPGR3'!$C248,".",'Formulario PPGR3'!$D248,".",'Formulario PPGR3'!$E248,".",'Formulario PPGR3'!$F248))</f>
        <v/>
      </c>
      <c r="C248" s="191" t="str">
        <f>IF('Formulario PPGR3'!$G248="","",'Formulario PPGR1'!#REF!)</f>
        <v/>
      </c>
      <c r="D248" s="191" t="str">
        <f>IF('Formulario PPGR3'!$G248="","",'Formulario PPGR1'!#REF!)</f>
        <v/>
      </c>
      <c r="E248" s="191" t="str">
        <f>IF('Formulario PPGR3'!$G248="","",'Formulario PPGR1'!#REF!)</f>
        <v/>
      </c>
      <c r="F248" s="191" t="str">
        <f>IF('Formulario PPGR3'!$G248="","",'Formulario PPGR1'!#REF!)</f>
        <v/>
      </c>
      <c r="G248" s="190"/>
      <c r="H248" s="507" t="str" cm="1">
        <f t="array" ref="H248">IF(Tabla1[[#This Row],[Código_Actividad]]="","",_xlfn.XLOOKUP(Tabla1[[#This Row],[Código_Actividad]],CodigoActividad,Tabla2[Actividades Programables Presupuestables],"",0))</f>
        <v/>
      </c>
      <c r="I248" s="508" t="str">
        <f>IFERROR(VLOOKUP('Formulario PPGR3'!$G248,'Formulario PPGR2'!$H$19:$V$286,15,FALSE),"")</f>
        <v/>
      </c>
      <c r="J248" s="513"/>
      <c r="K248" s="512"/>
      <c r="L248" s="509" t="str">
        <f>IF(Tabla1[[#This Row],[Descripción]]="","",_xlfn.XLOOKUP(Tabla1[[#This Row],[Descripción]],Tabla10[Descripción],Tabla10[Unidad de Medida],"",0))</f>
        <v/>
      </c>
      <c r="M248" s="299"/>
      <c r="N248" s="525" t="str">
        <f>IF(Tabla1[[#This Row],[Descripción]]="","",_xlfn.XLOOKUP(Tabla1[[#This Row],[Descripción]],Tabla10[Descripción],Tabla10[Precio Unitario],0))</f>
        <v/>
      </c>
      <c r="O248" s="525" t="str">
        <f>IF(Tabla1[[#This Row],[Cantidad de Insumos]]="","",Tabla1[[#This Row],[Precio Unitario]]*Tabla1[[#This Row],[Cantidad de Insumos]])</f>
        <v/>
      </c>
      <c r="P248" s="510" t="str">
        <f>IF(Tabla1[[#This Row],[Descripción]]="","",_xlfn.XLOOKUP(Tabla1[[#This Row],[Descripción]],Tabla10[Descripción],Tabla10[CODIGO PRESUPUESTARIO],0))</f>
        <v/>
      </c>
      <c r="Q248" s="511"/>
      <c r="R248" s="511" t="str">
        <f>IF(Tabla1[[#This Row],[Insumos]]="","",_xlfn.XLOOKUP(Tabla1[[#This Row],[Insumos]],Tabla10[Insumo],Tabla10[InsumoAbrev],"",0))</f>
        <v/>
      </c>
    </row>
    <row r="249" spans="2:18" x14ac:dyDescent="0.25">
      <c r="B249" s="191" t="str">
        <f>IF('Formulario PPGR3'!$G249="","",CONCATENATE('Formulario PPGR3'!$C249,".",'Formulario PPGR3'!$D249,".",'Formulario PPGR3'!$E249,".",'Formulario PPGR3'!$F249))</f>
        <v/>
      </c>
      <c r="C249" s="191" t="str">
        <f>IF('Formulario PPGR3'!$G249="","",'Formulario PPGR1'!#REF!)</f>
        <v/>
      </c>
      <c r="D249" s="191" t="str">
        <f>IF('Formulario PPGR3'!$G249="","",'Formulario PPGR1'!#REF!)</f>
        <v/>
      </c>
      <c r="E249" s="191" t="str">
        <f>IF('Formulario PPGR3'!$G249="","",'Formulario PPGR1'!#REF!)</f>
        <v/>
      </c>
      <c r="F249" s="191" t="str">
        <f>IF('Formulario PPGR3'!$G249="","",'Formulario PPGR1'!#REF!)</f>
        <v/>
      </c>
      <c r="G249" s="190"/>
      <c r="H249" s="507" t="str" cm="1">
        <f t="array" ref="H249">IF(Tabla1[[#This Row],[Código_Actividad]]="","",_xlfn.XLOOKUP(Tabla1[[#This Row],[Código_Actividad]],CodigoActividad,Tabla2[Actividades Programables Presupuestables],"",0))</f>
        <v/>
      </c>
      <c r="I249" s="508" t="str">
        <f>IFERROR(VLOOKUP('Formulario PPGR3'!$G249,'Formulario PPGR2'!$H$19:$V$286,15,FALSE),"")</f>
        <v/>
      </c>
      <c r="J249" s="513"/>
      <c r="K249" s="512"/>
      <c r="L249" s="509" t="str">
        <f>IF(Tabla1[[#This Row],[Descripción]]="","",_xlfn.XLOOKUP(Tabla1[[#This Row],[Descripción]],Tabla10[Descripción],Tabla10[Unidad de Medida],"",0))</f>
        <v/>
      </c>
      <c r="M249" s="299"/>
      <c r="N249" s="525" t="str">
        <f>IF(Tabla1[[#This Row],[Descripción]]="","",_xlfn.XLOOKUP(Tabla1[[#This Row],[Descripción]],Tabla10[Descripción],Tabla10[Precio Unitario],0))</f>
        <v/>
      </c>
      <c r="O249" s="525" t="str">
        <f>IF(Tabla1[[#This Row],[Cantidad de Insumos]]="","",Tabla1[[#This Row],[Precio Unitario]]*Tabla1[[#This Row],[Cantidad de Insumos]])</f>
        <v/>
      </c>
      <c r="P249" s="510" t="str">
        <f>IF(Tabla1[[#This Row],[Descripción]]="","",_xlfn.XLOOKUP(Tabla1[[#This Row],[Descripción]],Tabla10[Descripción],Tabla10[CODIGO PRESUPUESTARIO],0))</f>
        <v/>
      </c>
      <c r="Q249" s="511"/>
      <c r="R249" s="511" t="str">
        <f>IF(Tabla1[[#This Row],[Insumos]]="","",_xlfn.XLOOKUP(Tabla1[[#This Row],[Insumos]],Tabla10[Insumo],Tabla10[InsumoAbrev],"",0))</f>
        <v/>
      </c>
    </row>
    <row r="250" spans="2:18" x14ac:dyDescent="0.25">
      <c r="B250" s="191" t="str">
        <f>IF('Formulario PPGR3'!$G250="","",CONCATENATE('Formulario PPGR3'!$C250,".",'Formulario PPGR3'!$D250,".",'Formulario PPGR3'!$E250,".",'Formulario PPGR3'!$F250))</f>
        <v/>
      </c>
      <c r="C250" s="191" t="str">
        <f>IF('Formulario PPGR3'!$G250="","",'Formulario PPGR1'!#REF!)</f>
        <v/>
      </c>
      <c r="D250" s="191" t="str">
        <f>IF('Formulario PPGR3'!$G250="","",'Formulario PPGR1'!#REF!)</f>
        <v/>
      </c>
      <c r="E250" s="191" t="str">
        <f>IF('Formulario PPGR3'!$G250="","",'Formulario PPGR1'!#REF!)</f>
        <v/>
      </c>
      <c r="F250" s="191" t="str">
        <f>IF('Formulario PPGR3'!$G250="","",'Formulario PPGR1'!#REF!)</f>
        <v/>
      </c>
      <c r="G250" s="190"/>
      <c r="H250" s="507" t="str" cm="1">
        <f t="array" ref="H250">IF(Tabla1[[#This Row],[Código_Actividad]]="","",_xlfn.XLOOKUP(Tabla1[[#This Row],[Código_Actividad]],CodigoActividad,Tabla2[Actividades Programables Presupuestables],"",0))</f>
        <v/>
      </c>
      <c r="I250" s="508" t="str">
        <f>IFERROR(VLOOKUP('Formulario PPGR3'!$G250,'Formulario PPGR2'!$H$19:$V$286,15,FALSE),"")</f>
        <v/>
      </c>
      <c r="J250" s="513"/>
      <c r="K250" s="512"/>
      <c r="L250" s="509" t="str">
        <f>IF(Tabla1[[#This Row],[Descripción]]="","",_xlfn.XLOOKUP(Tabla1[[#This Row],[Descripción]],Tabla10[Descripción],Tabla10[Unidad de Medida],"",0))</f>
        <v/>
      </c>
      <c r="M250" s="299"/>
      <c r="N250" s="525" t="str">
        <f>IF(Tabla1[[#This Row],[Descripción]]="","",_xlfn.XLOOKUP(Tabla1[[#This Row],[Descripción]],Tabla10[Descripción],Tabla10[Precio Unitario],0))</f>
        <v/>
      </c>
      <c r="O250" s="525" t="str">
        <f>IF(Tabla1[[#This Row],[Cantidad de Insumos]]="","",Tabla1[[#This Row],[Precio Unitario]]*Tabla1[[#This Row],[Cantidad de Insumos]])</f>
        <v/>
      </c>
      <c r="P250" s="510" t="str">
        <f>IF(Tabla1[[#This Row],[Descripción]]="","",_xlfn.XLOOKUP(Tabla1[[#This Row],[Descripción]],Tabla10[Descripción],Tabla10[CODIGO PRESUPUESTARIO],0))</f>
        <v/>
      </c>
      <c r="Q250" s="511"/>
      <c r="R250" s="511" t="str">
        <f>IF(Tabla1[[#This Row],[Insumos]]="","",_xlfn.XLOOKUP(Tabla1[[#This Row],[Insumos]],Tabla10[Insumo],Tabla10[InsumoAbrev],"",0))</f>
        <v/>
      </c>
    </row>
    <row r="251" spans="2:18" x14ac:dyDescent="0.25">
      <c r="B251" s="191" t="str">
        <f>IF('Formulario PPGR3'!$G251="","",CONCATENATE('Formulario PPGR3'!$C251,".",'Formulario PPGR3'!$D251,".",'Formulario PPGR3'!$E251,".",'Formulario PPGR3'!$F251))</f>
        <v/>
      </c>
      <c r="C251" s="191" t="str">
        <f>IF('Formulario PPGR3'!$G251="","",'Formulario PPGR1'!#REF!)</f>
        <v/>
      </c>
      <c r="D251" s="191" t="str">
        <f>IF('Formulario PPGR3'!$G251="","",'Formulario PPGR1'!#REF!)</f>
        <v/>
      </c>
      <c r="E251" s="191" t="str">
        <f>IF('Formulario PPGR3'!$G251="","",'Formulario PPGR1'!#REF!)</f>
        <v/>
      </c>
      <c r="F251" s="191" t="str">
        <f>IF('Formulario PPGR3'!$G251="","",'Formulario PPGR1'!#REF!)</f>
        <v/>
      </c>
      <c r="G251" s="190"/>
      <c r="H251" s="507" t="str" cm="1">
        <f t="array" ref="H251">IF(Tabla1[[#This Row],[Código_Actividad]]="","",_xlfn.XLOOKUP(Tabla1[[#This Row],[Código_Actividad]],CodigoActividad,Tabla2[Actividades Programables Presupuestables],"",0))</f>
        <v/>
      </c>
      <c r="I251" s="508" t="str">
        <f>IFERROR(VLOOKUP('Formulario PPGR3'!$G251,'Formulario PPGR2'!$H$19:$V$286,15,FALSE),"")</f>
        <v/>
      </c>
      <c r="J251" s="513"/>
      <c r="K251" s="512"/>
      <c r="L251" s="509" t="str">
        <f>IF(Tabla1[[#This Row],[Descripción]]="","",_xlfn.XLOOKUP(Tabla1[[#This Row],[Descripción]],Tabla10[Descripción],Tabla10[Unidad de Medida],"",0))</f>
        <v/>
      </c>
      <c r="M251" s="299"/>
      <c r="N251" s="525" t="str">
        <f>IF(Tabla1[[#This Row],[Descripción]]="","",_xlfn.XLOOKUP(Tabla1[[#This Row],[Descripción]],Tabla10[Descripción],Tabla10[Precio Unitario],0))</f>
        <v/>
      </c>
      <c r="O251" s="525" t="str">
        <f>IF(Tabla1[[#This Row],[Cantidad de Insumos]]="","",Tabla1[[#This Row],[Precio Unitario]]*Tabla1[[#This Row],[Cantidad de Insumos]])</f>
        <v/>
      </c>
      <c r="P251" s="510" t="str">
        <f>IF(Tabla1[[#This Row],[Descripción]]="","",_xlfn.XLOOKUP(Tabla1[[#This Row],[Descripción]],Tabla10[Descripción],Tabla10[CODIGO PRESUPUESTARIO],0))</f>
        <v/>
      </c>
      <c r="Q251" s="511"/>
      <c r="R251" s="511" t="str">
        <f>IF(Tabla1[[#This Row],[Insumos]]="","",_xlfn.XLOOKUP(Tabla1[[#This Row],[Insumos]],Tabla10[Insumo],Tabla10[InsumoAbrev],"",0))</f>
        <v/>
      </c>
    </row>
    <row r="252" spans="2:18" x14ac:dyDescent="0.25">
      <c r="B252" s="191" t="str">
        <f>IF('Formulario PPGR3'!$G252="","",CONCATENATE('Formulario PPGR3'!$C252,".",'Formulario PPGR3'!$D252,".",'Formulario PPGR3'!$E252,".",'Formulario PPGR3'!$F252))</f>
        <v/>
      </c>
      <c r="C252" s="191" t="str">
        <f>IF('Formulario PPGR3'!$G252="","",'Formulario PPGR1'!#REF!)</f>
        <v/>
      </c>
      <c r="D252" s="191" t="str">
        <f>IF('Formulario PPGR3'!$G252="","",'Formulario PPGR1'!#REF!)</f>
        <v/>
      </c>
      <c r="E252" s="191" t="str">
        <f>IF('Formulario PPGR3'!$G252="","",'Formulario PPGR1'!#REF!)</f>
        <v/>
      </c>
      <c r="F252" s="191" t="str">
        <f>IF('Formulario PPGR3'!$G252="","",'Formulario PPGR1'!#REF!)</f>
        <v/>
      </c>
      <c r="G252" s="190"/>
      <c r="H252" s="507" t="str" cm="1">
        <f t="array" ref="H252">IF(Tabla1[[#This Row],[Código_Actividad]]="","",_xlfn.XLOOKUP(Tabla1[[#This Row],[Código_Actividad]],CodigoActividad,Tabla2[Actividades Programables Presupuestables],"",0))</f>
        <v/>
      </c>
      <c r="I252" s="508" t="str">
        <f>IFERROR(VLOOKUP('Formulario PPGR3'!$G252,'Formulario PPGR2'!$H$19:$V$286,15,FALSE),"")</f>
        <v/>
      </c>
      <c r="J252" s="513"/>
      <c r="K252" s="512"/>
      <c r="L252" s="509" t="str">
        <f>IF(Tabla1[[#This Row],[Descripción]]="","",_xlfn.XLOOKUP(Tabla1[[#This Row],[Descripción]],Tabla10[Descripción],Tabla10[Unidad de Medida],"",0))</f>
        <v/>
      </c>
      <c r="M252" s="299"/>
      <c r="N252" s="525" t="str">
        <f>IF(Tabla1[[#This Row],[Descripción]]="","",_xlfn.XLOOKUP(Tabla1[[#This Row],[Descripción]],Tabla10[Descripción],Tabla10[Precio Unitario],0))</f>
        <v/>
      </c>
      <c r="O252" s="525" t="str">
        <f>IF(Tabla1[[#This Row],[Cantidad de Insumos]]="","",Tabla1[[#This Row],[Precio Unitario]]*Tabla1[[#This Row],[Cantidad de Insumos]])</f>
        <v/>
      </c>
      <c r="P252" s="510" t="str">
        <f>IF(Tabla1[[#This Row],[Descripción]]="","",_xlfn.XLOOKUP(Tabla1[[#This Row],[Descripción]],Tabla10[Descripción],Tabla10[CODIGO PRESUPUESTARIO],0))</f>
        <v/>
      </c>
      <c r="Q252" s="511"/>
      <c r="R252" s="511" t="str">
        <f>IF(Tabla1[[#This Row],[Insumos]]="","",_xlfn.XLOOKUP(Tabla1[[#This Row],[Insumos]],Tabla10[Insumo],Tabla10[InsumoAbrev],"",0))</f>
        <v/>
      </c>
    </row>
    <row r="253" spans="2:18" x14ac:dyDescent="0.25">
      <c r="B253" s="191" t="str">
        <f>IF('Formulario PPGR3'!$G253="","",CONCATENATE('Formulario PPGR3'!$C253,".",'Formulario PPGR3'!$D253,".",'Formulario PPGR3'!$E253,".",'Formulario PPGR3'!$F253))</f>
        <v/>
      </c>
      <c r="C253" s="191" t="str">
        <f>IF('Formulario PPGR3'!$G253="","",'Formulario PPGR1'!#REF!)</f>
        <v/>
      </c>
      <c r="D253" s="191" t="str">
        <f>IF('Formulario PPGR3'!$G253="","",'Formulario PPGR1'!#REF!)</f>
        <v/>
      </c>
      <c r="E253" s="191" t="str">
        <f>IF('Formulario PPGR3'!$G253="","",'Formulario PPGR1'!#REF!)</f>
        <v/>
      </c>
      <c r="F253" s="191" t="str">
        <f>IF('Formulario PPGR3'!$G253="","",'Formulario PPGR1'!#REF!)</f>
        <v/>
      </c>
      <c r="G253" s="190"/>
      <c r="H253" s="507" t="str" cm="1">
        <f t="array" ref="H253">IF(Tabla1[[#This Row],[Código_Actividad]]="","",_xlfn.XLOOKUP(Tabla1[[#This Row],[Código_Actividad]],CodigoActividad,Tabla2[Actividades Programables Presupuestables],"",0))</f>
        <v/>
      </c>
      <c r="I253" s="508" t="str">
        <f>IFERROR(VLOOKUP('Formulario PPGR3'!$G253,'Formulario PPGR2'!$H$19:$V$286,15,FALSE),"")</f>
        <v/>
      </c>
      <c r="J253" s="513"/>
      <c r="K253" s="512"/>
      <c r="L253" s="509" t="str">
        <f>IF(Tabla1[[#This Row],[Descripción]]="","",_xlfn.XLOOKUP(Tabla1[[#This Row],[Descripción]],Tabla10[Descripción],Tabla10[Unidad de Medida],"",0))</f>
        <v/>
      </c>
      <c r="M253" s="299"/>
      <c r="N253" s="525" t="str">
        <f>IF(Tabla1[[#This Row],[Descripción]]="","",_xlfn.XLOOKUP(Tabla1[[#This Row],[Descripción]],Tabla10[Descripción],Tabla10[Precio Unitario],0))</f>
        <v/>
      </c>
      <c r="O253" s="525" t="str">
        <f>IF(Tabla1[[#This Row],[Cantidad de Insumos]]="","",Tabla1[[#This Row],[Precio Unitario]]*Tabla1[[#This Row],[Cantidad de Insumos]])</f>
        <v/>
      </c>
      <c r="P253" s="510" t="str">
        <f>IF(Tabla1[[#This Row],[Descripción]]="","",_xlfn.XLOOKUP(Tabla1[[#This Row],[Descripción]],Tabla10[Descripción],Tabla10[CODIGO PRESUPUESTARIO],0))</f>
        <v/>
      </c>
      <c r="Q253" s="511"/>
      <c r="R253" s="511" t="str">
        <f>IF(Tabla1[[#This Row],[Insumos]]="","",_xlfn.XLOOKUP(Tabla1[[#This Row],[Insumos]],Tabla10[Insumo],Tabla10[InsumoAbrev],"",0))</f>
        <v/>
      </c>
    </row>
    <row r="254" spans="2:18" x14ac:dyDescent="0.25">
      <c r="B254" s="191" t="str">
        <f>IF('Formulario PPGR3'!$G254="","",CONCATENATE('Formulario PPGR3'!$C254,".",'Formulario PPGR3'!$D254,".",'Formulario PPGR3'!$E254,".",'Formulario PPGR3'!$F254))</f>
        <v/>
      </c>
      <c r="C254" s="191" t="str">
        <f>IF('Formulario PPGR3'!$G254="","",'Formulario PPGR1'!#REF!)</f>
        <v/>
      </c>
      <c r="D254" s="191" t="str">
        <f>IF('Formulario PPGR3'!$G254="","",'Formulario PPGR1'!#REF!)</f>
        <v/>
      </c>
      <c r="E254" s="191" t="str">
        <f>IF('Formulario PPGR3'!$G254="","",'Formulario PPGR1'!#REF!)</f>
        <v/>
      </c>
      <c r="F254" s="191" t="str">
        <f>IF('Formulario PPGR3'!$G254="","",'Formulario PPGR1'!#REF!)</f>
        <v/>
      </c>
      <c r="G254" s="190"/>
      <c r="H254" s="507" t="str" cm="1">
        <f t="array" ref="H254">IF(Tabla1[[#This Row],[Código_Actividad]]="","",_xlfn.XLOOKUP(Tabla1[[#This Row],[Código_Actividad]],CodigoActividad,Tabla2[Actividades Programables Presupuestables],"",0))</f>
        <v/>
      </c>
      <c r="I254" s="508" t="str">
        <f>IFERROR(VLOOKUP('Formulario PPGR3'!$G254,'Formulario PPGR2'!$H$19:$V$286,15,FALSE),"")</f>
        <v/>
      </c>
      <c r="J254" s="513"/>
      <c r="K254" s="512"/>
      <c r="L254" s="509" t="str">
        <f>IF(Tabla1[[#This Row],[Descripción]]="","",_xlfn.XLOOKUP(Tabla1[[#This Row],[Descripción]],Tabla10[Descripción],Tabla10[Unidad de Medida],"",0))</f>
        <v/>
      </c>
      <c r="M254" s="299"/>
      <c r="N254" s="525" t="str">
        <f>IF(Tabla1[[#This Row],[Descripción]]="","",_xlfn.XLOOKUP(Tabla1[[#This Row],[Descripción]],Tabla10[Descripción],Tabla10[Precio Unitario],0))</f>
        <v/>
      </c>
      <c r="O254" s="525" t="str">
        <f>IF(Tabla1[[#This Row],[Cantidad de Insumos]]="","",Tabla1[[#This Row],[Precio Unitario]]*Tabla1[[#This Row],[Cantidad de Insumos]])</f>
        <v/>
      </c>
      <c r="P254" s="510" t="str">
        <f>IF(Tabla1[[#This Row],[Descripción]]="","",_xlfn.XLOOKUP(Tabla1[[#This Row],[Descripción]],Tabla10[Descripción],Tabla10[CODIGO PRESUPUESTARIO],0))</f>
        <v/>
      </c>
      <c r="Q254" s="511"/>
      <c r="R254" s="511" t="str">
        <f>IF(Tabla1[[#This Row],[Insumos]]="","",_xlfn.XLOOKUP(Tabla1[[#This Row],[Insumos]],Tabla10[Insumo],Tabla10[InsumoAbrev],"",0))</f>
        <v/>
      </c>
    </row>
    <row r="255" spans="2:18" x14ac:dyDescent="0.25">
      <c r="B255" s="191" t="str">
        <f>IF('Formulario PPGR3'!$G255="","",CONCATENATE('Formulario PPGR3'!$C255,".",'Formulario PPGR3'!$D255,".",'Formulario PPGR3'!$E255,".",'Formulario PPGR3'!$F255))</f>
        <v/>
      </c>
      <c r="C255" s="191" t="str">
        <f>IF('Formulario PPGR3'!$G255="","",'Formulario PPGR1'!#REF!)</f>
        <v/>
      </c>
      <c r="D255" s="191" t="str">
        <f>IF('Formulario PPGR3'!$G255="","",'Formulario PPGR1'!#REF!)</f>
        <v/>
      </c>
      <c r="E255" s="191" t="str">
        <f>IF('Formulario PPGR3'!$G255="","",'Formulario PPGR1'!#REF!)</f>
        <v/>
      </c>
      <c r="F255" s="191" t="str">
        <f>IF('Formulario PPGR3'!$G255="","",'Formulario PPGR1'!#REF!)</f>
        <v/>
      </c>
      <c r="G255" s="190"/>
      <c r="H255" s="507" t="str" cm="1">
        <f t="array" ref="H255">IF(Tabla1[[#This Row],[Código_Actividad]]="","",_xlfn.XLOOKUP(Tabla1[[#This Row],[Código_Actividad]],CodigoActividad,Tabla2[Actividades Programables Presupuestables],"",0))</f>
        <v/>
      </c>
      <c r="I255" s="508" t="str">
        <f>IFERROR(VLOOKUP('Formulario PPGR3'!$G255,'Formulario PPGR2'!$H$19:$V$286,15,FALSE),"")</f>
        <v/>
      </c>
      <c r="J255" s="513"/>
      <c r="K255" s="512"/>
      <c r="L255" s="509" t="str">
        <f>IF(Tabla1[[#This Row],[Descripción]]="","",_xlfn.XLOOKUP(Tabla1[[#This Row],[Descripción]],Tabla10[Descripción],Tabla10[Unidad de Medida],"",0))</f>
        <v/>
      </c>
      <c r="M255" s="299"/>
      <c r="N255" s="525" t="str">
        <f>IF(Tabla1[[#This Row],[Descripción]]="","",_xlfn.XLOOKUP(Tabla1[[#This Row],[Descripción]],Tabla10[Descripción],Tabla10[Precio Unitario],0))</f>
        <v/>
      </c>
      <c r="O255" s="525" t="str">
        <f>IF(Tabla1[[#This Row],[Cantidad de Insumos]]="","",Tabla1[[#This Row],[Precio Unitario]]*Tabla1[[#This Row],[Cantidad de Insumos]])</f>
        <v/>
      </c>
      <c r="P255" s="510" t="str">
        <f>IF(Tabla1[[#This Row],[Descripción]]="","",_xlfn.XLOOKUP(Tabla1[[#This Row],[Descripción]],Tabla10[Descripción],Tabla10[CODIGO PRESUPUESTARIO],0))</f>
        <v/>
      </c>
      <c r="Q255" s="511"/>
      <c r="R255" s="511" t="str">
        <f>IF(Tabla1[[#This Row],[Insumos]]="","",_xlfn.XLOOKUP(Tabla1[[#This Row],[Insumos]],Tabla10[Insumo],Tabla10[InsumoAbrev],"",0))</f>
        <v/>
      </c>
    </row>
    <row r="256" spans="2:18" x14ac:dyDescent="0.25">
      <c r="B256" s="191" t="str">
        <f>IF('Formulario PPGR3'!$G256="","",CONCATENATE('Formulario PPGR3'!$C256,".",'Formulario PPGR3'!$D256,".",'Formulario PPGR3'!$E256,".",'Formulario PPGR3'!$F256))</f>
        <v/>
      </c>
      <c r="C256" s="191" t="str">
        <f>IF('Formulario PPGR3'!$G256="","",'Formulario PPGR1'!#REF!)</f>
        <v/>
      </c>
      <c r="D256" s="191" t="str">
        <f>IF('Formulario PPGR3'!$G256="","",'Formulario PPGR1'!#REF!)</f>
        <v/>
      </c>
      <c r="E256" s="191" t="str">
        <f>IF('Formulario PPGR3'!$G256="","",'Formulario PPGR1'!#REF!)</f>
        <v/>
      </c>
      <c r="F256" s="191" t="str">
        <f>IF('Formulario PPGR3'!$G256="","",'Formulario PPGR1'!#REF!)</f>
        <v/>
      </c>
      <c r="G256" s="190"/>
      <c r="H256" s="507" t="str" cm="1">
        <f t="array" ref="H256">IF(Tabla1[[#This Row],[Código_Actividad]]="","",_xlfn.XLOOKUP(Tabla1[[#This Row],[Código_Actividad]],CodigoActividad,Tabla2[Actividades Programables Presupuestables],"",0))</f>
        <v/>
      </c>
      <c r="I256" s="508" t="str">
        <f>IFERROR(VLOOKUP('Formulario PPGR3'!$G256,'Formulario PPGR2'!$H$19:$V$286,15,FALSE),"")</f>
        <v/>
      </c>
      <c r="J256" s="513"/>
      <c r="K256" s="512"/>
      <c r="L256" s="509" t="str">
        <f>IF(Tabla1[[#This Row],[Descripción]]="","",_xlfn.XLOOKUP(Tabla1[[#This Row],[Descripción]],Tabla10[Descripción],Tabla10[Unidad de Medida],"",0))</f>
        <v/>
      </c>
      <c r="M256" s="299"/>
      <c r="N256" s="525" t="str">
        <f>IF(Tabla1[[#This Row],[Descripción]]="","",_xlfn.XLOOKUP(Tabla1[[#This Row],[Descripción]],Tabla10[Descripción],Tabla10[Precio Unitario],0))</f>
        <v/>
      </c>
      <c r="O256" s="525" t="str">
        <f>IF(Tabla1[[#This Row],[Cantidad de Insumos]]="","",Tabla1[[#This Row],[Precio Unitario]]*Tabla1[[#This Row],[Cantidad de Insumos]])</f>
        <v/>
      </c>
      <c r="P256" s="510" t="str">
        <f>IF(Tabla1[[#This Row],[Descripción]]="","",_xlfn.XLOOKUP(Tabla1[[#This Row],[Descripción]],Tabla10[Descripción],Tabla10[CODIGO PRESUPUESTARIO],0))</f>
        <v/>
      </c>
      <c r="Q256" s="511"/>
      <c r="R256" s="511" t="str">
        <f>IF(Tabla1[[#This Row],[Insumos]]="","",_xlfn.XLOOKUP(Tabla1[[#This Row],[Insumos]],Tabla10[Insumo],Tabla10[InsumoAbrev],"",0))</f>
        <v/>
      </c>
    </row>
    <row r="257" spans="2:18" x14ac:dyDescent="0.25">
      <c r="B257" s="191" t="str">
        <f>IF('Formulario PPGR3'!$G257="","",CONCATENATE('Formulario PPGR3'!$C257,".",'Formulario PPGR3'!$D257,".",'Formulario PPGR3'!$E257,".",'Formulario PPGR3'!$F257))</f>
        <v/>
      </c>
      <c r="C257" s="191" t="str">
        <f>IF('Formulario PPGR3'!$G257="","",'Formulario PPGR1'!#REF!)</f>
        <v/>
      </c>
      <c r="D257" s="191" t="str">
        <f>IF('Formulario PPGR3'!$G257="","",'Formulario PPGR1'!#REF!)</f>
        <v/>
      </c>
      <c r="E257" s="191" t="str">
        <f>IF('Formulario PPGR3'!$G257="","",'Formulario PPGR1'!#REF!)</f>
        <v/>
      </c>
      <c r="F257" s="191" t="str">
        <f>IF('Formulario PPGR3'!$G257="","",'Formulario PPGR1'!#REF!)</f>
        <v/>
      </c>
      <c r="G257" s="190"/>
      <c r="H257" s="507" t="str" cm="1">
        <f t="array" ref="H257">IF(Tabla1[[#This Row],[Código_Actividad]]="","",_xlfn.XLOOKUP(Tabla1[[#This Row],[Código_Actividad]],CodigoActividad,Tabla2[Actividades Programables Presupuestables],"",0))</f>
        <v/>
      </c>
      <c r="I257" s="508" t="str">
        <f>IFERROR(VLOOKUP('Formulario PPGR3'!$G257,'Formulario PPGR2'!$H$19:$V$286,15,FALSE),"")</f>
        <v/>
      </c>
      <c r="J257" s="513"/>
      <c r="K257" s="512"/>
      <c r="L257" s="509" t="str">
        <f>IF(Tabla1[[#This Row],[Descripción]]="","",_xlfn.XLOOKUP(Tabla1[[#This Row],[Descripción]],Tabla10[Descripción],Tabla10[Unidad de Medida],"",0))</f>
        <v/>
      </c>
      <c r="M257" s="299"/>
      <c r="N257" s="525" t="str">
        <f>IF(Tabla1[[#This Row],[Descripción]]="","",_xlfn.XLOOKUP(Tabla1[[#This Row],[Descripción]],Tabla10[Descripción],Tabla10[Precio Unitario],0))</f>
        <v/>
      </c>
      <c r="O257" s="525" t="str">
        <f>IF(Tabla1[[#This Row],[Cantidad de Insumos]]="","",Tabla1[[#This Row],[Precio Unitario]]*Tabla1[[#This Row],[Cantidad de Insumos]])</f>
        <v/>
      </c>
      <c r="P257" s="510" t="str">
        <f>IF(Tabla1[[#This Row],[Descripción]]="","",_xlfn.XLOOKUP(Tabla1[[#This Row],[Descripción]],Tabla10[Descripción],Tabla10[CODIGO PRESUPUESTARIO],0))</f>
        <v/>
      </c>
      <c r="Q257" s="511"/>
      <c r="R257" s="511" t="str">
        <f>IF(Tabla1[[#This Row],[Insumos]]="","",_xlfn.XLOOKUP(Tabla1[[#This Row],[Insumos]],Tabla10[Insumo],Tabla10[InsumoAbrev],"",0))</f>
        <v/>
      </c>
    </row>
    <row r="258" spans="2:18" x14ac:dyDescent="0.25">
      <c r="B258" s="191" t="str">
        <f>IF('Formulario PPGR3'!$G258="","",CONCATENATE('Formulario PPGR3'!$C258,".",'Formulario PPGR3'!$D258,".",'Formulario PPGR3'!$E258,".",'Formulario PPGR3'!$F258))</f>
        <v/>
      </c>
      <c r="C258" s="191" t="str">
        <f>IF('Formulario PPGR3'!$G258="","",'Formulario PPGR1'!#REF!)</f>
        <v/>
      </c>
      <c r="D258" s="191" t="str">
        <f>IF('Formulario PPGR3'!$G258="","",'Formulario PPGR1'!#REF!)</f>
        <v/>
      </c>
      <c r="E258" s="191" t="str">
        <f>IF('Formulario PPGR3'!$G258="","",'Formulario PPGR1'!#REF!)</f>
        <v/>
      </c>
      <c r="F258" s="191" t="str">
        <f>IF('Formulario PPGR3'!$G258="","",'Formulario PPGR1'!#REF!)</f>
        <v/>
      </c>
      <c r="G258" s="190"/>
      <c r="H258" s="507" t="str" cm="1">
        <f t="array" ref="H258">IF(Tabla1[[#This Row],[Código_Actividad]]="","",_xlfn.XLOOKUP(Tabla1[[#This Row],[Código_Actividad]],CodigoActividad,Tabla2[Actividades Programables Presupuestables],"",0))</f>
        <v/>
      </c>
      <c r="I258" s="508" t="str">
        <f>IFERROR(VLOOKUP('Formulario PPGR3'!$G258,'Formulario PPGR2'!$H$19:$V$286,15,FALSE),"")</f>
        <v/>
      </c>
      <c r="J258" s="513"/>
      <c r="K258" s="512"/>
      <c r="L258" s="509" t="str">
        <f>IF(Tabla1[[#This Row],[Descripción]]="","",_xlfn.XLOOKUP(Tabla1[[#This Row],[Descripción]],Tabla10[Descripción],Tabla10[Unidad de Medida],"",0))</f>
        <v/>
      </c>
      <c r="M258" s="299"/>
      <c r="N258" s="525" t="str">
        <f>IF(Tabla1[[#This Row],[Descripción]]="","",_xlfn.XLOOKUP(Tabla1[[#This Row],[Descripción]],Tabla10[Descripción],Tabla10[Precio Unitario],0))</f>
        <v/>
      </c>
      <c r="O258" s="525" t="str">
        <f>IF(Tabla1[[#This Row],[Cantidad de Insumos]]="","",Tabla1[[#This Row],[Precio Unitario]]*Tabla1[[#This Row],[Cantidad de Insumos]])</f>
        <v/>
      </c>
      <c r="P258" s="510" t="str">
        <f>IF(Tabla1[[#This Row],[Descripción]]="","",_xlfn.XLOOKUP(Tabla1[[#This Row],[Descripción]],Tabla10[Descripción],Tabla10[CODIGO PRESUPUESTARIO],0))</f>
        <v/>
      </c>
      <c r="Q258" s="511"/>
      <c r="R258" s="511" t="str">
        <f>IF(Tabla1[[#This Row],[Insumos]]="","",_xlfn.XLOOKUP(Tabla1[[#This Row],[Insumos]],Tabla10[Insumo],Tabla10[InsumoAbrev],"",0))</f>
        <v/>
      </c>
    </row>
    <row r="259" spans="2:18" x14ac:dyDescent="0.25">
      <c r="B259" s="191" t="str">
        <f>IF('Formulario PPGR3'!$G259="","",CONCATENATE('Formulario PPGR3'!$C259,".",'Formulario PPGR3'!$D259,".",'Formulario PPGR3'!$E259,".",'Formulario PPGR3'!$F259))</f>
        <v/>
      </c>
      <c r="C259" s="191" t="str">
        <f>IF('Formulario PPGR3'!$G259="","",'Formulario PPGR1'!#REF!)</f>
        <v/>
      </c>
      <c r="D259" s="191" t="str">
        <f>IF('Formulario PPGR3'!$G259="","",'Formulario PPGR1'!#REF!)</f>
        <v/>
      </c>
      <c r="E259" s="191" t="str">
        <f>IF('Formulario PPGR3'!$G259="","",'Formulario PPGR1'!#REF!)</f>
        <v/>
      </c>
      <c r="F259" s="191" t="str">
        <f>IF('Formulario PPGR3'!$G259="","",'Formulario PPGR1'!#REF!)</f>
        <v/>
      </c>
      <c r="G259" s="190"/>
      <c r="H259" s="507" t="str" cm="1">
        <f t="array" ref="H259">IF(Tabla1[[#This Row],[Código_Actividad]]="","",_xlfn.XLOOKUP(Tabla1[[#This Row],[Código_Actividad]],CodigoActividad,Tabla2[Actividades Programables Presupuestables],"",0))</f>
        <v/>
      </c>
      <c r="I259" s="508" t="str">
        <f>IFERROR(VLOOKUP('Formulario PPGR3'!$G259,'Formulario PPGR2'!$H$19:$V$286,15,FALSE),"")</f>
        <v/>
      </c>
      <c r="J259" s="513"/>
      <c r="K259" s="512"/>
      <c r="L259" s="509" t="str">
        <f>IF(Tabla1[[#This Row],[Descripción]]="","",_xlfn.XLOOKUP(Tabla1[[#This Row],[Descripción]],Tabla10[Descripción],Tabla10[Unidad de Medida],"",0))</f>
        <v/>
      </c>
      <c r="M259" s="299"/>
      <c r="N259" s="525" t="str">
        <f>IF(Tabla1[[#This Row],[Descripción]]="","",_xlfn.XLOOKUP(Tabla1[[#This Row],[Descripción]],Tabla10[Descripción],Tabla10[Precio Unitario],0))</f>
        <v/>
      </c>
      <c r="O259" s="525" t="str">
        <f>IF(Tabla1[[#This Row],[Cantidad de Insumos]]="","",Tabla1[[#This Row],[Precio Unitario]]*Tabla1[[#This Row],[Cantidad de Insumos]])</f>
        <v/>
      </c>
      <c r="P259" s="510" t="str">
        <f>IF(Tabla1[[#This Row],[Descripción]]="","",_xlfn.XLOOKUP(Tabla1[[#This Row],[Descripción]],Tabla10[Descripción],Tabla10[CODIGO PRESUPUESTARIO],0))</f>
        <v/>
      </c>
      <c r="Q259" s="511"/>
      <c r="R259" s="511" t="str">
        <f>IF(Tabla1[[#This Row],[Insumos]]="","",_xlfn.XLOOKUP(Tabla1[[#This Row],[Insumos]],Tabla10[Insumo],Tabla10[InsumoAbrev],"",0))</f>
        <v/>
      </c>
    </row>
    <row r="260" spans="2:18" x14ac:dyDescent="0.25">
      <c r="B260" s="191" t="str">
        <f>IF('Formulario PPGR3'!$G260="","",CONCATENATE('Formulario PPGR3'!$C260,".",'Formulario PPGR3'!$D260,".",'Formulario PPGR3'!$E260,".",'Formulario PPGR3'!$F260))</f>
        <v/>
      </c>
      <c r="C260" s="191" t="str">
        <f>IF('Formulario PPGR3'!$G260="","",'Formulario PPGR1'!#REF!)</f>
        <v/>
      </c>
      <c r="D260" s="191" t="str">
        <f>IF('Formulario PPGR3'!$G260="","",'Formulario PPGR1'!#REF!)</f>
        <v/>
      </c>
      <c r="E260" s="191" t="str">
        <f>IF('Formulario PPGR3'!$G260="","",'Formulario PPGR1'!#REF!)</f>
        <v/>
      </c>
      <c r="F260" s="191" t="str">
        <f>IF('Formulario PPGR3'!$G260="","",'Formulario PPGR1'!#REF!)</f>
        <v/>
      </c>
      <c r="G260" s="190"/>
      <c r="H260" s="507" t="str" cm="1">
        <f t="array" ref="H260">IF(Tabla1[[#This Row],[Código_Actividad]]="","",_xlfn.XLOOKUP(Tabla1[[#This Row],[Código_Actividad]],CodigoActividad,Tabla2[Actividades Programables Presupuestables],"",0))</f>
        <v/>
      </c>
      <c r="I260" s="508" t="str">
        <f>IFERROR(VLOOKUP('Formulario PPGR3'!$G260,'Formulario PPGR2'!$H$19:$V$286,15,FALSE),"")</f>
        <v/>
      </c>
      <c r="J260" s="513"/>
      <c r="K260" s="512"/>
      <c r="L260" s="509" t="str">
        <f>IF(Tabla1[[#This Row],[Descripción]]="","",_xlfn.XLOOKUP(Tabla1[[#This Row],[Descripción]],Tabla10[Descripción],Tabla10[Unidad de Medida],"",0))</f>
        <v/>
      </c>
      <c r="M260" s="299"/>
      <c r="N260" s="525" t="str">
        <f>IF(Tabla1[[#This Row],[Descripción]]="","",_xlfn.XLOOKUP(Tabla1[[#This Row],[Descripción]],Tabla10[Descripción],Tabla10[Precio Unitario],0))</f>
        <v/>
      </c>
      <c r="O260" s="525" t="str">
        <f>IF(Tabla1[[#This Row],[Cantidad de Insumos]]="","",Tabla1[[#This Row],[Precio Unitario]]*Tabla1[[#This Row],[Cantidad de Insumos]])</f>
        <v/>
      </c>
      <c r="P260" s="510" t="str">
        <f>IF(Tabla1[[#This Row],[Descripción]]="","",_xlfn.XLOOKUP(Tabla1[[#This Row],[Descripción]],Tabla10[Descripción],Tabla10[CODIGO PRESUPUESTARIO],0))</f>
        <v/>
      </c>
      <c r="Q260" s="511"/>
      <c r="R260" s="511" t="str">
        <f>IF(Tabla1[[#This Row],[Insumos]]="","",_xlfn.XLOOKUP(Tabla1[[#This Row],[Insumos]],Tabla10[Insumo],Tabla10[InsumoAbrev],"",0))</f>
        <v/>
      </c>
    </row>
    <row r="261" spans="2:18" x14ac:dyDescent="0.25">
      <c r="B261" s="191" t="str">
        <f>IF('Formulario PPGR3'!$G261="","",CONCATENATE('Formulario PPGR3'!$C261,".",'Formulario PPGR3'!$D261,".",'Formulario PPGR3'!$E261,".",'Formulario PPGR3'!$F261))</f>
        <v/>
      </c>
      <c r="C261" s="191" t="str">
        <f>IF('Formulario PPGR3'!$G261="","",'Formulario PPGR1'!#REF!)</f>
        <v/>
      </c>
      <c r="D261" s="191" t="str">
        <f>IF('Formulario PPGR3'!$G261="","",'Formulario PPGR1'!#REF!)</f>
        <v/>
      </c>
      <c r="E261" s="191" t="str">
        <f>IF('Formulario PPGR3'!$G261="","",'Formulario PPGR1'!#REF!)</f>
        <v/>
      </c>
      <c r="F261" s="191" t="str">
        <f>IF('Formulario PPGR3'!$G261="","",'Formulario PPGR1'!#REF!)</f>
        <v/>
      </c>
      <c r="G261" s="190"/>
      <c r="H261" s="507" t="str" cm="1">
        <f t="array" ref="H261">IF(Tabla1[[#This Row],[Código_Actividad]]="","",_xlfn.XLOOKUP(Tabla1[[#This Row],[Código_Actividad]],CodigoActividad,Tabla2[Actividades Programables Presupuestables],"",0))</f>
        <v/>
      </c>
      <c r="I261" s="508" t="str">
        <f>IFERROR(VLOOKUP('Formulario PPGR3'!$G261,'Formulario PPGR2'!$H$19:$V$286,15,FALSE),"")</f>
        <v/>
      </c>
      <c r="J261" s="513"/>
      <c r="K261" s="512"/>
      <c r="L261" s="509" t="str">
        <f>IF(Tabla1[[#This Row],[Descripción]]="","",_xlfn.XLOOKUP(Tabla1[[#This Row],[Descripción]],Tabla10[Descripción],Tabla10[Unidad de Medida],"",0))</f>
        <v/>
      </c>
      <c r="M261" s="299"/>
      <c r="N261" s="525" t="str">
        <f>IF(Tabla1[[#This Row],[Descripción]]="","",_xlfn.XLOOKUP(Tabla1[[#This Row],[Descripción]],Tabla10[Descripción],Tabla10[Precio Unitario],0))</f>
        <v/>
      </c>
      <c r="O261" s="525" t="str">
        <f>IF(Tabla1[[#This Row],[Cantidad de Insumos]]="","",Tabla1[[#This Row],[Precio Unitario]]*Tabla1[[#This Row],[Cantidad de Insumos]])</f>
        <v/>
      </c>
      <c r="P261" s="510" t="str">
        <f>IF(Tabla1[[#This Row],[Descripción]]="","",_xlfn.XLOOKUP(Tabla1[[#This Row],[Descripción]],Tabla10[Descripción],Tabla10[CODIGO PRESUPUESTARIO],0))</f>
        <v/>
      </c>
      <c r="Q261" s="511"/>
      <c r="R261" s="511" t="str">
        <f>IF(Tabla1[[#This Row],[Insumos]]="","",_xlfn.XLOOKUP(Tabla1[[#This Row],[Insumos]],Tabla10[Insumo],Tabla10[InsumoAbrev],"",0))</f>
        <v/>
      </c>
    </row>
    <row r="262" spans="2:18" x14ac:dyDescent="0.25">
      <c r="B262" s="191" t="str">
        <f>IF('Formulario PPGR3'!$G262="","",CONCATENATE('Formulario PPGR3'!$C262,".",'Formulario PPGR3'!$D262,".",'Formulario PPGR3'!$E262,".",'Formulario PPGR3'!$F262))</f>
        <v/>
      </c>
      <c r="C262" s="191" t="str">
        <f>IF('Formulario PPGR3'!$G262="","",'Formulario PPGR1'!#REF!)</f>
        <v/>
      </c>
      <c r="D262" s="191" t="str">
        <f>IF('Formulario PPGR3'!$G262="","",'Formulario PPGR1'!#REF!)</f>
        <v/>
      </c>
      <c r="E262" s="191" t="str">
        <f>IF('Formulario PPGR3'!$G262="","",'Formulario PPGR1'!#REF!)</f>
        <v/>
      </c>
      <c r="F262" s="191" t="str">
        <f>IF('Formulario PPGR3'!$G262="","",'Formulario PPGR1'!#REF!)</f>
        <v/>
      </c>
      <c r="G262" s="190"/>
      <c r="H262" s="507" t="str" cm="1">
        <f t="array" ref="H262">IF(Tabla1[[#This Row],[Código_Actividad]]="","",_xlfn.XLOOKUP(Tabla1[[#This Row],[Código_Actividad]],CodigoActividad,Tabla2[Actividades Programables Presupuestables],"",0))</f>
        <v/>
      </c>
      <c r="I262" s="508" t="str">
        <f>IFERROR(VLOOKUP('Formulario PPGR3'!$G262,'Formulario PPGR2'!$H$19:$V$286,15,FALSE),"")</f>
        <v/>
      </c>
      <c r="J262" s="513"/>
      <c r="K262" s="512"/>
      <c r="L262" s="509" t="str">
        <f>IF(Tabla1[[#This Row],[Descripción]]="","",_xlfn.XLOOKUP(Tabla1[[#This Row],[Descripción]],Tabla10[Descripción],Tabla10[Unidad de Medida],"",0))</f>
        <v/>
      </c>
      <c r="M262" s="299"/>
      <c r="N262" s="525" t="str">
        <f>IF(Tabla1[[#This Row],[Descripción]]="","",_xlfn.XLOOKUP(Tabla1[[#This Row],[Descripción]],Tabla10[Descripción],Tabla10[Precio Unitario],0))</f>
        <v/>
      </c>
      <c r="O262" s="525" t="str">
        <f>IF(Tabla1[[#This Row],[Cantidad de Insumos]]="","",Tabla1[[#This Row],[Precio Unitario]]*Tabla1[[#This Row],[Cantidad de Insumos]])</f>
        <v/>
      </c>
      <c r="P262" s="510" t="str">
        <f>IF(Tabla1[[#This Row],[Descripción]]="","",_xlfn.XLOOKUP(Tabla1[[#This Row],[Descripción]],Tabla10[Descripción],Tabla10[CODIGO PRESUPUESTARIO],0))</f>
        <v/>
      </c>
      <c r="Q262" s="511"/>
      <c r="R262" s="511" t="str">
        <f>IF(Tabla1[[#This Row],[Insumos]]="","",_xlfn.XLOOKUP(Tabla1[[#This Row],[Insumos]],Tabla10[Insumo],Tabla10[InsumoAbrev],"",0))</f>
        <v/>
      </c>
    </row>
    <row r="263" spans="2:18" x14ac:dyDescent="0.25">
      <c r="B263" s="191" t="str">
        <f>IF('Formulario PPGR3'!$G263="","",CONCATENATE('Formulario PPGR3'!$C263,".",'Formulario PPGR3'!$D263,".",'Formulario PPGR3'!$E263,".",'Formulario PPGR3'!$F263))</f>
        <v/>
      </c>
      <c r="C263" s="191" t="str">
        <f>IF('Formulario PPGR3'!$G263="","",'Formulario PPGR1'!#REF!)</f>
        <v/>
      </c>
      <c r="D263" s="191" t="str">
        <f>IF('Formulario PPGR3'!$G263="","",'Formulario PPGR1'!#REF!)</f>
        <v/>
      </c>
      <c r="E263" s="191" t="str">
        <f>IF('Formulario PPGR3'!$G263="","",'Formulario PPGR1'!#REF!)</f>
        <v/>
      </c>
      <c r="F263" s="191" t="str">
        <f>IF('Formulario PPGR3'!$G263="","",'Formulario PPGR1'!#REF!)</f>
        <v/>
      </c>
      <c r="G263" s="190"/>
      <c r="H263" s="507" t="str" cm="1">
        <f t="array" ref="H263">IF(Tabla1[[#This Row],[Código_Actividad]]="","",_xlfn.XLOOKUP(Tabla1[[#This Row],[Código_Actividad]],CodigoActividad,Tabla2[Actividades Programables Presupuestables],"",0))</f>
        <v/>
      </c>
      <c r="I263" s="508" t="str">
        <f>IFERROR(VLOOKUP('Formulario PPGR3'!$G263,'Formulario PPGR2'!$H$19:$V$286,15,FALSE),"")</f>
        <v/>
      </c>
      <c r="J263" s="513"/>
      <c r="K263" s="512"/>
      <c r="L263" s="509" t="str">
        <f>IF(Tabla1[[#This Row],[Descripción]]="","",_xlfn.XLOOKUP(Tabla1[[#This Row],[Descripción]],Tabla10[Descripción],Tabla10[Unidad de Medida],"",0))</f>
        <v/>
      </c>
      <c r="M263" s="299"/>
      <c r="N263" s="525" t="str">
        <f>IF(Tabla1[[#This Row],[Descripción]]="","",_xlfn.XLOOKUP(Tabla1[[#This Row],[Descripción]],Tabla10[Descripción],Tabla10[Precio Unitario],0))</f>
        <v/>
      </c>
      <c r="O263" s="525" t="str">
        <f>IF(Tabla1[[#This Row],[Cantidad de Insumos]]="","",Tabla1[[#This Row],[Precio Unitario]]*Tabla1[[#This Row],[Cantidad de Insumos]])</f>
        <v/>
      </c>
      <c r="P263" s="510" t="str">
        <f>IF(Tabla1[[#This Row],[Descripción]]="","",_xlfn.XLOOKUP(Tabla1[[#This Row],[Descripción]],Tabla10[Descripción],Tabla10[CODIGO PRESUPUESTARIO],0))</f>
        <v/>
      </c>
      <c r="Q263" s="511"/>
      <c r="R263" s="511" t="str">
        <f>IF(Tabla1[[#This Row],[Insumos]]="","",_xlfn.XLOOKUP(Tabla1[[#This Row],[Insumos]],Tabla10[Insumo],Tabla10[InsumoAbrev],"",0))</f>
        <v/>
      </c>
    </row>
    <row r="264" spans="2:18" x14ac:dyDescent="0.25">
      <c r="B264" s="191" t="str">
        <f>IF('Formulario PPGR3'!$G264="","",CONCATENATE('Formulario PPGR3'!$C264,".",'Formulario PPGR3'!$D264,".",'Formulario PPGR3'!$E264,".",'Formulario PPGR3'!$F264))</f>
        <v/>
      </c>
      <c r="C264" s="191" t="str">
        <f>IF('Formulario PPGR3'!$G264="","",'Formulario PPGR1'!#REF!)</f>
        <v/>
      </c>
      <c r="D264" s="191" t="str">
        <f>IF('Formulario PPGR3'!$G264="","",'Formulario PPGR1'!#REF!)</f>
        <v/>
      </c>
      <c r="E264" s="191" t="str">
        <f>IF('Formulario PPGR3'!$G264="","",'Formulario PPGR1'!#REF!)</f>
        <v/>
      </c>
      <c r="F264" s="191" t="str">
        <f>IF('Formulario PPGR3'!$G264="","",'Formulario PPGR1'!#REF!)</f>
        <v/>
      </c>
      <c r="G264" s="190"/>
      <c r="H264" s="507" t="str" cm="1">
        <f t="array" ref="H264">IF(Tabla1[[#This Row],[Código_Actividad]]="","",_xlfn.XLOOKUP(Tabla1[[#This Row],[Código_Actividad]],CodigoActividad,Tabla2[Actividades Programables Presupuestables],"",0))</f>
        <v/>
      </c>
      <c r="I264" s="508" t="str">
        <f>IFERROR(VLOOKUP('Formulario PPGR3'!$G264,'Formulario PPGR2'!$H$19:$V$286,15,FALSE),"")</f>
        <v/>
      </c>
      <c r="J264" s="513"/>
      <c r="K264" s="512"/>
      <c r="L264" s="509" t="str">
        <f>IF(Tabla1[[#This Row],[Descripción]]="","",_xlfn.XLOOKUP(Tabla1[[#This Row],[Descripción]],Tabla10[Descripción],Tabla10[Unidad de Medida],"",0))</f>
        <v/>
      </c>
      <c r="M264" s="299"/>
      <c r="N264" s="525" t="str">
        <f>IF(Tabla1[[#This Row],[Descripción]]="","",_xlfn.XLOOKUP(Tabla1[[#This Row],[Descripción]],Tabla10[Descripción],Tabla10[Precio Unitario],0))</f>
        <v/>
      </c>
      <c r="O264" s="525" t="str">
        <f>IF(Tabla1[[#This Row],[Cantidad de Insumos]]="","",Tabla1[[#This Row],[Precio Unitario]]*Tabla1[[#This Row],[Cantidad de Insumos]])</f>
        <v/>
      </c>
      <c r="P264" s="510" t="str">
        <f>IF(Tabla1[[#This Row],[Descripción]]="","",_xlfn.XLOOKUP(Tabla1[[#This Row],[Descripción]],Tabla10[Descripción],Tabla10[CODIGO PRESUPUESTARIO],0))</f>
        <v/>
      </c>
      <c r="Q264" s="511"/>
      <c r="R264" s="511" t="str">
        <f>IF(Tabla1[[#This Row],[Insumos]]="","",_xlfn.XLOOKUP(Tabla1[[#This Row],[Insumos]],Tabla10[Insumo],Tabla10[InsumoAbrev],"",0))</f>
        <v/>
      </c>
    </row>
    <row r="265" spans="2:18" x14ac:dyDescent="0.25">
      <c r="B265" s="191" t="str">
        <f>IF('Formulario PPGR3'!$G265="","",CONCATENATE('Formulario PPGR3'!$C265,".",'Formulario PPGR3'!$D265,".",'Formulario PPGR3'!$E265,".",'Formulario PPGR3'!$F265))</f>
        <v/>
      </c>
      <c r="C265" s="191" t="str">
        <f>IF('Formulario PPGR3'!$G265="","",'Formulario PPGR1'!#REF!)</f>
        <v/>
      </c>
      <c r="D265" s="191" t="str">
        <f>IF('Formulario PPGR3'!$G265="","",'Formulario PPGR1'!#REF!)</f>
        <v/>
      </c>
      <c r="E265" s="191" t="str">
        <f>IF('Formulario PPGR3'!$G265="","",'Formulario PPGR1'!#REF!)</f>
        <v/>
      </c>
      <c r="F265" s="191" t="str">
        <f>IF('Formulario PPGR3'!$G265="","",'Formulario PPGR1'!#REF!)</f>
        <v/>
      </c>
      <c r="G265" s="190"/>
      <c r="H265" s="507" t="str" cm="1">
        <f t="array" ref="H265">IF(Tabla1[[#This Row],[Código_Actividad]]="","",_xlfn.XLOOKUP(Tabla1[[#This Row],[Código_Actividad]],CodigoActividad,Tabla2[Actividades Programables Presupuestables],"",0))</f>
        <v/>
      </c>
      <c r="I265" s="508" t="str">
        <f>IFERROR(VLOOKUP('Formulario PPGR3'!$G265,'Formulario PPGR2'!$H$19:$V$286,15,FALSE),"")</f>
        <v/>
      </c>
      <c r="J265" s="513"/>
      <c r="K265" s="512"/>
      <c r="L265" s="509" t="str">
        <f>IF(Tabla1[[#This Row],[Descripción]]="","",_xlfn.XLOOKUP(Tabla1[[#This Row],[Descripción]],Tabla10[Descripción],Tabla10[Unidad de Medida],"",0))</f>
        <v/>
      </c>
      <c r="M265" s="299"/>
      <c r="N265" s="525" t="str">
        <f>IF(Tabla1[[#This Row],[Descripción]]="","",_xlfn.XLOOKUP(Tabla1[[#This Row],[Descripción]],Tabla10[Descripción],Tabla10[Precio Unitario],0))</f>
        <v/>
      </c>
      <c r="O265" s="525" t="str">
        <f>IF(Tabla1[[#This Row],[Cantidad de Insumos]]="","",Tabla1[[#This Row],[Precio Unitario]]*Tabla1[[#This Row],[Cantidad de Insumos]])</f>
        <v/>
      </c>
      <c r="P265" s="510" t="str">
        <f>IF(Tabla1[[#This Row],[Descripción]]="","",_xlfn.XLOOKUP(Tabla1[[#This Row],[Descripción]],Tabla10[Descripción],Tabla10[CODIGO PRESUPUESTARIO],0))</f>
        <v/>
      </c>
      <c r="Q265" s="511"/>
      <c r="R265" s="511" t="str">
        <f>IF(Tabla1[[#This Row],[Insumos]]="","",_xlfn.XLOOKUP(Tabla1[[#This Row],[Insumos]],Tabla10[Insumo],Tabla10[InsumoAbrev],"",0))</f>
        <v/>
      </c>
    </row>
    <row r="266" spans="2:18" x14ac:dyDescent="0.25">
      <c r="B266" s="191" t="str">
        <f>IF('Formulario PPGR3'!$G266="","",CONCATENATE('Formulario PPGR3'!$C266,".",'Formulario PPGR3'!$D266,".",'Formulario PPGR3'!$E266,".",'Formulario PPGR3'!$F266))</f>
        <v/>
      </c>
      <c r="C266" s="191" t="str">
        <f>IF('Formulario PPGR3'!$G266="","",'Formulario PPGR1'!#REF!)</f>
        <v/>
      </c>
      <c r="D266" s="191" t="str">
        <f>IF('Formulario PPGR3'!$G266="","",'Formulario PPGR1'!#REF!)</f>
        <v/>
      </c>
      <c r="E266" s="191" t="str">
        <f>IF('Formulario PPGR3'!$G266="","",'Formulario PPGR1'!#REF!)</f>
        <v/>
      </c>
      <c r="F266" s="191" t="str">
        <f>IF('Formulario PPGR3'!$G266="","",'Formulario PPGR1'!#REF!)</f>
        <v/>
      </c>
      <c r="G266" s="190"/>
      <c r="H266" s="507" t="str" cm="1">
        <f t="array" ref="H266">IF(Tabla1[[#This Row],[Código_Actividad]]="","",_xlfn.XLOOKUP(Tabla1[[#This Row],[Código_Actividad]],CodigoActividad,Tabla2[Actividades Programables Presupuestables],"",0))</f>
        <v/>
      </c>
      <c r="I266" s="508" t="str">
        <f>IFERROR(VLOOKUP('Formulario PPGR3'!$G266,'Formulario PPGR2'!$H$19:$V$286,15,FALSE),"")</f>
        <v/>
      </c>
      <c r="J266" s="513"/>
      <c r="K266" s="512"/>
      <c r="L266" s="509" t="str">
        <f>IF(Tabla1[[#This Row],[Descripción]]="","",_xlfn.XLOOKUP(Tabla1[[#This Row],[Descripción]],Tabla10[Descripción],Tabla10[Unidad de Medida],"",0))</f>
        <v/>
      </c>
      <c r="M266" s="299"/>
      <c r="N266" s="525" t="str">
        <f>IF(Tabla1[[#This Row],[Descripción]]="","",_xlfn.XLOOKUP(Tabla1[[#This Row],[Descripción]],Tabla10[Descripción],Tabla10[Precio Unitario],0))</f>
        <v/>
      </c>
      <c r="O266" s="525" t="str">
        <f>IF(Tabla1[[#This Row],[Cantidad de Insumos]]="","",Tabla1[[#This Row],[Precio Unitario]]*Tabla1[[#This Row],[Cantidad de Insumos]])</f>
        <v/>
      </c>
      <c r="P266" s="510" t="str">
        <f>IF(Tabla1[[#This Row],[Descripción]]="","",_xlfn.XLOOKUP(Tabla1[[#This Row],[Descripción]],Tabla10[Descripción],Tabla10[CODIGO PRESUPUESTARIO],0))</f>
        <v/>
      </c>
      <c r="Q266" s="511"/>
      <c r="R266" s="511" t="str">
        <f>IF(Tabla1[[#This Row],[Insumos]]="","",_xlfn.XLOOKUP(Tabla1[[#This Row],[Insumos]],Tabla10[Insumo],Tabla10[InsumoAbrev],"",0))</f>
        <v/>
      </c>
    </row>
    <row r="267" spans="2:18" x14ac:dyDescent="0.25">
      <c r="B267" s="191" t="str">
        <f>IF('Formulario PPGR3'!$G267="","",CONCATENATE('Formulario PPGR3'!$C267,".",'Formulario PPGR3'!$D267,".",'Formulario PPGR3'!$E267,".",'Formulario PPGR3'!$F267))</f>
        <v/>
      </c>
      <c r="C267" s="191" t="str">
        <f>IF('Formulario PPGR3'!$G267="","",'Formulario PPGR1'!#REF!)</f>
        <v/>
      </c>
      <c r="D267" s="191" t="str">
        <f>IF('Formulario PPGR3'!$G267="","",'Formulario PPGR1'!#REF!)</f>
        <v/>
      </c>
      <c r="E267" s="191" t="str">
        <f>IF('Formulario PPGR3'!$G267="","",'Formulario PPGR1'!#REF!)</f>
        <v/>
      </c>
      <c r="F267" s="191" t="str">
        <f>IF('Formulario PPGR3'!$G267="","",'Formulario PPGR1'!#REF!)</f>
        <v/>
      </c>
      <c r="G267" s="190"/>
      <c r="H267" s="507" t="str" cm="1">
        <f t="array" ref="H267">IF(Tabla1[[#This Row],[Código_Actividad]]="","",_xlfn.XLOOKUP(Tabla1[[#This Row],[Código_Actividad]],CodigoActividad,Tabla2[Actividades Programables Presupuestables],"",0))</f>
        <v/>
      </c>
      <c r="I267" s="508" t="str">
        <f>IFERROR(VLOOKUP('Formulario PPGR3'!$G267,'Formulario PPGR2'!$H$19:$V$286,15,FALSE),"")</f>
        <v/>
      </c>
      <c r="J267" s="513"/>
      <c r="K267" s="512"/>
      <c r="L267" s="509" t="str">
        <f>IF(Tabla1[[#This Row],[Descripción]]="","",_xlfn.XLOOKUP(Tabla1[[#This Row],[Descripción]],Tabla10[Descripción],Tabla10[Unidad de Medida],"",0))</f>
        <v/>
      </c>
      <c r="M267" s="299"/>
      <c r="N267" s="525" t="str">
        <f>IF(Tabla1[[#This Row],[Descripción]]="","",_xlfn.XLOOKUP(Tabla1[[#This Row],[Descripción]],Tabla10[Descripción],Tabla10[Precio Unitario],0))</f>
        <v/>
      </c>
      <c r="O267" s="525" t="str">
        <f>IF(Tabla1[[#This Row],[Cantidad de Insumos]]="","",Tabla1[[#This Row],[Precio Unitario]]*Tabla1[[#This Row],[Cantidad de Insumos]])</f>
        <v/>
      </c>
      <c r="P267" s="510" t="str">
        <f>IF(Tabla1[[#This Row],[Descripción]]="","",_xlfn.XLOOKUP(Tabla1[[#This Row],[Descripción]],Tabla10[Descripción],Tabla10[CODIGO PRESUPUESTARIO],0))</f>
        <v/>
      </c>
      <c r="Q267" s="511"/>
      <c r="R267" s="511" t="str">
        <f>IF(Tabla1[[#This Row],[Insumos]]="","",_xlfn.XLOOKUP(Tabla1[[#This Row],[Insumos]],Tabla10[Insumo],Tabla10[InsumoAbrev],"",0))</f>
        <v/>
      </c>
    </row>
    <row r="268" spans="2:18" x14ac:dyDescent="0.25">
      <c r="B268" s="191" t="str">
        <f>IF('Formulario PPGR3'!$G268="","",CONCATENATE('Formulario PPGR3'!$C268,".",'Formulario PPGR3'!$D268,".",'Formulario PPGR3'!$E268,".",'Formulario PPGR3'!$F268))</f>
        <v/>
      </c>
      <c r="C268" s="191" t="str">
        <f>IF('Formulario PPGR3'!$G268="","",'Formulario PPGR1'!#REF!)</f>
        <v/>
      </c>
      <c r="D268" s="191" t="str">
        <f>IF('Formulario PPGR3'!$G268="","",'Formulario PPGR1'!#REF!)</f>
        <v/>
      </c>
      <c r="E268" s="191" t="str">
        <f>IF('Formulario PPGR3'!$G268="","",'Formulario PPGR1'!#REF!)</f>
        <v/>
      </c>
      <c r="F268" s="191" t="str">
        <f>IF('Formulario PPGR3'!$G268="","",'Formulario PPGR1'!#REF!)</f>
        <v/>
      </c>
      <c r="G268" s="190"/>
      <c r="H268" s="507" t="str" cm="1">
        <f t="array" ref="H268">IF(Tabla1[[#This Row],[Código_Actividad]]="","",_xlfn.XLOOKUP(Tabla1[[#This Row],[Código_Actividad]],CodigoActividad,Tabla2[Actividades Programables Presupuestables],"",0))</f>
        <v/>
      </c>
      <c r="I268" s="508" t="str">
        <f>IFERROR(VLOOKUP('Formulario PPGR3'!$G268,'Formulario PPGR2'!$H$19:$V$286,15,FALSE),"")</f>
        <v/>
      </c>
      <c r="J268" s="513"/>
      <c r="K268" s="512"/>
      <c r="L268" s="509" t="str">
        <f>IF(Tabla1[[#This Row],[Descripción]]="","",_xlfn.XLOOKUP(Tabla1[[#This Row],[Descripción]],Tabla10[Descripción],Tabla10[Unidad de Medida],"",0))</f>
        <v/>
      </c>
      <c r="M268" s="299"/>
      <c r="N268" s="525" t="str">
        <f>IF(Tabla1[[#This Row],[Descripción]]="","",_xlfn.XLOOKUP(Tabla1[[#This Row],[Descripción]],Tabla10[Descripción],Tabla10[Precio Unitario],0))</f>
        <v/>
      </c>
      <c r="O268" s="525" t="str">
        <f>IF(Tabla1[[#This Row],[Cantidad de Insumos]]="","",Tabla1[[#This Row],[Precio Unitario]]*Tabla1[[#This Row],[Cantidad de Insumos]])</f>
        <v/>
      </c>
      <c r="P268" s="510" t="str">
        <f>IF(Tabla1[[#This Row],[Descripción]]="","",_xlfn.XLOOKUP(Tabla1[[#This Row],[Descripción]],Tabla10[Descripción],Tabla10[CODIGO PRESUPUESTARIO],0))</f>
        <v/>
      </c>
      <c r="Q268" s="511"/>
      <c r="R268" s="511" t="str">
        <f>IF(Tabla1[[#This Row],[Insumos]]="","",_xlfn.XLOOKUP(Tabla1[[#This Row],[Insumos]],Tabla10[Insumo],Tabla10[InsumoAbrev],"",0))</f>
        <v/>
      </c>
    </row>
    <row r="269" spans="2:18" x14ac:dyDescent="0.25">
      <c r="B269" s="191" t="str">
        <f>IF('Formulario PPGR3'!$G269="","",CONCATENATE('Formulario PPGR3'!$C269,".",'Formulario PPGR3'!$D269,".",'Formulario PPGR3'!$E269,".",'Formulario PPGR3'!$F269))</f>
        <v/>
      </c>
      <c r="C269" s="191" t="str">
        <f>IF('Formulario PPGR3'!$G269="","",'Formulario PPGR1'!#REF!)</f>
        <v/>
      </c>
      <c r="D269" s="191" t="str">
        <f>IF('Formulario PPGR3'!$G269="","",'Formulario PPGR1'!#REF!)</f>
        <v/>
      </c>
      <c r="E269" s="191" t="str">
        <f>IF('Formulario PPGR3'!$G269="","",'Formulario PPGR1'!#REF!)</f>
        <v/>
      </c>
      <c r="F269" s="191" t="str">
        <f>IF('Formulario PPGR3'!$G269="","",'Formulario PPGR1'!#REF!)</f>
        <v/>
      </c>
      <c r="G269" s="190"/>
      <c r="H269" s="507" t="str" cm="1">
        <f t="array" ref="H269">IF(Tabla1[[#This Row],[Código_Actividad]]="","",_xlfn.XLOOKUP(Tabla1[[#This Row],[Código_Actividad]],CodigoActividad,Tabla2[Actividades Programables Presupuestables],"",0))</f>
        <v/>
      </c>
      <c r="I269" s="508" t="str">
        <f>IFERROR(VLOOKUP('Formulario PPGR3'!$G269,'Formulario PPGR2'!$H$19:$V$286,15,FALSE),"")</f>
        <v/>
      </c>
      <c r="J269" s="513"/>
      <c r="K269" s="512"/>
      <c r="L269" s="509" t="str">
        <f>IF(Tabla1[[#This Row],[Descripción]]="","",_xlfn.XLOOKUP(Tabla1[[#This Row],[Descripción]],Tabla10[Descripción],Tabla10[Unidad de Medida],"",0))</f>
        <v/>
      </c>
      <c r="M269" s="299"/>
      <c r="N269" s="525" t="str">
        <f>IF(Tabla1[[#This Row],[Descripción]]="","",_xlfn.XLOOKUP(Tabla1[[#This Row],[Descripción]],Tabla10[Descripción],Tabla10[Precio Unitario],0))</f>
        <v/>
      </c>
      <c r="O269" s="525" t="str">
        <f>IF(Tabla1[[#This Row],[Cantidad de Insumos]]="","",Tabla1[[#This Row],[Precio Unitario]]*Tabla1[[#This Row],[Cantidad de Insumos]])</f>
        <v/>
      </c>
      <c r="P269" s="510" t="str">
        <f>IF(Tabla1[[#This Row],[Descripción]]="","",_xlfn.XLOOKUP(Tabla1[[#This Row],[Descripción]],Tabla10[Descripción],Tabla10[CODIGO PRESUPUESTARIO],0))</f>
        <v/>
      </c>
      <c r="Q269" s="511"/>
      <c r="R269" s="511" t="str">
        <f>IF(Tabla1[[#This Row],[Insumos]]="","",_xlfn.XLOOKUP(Tabla1[[#This Row],[Insumos]],Tabla10[Insumo],Tabla10[InsumoAbrev],"",0))</f>
        <v/>
      </c>
    </row>
    <row r="270" spans="2:18" x14ac:dyDescent="0.25">
      <c r="B270" s="191" t="str">
        <f>IF('Formulario PPGR3'!$G270="","",CONCATENATE('Formulario PPGR3'!$C270,".",'Formulario PPGR3'!$D270,".",'Formulario PPGR3'!$E270,".",'Formulario PPGR3'!$F270))</f>
        <v/>
      </c>
      <c r="C270" s="191" t="str">
        <f>IF('Formulario PPGR3'!$G270="","",'Formulario PPGR1'!#REF!)</f>
        <v/>
      </c>
      <c r="D270" s="191" t="str">
        <f>IF('Formulario PPGR3'!$G270="","",'Formulario PPGR1'!#REF!)</f>
        <v/>
      </c>
      <c r="E270" s="191" t="str">
        <f>IF('Formulario PPGR3'!$G270="","",'Formulario PPGR1'!#REF!)</f>
        <v/>
      </c>
      <c r="F270" s="191" t="str">
        <f>IF('Formulario PPGR3'!$G270="","",'Formulario PPGR1'!#REF!)</f>
        <v/>
      </c>
      <c r="G270" s="190"/>
      <c r="H270" s="507" t="str" cm="1">
        <f t="array" ref="H270">IF(Tabla1[[#This Row],[Código_Actividad]]="","",_xlfn.XLOOKUP(Tabla1[[#This Row],[Código_Actividad]],CodigoActividad,Tabla2[Actividades Programables Presupuestables],"",0))</f>
        <v/>
      </c>
      <c r="I270" s="508" t="str">
        <f>IFERROR(VLOOKUP('Formulario PPGR3'!$G270,'Formulario PPGR2'!$H$19:$V$286,15,FALSE),"")</f>
        <v/>
      </c>
      <c r="J270" s="513"/>
      <c r="K270" s="512"/>
      <c r="L270" s="509" t="str">
        <f>IF(Tabla1[[#This Row],[Descripción]]="","",_xlfn.XLOOKUP(Tabla1[[#This Row],[Descripción]],Tabla10[Descripción],Tabla10[Unidad de Medida],"",0))</f>
        <v/>
      </c>
      <c r="M270" s="299"/>
      <c r="N270" s="525" t="str">
        <f>IF(Tabla1[[#This Row],[Descripción]]="","",_xlfn.XLOOKUP(Tabla1[[#This Row],[Descripción]],Tabla10[Descripción],Tabla10[Precio Unitario],0))</f>
        <v/>
      </c>
      <c r="O270" s="525" t="str">
        <f>IF(Tabla1[[#This Row],[Cantidad de Insumos]]="","",Tabla1[[#This Row],[Precio Unitario]]*Tabla1[[#This Row],[Cantidad de Insumos]])</f>
        <v/>
      </c>
      <c r="P270" s="510" t="str">
        <f>IF(Tabla1[[#This Row],[Descripción]]="","",_xlfn.XLOOKUP(Tabla1[[#This Row],[Descripción]],Tabla10[Descripción],Tabla10[CODIGO PRESUPUESTARIO],0))</f>
        <v/>
      </c>
      <c r="Q270" s="511"/>
      <c r="R270" s="511" t="str">
        <f>IF(Tabla1[[#This Row],[Insumos]]="","",_xlfn.XLOOKUP(Tabla1[[#This Row],[Insumos]],Tabla10[Insumo],Tabla10[InsumoAbrev],"",0))</f>
        <v/>
      </c>
    </row>
    <row r="271" spans="2:18" x14ac:dyDescent="0.25">
      <c r="B271" s="191" t="str">
        <f>IF('Formulario PPGR3'!$G271="","",CONCATENATE('Formulario PPGR3'!$C271,".",'Formulario PPGR3'!$D271,".",'Formulario PPGR3'!$E271,".",'Formulario PPGR3'!$F271))</f>
        <v/>
      </c>
      <c r="C271" s="191" t="str">
        <f>IF('Formulario PPGR3'!$G271="","",'Formulario PPGR1'!#REF!)</f>
        <v/>
      </c>
      <c r="D271" s="191" t="str">
        <f>IF('Formulario PPGR3'!$G271="","",'Formulario PPGR1'!#REF!)</f>
        <v/>
      </c>
      <c r="E271" s="191" t="str">
        <f>IF('Formulario PPGR3'!$G271="","",'Formulario PPGR1'!#REF!)</f>
        <v/>
      </c>
      <c r="F271" s="191" t="str">
        <f>IF('Formulario PPGR3'!$G271="","",'Formulario PPGR1'!#REF!)</f>
        <v/>
      </c>
      <c r="G271" s="190"/>
      <c r="H271" s="507" t="str" cm="1">
        <f t="array" ref="H271">IF(Tabla1[[#This Row],[Código_Actividad]]="","",_xlfn.XLOOKUP(Tabla1[[#This Row],[Código_Actividad]],CodigoActividad,Tabla2[Actividades Programables Presupuestables],"",0))</f>
        <v/>
      </c>
      <c r="I271" s="508" t="str">
        <f>IFERROR(VLOOKUP('Formulario PPGR3'!$G271,'Formulario PPGR2'!$H$19:$V$286,15,FALSE),"")</f>
        <v/>
      </c>
      <c r="J271" s="513"/>
      <c r="K271" s="512"/>
      <c r="L271" s="509" t="str">
        <f>IF(Tabla1[[#This Row],[Descripción]]="","",_xlfn.XLOOKUP(Tabla1[[#This Row],[Descripción]],Tabla10[Descripción],Tabla10[Unidad de Medida],"",0))</f>
        <v/>
      </c>
      <c r="M271" s="299"/>
      <c r="N271" s="525" t="str">
        <f>IF(Tabla1[[#This Row],[Descripción]]="","",_xlfn.XLOOKUP(Tabla1[[#This Row],[Descripción]],Tabla10[Descripción],Tabla10[Precio Unitario],0))</f>
        <v/>
      </c>
      <c r="O271" s="525" t="str">
        <f>IF(Tabla1[[#This Row],[Cantidad de Insumos]]="","",Tabla1[[#This Row],[Precio Unitario]]*Tabla1[[#This Row],[Cantidad de Insumos]])</f>
        <v/>
      </c>
      <c r="P271" s="510" t="str">
        <f>IF(Tabla1[[#This Row],[Descripción]]="","",_xlfn.XLOOKUP(Tabla1[[#This Row],[Descripción]],Tabla10[Descripción],Tabla10[CODIGO PRESUPUESTARIO],0))</f>
        <v/>
      </c>
      <c r="Q271" s="511"/>
      <c r="R271" s="511" t="str">
        <f>IF(Tabla1[[#This Row],[Insumos]]="","",_xlfn.XLOOKUP(Tabla1[[#This Row],[Insumos]],Tabla10[Insumo],Tabla10[InsumoAbrev],"",0))</f>
        <v/>
      </c>
    </row>
    <row r="272" spans="2:18" x14ac:dyDescent="0.25">
      <c r="B272" s="191" t="str">
        <f>IF('Formulario PPGR3'!$G272="","",CONCATENATE('Formulario PPGR3'!$C272,".",'Formulario PPGR3'!$D272,".",'Formulario PPGR3'!$E272,".",'Formulario PPGR3'!$F272))</f>
        <v/>
      </c>
      <c r="C272" s="191" t="str">
        <f>IF('Formulario PPGR3'!$G272="","",'Formulario PPGR1'!#REF!)</f>
        <v/>
      </c>
      <c r="D272" s="191" t="str">
        <f>IF('Formulario PPGR3'!$G272="","",'Formulario PPGR1'!#REF!)</f>
        <v/>
      </c>
      <c r="E272" s="191" t="str">
        <f>IF('Formulario PPGR3'!$G272="","",'Formulario PPGR1'!#REF!)</f>
        <v/>
      </c>
      <c r="F272" s="191" t="str">
        <f>IF('Formulario PPGR3'!$G272="","",'Formulario PPGR1'!#REF!)</f>
        <v/>
      </c>
      <c r="G272" s="190"/>
      <c r="H272" s="507" t="str" cm="1">
        <f t="array" ref="H272">IF(Tabla1[[#This Row],[Código_Actividad]]="","",_xlfn.XLOOKUP(Tabla1[[#This Row],[Código_Actividad]],CodigoActividad,Tabla2[Actividades Programables Presupuestables],"",0))</f>
        <v/>
      </c>
      <c r="I272" s="508" t="str">
        <f>IFERROR(VLOOKUP('Formulario PPGR3'!$G272,'Formulario PPGR2'!$H$19:$V$286,15,FALSE),"")</f>
        <v/>
      </c>
      <c r="J272" s="513"/>
      <c r="K272" s="512"/>
      <c r="L272" s="509" t="str">
        <f>IF(Tabla1[[#This Row],[Descripción]]="","",_xlfn.XLOOKUP(Tabla1[[#This Row],[Descripción]],Tabla10[Descripción],Tabla10[Unidad de Medida],"",0))</f>
        <v/>
      </c>
      <c r="M272" s="299"/>
      <c r="N272" s="525" t="str">
        <f>IF(Tabla1[[#This Row],[Descripción]]="","",_xlfn.XLOOKUP(Tabla1[[#This Row],[Descripción]],Tabla10[Descripción],Tabla10[Precio Unitario],0))</f>
        <v/>
      </c>
      <c r="O272" s="525" t="str">
        <f>IF(Tabla1[[#This Row],[Cantidad de Insumos]]="","",Tabla1[[#This Row],[Precio Unitario]]*Tabla1[[#This Row],[Cantidad de Insumos]])</f>
        <v/>
      </c>
      <c r="P272" s="510" t="str">
        <f>IF(Tabla1[[#This Row],[Descripción]]="","",_xlfn.XLOOKUP(Tabla1[[#This Row],[Descripción]],Tabla10[Descripción],Tabla10[CODIGO PRESUPUESTARIO],0))</f>
        <v/>
      </c>
      <c r="Q272" s="511"/>
      <c r="R272" s="511" t="str">
        <f>IF(Tabla1[[#This Row],[Insumos]]="","",_xlfn.XLOOKUP(Tabla1[[#This Row],[Insumos]],Tabla10[Insumo],Tabla10[InsumoAbrev],"",0))</f>
        <v/>
      </c>
    </row>
    <row r="273" spans="2:18" x14ac:dyDescent="0.25">
      <c r="B273" s="191" t="str">
        <f>IF('Formulario PPGR3'!$G273="","",CONCATENATE('Formulario PPGR3'!$C273,".",'Formulario PPGR3'!$D273,".",'Formulario PPGR3'!$E273,".",'Formulario PPGR3'!$F273))</f>
        <v/>
      </c>
      <c r="C273" s="191" t="str">
        <f>IF('Formulario PPGR3'!$G273="","",'Formulario PPGR1'!#REF!)</f>
        <v/>
      </c>
      <c r="D273" s="191" t="str">
        <f>IF('Formulario PPGR3'!$G273="","",'Formulario PPGR1'!#REF!)</f>
        <v/>
      </c>
      <c r="E273" s="191" t="str">
        <f>IF('Formulario PPGR3'!$G273="","",'Formulario PPGR1'!#REF!)</f>
        <v/>
      </c>
      <c r="F273" s="191" t="str">
        <f>IF('Formulario PPGR3'!$G273="","",'Formulario PPGR1'!#REF!)</f>
        <v/>
      </c>
      <c r="G273" s="190"/>
      <c r="H273" s="507" t="str" cm="1">
        <f t="array" ref="H273">IF(Tabla1[[#This Row],[Código_Actividad]]="","",_xlfn.XLOOKUP(Tabla1[[#This Row],[Código_Actividad]],CodigoActividad,Tabla2[Actividades Programables Presupuestables],"",0))</f>
        <v/>
      </c>
      <c r="I273" s="508" t="str">
        <f>IFERROR(VLOOKUP('Formulario PPGR3'!$G273,'Formulario PPGR2'!$H$19:$V$286,15,FALSE),"")</f>
        <v/>
      </c>
      <c r="J273" s="513"/>
      <c r="K273" s="512"/>
      <c r="L273" s="509" t="str">
        <f>IF(Tabla1[[#This Row],[Descripción]]="","",_xlfn.XLOOKUP(Tabla1[[#This Row],[Descripción]],Tabla10[Descripción],Tabla10[Unidad de Medida],"",0))</f>
        <v/>
      </c>
      <c r="M273" s="299"/>
      <c r="N273" s="525" t="str">
        <f>IF(Tabla1[[#This Row],[Descripción]]="","",_xlfn.XLOOKUP(Tabla1[[#This Row],[Descripción]],Tabla10[Descripción],Tabla10[Precio Unitario],0))</f>
        <v/>
      </c>
      <c r="O273" s="525" t="str">
        <f>IF(Tabla1[[#This Row],[Cantidad de Insumos]]="","",Tabla1[[#This Row],[Precio Unitario]]*Tabla1[[#This Row],[Cantidad de Insumos]])</f>
        <v/>
      </c>
      <c r="P273" s="510" t="str">
        <f>IF(Tabla1[[#This Row],[Descripción]]="","",_xlfn.XLOOKUP(Tabla1[[#This Row],[Descripción]],Tabla10[Descripción],Tabla10[CODIGO PRESUPUESTARIO],0))</f>
        <v/>
      </c>
      <c r="Q273" s="511"/>
      <c r="R273" s="511" t="str">
        <f>IF(Tabla1[[#This Row],[Insumos]]="","",_xlfn.XLOOKUP(Tabla1[[#This Row],[Insumos]],Tabla10[Insumo],Tabla10[InsumoAbrev],"",0))</f>
        <v/>
      </c>
    </row>
    <row r="274" spans="2:18" x14ac:dyDescent="0.25">
      <c r="B274" s="191" t="str">
        <f>IF('Formulario PPGR3'!$G274="","",CONCATENATE('Formulario PPGR3'!$C274,".",'Formulario PPGR3'!$D274,".",'Formulario PPGR3'!$E274,".",'Formulario PPGR3'!$F274))</f>
        <v/>
      </c>
      <c r="C274" s="191" t="str">
        <f>IF('Formulario PPGR3'!$G274="","",'Formulario PPGR1'!#REF!)</f>
        <v/>
      </c>
      <c r="D274" s="191" t="str">
        <f>IF('Formulario PPGR3'!$G274="","",'Formulario PPGR1'!#REF!)</f>
        <v/>
      </c>
      <c r="E274" s="191" t="str">
        <f>IF('Formulario PPGR3'!$G274="","",'Formulario PPGR1'!#REF!)</f>
        <v/>
      </c>
      <c r="F274" s="191" t="str">
        <f>IF('Formulario PPGR3'!$G274="","",'Formulario PPGR1'!#REF!)</f>
        <v/>
      </c>
      <c r="G274" s="190"/>
      <c r="H274" s="507" t="str" cm="1">
        <f t="array" ref="H274">IF(Tabla1[[#This Row],[Código_Actividad]]="","",_xlfn.XLOOKUP(Tabla1[[#This Row],[Código_Actividad]],CodigoActividad,Tabla2[Actividades Programables Presupuestables],"",0))</f>
        <v/>
      </c>
      <c r="I274" s="508" t="str">
        <f>IFERROR(VLOOKUP('Formulario PPGR3'!$G274,'Formulario PPGR2'!$H$19:$V$286,15,FALSE),"")</f>
        <v/>
      </c>
      <c r="J274" s="513"/>
      <c r="K274" s="512"/>
      <c r="L274" s="509" t="str">
        <f>IF(Tabla1[[#This Row],[Descripción]]="","",_xlfn.XLOOKUP(Tabla1[[#This Row],[Descripción]],Tabla10[Descripción],Tabla10[Unidad de Medida],"",0))</f>
        <v/>
      </c>
      <c r="M274" s="299"/>
      <c r="N274" s="525" t="str">
        <f>IF(Tabla1[[#This Row],[Descripción]]="","",_xlfn.XLOOKUP(Tabla1[[#This Row],[Descripción]],Tabla10[Descripción],Tabla10[Precio Unitario],0))</f>
        <v/>
      </c>
      <c r="O274" s="525" t="str">
        <f>IF(Tabla1[[#This Row],[Cantidad de Insumos]]="","",Tabla1[[#This Row],[Precio Unitario]]*Tabla1[[#This Row],[Cantidad de Insumos]])</f>
        <v/>
      </c>
      <c r="P274" s="510" t="str">
        <f>IF(Tabla1[[#This Row],[Descripción]]="","",_xlfn.XLOOKUP(Tabla1[[#This Row],[Descripción]],Tabla10[Descripción],Tabla10[CODIGO PRESUPUESTARIO],0))</f>
        <v/>
      </c>
      <c r="Q274" s="511"/>
      <c r="R274" s="511" t="str">
        <f>IF(Tabla1[[#This Row],[Insumos]]="","",_xlfn.XLOOKUP(Tabla1[[#This Row],[Insumos]],Tabla10[Insumo],Tabla10[InsumoAbrev],"",0))</f>
        <v/>
      </c>
    </row>
    <row r="275" spans="2:18" x14ac:dyDescent="0.25">
      <c r="B275" s="191" t="str">
        <f>IF('Formulario PPGR3'!$G275="","",CONCATENATE('Formulario PPGR3'!$C275,".",'Formulario PPGR3'!$D275,".",'Formulario PPGR3'!$E275,".",'Formulario PPGR3'!$F275))</f>
        <v/>
      </c>
      <c r="C275" s="191" t="str">
        <f>IF('Formulario PPGR3'!$G275="","",'Formulario PPGR1'!#REF!)</f>
        <v/>
      </c>
      <c r="D275" s="191" t="str">
        <f>IF('Formulario PPGR3'!$G275="","",'Formulario PPGR1'!#REF!)</f>
        <v/>
      </c>
      <c r="E275" s="191" t="str">
        <f>IF('Formulario PPGR3'!$G275="","",'Formulario PPGR1'!#REF!)</f>
        <v/>
      </c>
      <c r="F275" s="191" t="str">
        <f>IF('Formulario PPGR3'!$G275="","",'Formulario PPGR1'!#REF!)</f>
        <v/>
      </c>
      <c r="G275" s="190"/>
      <c r="H275" s="507" t="str" cm="1">
        <f t="array" ref="H275">IF(Tabla1[[#This Row],[Código_Actividad]]="","",_xlfn.XLOOKUP(Tabla1[[#This Row],[Código_Actividad]],CodigoActividad,Tabla2[Actividades Programables Presupuestables],"",0))</f>
        <v/>
      </c>
      <c r="I275" s="508" t="str">
        <f>IFERROR(VLOOKUP('Formulario PPGR3'!$G275,'Formulario PPGR2'!$H$19:$V$286,15,FALSE),"")</f>
        <v/>
      </c>
      <c r="J275" s="513"/>
      <c r="K275" s="512"/>
      <c r="L275" s="509" t="str">
        <f>IF(Tabla1[[#This Row],[Descripción]]="","",_xlfn.XLOOKUP(Tabla1[[#This Row],[Descripción]],Tabla10[Descripción],Tabla10[Unidad de Medida],"",0))</f>
        <v/>
      </c>
      <c r="M275" s="299"/>
      <c r="N275" s="525" t="str">
        <f>IF(Tabla1[[#This Row],[Descripción]]="","",_xlfn.XLOOKUP(Tabla1[[#This Row],[Descripción]],Tabla10[Descripción],Tabla10[Precio Unitario],0))</f>
        <v/>
      </c>
      <c r="O275" s="525" t="str">
        <f>IF(Tabla1[[#This Row],[Cantidad de Insumos]]="","",Tabla1[[#This Row],[Precio Unitario]]*Tabla1[[#This Row],[Cantidad de Insumos]])</f>
        <v/>
      </c>
      <c r="P275" s="510" t="str">
        <f>IF(Tabla1[[#This Row],[Descripción]]="","",_xlfn.XLOOKUP(Tabla1[[#This Row],[Descripción]],Tabla10[Descripción],Tabla10[CODIGO PRESUPUESTARIO],0))</f>
        <v/>
      </c>
      <c r="Q275" s="511"/>
      <c r="R275" s="511" t="str">
        <f>IF(Tabla1[[#This Row],[Insumos]]="","",_xlfn.XLOOKUP(Tabla1[[#This Row],[Insumos]],Tabla10[Insumo],Tabla10[InsumoAbrev],"",0))</f>
        <v/>
      </c>
    </row>
    <row r="276" spans="2:18" x14ac:dyDescent="0.25">
      <c r="B276" s="191" t="str">
        <f>IF('Formulario PPGR3'!$G276="","",CONCATENATE('Formulario PPGR3'!$C276,".",'Formulario PPGR3'!$D276,".",'Formulario PPGR3'!$E276,".",'Formulario PPGR3'!$F276))</f>
        <v/>
      </c>
      <c r="C276" s="191" t="str">
        <f>IF('Formulario PPGR3'!$G276="","",'Formulario PPGR1'!#REF!)</f>
        <v/>
      </c>
      <c r="D276" s="191" t="str">
        <f>IF('Formulario PPGR3'!$G276="","",'Formulario PPGR1'!#REF!)</f>
        <v/>
      </c>
      <c r="E276" s="191" t="str">
        <f>IF('Formulario PPGR3'!$G276="","",'Formulario PPGR1'!#REF!)</f>
        <v/>
      </c>
      <c r="F276" s="191" t="str">
        <f>IF('Formulario PPGR3'!$G276="","",'Formulario PPGR1'!#REF!)</f>
        <v/>
      </c>
      <c r="G276" s="190"/>
      <c r="H276" s="507" t="str" cm="1">
        <f t="array" ref="H276">IF(Tabla1[[#This Row],[Código_Actividad]]="","",_xlfn.XLOOKUP(Tabla1[[#This Row],[Código_Actividad]],CodigoActividad,Tabla2[Actividades Programables Presupuestables],"",0))</f>
        <v/>
      </c>
      <c r="I276" s="508" t="str">
        <f>IFERROR(VLOOKUP('Formulario PPGR3'!$G276,'Formulario PPGR2'!$H$19:$V$286,15,FALSE),"")</f>
        <v/>
      </c>
      <c r="J276" s="513"/>
      <c r="K276" s="512"/>
      <c r="L276" s="509" t="str">
        <f>IF(Tabla1[[#This Row],[Descripción]]="","",_xlfn.XLOOKUP(Tabla1[[#This Row],[Descripción]],Tabla10[Descripción],Tabla10[Unidad de Medida],"",0))</f>
        <v/>
      </c>
      <c r="M276" s="299"/>
      <c r="N276" s="525" t="str">
        <f>IF(Tabla1[[#This Row],[Descripción]]="","",_xlfn.XLOOKUP(Tabla1[[#This Row],[Descripción]],Tabla10[Descripción],Tabla10[Precio Unitario],0))</f>
        <v/>
      </c>
      <c r="O276" s="525" t="str">
        <f>IF(Tabla1[[#This Row],[Cantidad de Insumos]]="","",Tabla1[[#This Row],[Precio Unitario]]*Tabla1[[#This Row],[Cantidad de Insumos]])</f>
        <v/>
      </c>
      <c r="P276" s="510" t="str">
        <f>IF(Tabla1[[#This Row],[Descripción]]="","",_xlfn.XLOOKUP(Tabla1[[#This Row],[Descripción]],Tabla10[Descripción],Tabla10[CODIGO PRESUPUESTARIO],0))</f>
        <v/>
      </c>
      <c r="Q276" s="511"/>
      <c r="R276" s="511" t="str">
        <f>IF(Tabla1[[#This Row],[Insumos]]="","",_xlfn.XLOOKUP(Tabla1[[#This Row],[Insumos]],Tabla10[Insumo],Tabla10[InsumoAbrev],"",0))</f>
        <v/>
      </c>
    </row>
    <row r="277" spans="2:18" x14ac:dyDescent="0.25">
      <c r="B277" s="191" t="str">
        <f>IF('Formulario PPGR3'!$G277="","",CONCATENATE('Formulario PPGR3'!$C277,".",'Formulario PPGR3'!$D277,".",'Formulario PPGR3'!$E277,".",'Formulario PPGR3'!$F277))</f>
        <v/>
      </c>
      <c r="C277" s="191" t="str">
        <f>IF('Formulario PPGR3'!$G277="","",'Formulario PPGR1'!#REF!)</f>
        <v/>
      </c>
      <c r="D277" s="191" t="str">
        <f>IF('Formulario PPGR3'!$G277="","",'Formulario PPGR1'!#REF!)</f>
        <v/>
      </c>
      <c r="E277" s="191" t="str">
        <f>IF('Formulario PPGR3'!$G277="","",'Formulario PPGR1'!#REF!)</f>
        <v/>
      </c>
      <c r="F277" s="191" t="str">
        <f>IF('Formulario PPGR3'!$G277="","",'Formulario PPGR1'!#REF!)</f>
        <v/>
      </c>
      <c r="G277" s="190"/>
      <c r="H277" s="507" t="str" cm="1">
        <f t="array" ref="H277">IF(Tabla1[[#This Row],[Código_Actividad]]="","",_xlfn.XLOOKUP(Tabla1[[#This Row],[Código_Actividad]],CodigoActividad,Tabla2[Actividades Programables Presupuestables],"",0))</f>
        <v/>
      </c>
      <c r="I277" s="508" t="str">
        <f>IFERROR(VLOOKUP('Formulario PPGR3'!$G277,'Formulario PPGR2'!$H$19:$V$286,15,FALSE),"")</f>
        <v/>
      </c>
      <c r="J277" s="513"/>
      <c r="K277" s="512"/>
      <c r="L277" s="509" t="str">
        <f>IF(Tabla1[[#This Row],[Descripción]]="","",_xlfn.XLOOKUP(Tabla1[[#This Row],[Descripción]],Tabla10[Descripción],Tabla10[Unidad de Medida],"",0))</f>
        <v/>
      </c>
      <c r="M277" s="299"/>
      <c r="N277" s="525" t="str">
        <f>IF(Tabla1[[#This Row],[Descripción]]="","",_xlfn.XLOOKUP(Tabla1[[#This Row],[Descripción]],Tabla10[Descripción],Tabla10[Precio Unitario],0))</f>
        <v/>
      </c>
      <c r="O277" s="525" t="str">
        <f>IF(Tabla1[[#This Row],[Cantidad de Insumos]]="","",Tabla1[[#This Row],[Precio Unitario]]*Tabla1[[#This Row],[Cantidad de Insumos]])</f>
        <v/>
      </c>
      <c r="P277" s="510" t="str">
        <f>IF(Tabla1[[#This Row],[Descripción]]="","",_xlfn.XLOOKUP(Tabla1[[#This Row],[Descripción]],Tabla10[Descripción],Tabla10[CODIGO PRESUPUESTARIO],0))</f>
        <v/>
      </c>
      <c r="Q277" s="511"/>
      <c r="R277" s="511" t="str">
        <f>IF(Tabla1[[#This Row],[Insumos]]="","",_xlfn.XLOOKUP(Tabla1[[#This Row],[Insumos]],Tabla10[Insumo],Tabla10[InsumoAbrev],"",0))</f>
        <v/>
      </c>
    </row>
    <row r="278" spans="2:18" x14ac:dyDescent="0.25">
      <c r="B278" s="191" t="str">
        <f>IF('Formulario PPGR3'!$G278="","",CONCATENATE('Formulario PPGR3'!$C278,".",'Formulario PPGR3'!$D278,".",'Formulario PPGR3'!$E278,".",'Formulario PPGR3'!$F278))</f>
        <v/>
      </c>
      <c r="C278" s="191" t="str">
        <f>IF('Formulario PPGR3'!$G278="","",'Formulario PPGR1'!#REF!)</f>
        <v/>
      </c>
      <c r="D278" s="191" t="str">
        <f>IF('Formulario PPGR3'!$G278="","",'Formulario PPGR1'!#REF!)</f>
        <v/>
      </c>
      <c r="E278" s="191" t="str">
        <f>IF('Formulario PPGR3'!$G278="","",'Formulario PPGR1'!#REF!)</f>
        <v/>
      </c>
      <c r="F278" s="191" t="str">
        <f>IF('Formulario PPGR3'!$G278="","",'Formulario PPGR1'!#REF!)</f>
        <v/>
      </c>
      <c r="G278" s="190"/>
      <c r="H278" s="507" t="str" cm="1">
        <f t="array" ref="H278">IF(Tabla1[[#This Row],[Código_Actividad]]="","",_xlfn.XLOOKUP(Tabla1[[#This Row],[Código_Actividad]],CodigoActividad,Tabla2[Actividades Programables Presupuestables],"",0))</f>
        <v/>
      </c>
      <c r="I278" s="508" t="str">
        <f>IFERROR(VLOOKUP('Formulario PPGR3'!$G278,'Formulario PPGR2'!$H$19:$V$286,15,FALSE),"")</f>
        <v/>
      </c>
      <c r="J278" s="513"/>
      <c r="K278" s="512"/>
      <c r="L278" s="509" t="str">
        <f>IF(Tabla1[[#This Row],[Descripción]]="","",_xlfn.XLOOKUP(Tabla1[[#This Row],[Descripción]],Tabla10[Descripción],Tabla10[Unidad de Medida],"",0))</f>
        <v/>
      </c>
      <c r="M278" s="299"/>
      <c r="N278" s="525" t="str">
        <f>IF(Tabla1[[#This Row],[Descripción]]="","",_xlfn.XLOOKUP(Tabla1[[#This Row],[Descripción]],Tabla10[Descripción],Tabla10[Precio Unitario],0))</f>
        <v/>
      </c>
      <c r="O278" s="525" t="str">
        <f>IF(Tabla1[[#This Row],[Cantidad de Insumos]]="","",Tabla1[[#This Row],[Precio Unitario]]*Tabla1[[#This Row],[Cantidad de Insumos]])</f>
        <v/>
      </c>
      <c r="P278" s="510" t="str">
        <f>IF(Tabla1[[#This Row],[Descripción]]="","",_xlfn.XLOOKUP(Tabla1[[#This Row],[Descripción]],Tabla10[Descripción],Tabla10[CODIGO PRESUPUESTARIO],0))</f>
        <v/>
      </c>
      <c r="Q278" s="511"/>
      <c r="R278" s="511" t="str">
        <f>IF(Tabla1[[#This Row],[Insumos]]="","",_xlfn.XLOOKUP(Tabla1[[#This Row],[Insumos]],Tabla10[Insumo],Tabla10[InsumoAbrev],"",0))</f>
        <v/>
      </c>
    </row>
    <row r="279" spans="2:18" x14ac:dyDescent="0.25">
      <c r="B279" s="191" t="str">
        <f>IF('Formulario PPGR3'!$G279="","",CONCATENATE('Formulario PPGR3'!$C279,".",'Formulario PPGR3'!$D279,".",'Formulario PPGR3'!$E279,".",'Formulario PPGR3'!$F279))</f>
        <v/>
      </c>
      <c r="C279" s="191" t="str">
        <f>IF('Formulario PPGR3'!$G279="","",'Formulario PPGR1'!#REF!)</f>
        <v/>
      </c>
      <c r="D279" s="191" t="str">
        <f>IF('Formulario PPGR3'!$G279="","",'Formulario PPGR1'!#REF!)</f>
        <v/>
      </c>
      <c r="E279" s="191" t="str">
        <f>IF('Formulario PPGR3'!$G279="","",'Formulario PPGR1'!#REF!)</f>
        <v/>
      </c>
      <c r="F279" s="191" t="str">
        <f>IF('Formulario PPGR3'!$G279="","",'Formulario PPGR1'!#REF!)</f>
        <v/>
      </c>
      <c r="G279" s="190"/>
      <c r="H279" s="507" t="str" cm="1">
        <f t="array" ref="H279">IF(Tabla1[[#This Row],[Código_Actividad]]="","",_xlfn.XLOOKUP(Tabla1[[#This Row],[Código_Actividad]],CodigoActividad,Tabla2[Actividades Programables Presupuestables],"",0))</f>
        <v/>
      </c>
      <c r="I279" s="508" t="str">
        <f>IFERROR(VLOOKUP('Formulario PPGR3'!$G279,'Formulario PPGR2'!$H$19:$V$286,15,FALSE),"")</f>
        <v/>
      </c>
      <c r="J279" s="513"/>
      <c r="K279" s="512"/>
      <c r="L279" s="509" t="str">
        <f>IF(Tabla1[[#This Row],[Descripción]]="","",_xlfn.XLOOKUP(Tabla1[[#This Row],[Descripción]],Tabla10[Descripción],Tabla10[Unidad de Medida],"",0))</f>
        <v/>
      </c>
      <c r="M279" s="299"/>
      <c r="N279" s="525" t="str">
        <f>IF(Tabla1[[#This Row],[Descripción]]="","",_xlfn.XLOOKUP(Tabla1[[#This Row],[Descripción]],Tabla10[Descripción],Tabla10[Precio Unitario],0))</f>
        <v/>
      </c>
      <c r="O279" s="525" t="str">
        <f>IF(Tabla1[[#This Row],[Cantidad de Insumos]]="","",Tabla1[[#This Row],[Precio Unitario]]*Tabla1[[#This Row],[Cantidad de Insumos]])</f>
        <v/>
      </c>
      <c r="P279" s="510" t="str">
        <f>IF(Tabla1[[#This Row],[Descripción]]="","",_xlfn.XLOOKUP(Tabla1[[#This Row],[Descripción]],Tabla10[Descripción],Tabla10[CODIGO PRESUPUESTARIO],0))</f>
        <v/>
      </c>
      <c r="Q279" s="511"/>
      <c r="R279" s="511" t="str">
        <f>IF(Tabla1[[#This Row],[Insumos]]="","",_xlfn.XLOOKUP(Tabla1[[#This Row],[Insumos]],Tabla10[Insumo],Tabla10[InsumoAbrev],"",0))</f>
        <v/>
      </c>
    </row>
    <row r="280" spans="2:18" x14ac:dyDescent="0.25">
      <c r="B280" s="191" t="str">
        <f>IF('Formulario PPGR3'!$G280="","",CONCATENATE('Formulario PPGR3'!$C280,".",'Formulario PPGR3'!$D280,".",'Formulario PPGR3'!$E280,".",'Formulario PPGR3'!$F280))</f>
        <v/>
      </c>
      <c r="C280" s="191" t="str">
        <f>IF('Formulario PPGR3'!$G280="","",'Formulario PPGR1'!#REF!)</f>
        <v/>
      </c>
      <c r="D280" s="191" t="str">
        <f>IF('Formulario PPGR3'!$G280="","",'Formulario PPGR1'!#REF!)</f>
        <v/>
      </c>
      <c r="E280" s="191" t="str">
        <f>IF('Formulario PPGR3'!$G280="","",'Formulario PPGR1'!#REF!)</f>
        <v/>
      </c>
      <c r="F280" s="191" t="str">
        <f>IF('Formulario PPGR3'!$G280="","",'Formulario PPGR1'!#REF!)</f>
        <v/>
      </c>
      <c r="G280" s="190"/>
      <c r="H280" s="507" t="str" cm="1">
        <f t="array" ref="H280">IF(Tabla1[[#This Row],[Código_Actividad]]="","",_xlfn.XLOOKUP(Tabla1[[#This Row],[Código_Actividad]],CodigoActividad,Tabla2[Actividades Programables Presupuestables],"",0))</f>
        <v/>
      </c>
      <c r="I280" s="508" t="str">
        <f>IFERROR(VLOOKUP('Formulario PPGR3'!$G280,'Formulario PPGR2'!$H$19:$V$286,15,FALSE),"")</f>
        <v/>
      </c>
      <c r="J280" s="513"/>
      <c r="K280" s="512"/>
      <c r="L280" s="509" t="str">
        <f>IF(Tabla1[[#This Row],[Descripción]]="","",_xlfn.XLOOKUP(Tabla1[[#This Row],[Descripción]],Tabla10[Descripción],Tabla10[Unidad de Medida],"",0))</f>
        <v/>
      </c>
      <c r="M280" s="299"/>
      <c r="N280" s="525" t="str">
        <f>IF(Tabla1[[#This Row],[Descripción]]="","",_xlfn.XLOOKUP(Tabla1[[#This Row],[Descripción]],Tabla10[Descripción],Tabla10[Precio Unitario],0))</f>
        <v/>
      </c>
      <c r="O280" s="525" t="str">
        <f>IF(Tabla1[[#This Row],[Cantidad de Insumos]]="","",Tabla1[[#This Row],[Precio Unitario]]*Tabla1[[#This Row],[Cantidad de Insumos]])</f>
        <v/>
      </c>
      <c r="P280" s="510" t="str">
        <f>IF(Tabla1[[#This Row],[Descripción]]="","",_xlfn.XLOOKUP(Tabla1[[#This Row],[Descripción]],Tabla10[Descripción],Tabla10[CODIGO PRESUPUESTARIO],0))</f>
        <v/>
      </c>
      <c r="Q280" s="511"/>
      <c r="R280" s="511" t="str">
        <f>IF(Tabla1[[#This Row],[Insumos]]="","",_xlfn.XLOOKUP(Tabla1[[#This Row],[Insumos]],Tabla10[Insumo],Tabla10[InsumoAbrev],"",0))</f>
        <v/>
      </c>
    </row>
    <row r="281" spans="2:18" x14ac:dyDescent="0.25">
      <c r="B281" s="191" t="str">
        <f>IF('Formulario PPGR3'!$G281="","",CONCATENATE('Formulario PPGR3'!$C281,".",'Formulario PPGR3'!$D281,".",'Formulario PPGR3'!$E281,".",'Formulario PPGR3'!$F281))</f>
        <v/>
      </c>
      <c r="C281" s="191" t="str">
        <f>IF('Formulario PPGR3'!$G281="","",'Formulario PPGR1'!#REF!)</f>
        <v/>
      </c>
      <c r="D281" s="191" t="str">
        <f>IF('Formulario PPGR3'!$G281="","",'Formulario PPGR1'!#REF!)</f>
        <v/>
      </c>
      <c r="E281" s="191" t="str">
        <f>IF('Formulario PPGR3'!$G281="","",'Formulario PPGR1'!#REF!)</f>
        <v/>
      </c>
      <c r="F281" s="191" t="str">
        <f>IF('Formulario PPGR3'!$G281="","",'Formulario PPGR1'!#REF!)</f>
        <v/>
      </c>
      <c r="G281" s="190"/>
      <c r="H281" s="507" t="str" cm="1">
        <f t="array" ref="H281">IF(Tabla1[[#This Row],[Código_Actividad]]="","",_xlfn.XLOOKUP(Tabla1[[#This Row],[Código_Actividad]],CodigoActividad,Tabla2[Actividades Programables Presupuestables],"",0))</f>
        <v/>
      </c>
      <c r="I281" s="508" t="str">
        <f>IFERROR(VLOOKUP('Formulario PPGR3'!$G281,'Formulario PPGR2'!$H$19:$V$286,15,FALSE),"")</f>
        <v/>
      </c>
      <c r="J281" s="513"/>
      <c r="K281" s="512"/>
      <c r="L281" s="509" t="str">
        <f>IF(Tabla1[[#This Row],[Descripción]]="","",_xlfn.XLOOKUP(Tabla1[[#This Row],[Descripción]],Tabla10[Descripción],Tabla10[Unidad de Medida],"",0))</f>
        <v/>
      </c>
      <c r="M281" s="299"/>
      <c r="N281" s="525" t="str">
        <f>IF(Tabla1[[#This Row],[Descripción]]="","",_xlfn.XLOOKUP(Tabla1[[#This Row],[Descripción]],Tabla10[Descripción],Tabla10[Precio Unitario],0))</f>
        <v/>
      </c>
      <c r="O281" s="525" t="str">
        <f>IF(Tabla1[[#This Row],[Cantidad de Insumos]]="","",Tabla1[[#This Row],[Precio Unitario]]*Tabla1[[#This Row],[Cantidad de Insumos]])</f>
        <v/>
      </c>
      <c r="P281" s="510" t="str">
        <f>IF(Tabla1[[#This Row],[Descripción]]="","",_xlfn.XLOOKUP(Tabla1[[#This Row],[Descripción]],Tabla10[Descripción],Tabla10[CODIGO PRESUPUESTARIO],0))</f>
        <v/>
      </c>
      <c r="Q281" s="511"/>
      <c r="R281" s="511" t="str">
        <f>IF(Tabla1[[#This Row],[Insumos]]="","",_xlfn.XLOOKUP(Tabla1[[#This Row],[Insumos]],Tabla10[Insumo],Tabla10[InsumoAbrev],"",0))</f>
        <v/>
      </c>
    </row>
    <row r="282" spans="2:18" x14ac:dyDescent="0.25">
      <c r="B282" s="191" t="str">
        <f>IF('Formulario PPGR3'!$G282="","",CONCATENATE('Formulario PPGR3'!$C282,".",'Formulario PPGR3'!$D282,".",'Formulario PPGR3'!$E282,".",'Formulario PPGR3'!$F282))</f>
        <v/>
      </c>
      <c r="C282" s="191" t="str">
        <f>IF('Formulario PPGR3'!$G282="","",'Formulario PPGR1'!#REF!)</f>
        <v/>
      </c>
      <c r="D282" s="191" t="str">
        <f>IF('Formulario PPGR3'!$G282="","",'Formulario PPGR1'!#REF!)</f>
        <v/>
      </c>
      <c r="E282" s="191" t="str">
        <f>IF('Formulario PPGR3'!$G282="","",'Formulario PPGR1'!#REF!)</f>
        <v/>
      </c>
      <c r="F282" s="191" t="str">
        <f>IF('Formulario PPGR3'!$G282="","",'Formulario PPGR1'!#REF!)</f>
        <v/>
      </c>
      <c r="G282" s="190"/>
      <c r="H282" s="507" t="str" cm="1">
        <f t="array" ref="H282">IF(Tabla1[[#This Row],[Código_Actividad]]="","",_xlfn.XLOOKUP(Tabla1[[#This Row],[Código_Actividad]],CodigoActividad,Tabla2[Actividades Programables Presupuestables],"",0))</f>
        <v/>
      </c>
      <c r="I282" s="508" t="str">
        <f>IFERROR(VLOOKUP('Formulario PPGR3'!$G282,'Formulario PPGR2'!$H$19:$V$286,15,FALSE),"")</f>
        <v/>
      </c>
      <c r="J282" s="513"/>
      <c r="K282" s="512"/>
      <c r="L282" s="509" t="str">
        <f>IF(Tabla1[[#This Row],[Descripción]]="","",_xlfn.XLOOKUP(Tabla1[[#This Row],[Descripción]],Tabla10[Descripción],Tabla10[Unidad de Medida],"",0))</f>
        <v/>
      </c>
      <c r="M282" s="299"/>
      <c r="N282" s="525" t="str">
        <f>IF(Tabla1[[#This Row],[Descripción]]="","",_xlfn.XLOOKUP(Tabla1[[#This Row],[Descripción]],Tabla10[Descripción],Tabla10[Precio Unitario],0))</f>
        <v/>
      </c>
      <c r="O282" s="525" t="str">
        <f>IF(Tabla1[[#This Row],[Cantidad de Insumos]]="","",Tabla1[[#This Row],[Precio Unitario]]*Tabla1[[#This Row],[Cantidad de Insumos]])</f>
        <v/>
      </c>
      <c r="P282" s="510" t="str">
        <f>IF(Tabla1[[#This Row],[Descripción]]="","",_xlfn.XLOOKUP(Tabla1[[#This Row],[Descripción]],Tabla10[Descripción],Tabla10[CODIGO PRESUPUESTARIO],0))</f>
        <v/>
      </c>
      <c r="Q282" s="511"/>
      <c r="R282" s="511" t="str">
        <f>IF(Tabla1[[#This Row],[Insumos]]="","",_xlfn.XLOOKUP(Tabla1[[#This Row],[Insumos]],Tabla10[Insumo],Tabla10[InsumoAbrev],"",0))</f>
        <v/>
      </c>
    </row>
    <row r="283" spans="2:18" x14ac:dyDescent="0.25">
      <c r="B283" s="191" t="str">
        <f>IF('Formulario PPGR3'!$G283="","",CONCATENATE('Formulario PPGR3'!$C283,".",'Formulario PPGR3'!$D283,".",'Formulario PPGR3'!$E283,".",'Formulario PPGR3'!$F283))</f>
        <v/>
      </c>
      <c r="C283" s="191" t="str">
        <f>IF('Formulario PPGR3'!$G283="","",'Formulario PPGR1'!#REF!)</f>
        <v/>
      </c>
      <c r="D283" s="191" t="str">
        <f>IF('Formulario PPGR3'!$G283="","",'Formulario PPGR1'!#REF!)</f>
        <v/>
      </c>
      <c r="E283" s="191" t="str">
        <f>IF('Formulario PPGR3'!$G283="","",'Formulario PPGR1'!#REF!)</f>
        <v/>
      </c>
      <c r="F283" s="191" t="str">
        <f>IF('Formulario PPGR3'!$G283="","",'Formulario PPGR1'!#REF!)</f>
        <v/>
      </c>
      <c r="G283" s="190"/>
      <c r="H283" s="507" t="str" cm="1">
        <f t="array" ref="H283">IF(Tabla1[[#This Row],[Código_Actividad]]="","",_xlfn.XLOOKUP(Tabla1[[#This Row],[Código_Actividad]],CodigoActividad,Tabla2[Actividades Programables Presupuestables],"",0))</f>
        <v/>
      </c>
      <c r="I283" s="508" t="str">
        <f>IFERROR(VLOOKUP('Formulario PPGR3'!$G283,'Formulario PPGR2'!$H$19:$V$286,15,FALSE),"")</f>
        <v/>
      </c>
      <c r="J283" s="513"/>
      <c r="K283" s="512"/>
      <c r="L283" s="509" t="str">
        <f>IF(Tabla1[[#This Row],[Descripción]]="","",_xlfn.XLOOKUP(Tabla1[[#This Row],[Descripción]],Tabla10[Descripción],Tabla10[Unidad de Medida],"",0))</f>
        <v/>
      </c>
      <c r="M283" s="299"/>
      <c r="N283" s="525" t="str">
        <f>IF(Tabla1[[#This Row],[Descripción]]="","",_xlfn.XLOOKUP(Tabla1[[#This Row],[Descripción]],Tabla10[Descripción],Tabla10[Precio Unitario],0))</f>
        <v/>
      </c>
      <c r="O283" s="525" t="str">
        <f>IF(Tabla1[[#This Row],[Cantidad de Insumos]]="","",Tabla1[[#This Row],[Precio Unitario]]*Tabla1[[#This Row],[Cantidad de Insumos]])</f>
        <v/>
      </c>
      <c r="P283" s="510" t="str">
        <f>IF(Tabla1[[#This Row],[Descripción]]="","",_xlfn.XLOOKUP(Tabla1[[#This Row],[Descripción]],Tabla10[Descripción],Tabla10[CODIGO PRESUPUESTARIO],0))</f>
        <v/>
      </c>
      <c r="Q283" s="511"/>
      <c r="R283" s="511" t="str">
        <f>IF(Tabla1[[#This Row],[Insumos]]="","",_xlfn.XLOOKUP(Tabla1[[#This Row],[Insumos]],Tabla10[Insumo],Tabla10[InsumoAbrev],"",0))</f>
        <v/>
      </c>
    </row>
    <row r="284" spans="2:18" x14ac:dyDescent="0.25">
      <c r="B284" s="191" t="str">
        <f>IF('Formulario PPGR3'!$G284="","",CONCATENATE('Formulario PPGR3'!$C284,".",'Formulario PPGR3'!$D284,".",'Formulario PPGR3'!$E284,".",'Formulario PPGR3'!$F284))</f>
        <v/>
      </c>
      <c r="C284" s="191" t="str">
        <f>IF('Formulario PPGR3'!$G284="","",'Formulario PPGR1'!#REF!)</f>
        <v/>
      </c>
      <c r="D284" s="191" t="str">
        <f>IF('Formulario PPGR3'!$G284="","",'Formulario PPGR1'!#REF!)</f>
        <v/>
      </c>
      <c r="E284" s="191" t="str">
        <f>IF('Formulario PPGR3'!$G284="","",'Formulario PPGR1'!#REF!)</f>
        <v/>
      </c>
      <c r="F284" s="191" t="str">
        <f>IF('Formulario PPGR3'!$G284="","",'Formulario PPGR1'!#REF!)</f>
        <v/>
      </c>
      <c r="G284" s="190"/>
      <c r="H284" s="507" t="str" cm="1">
        <f t="array" ref="H284">IF(Tabla1[[#This Row],[Código_Actividad]]="","",_xlfn.XLOOKUP(Tabla1[[#This Row],[Código_Actividad]],CodigoActividad,Tabla2[Actividades Programables Presupuestables],"",0))</f>
        <v/>
      </c>
      <c r="I284" s="508" t="str">
        <f>IFERROR(VLOOKUP('Formulario PPGR3'!$G284,'Formulario PPGR2'!$H$19:$V$286,15,FALSE),"")</f>
        <v/>
      </c>
      <c r="J284" s="513"/>
      <c r="K284" s="512"/>
      <c r="L284" s="509" t="str">
        <f>IF(Tabla1[[#This Row],[Descripción]]="","",_xlfn.XLOOKUP(Tabla1[[#This Row],[Descripción]],Tabla10[Descripción],Tabla10[Unidad de Medida],"",0))</f>
        <v/>
      </c>
      <c r="M284" s="299"/>
      <c r="N284" s="525" t="str">
        <f>IF(Tabla1[[#This Row],[Descripción]]="","",_xlfn.XLOOKUP(Tabla1[[#This Row],[Descripción]],Tabla10[Descripción],Tabla10[Precio Unitario],0))</f>
        <v/>
      </c>
      <c r="O284" s="525" t="str">
        <f>IF(Tabla1[[#This Row],[Cantidad de Insumos]]="","",Tabla1[[#This Row],[Precio Unitario]]*Tabla1[[#This Row],[Cantidad de Insumos]])</f>
        <v/>
      </c>
      <c r="P284" s="510" t="str">
        <f>IF(Tabla1[[#This Row],[Descripción]]="","",_xlfn.XLOOKUP(Tabla1[[#This Row],[Descripción]],Tabla10[Descripción],Tabla10[CODIGO PRESUPUESTARIO],0))</f>
        <v/>
      </c>
      <c r="Q284" s="511"/>
      <c r="R284" s="511" t="str">
        <f>IF(Tabla1[[#This Row],[Insumos]]="","",_xlfn.XLOOKUP(Tabla1[[#This Row],[Insumos]],Tabla10[Insumo],Tabla10[InsumoAbrev],"",0))</f>
        <v/>
      </c>
    </row>
    <row r="285" spans="2:18" x14ac:dyDescent="0.25">
      <c r="B285" s="191" t="str">
        <f>IF('Formulario PPGR3'!$G285="","",CONCATENATE('Formulario PPGR3'!$C285,".",'Formulario PPGR3'!$D285,".",'Formulario PPGR3'!$E285,".",'Formulario PPGR3'!$F285))</f>
        <v/>
      </c>
      <c r="C285" s="191" t="str">
        <f>IF('Formulario PPGR3'!$G285="","",'Formulario PPGR1'!#REF!)</f>
        <v/>
      </c>
      <c r="D285" s="191" t="str">
        <f>IF('Formulario PPGR3'!$G285="","",'Formulario PPGR1'!#REF!)</f>
        <v/>
      </c>
      <c r="E285" s="191" t="str">
        <f>IF('Formulario PPGR3'!$G285="","",'Formulario PPGR1'!#REF!)</f>
        <v/>
      </c>
      <c r="F285" s="191" t="str">
        <f>IF('Formulario PPGR3'!$G285="","",'Formulario PPGR1'!#REF!)</f>
        <v/>
      </c>
      <c r="G285" s="190"/>
      <c r="H285" s="507" t="str" cm="1">
        <f t="array" ref="H285">IF(Tabla1[[#This Row],[Código_Actividad]]="","",_xlfn.XLOOKUP(Tabla1[[#This Row],[Código_Actividad]],CodigoActividad,Tabla2[Actividades Programables Presupuestables],"",0))</f>
        <v/>
      </c>
      <c r="I285" s="508" t="str">
        <f>IFERROR(VLOOKUP('Formulario PPGR3'!$G285,'Formulario PPGR2'!$H$19:$V$286,15,FALSE),"")</f>
        <v/>
      </c>
      <c r="J285" s="513"/>
      <c r="K285" s="512"/>
      <c r="L285" s="509" t="str">
        <f>IF(Tabla1[[#This Row],[Descripción]]="","",_xlfn.XLOOKUP(Tabla1[[#This Row],[Descripción]],Tabla10[Descripción],Tabla10[Unidad de Medida],"",0))</f>
        <v/>
      </c>
      <c r="M285" s="299"/>
      <c r="N285" s="525" t="str">
        <f>IF(Tabla1[[#This Row],[Descripción]]="","",_xlfn.XLOOKUP(Tabla1[[#This Row],[Descripción]],Tabla10[Descripción],Tabla10[Precio Unitario],0))</f>
        <v/>
      </c>
      <c r="O285" s="525" t="str">
        <f>IF(Tabla1[[#This Row],[Cantidad de Insumos]]="","",Tabla1[[#This Row],[Precio Unitario]]*Tabla1[[#This Row],[Cantidad de Insumos]])</f>
        <v/>
      </c>
      <c r="P285" s="510" t="str">
        <f>IF(Tabla1[[#This Row],[Descripción]]="","",_xlfn.XLOOKUP(Tabla1[[#This Row],[Descripción]],Tabla10[Descripción],Tabla10[CODIGO PRESUPUESTARIO],0))</f>
        <v/>
      </c>
      <c r="Q285" s="511"/>
      <c r="R285" s="511" t="str">
        <f>IF(Tabla1[[#This Row],[Insumos]]="","",_xlfn.XLOOKUP(Tabla1[[#This Row],[Insumos]],Tabla10[Insumo],Tabla10[InsumoAbrev],"",0))</f>
        <v/>
      </c>
    </row>
    <row r="286" spans="2:18" x14ac:dyDescent="0.25">
      <c r="B286" s="191" t="str">
        <f>IF('Formulario PPGR3'!$G286="","",CONCATENATE('Formulario PPGR3'!$C286,".",'Formulario PPGR3'!$D286,".",'Formulario PPGR3'!$E286,".",'Formulario PPGR3'!$F286))</f>
        <v/>
      </c>
      <c r="C286" s="191" t="str">
        <f>IF('Formulario PPGR3'!$G286="","",'Formulario PPGR1'!#REF!)</f>
        <v/>
      </c>
      <c r="D286" s="191" t="str">
        <f>IF('Formulario PPGR3'!$G286="","",'Formulario PPGR1'!#REF!)</f>
        <v/>
      </c>
      <c r="E286" s="191" t="str">
        <f>IF('Formulario PPGR3'!$G286="","",'Formulario PPGR1'!#REF!)</f>
        <v/>
      </c>
      <c r="F286" s="191" t="str">
        <f>IF('Formulario PPGR3'!$G286="","",'Formulario PPGR1'!#REF!)</f>
        <v/>
      </c>
      <c r="G286" s="190"/>
      <c r="H286" s="507" t="str" cm="1">
        <f t="array" ref="H286">IF(Tabla1[[#This Row],[Código_Actividad]]="","",_xlfn.XLOOKUP(Tabla1[[#This Row],[Código_Actividad]],CodigoActividad,Tabla2[Actividades Programables Presupuestables],"",0))</f>
        <v/>
      </c>
      <c r="I286" s="508" t="str">
        <f>IFERROR(VLOOKUP('Formulario PPGR3'!$G286,'Formulario PPGR2'!$H$19:$V$286,15,FALSE),"")</f>
        <v/>
      </c>
      <c r="J286" s="513"/>
      <c r="K286" s="512"/>
      <c r="L286" s="509" t="str">
        <f>IF(Tabla1[[#This Row],[Descripción]]="","",_xlfn.XLOOKUP(Tabla1[[#This Row],[Descripción]],Tabla10[Descripción],Tabla10[Unidad de Medida],"",0))</f>
        <v/>
      </c>
      <c r="M286" s="299"/>
      <c r="N286" s="525" t="str">
        <f>IF(Tabla1[[#This Row],[Descripción]]="","",_xlfn.XLOOKUP(Tabla1[[#This Row],[Descripción]],Tabla10[Descripción],Tabla10[Precio Unitario],0))</f>
        <v/>
      </c>
      <c r="O286" s="525" t="str">
        <f>IF(Tabla1[[#This Row],[Cantidad de Insumos]]="","",Tabla1[[#This Row],[Precio Unitario]]*Tabla1[[#This Row],[Cantidad de Insumos]])</f>
        <v/>
      </c>
      <c r="P286" s="510" t="str">
        <f>IF(Tabla1[[#This Row],[Descripción]]="","",_xlfn.XLOOKUP(Tabla1[[#This Row],[Descripción]],Tabla10[Descripción],Tabla10[CODIGO PRESUPUESTARIO],0))</f>
        <v/>
      </c>
      <c r="Q286" s="511"/>
      <c r="R286" s="511" t="str">
        <f>IF(Tabla1[[#This Row],[Insumos]]="","",_xlfn.XLOOKUP(Tabla1[[#This Row],[Insumos]],Tabla10[Insumo],Tabla10[InsumoAbrev],"",0))</f>
        <v/>
      </c>
    </row>
    <row r="287" spans="2:18" x14ac:dyDescent="0.25">
      <c r="B287" s="191" t="str">
        <f>IF('Formulario PPGR3'!$G287="","",CONCATENATE('Formulario PPGR3'!$C287,".",'Formulario PPGR3'!$D287,".",'Formulario PPGR3'!$E287,".",'Formulario PPGR3'!$F287))</f>
        <v/>
      </c>
      <c r="C287" s="191" t="str">
        <f>IF('Formulario PPGR3'!$G287="","",'Formulario PPGR1'!#REF!)</f>
        <v/>
      </c>
      <c r="D287" s="191" t="str">
        <f>IF('Formulario PPGR3'!$G287="","",'Formulario PPGR1'!#REF!)</f>
        <v/>
      </c>
      <c r="E287" s="191" t="str">
        <f>IF('Formulario PPGR3'!$G287="","",'Formulario PPGR1'!#REF!)</f>
        <v/>
      </c>
      <c r="F287" s="191" t="str">
        <f>IF('Formulario PPGR3'!$G287="","",'Formulario PPGR1'!#REF!)</f>
        <v/>
      </c>
      <c r="G287" s="190"/>
      <c r="H287" s="507" t="str" cm="1">
        <f t="array" ref="H287">IF(Tabla1[[#This Row],[Código_Actividad]]="","",_xlfn.XLOOKUP(Tabla1[[#This Row],[Código_Actividad]],CodigoActividad,Tabla2[Actividades Programables Presupuestables],"",0))</f>
        <v/>
      </c>
      <c r="I287" s="508" t="str">
        <f>IFERROR(VLOOKUP('Formulario PPGR3'!$G287,'Formulario PPGR2'!$H$19:$V$286,15,FALSE),"")</f>
        <v/>
      </c>
      <c r="J287" s="513"/>
      <c r="K287" s="512"/>
      <c r="L287" s="509" t="str">
        <f>IF(Tabla1[[#This Row],[Descripción]]="","",_xlfn.XLOOKUP(Tabla1[[#This Row],[Descripción]],Tabla10[Descripción],Tabla10[Unidad de Medida],"",0))</f>
        <v/>
      </c>
      <c r="M287" s="299"/>
      <c r="N287" s="525" t="str">
        <f>IF(Tabla1[[#This Row],[Descripción]]="","",_xlfn.XLOOKUP(Tabla1[[#This Row],[Descripción]],Tabla10[Descripción],Tabla10[Precio Unitario],0))</f>
        <v/>
      </c>
      <c r="O287" s="525" t="str">
        <f>IF(Tabla1[[#This Row],[Cantidad de Insumos]]="","",Tabla1[[#This Row],[Precio Unitario]]*Tabla1[[#This Row],[Cantidad de Insumos]])</f>
        <v/>
      </c>
      <c r="P287" s="510" t="str">
        <f>IF(Tabla1[[#This Row],[Descripción]]="","",_xlfn.XLOOKUP(Tabla1[[#This Row],[Descripción]],Tabla10[Descripción],Tabla10[CODIGO PRESUPUESTARIO],0))</f>
        <v/>
      </c>
      <c r="Q287" s="511"/>
      <c r="R287" s="511" t="str">
        <f>IF(Tabla1[[#This Row],[Insumos]]="","",_xlfn.XLOOKUP(Tabla1[[#This Row],[Insumos]],Tabla10[Insumo],Tabla10[InsumoAbrev],"",0))</f>
        <v/>
      </c>
    </row>
    <row r="288" spans="2:18" x14ac:dyDescent="0.25">
      <c r="B288" s="191" t="str">
        <f>IF('Formulario PPGR3'!$G288="","",CONCATENATE('Formulario PPGR3'!$C288,".",'Formulario PPGR3'!$D288,".",'Formulario PPGR3'!$E288,".",'Formulario PPGR3'!$F288))</f>
        <v/>
      </c>
      <c r="C288" s="191" t="str">
        <f>IF('Formulario PPGR3'!$G288="","",'Formulario PPGR1'!#REF!)</f>
        <v/>
      </c>
      <c r="D288" s="191" t="str">
        <f>IF('Formulario PPGR3'!$G288="","",'Formulario PPGR1'!#REF!)</f>
        <v/>
      </c>
      <c r="E288" s="191" t="str">
        <f>IF('Formulario PPGR3'!$G288="","",'Formulario PPGR1'!#REF!)</f>
        <v/>
      </c>
      <c r="F288" s="191" t="str">
        <f>IF('Formulario PPGR3'!$G288="","",'Formulario PPGR1'!#REF!)</f>
        <v/>
      </c>
      <c r="G288" s="190"/>
      <c r="H288" s="507" t="str" cm="1">
        <f t="array" ref="H288">IF(Tabla1[[#This Row],[Código_Actividad]]="","",_xlfn.XLOOKUP(Tabla1[[#This Row],[Código_Actividad]],CodigoActividad,Tabla2[Actividades Programables Presupuestables],"",0))</f>
        <v/>
      </c>
      <c r="I288" s="508" t="str">
        <f>IFERROR(VLOOKUP('Formulario PPGR3'!$G288,'Formulario PPGR2'!$H$19:$V$286,15,FALSE),"")</f>
        <v/>
      </c>
      <c r="J288" s="513"/>
      <c r="K288" s="512"/>
      <c r="L288" s="509" t="str">
        <f>IF(Tabla1[[#This Row],[Descripción]]="","",_xlfn.XLOOKUP(Tabla1[[#This Row],[Descripción]],Tabla10[Descripción],Tabla10[Unidad de Medida],"",0))</f>
        <v/>
      </c>
      <c r="M288" s="299"/>
      <c r="N288" s="525" t="str">
        <f>IF(Tabla1[[#This Row],[Descripción]]="","",_xlfn.XLOOKUP(Tabla1[[#This Row],[Descripción]],Tabla10[Descripción],Tabla10[Precio Unitario],0))</f>
        <v/>
      </c>
      <c r="O288" s="525" t="str">
        <f>IF(Tabla1[[#This Row],[Cantidad de Insumos]]="","",Tabla1[[#This Row],[Precio Unitario]]*Tabla1[[#This Row],[Cantidad de Insumos]])</f>
        <v/>
      </c>
      <c r="P288" s="510" t="str">
        <f>IF(Tabla1[[#This Row],[Descripción]]="","",_xlfn.XLOOKUP(Tabla1[[#This Row],[Descripción]],Tabla10[Descripción],Tabla10[CODIGO PRESUPUESTARIO],0))</f>
        <v/>
      </c>
      <c r="Q288" s="511"/>
      <c r="R288" s="511" t="str">
        <f>IF(Tabla1[[#This Row],[Insumos]]="","",_xlfn.XLOOKUP(Tabla1[[#This Row],[Insumos]],Tabla10[Insumo],Tabla10[InsumoAbrev],"",0))</f>
        <v/>
      </c>
    </row>
    <row r="289" spans="2:18" x14ac:dyDescent="0.25">
      <c r="B289" s="191" t="str">
        <f>IF('Formulario PPGR3'!$G289="","",CONCATENATE('Formulario PPGR3'!$C289,".",'Formulario PPGR3'!$D289,".",'Formulario PPGR3'!$E289,".",'Formulario PPGR3'!$F289))</f>
        <v/>
      </c>
      <c r="C289" s="191" t="str">
        <f>IF('Formulario PPGR3'!$G289="","",'Formulario PPGR1'!#REF!)</f>
        <v/>
      </c>
      <c r="D289" s="191" t="str">
        <f>IF('Formulario PPGR3'!$G289="","",'Formulario PPGR1'!#REF!)</f>
        <v/>
      </c>
      <c r="E289" s="191" t="str">
        <f>IF('Formulario PPGR3'!$G289="","",'Formulario PPGR1'!#REF!)</f>
        <v/>
      </c>
      <c r="F289" s="191" t="str">
        <f>IF('Formulario PPGR3'!$G289="","",'Formulario PPGR1'!#REF!)</f>
        <v/>
      </c>
      <c r="G289" s="190"/>
      <c r="H289" s="507" t="str" cm="1">
        <f t="array" ref="H289">IF(Tabla1[[#This Row],[Código_Actividad]]="","",_xlfn.XLOOKUP(Tabla1[[#This Row],[Código_Actividad]],CodigoActividad,Tabla2[Actividades Programables Presupuestables],"",0))</f>
        <v/>
      </c>
      <c r="I289" s="508" t="str">
        <f>IFERROR(VLOOKUP('Formulario PPGR3'!$G289,'Formulario PPGR2'!$H$19:$V$286,15,FALSE),"")</f>
        <v/>
      </c>
      <c r="J289" s="513"/>
      <c r="K289" s="512"/>
      <c r="L289" s="509" t="str">
        <f>IF(Tabla1[[#This Row],[Descripción]]="","",_xlfn.XLOOKUP(Tabla1[[#This Row],[Descripción]],Tabla10[Descripción],Tabla10[Unidad de Medida],"",0))</f>
        <v/>
      </c>
      <c r="M289" s="299"/>
      <c r="N289" s="525" t="str">
        <f>IF(Tabla1[[#This Row],[Descripción]]="","",_xlfn.XLOOKUP(Tabla1[[#This Row],[Descripción]],Tabla10[Descripción],Tabla10[Precio Unitario],0))</f>
        <v/>
      </c>
      <c r="O289" s="525" t="str">
        <f>IF(Tabla1[[#This Row],[Cantidad de Insumos]]="","",Tabla1[[#This Row],[Precio Unitario]]*Tabla1[[#This Row],[Cantidad de Insumos]])</f>
        <v/>
      </c>
      <c r="P289" s="510" t="str">
        <f>IF(Tabla1[[#This Row],[Descripción]]="","",_xlfn.XLOOKUP(Tabla1[[#This Row],[Descripción]],Tabla10[Descripción],Tabla10[CODIGO PRESUPUESTARIO],0))</f>
        <v/>
      </c>
      <c r="Q289" s="511"/>
      <c r="R289" s="511" t="str">
        <f>IF(Tabla1[[#This Row],[Insumos]]="","",_xlfn.XLOOKUP(Tabla1[[#This Row],[Insumos]],Tabla10[Insumo],Tabla10[InsumoAbrev],"",0))</f>
        <v/>
      </c>
    </row>
    <row r="290" spans="2:18" x14ac:dyDescent="0.25">
      <c r="B290" s="191" t="str">
        <f>IF('Formulario PPGR3'!$G290="","",CONCATENATE('Formulario PPGR3'!$C290,".",'Formulario PPGR3'!$D290,".",'Formulario PPGR3'!$E290,".",'Formulario PPGR3'!$F290))</f>
        <v/>
      </c>
      <c r="C290" s="191" t="str">
        <f>IF('Formulario PPGR3'!$G290="","",'Formulario PPGR1'!#REF!)</f>
        <v/>
      </c>
      <c r="D290" s="191" t="str">
        <f>IF('Formulario PPGR3'!$G290="","",'Formulario PPGR1'!#REF!)</f>
        <v/>
      </c>
      <c r="E290" s="191" t="str">
        <f>IF('Formulario PPGR3'!$G290="","",'Formulario PPGR1'!#REF!)</f>
        <v/>
      </c>
      <c r="F290" s="191" t="str">
        <f>IF('Formulario PPGR3'!$G290="","",'Formulario PPGR1'!#REF!)</f>
        <v/>
      </c>
      <c r="G290" s="190"/>
      <c r="H290" s="507" t="str" cm="1">
        <f t="array" ref="H290">IF(Tabla1[[#This Row],[Código_Actividad]]="","",_xlfn.XLOOKUP(Tabla1[[#This Row],[Código_Actividad]],CodigoActividad,Tabla2[Actividades Programables Presupuestables],"",0))</f>
        <v/>
      </c>
      <c r="I290" s="508" t="str">
        <f>IFERROR(VLOOKUP('Formulario PPGR3'!$G290,'Formulario PPGR2'!$H$19:$V$286,15,FALSE),"")</f>
        <v/>
      </c>
      <c r="J290" s="513"/>
      <c r="K290" s="512"/>
      <c r="L290" s="509" t="str">
        <f>IF(Tabla1[[#This Row],[Descripción]]="","",_xlfn.XLOOKUP(Tabla1[[#This Row],[Descripción]],Tabla10[Descripción],Tabla10[Unidad de Medida],"",0))</f>
        <v/>
      </c>
      <c r="M290" s="299"/>
      <c r="N290" s="525" t="str">
        <f>IF(Tabla1[[#This Row],[Descripción]]="","",_xlfn.XLOOKUP(Tabla1[[#This Row],[Descripción]],Tabla10[Descripción],Tabla10[Precio Unitario],0))</f>
        <v/>
      </c>
      <c r="O290" s="525" t="str">
        <f>IF(Tabla1[[#This Row],[Cantidad de Insumos]]="","",Tabla1[[#This Row],[Precio Unitario]]*Tabla1[[#This Row],[Cantidad de Insumos]])</f>
        <v/>
      </c>
      <c r="P290" s="510" t="str">
        <f>IF(Tabla1[[#This Row],[Descripción]]="","",_xlfn.XLOOKUP(Tabla1[[#This Row],[Descripción]],Tabla10[Descripción],Tabla10[CODIGO PRESUPUESTARIO],0))</f>
        <v/>
      </c>
      <c r="Q290" s="511"/>
      <c r="R290" s="511" t="str">
        <f>IF(Tabla1[[#This Row],[Insumos]]="","",_xlfn.XLOOKUP(Tabla1[[#This Row],[Insumos]],Tabla10[Insumo],Tabla10[InsumoAbrev],"",0))</f>
        <v/>
      </c>
    </row>
    <row r="291" spans="2:18" x14ac:dyDescent="0.25">
      <c r="B291" s="191" t="str">
        <f>IF('Formulario PPGR3'!$G291="","",CONCATENATE('Formulario PPGR3'!$C291,".",'Formulario PPGR3'!$D291,".",'Formulario PPGR3'!$E291,".",'Formulario PPGR3'!$F291))</f>
        <v/>
      </c>
      <c r="C291" s="191" t="str">
        <f>IF('Formulario PPGR3'!$G291="","",'Formulario PPGR1'!#REF!)</f>
        <v/>
      </c>
      <c r="D291" s="191" t="str">
        <f>IF('Formulario PPGR3'!$G291="","",'Formulario PPGR1'!#REF!)</f>
        <v/>
      </c>
      <c r="E291" s="191" t="str">
        <f>IF('Formulario PPGR3'!$G291="","",'Formulario PPGR1'!#REF!)</f>
        <v/>
      </c>
      <c r="F291" s="191" t="str">
        <f>IF('Formulario PPGR3'!$G291="","",'Formulario PPGR1'!#REF!)</f>
        <v/>
      </c>
      <c r="G291" s="190"/>
      <c r="H291" s="507" t="str" cm="1">
        <f t="array" ref="H291">IF(Tabla1[[#This Row],[Código_Actividad]]="","",_xlfn.XLOOKUP(Tabla1[[#This Row],[Código_Actividad]],CodigoActividad,Tabla2[Actividades Programables Presupuestables],"",0))</f>
        <v/>
      </c>
      <c r="I291" s="508" t="str">
        <f>IFERROR(VLOOKUP('Formulario PPGR3'!$G291,'Formulario PPGR2'!$H$19:$V$286,15,FALSE),"")</f>
        <v/>
      </c>
      <c r="J291" s="513"/>
      <c r="K291" s="512"/>
      <c r="L291" s="509" t="str">
        <f>IF(Tabla1[[#This Row],[Descripción]]="","",_xlfn.XLOOKUP(Tabla1[[#This Row],[Descripción]],Tabla10[Descripción],Tabla10[Unidad de Medida],"",0))</f>
        <v/>
      </c>
      <c r="M291" s="299"/>
      <c r="N291" s="525" t="str">
        <f>IF(Tabla1[[#This Row],[Descripción]]="","",_xlfn.XLOOKUP(Tabla1[[#This Row],[Descripción]],Tabla10[Descripción],Tabla10[Precio Unitario],0))</f>
        <v/>
      </c>
      <c r="O291" s="525" t="str">
        <f>IF(Tabla1[[#This Row],[Cantidad de Insumos]]="","",Tabla1[[#This Row],[Precio Unitario]]*Tabla1[[#This Row],[Cantidad de Insumos]])</f>
        <v/>
      </c>
      <c r="P291" s="510" t="str">
        <f>IF(Tabla1[[#This Row],[Descripción]]="","",_xlfn.XLOOKUP(Tabla1[[#This Row],[Descripción]],Tabla10[Descripción],Tabla10[CODIGO PRESUPUESTARIO],0))</f>
        <v/>
      </c>
      <c r="Q291" s="511"/>
      <c r="R291" s="511" t="str">
        <f>IF(Tabla1[[#This Row],[Insumos]]="","",_xlfn.XLOOKUP(Tabla1[[#This Row],[Insumos]],Tabla10[Insumo],Tabla10[InsumoAbrev],"",0))</f>
        <v/>
      </c>
    </row>
    <row r="292" spans="2:18" x14ac:dyDescent="0.25">
      <c r="B292" s="191" t="str">
        <f>IF('Formulario PPGR3'!$G292="","",CONCATENATE('Formulario PPGR3'!$C292,".",'Formulario PPGR3'!$D292,".",'Formulario PPGR3'!$E292,".",'Formulario PPGR3'!$F292))</f>
        <v/>
      </c>
      <c r="C292" s="191" t="str">
        <f>IF('Formulario PPGR3'!$G292="","",'Formulario PPGR1'!#REF!)</f>
        <v/>
      </c>
      <c r="D292" s="191" t="str">
        <f>IF('Formulario PPGR3'!$G292="","",'Formulario PPGR1'!#REF!)</f>
        <v/>
      </c>
      <c r="E292" s="191" t="str">
        <f>IF('Formulario PPGR3'!$G292="","",'Formulario PPGR1'!#REF!)</f>
        <v/>
      </c>
      <c r="F292" s="191" t="str">
        <f>IF('Formulario PPGR3'!$G292="","",'Formulario PPGR1'!#REF!)</f>
        <v/>
      </c>
      <c r="G292" s="190"/>
      <c r="H292" s="507" t="str" cm="1">
        <f t="array" ref="H292">IF(Tabla1[[#This Row],[Código_Actividad]]="","",_xlfn.XLOOKUP(Tabla1[[#This Row],[Código_Actividad]],CodigoActividad,Tabla2[Actividades Programables Presupuestables],"",0))</f>
        <v/>
      </c>
      <c r="I292" s="508" t="str">
        <f>IFERROR(VLOOKUP('Formulario PPGR3'!$G292,'Formulario PPGR2'!$H$19:$V$286,15,FALSE),"")</f>
        <v/>
      </c>
      <c r="J292" s="513"/>
      <c r="K292" s="512"/>
      <c r="L292" s="509" t="str">
        <f>IF(Tabla1[[#This Row],[Descripción]]="","",_xlfn.XLOOKUP(Tabla1[[#This Row],[Descripción]],Tabla10[Descripción],Tabla10[Unidad de Medida],"",0))</f>
        <v/>
      </c>
      <c r="M292" s="299"/>
      <c r="N292" s="525" t="str">
        <f>IF(Tabla1[[#This Row],[Descripción]]="","",_xlfn.XLOOKUP(Tabla1[[#This Row],[Descripción]],Tabla10[Descripción],Tabla10[Precio Unitario],0))</f>
        <v/>
      </c>
      <c r="O292" s="525" t="str">
        <f>IF(Tabla1[[#This Row],[Cantidad de Insumos]]="","",Tabla1[[#This Row],[Precio Unitario]]*Tabla1[[#This Row],[Cantidad de Insumos]])</f>
        <v/>
      </c>
      <c r="P292" s="510" t="str">
        <f>IF(Tabla1[[#This Row],[Descripción]]="","",_xlfn.XLOOKUP(Tabla1[[#This Row],[Descripción]],Tabla10[Descripción],Tabla10[CODIGO PRESUPUESTARIO],0))</f>
        <v/>
      </c>
      <c r="Q292" s="511"/>
      <c r="R292" s="511" t="str">
        <f>IF(Tabla1[[#This Row],[Insumos]]="","",_xlfn.XLOOKUP(Tabla1[[#This Row],[Insumos]],Tabla10[Insumo],Tabla10[InsumoAbrev],"",0))</f>
        <v/>
      </c>
    </row>
    <row r="293" spans="2:18" x14ac:dyDescent="0.25">
      <c r="B293" s="191" t="str">
        <f>IF('Formulario PPGR3'!$G293="","",CONCATENATE('Formulario PPGR3'!$C293,".",'Formulario PPGR3'!$D293,".",'Formulario PPGR3'!$E293,".",'Formulario PPGR3'!$F293))</f>
        <v/>
      </c>
      <c r="C293" s="191" t="str">
        <f>IF('Formulario PPGR3'!$G293="","",'Formulario PPGR1'!#REF!)</f>
        <v/>
      </c>
      <c r="D293" s="191" t="str">
        <f>IF('Formulario PPGR3'!$G293="","",'Formulario PPGR1'!#REF!)</f>
        <v/>
      </c>
      <c r="E293" s="191" t="str">
        <f>IF('Formulario PPGR3'!$G293="","",'Formulario PPGR1'!#REF!)</f>
        <v/>
      </c>
      <c r="F293" s="191" t="str">
        <f>IF('Formulario PPGR3'!$G293="","",'Formulario PPGR1'!#REF!)</f>
        <v/>
      </c>
      <c r="G293" s="190"/>
      <c r="H293" s="507" t="str" cm="1">
        <f t="array" ref="H293">IF(Tabla1[[#This Row],[Código_Actividad]]="","",_xlfn.XLOOKUP(Tabla1[[#This Row],[Código_Actividad]],CodigoActividad,Tabla2[Actividades Programables Presupuestables],"",0))</f>
        <v/>
      </c>
      <c r="I293" s="508" t="str">
        <f>IFERROR(VLOOKUP('Formulario PPGR3'!$G293,'Formulario PPGR2'!$H$19:$V$286,15,FALSE),"")</f>
        <v/>
      </c>
      <c r="J293" s="513"/>
      <c r="K293" s="512"/>
      <c r="L293" s="509" t="str">
        <f>IF(Tabla1[[#This Row],[Descripción]]="","",_xlfn.XLOOKUP(Tabla1[[#This Row],[Descripción]],Tabla10[Descripción],Tabla10[Unidad de Medida],"",0))</f>
        <v/>
      </c>
      <c r="M293" s="299"/>
      <c r="N293" s="525" t="str">
        <f>IF(Tabla1[[#This Row],[Descripción]]="","",_xlfn.XLOOKUP(Tabla1[[#This Row],[Descripción]],Tabla10[Descripción],Tabla10[Precio Unitario],0))</f>
        <v/>
      </c>
      <c r="O293" s="525" t="str">
        <f>IF(Tabla1[[#This Row],[Cantidad de Insumos]]="","",Tabla1[[#This Row],[Precio Unitario]]*Tabla1[[#This Row],[Cantidad de Insumos]])</f>
        <v/>
      </c>
      <c r="P293" s="510" t="str">
        <f>IF(Tabla1[[#This Row],[Descripción]]="","",_xlfn.XLOOKUP(Tabla1[[#This Row],[Descripción]],Tabla10[Descripción],Tabla10[CODIGO PRESUPUESTARIO],0))</f>
        <v/>
      </c>
      <c r="Q293" s="511"/>
      <c r="R293" s="511" t="str">
        <f>IF(Tabla1[[#This Row],[Insumos]]="","",_xlfn.XLOOKUP(Tabla1[[#This Row],[Insumos]],Tabla10[Insumo],Tabla10[InsumoAbrev],"",0))</f>
        <v/>
      </c>
    </row>
    <row r="294" spans="2:18" x14ac:dyDescent="0.25">
      <c r="B294" s="191" t="str">
        <f>IF('Formulario PPGR3'!$G294="","",CONCATENATE('Formulario PPGR3'!$C294,".",'Formulario PPGR3'!$D294,".",'Formulario PPGR3'!$E294,".",'Formulario PPGR3'!$F294))</f>
        <v/>
      </c>
      <c r="C294" s="191" t="str">
        <f>IF('Formulario PPGR3'!$G294="","",'Formulario PPGR1'!#REF!)</f>
        <v/>
      </c>
      <c r="D294" s="191" t="str">
        <f>IF('Formulario PPGR3'!$G294="","",'Formulario PPGR1'!#REF!)</f>
        <v/>
      </c>
      <c r="E294" s="191" t="str">
        <f>IF('Formulario PPGR3'!$G294="","",'Formulario PPGR1'!#REF!)</f>
        <v/>
      </c>
      <c r="F294" s="191" t="str">
        <f>IF('Formulario PPGR3'!$G294="","",'Formulario PPGR1'!#REF!)</f>
        <v/>
      </c>
      <c r="G294" s="190"/>
      <c r="H294" s="507" t="str" cm="1">
        <f t="array" ref="H294">IF(Tabla1[[#This Row],[Código_Actividad]]="","",_xlfn.XLOOKUP(Tabla1[[#This Row],[Código_Actividad]],CodigoActividad,Tabla2[Actividades Programables Presupuestables],"",0))</f>
        <v/>
      </c>
      <c r="I294" s="508" t="str">
        <f>IFERROR(VLOOKUP('Formulario PPGR3'!$G294,'Formulario PPGR2'!$H$19:$V$286,15,FALSE),"")</f>
        <v/>
      </c>
      <c r="J294" s="513"/>
      <c r="K294" s="512"/>
      <c r="L294" s="509" t="str">
        <f>IF(Tabla1[[#This Row],[Descripción]]="","",_xlfn.XLOOKUP(Tabla1[[#This Row],[Descripción]],Tabla10[Descripción],Tabla10[Unidad de Medida],"",0))</f>
        <v/>
      </c>
      <c r="M294" s="299"/>
      <c r="N294" s="525" t="str">
        <f>IF(Tabla1[[#This Row],[Descripción]]="","",_xlfn.XLOOKUP(Tabla1[[#This Row],[Descripción]],Tabla10[Descripción],Tabla10[Precio Unitario],0))</f>
        <v/>
      </c>
      <c r="O294" s="525" t="str">
        <f>IF(Tabla1[[#This Row],[Cantidad de Insumos]]="","",Tabla1[[#This Row],[Precio Unitario]]*Tabla1[[#This Row],[Cantidad de Insumos]])</f>
        <v/>
      </c>
      <c r="P294" s="510" t="str">
        <f>IF(Tabla1[[#This Row],[Descripción]]="","",_xlfn.XLOOKUP(Tabla1[[#This Row],[Descripción]],Tabla10[Descripción],Tabla10[CODIGO PRESUPUESTARIO],0))</f>
        <v/>
      </c>
      <c r="Q294" s="511"/>
      <c r="R294" s="511" t="str">
        <f>IF(Tabla1[[#This Row],[Insumos]]="","",_xlfn.XLOOKUP(Tabla1[[#This Row],[Insumos]],Tabla10[Insumo],Tabla10[InsumoAbrev],"",0))</f>
        <v/>
      </c>
    </row>
    <row r="295" spans="2:18" x14ac:dyDescent="0.25">
      <c r="B295" s="191" t="str">
        <f>IF('Formulario PPGR3'!$G295="","",CONCATENATE('Formulario PPGR3'!$C295,".",'Formulario PPGR3'!$D295,".",'Formulario PPGR3'!$E295,".",'Formulario PPGR3'!$F295))</f>
        <v/>
      </c>
      <c r="C295" s="191" t="str">
        <f>IF('Formulario PPGR3'!$G295="","",'Formulario PPGR1'!#REF!)</f>
        <v/>
      </c>
      <c r="D295" s="191" t="str">
        <f>IF('Formulario PPGR3'!$G295="","",'Formulario PPGR1'!#REF!)</f>
        <v/>
      </c>
      <c r="E295" s="191" t="str">
        <f>IF('Formulario PPGR3'!$G295="","",'Formulario PPGR1'!#REF!)</f>
        <v/>
      </c>
      <c r="F295" s="191" t="str">
        <f>IF('Formulario PPGR3'!$G295="","",'Formulario PPGR1'!#REF!)</f>
        <v/>
      </c>
      <c r="G295" s="190"/>
      <c r="H295" s="507" t="str" cm="1">
        <f t="array" ref="H295">IF(Tabla1[[#This Row],[Código_Actividad]]="","",_xlfn.XLOOKUP(Tabla1[[#This Row],[Código_Actividad]],CodigoActividad,Tabla2[Actividades Programables Presupuestables],"",0))</f>
        <v/>
      </c>
      <c r="I295" s="508" t="str">
        <f>IFERROR(VLOOKUP('Formulario PPGR3'!$G295,'Formulario PPGR2'!$H$19:$V$286,15,FALSE),"")</f>
        <v/>
      </c>
      <c r="J295" s="513"/>
      <c r="K295" s="512"/>
      <c r="L295" s="509" t="str">
        <f>IF(Tabla1[[#This Row],[Descripción]]="","",_xlfn.XLOOKUP(Tabla1[[#This Row],[Descripción]],Tabla10[Descripción],Tabla10[Unidad de Medida],"",0))</f>
        <v/>
      </c>
      <c r="M295" s="299"/>
      <c r="N295" s="525" t="str">
        <f>IF(Tabla1[[#This Row],[Descripción]]="","",_xlfn.XLOOKUP(Tabla1[[#This Row],[Descripción]],Tabla10[Descripción],Tabla10[Precio Unitario],0))</f>
        <v/>
      </c>
      <c r="O295" s="525" t="str">
        <f>IF(Tabla1[[#This Row],[Cantidad de Insumos]]="","",Tabla1[[#This Row],[Precio Unitario]]*Tabla1[[#This Row],[Cantidad de Insumos]])</f>
        <v/>
      </c>
      <c r="P295" s="510" t="str">
        <f>IF(Tabla1[[#This Row],[Descripción]]="","",_xlfn.XLOOKUP(Tabla1[[#This Row],[Descripción]],Tabla10[Descripción],Tabla10[CODIGO PRESUPUESTARIO],0))</f>
        <v/>
      </c>
      <c r="Q295" s="511"/>
      <c r="R295" s="511" t="str">
        <f>IF(Tabla1[[#This Row],[Insumos]]="","",_xlfn.XLOOKUP(Tabla1[[#This Row],[Insumos]],Tabla10[Insumo],Tabla10[InsumoAbrev],"",0))</f>
        <v/>
      </c>
    </row>
    <row r="296" spans="2:18" x14ac:dyDescent="0.25">
      <c r="B296" s="191" t="str">
        <f>IF('Formulario PPGR3'!$G296="","",CONCATENATE('Formulario PPGR3'!$C296,".",'Formulario PPGR3'!$D296,".",'Formulario PPGR3'!$E296,".",'Formulario PPGR3'!$F296))</f>
        <v/>
      </c>
      <c r="C296" s="191" t="str">
        <f>IF('Formulario PPGR3'!$G296="","",'Formulario PPGR1'!#REF!)</f>
        <v/>
      </c>
      <c r="D296" s="191" t="str">
        <f>IF('Formulario PPGR3'!$G296="","",'Formulario PPGR1'!#REF!)</f>
        <v/>
      </c>
      <c r="E296" s="191" t="str">
        <f>IF('Formulario PPGR3'!$G296="","",'Formulario PPGR1'!#REF!)</f>
        <v/>
      </c>
      <c r="F296" s="191" t="str">
        <f>IF('Formulario PPGR3'!$G296="","",'Formulario PPGR1'!#REF!)</f>
        <v/>
      </c>
      <c r="G296" s="190"/>
      <c r="H296" s="507" t="str" cm="1">
        <f t="array" ref="H296">IF(Tabla1[[#This Row],[Código_Actividad]]="","",_xlfn.XLOOKUP(Tabla1[[#This Row],[Código_Actividad]],CodigoActividad,Tabla2[Actividades Programables Presupuestables],"",0))</f>
        <v/>
      </c>
      <c r="I296" s="508" t="str">
        <f>IFERROR(VLOOKUP('Formulario PPGR3'!$G296,'Formulario PPGR2'!$H$19:$V$286,15,FALSE),"")</f>
        <v/>
      </c>
      <c r="J296" s="513"/>
      <c r="K296" s="512"/>
      <c r="L296" s="509" t="str">
        <f>IF(Tabla1[[#This Row],[Descripción]]="","",_xlfn.XLOOKUP(Tabla1[[#This Row],[Descripción]],Tabla10[Descripción],Tabla10[Unidad de Medida],"",0))</f>
        <v/>
      </c>
      <c r="M296" s="299"/>
      <c r="N296" s="525" t="str">
        <f>IF(Tabla1[[#This Row],[Descripción]]="","",_xlfn.XLOOKUP(Tabla1[[#This Row],[Descripción]],Tabla10[Descripción],Tabla10[Precio Unitario],0))</f>
        <v/>
      </c>
      <c r="O296" s="525" t="str">
        <f>IF(Tabla1[[#This Row],[Cantidad de Insumos]]="","",Tabla1[[#This Row],[Precio Unitario]]*Tabla1[[#This Row],[Cantidad de Insumos]])</f>
        <v/>
      </c>
      <c r="P296" s="510" t="str">
        <f>IF(Tabla1[[#This Row],[Descripción]]="","",_xlfn.XLOOKUP(Tabla1[[#This Row],[Descripción]],Tabla10[Descripción],Tabla10[CODIGO PRESUPUESTARIO],0))</f>
        <v/>
      </c>
      <c r="Q296" s="511"/>
      <c r="R296" s="511" t="str">
        <f>IF(Tabla1[[#This Row],[Insumos]]="","",_xlfn.XLOOKUP(Tabla1[[#This Row],[Insumos]],Tabla10[Insumo],Tabla10[InsumoAbrev],"",0))</f>
        <v/>
      </c>
    </row>
    <row r="297" spans="2:18" x14ac:dyDescent="0.25">
      <c r="B297" s="191" t="str">
        <f>IF('Formulario PPGR3'!$G297="","",CONCATENATE('Formulario PPGR3'!$C297,".",'Formulario PPGR3'!$D297,".",'Formulario PPGR3'!$E297,".",'Formulario PPGR3'!$F297))</f>
        <v/>
      </c>
      <c r="C297" s="191" t="str">
        <f>IF('Formulario PPGR3'!$G297="","",'Formulario PPGR1'!#REF!)</f>
        <v/>
      </c>
      <c r="D297" s="191" t="str">
        <f>IF('Formulario PPGR3'!$G297="","",'Formulario PPGR1'!#REF!)</f>
        <v/>
      </c>
      <c r="E297" s="191" t="str">
        <f>IF('Formulario PPGR3'!$G297="","",'Formulario PPGR1'!#REF!)</f>
        <v/>
      </c>
      <c r="F297" s="191" t="str">
        <f>IF('Formulario PPGR3'!$G297="","",'Formulario PPGR1'!#REF!)</f>
        <v/>
      </c>
      <c r="G297" s="190"/>
      <c r="H297" s="507" t="str" cm="1">
        <f t="array" ref="H297">IF(Tabla1[[#This Row],[Código_Actividad]]="","",_xlfn.XLOOKUP(Tabla1[[#This Row],[Código_Actividad]],CodigoActividad,Tabla2[Actividades Programables Presupuestables],"",0))</f>
        <v/>
      </c>
      <c r="I297" s="508" t="str">
        <f>IFERROR(VLOOKUP('Formulario PPGR3'!$G297,'Formulario PPGR2'!$H$19:$V$286,15,FALSE),"")</f>
        <v/>
      </c>
      <c r="J297" s="513"/>
      <c r="K297" s="512"/>
      <c r="L297" s="509" t="str">
        <f>IF(Tabla1[[#This Row],[Descripción]]="","",_xlfn.XLOOKUP(Tabla1[[#This Row],[Descripción]],Tabla10[Descripción],Tabla10[Unidad de Medida],"",0))</f>
        <v/>
      </c>
      <c r="M297" s="299"/>
      <c r="N297" s="525" t="str">
        <f>IF(Tabla1[[#This Row],[Descripción]]="","",_xlfn.XLOOKUP(Tabla1[[#This Row],[Descripción]],Tabla10[Descripción],Tabla10[Precio Unitario],0))</f>
        <v/>
      </c>
      <c r="O297" s="525" t="str">
        <f>IF(Tabla1[[#This Row],[Cantidad de Insumos]]="","",Tabla1[[#This Row],[Precio Unitario]]*Tabla1[[#This Row],[Cantidad de Insumos]])</f>
        <v/>
      </c>
      <c r="P297" s="510" t="str">
        <f>IF(Tabla1[[#This Row],[Descripción]]="","",_xlfn.XLOOKUP(Tabla1[[#This Row],[Descripción]],Tabla10[Descripción],Tabla10[CODIGO PRESUPUESTARIO],0))</f>
        <v/>
      </c>
      <c r="Q297" s="511"/>
      <c r="R297" s="511" t="str">
        <f>IF(Tabla1[[#This Row],[Insumos]]="","",_xlfn.XLOOKUP(Tabla1[[#This Row],[Insumos]],Tabla10[Insumo],Tabla10[InsumoAbrev],"",0))</f>
        <v/>
      </c>
    </row>
    <row r="298" spans="2:18" x14ac:dyDescent="0.25">
      <c r="B298" s="191" t="str">
        <f>IF('Formulario PPGR3'!$G298="","",CONCATENATE('Formulario PPGR3'!$C298,".",'Formulario PPGR3'!$D298,".",'Formulario PPGR3'!$E298,".",'Formulario PPGR3'!$F298))</f>
        <v/>
      </c>
      <c r="C298" s="191" t="str">
        <f>IF('Formulario PPGR3'!$G298="","",'Formulario PPGR1'!#REF!)</f>
        <v/>
      </c>
      <c r="D298" s="191" t="str">
        <f>IF('Formulario PPGR3'!$G298="","",'Formulario PPGR1'!#REF!)</f>
        <v/>
      </c>
      <c r="E298" s="191" t="str">
        <f>IF('Formulario PPGR3'!$G298="","",'Formulario PPGR1'!#REF!)</f>
        <v/>
      </c>
      <c r="F298" s="191" t="str">
        <f>IF('Formulario PPGR3'!$G298="","",'Formulario PPGR1'!#REF!)</f>
        <v/>
      </c>
      <c r="G298" s="190"/>
      <c r="H298" s="507" t="str" cm="1">
        <f t="array" ref="H298">IF(Tabla1[[#This Row],[Código_Actividad]]="","",_xlfn.XLOOKUP(Tabla1[[#This Row],[Código_Actividad]],CodigoActividad,Tabla2[Actividades Programables Presupuestables],"",0))</f>
        <v/>
      </c>
      <c r="I298" s="508" t="str">
        <f>IFERROR(VLOOKUP('Formulario PPGR3'!$G298,'Formulario PPGR2'!$H$19:$V$286,15,FALSE),"")</f>
        <v/>
      </c>
      <c r="J298" s="513"/>
      <c r="K298" s="512"/>
      <c r="L298" s="509" t="str">
        <f>IF(Tabla1[[#This Row],[Descripción]]="","",_xlfn.XLOOKUP(Tabla1[[#This Row],[Descripción]],Tabla10[Descripción],Tabla10[Unidad de Medida],"",0))</f>
        <v/>
      </c>
      <c r="M298" s="299"/>
      <c r="N298" s="525" t="str">
        <f>IF(Tabla1[[#This Row],[Descripción]]="","",_xlfn.XLOOKUP(Tabla1[[#This Row],[Descripción]],Tabla10[Descripción],Tabla10[Precio Unitario],0))</f>
        <v/>
      </c>
      <c r="O298" s="525" t="str">
        <f>IF(Tabla1[[#This Row],[Cantidad de Insumos]]="","",Tabla1[[#This Row],[Precio Unitario]]*Tabla1[[#This Row],[Cantidad de Insumos]])</f>
        <v/>
      </c>
      <c r="P298" s="510" t="str">
        <f>IF(Tabla1[[#This Row],[Descripción]]="","",_xlfn.XLOOKUP(Tabla1[[#This Row],[Descripción]],Tabla10[Descripción],Tabla10[CODIGO PRESUPUESTARIO],0))</f>
        <v/>
      </c>
      <c r="Q298" s="511"/>
      <c r="R298" s="511" t="str">
        <f>IF(Tabla1[[#This Row],[Insumos]]="","",_xlfn.XLOOKUP(Tabla1[[#This Row],[Insumos]],Tabla10[Insumo],Tabla10[InsumoAbrev],"",0))</f>
        <v/>
      </c>
    </row>
    <row r="299" spans="2:18" x14ac:dyDescent="0.25">
      <c r="B299" s="191" t="str">
        <f>IF('Formulario PPGR3'!$G299="","",CONCATENATE('Formulario PPGR3'!$C299,".",'Formulario PPGR3'!$D299,".",'Formulario PPGR3'!$E299,".",'Formulario PPGR3'!$F299))</f>
        <v/>
      </c>
      <c r="C299" s="191" t="str">
        <f>IF('Formulario PPGR3'!$G299="","",'Formulario PPGR1'!#REF!)</f>
        <v/>
      </c>
      <c r="D299" s="191" t="str">
        <f>IF('Formulario PPGR3'!$G299="","",'Formulario PPGR1'!#REF!)</f>
        <v/>
      </c>
      <c r="E299" s="191" t="str">
        <f>IF('Formulario PPGR3'!$G299="","",'Formulario PPGR1'!#REF!)</f>
        <v/>
      </c>
      <c r="F299" s="191" t="str">
        <f>IF('Formulario PPGR3'!$G299="","",'Formulario PPGR1'!#REF!)</f>
        <v/>
      </c>
      <c r="G299" s="190"/>
      <c r="H299" s="507" t="str" cm="1">
        <f t="array" ref="H299">IF(Tabla1[[#This Row],[Código_Actividad]]="","",_xlfn.XLOOKUP(Tabla1[[#This Row],[Código_Actividad]],CodigoActividad,Tabla2[Actividades Programables Presupuestables],"",0))</f>
        <v/>
      </c>
      <c r="I299" s="508" t="str">
        <f>IFERROR(VLOOKUP('Formulario PPGR3'!$G299,'Formulario PPGR2'!$H$19:$V$286,15,FALSE),"")</f>
        <v/>
      </c>
      <c r="J299" s="513"/>
      <c r="K299" s="512"/>
      <c r="L299" s="509" t="str">
        <f>IF(Tabla1[[#This Row],[Descripción]]="","",_xlfn.XLOOKUP(Tabla1[[#This Row],[Descripción]],Tabla10[Descripción],Tabla10[Unidad de Medida],"",0))</f>
        <v/>
      </c>
      <c r="M299" s="299"/>
      <c r="N299" s="525" t="str">
        <f>IF(Tabla1[[#This Row],[Descripción]]="","",_xlfn.XLOOKUP(Tabla1[[#This Row],[Descripción]],Tabla10[Descripción],Tabla10[Precio Unitario],0))</f>
        <v/>
      </c>
      <c r="O299" s="525" t="str">
        <f>IF(Tabla1[[#This Row],[Cantidad de Insumos]]="","",Tabla1[[#This Row],[Precio Unitario]]*Tabla1[[#This Row],[Cantidad de Insumos]])</f>
        <v/>
      </c>
      <c r="P299" s="510" t="str">
        <f>IF(Tabla1[[#This Row],[Descripción]]="","",_xlfn.XLOOKUP(Tabla1[[#This Row],[Descripción]],Tabla10[Descripción],Tabla10[CODIGO PRESUPUESTARIO],0))</f>
        <v/>
      </c>
      <c r="Q299" s="511"/>
      <c r="R299" s="511" t="str">
        <f>IF(Tabla1[[#This Row],[Insumos]]="","",_xlfn.XLOOKUP(Tabla1[[#This Row],[Insumos]],Tabla10[Insumo],Tabla10[InsumoAbrev],"",0))</f>
        <v/>
      </c>
    </row>
    <row r="300" spans="2:18" x14ac:dyDescent="0.25">
      <c r="B300" s="191" t="str">
        <f>IF('Formulario PPGR3'!$G300="","",CONCATENATE('Formulario PPGR3'!$C300,".",'Formulario PPGR3'!$D300,".",'Formulario PPGR3'!$E300,".",'Formulario PPGR3'!$F300))</f>
        <v/>
      </c>
      <c r="C300" s="191" t="str">
        <f>IF('Formulario PPGR3'!$G300="","",'Formulario PPGR1'!#REF!)</f>
        <v/>
      </c>
      <c r="D300" s="191" t="str">
        <f>IF('Formulario PPGR3'!$G300="","",'Formulario PPGR1'!#REF!)</f>
        <v/>
      </c>
      <c r="E300" s="191" t="str">
        <f>IF('Formulario PPGR3'!$G300="","",'Formulario PPGR1'!#REF!)</f>
        <v/>
      </c>
      <c r="F300" s="191" t="str">
        <f>IF('Formulario PPGR3'!$G300="","",'Formulario PPGR1'!#REF!)</f>
        <v/>
      </c>
      <c r="G300" s="190"/>
      <c r="H300" s="507" t="str" cm="1">
        <f t="array" ref="H300">IF(Tabla1[[#This Row],[Código_Actividad]]="","",_xlfn.XLOOKUP(Tabla1[[#This Row],[Código_Actividad]],CodigoActividad,Tabla2[Actividades Programables Presupuestables],"",0))</f>
        <v/>
      </c>
      <c r="I300" s="508" t="str">
        <f>IFERROR(VLOOKUP('Formulario PPGR3'!$G300,'Formulario PPGR2'!$H$19:$V$286,15,FALSE),"")</f>
        <v/>
      </c>
      <c r="J300" s="513"/>
      <c r="K300" s="512"/>
      <c r="L300" s="509" t="str">
        <f>IF(Tabla1[[#This Row],[Descripción]]="","",_xlfn.XLOOKUP(Tabla1[[#This Row],[Descripción]],Tabla10[Descripción],Tabla10[Unidad de Medida],"",0))</f>
        <v/>
      </c>
      <c r="M300" s="299"/>
      <c r="N300" s="525" t="str">
        <f>IF(Tabla1[[#This Row],[Descripción]]="","",_xlfn.XLOOKUP(Tabla1[[#This Row],[Descripción]],Tabla10[Descripción],Tabla10[Precio Unitario],0))</f>
        <v/>
      </c>
      <c r="O300" s="525" t="str">
        <f>IF(Tabla1[[#This Row],[Cantidad de Insumos]]="","",Tabla1[[#This Row],[Precio Unitario]]*Tabla1[[#This Row],[Cantidad de Insumos]])</f>
        <v/>
      </c>
      <c r="P300" s="510" t="str">
        <f>IF(Tabla1[[#This Row],[Descripción]]="","",_xlfn.XLOOKUP(Tabla1[[#This Row],[Descripción]],Tabla10[Descripción],Tabla10[CODIGO PRESUPUESTARIO],0))</f>
        <v/>
      </c>
      <c r="Q300" s="511"/>
      <c r="R300" s="511" t="str">
        <f>IF(Tabla1[[#This Row],[Insumos]]="","",_xlfn.XLOOKUP(Tabla1[[#This Row],[Insumos]],Tabla10[Insumo],Tabla10[InsumoAbrev],"",0))</f>
        <v/>
      </c>
    </row>
    <row r="301" spans="2:18" x14ac:dyDescent="0.25">
      <c r="B301" s="191" t="str">
        <f>IF('Formulario PPGR3'!$G301="","",CONCATENATE('Formulario PPGR3'!$C301,".",'Formulario PPGR3'!$D301,".",'Formulario PPGR3'!$E301,".",'Formulario PPGR3'!$F301))</f>
        <v/>
      </c>
      <c r="C301" s="191" t="str">
        <f>IF('Formulario PPGR3'!$G301="","",'Formulario PPGR1'!#REF!)</f>
        <v/>
      </c>
      <c r="D301" s="191" t="str">
        <f>IF('Formulario PPGR3'!$G301="","",'Formulario PPGR1'!#REF!)</f>
        <v/>
      </c>
      <c r="E301" s="191" t="str">
        <f>IF('Formulario PPGR3'!$G301="","",'Formulario PPGR1'!#REF!)</f>
        <v/>
      </c>
      <c r="F301" s="191" t="str">
        <f>IF('Formulario PPGR3'!$G301="","",'Formulario PPGR1'!#REF!)</f>
        <v/>
      </c>
      <c r="G301" s="190"/>
      <c r="H301" s="507" t="str" cm="1">
        <f t="array" ref="H301">IF(Tabla1[[#This Row],[Código_Actividad]]="","",_xlfn.XLOOKUP(Tabla1[[#This Row],[Código_Actividad]],CodigoActividad,Tabla2[Actividades Programables Presupuestables],"",0))</f>
        <v/>
      </c>
      <c r="I301" s="508" t="str">
        <f>IFERROR(VLOOKUP('Formulario PPGR3'!$G301,'Formulario PPGR2'!$H$19:$V$286,15,FALSE),"")</f>
        <v/>
      </c>
      <c r="J301" s="513"/>
      <c r="K301" s="512"/>
      <c r="L301" s="509" t="str">
        <f>IF(Tabla1[[#This Row],[Descripción]]="","",_xlfn.XLOOKUP(Tabla1[[#This Row],[Descripción]],Tabla10[Descripción],Tabla10[Unidad de Medida],"",0))</f>
        <v/>
      </c>
      <c r="M301" s="299"/>
      <c r="N301" s="525" t="str">
        <f>IF(Tabla1[[#This Row],[Descripción]]="","",_xlfn.XLOOKUP(Tabla1[[#This Row],[Descripción]],Tabla10[Descripción],Tabla10[Precio Unitario],0))</f>
        <v/>
      </c>
      <c r="O301" s="525" t="str">
        <f>IF(Tabla1[[#This Row],[Cantidad de Insumos]]="","",Tabla1[[#This Row],[Precio Unitario]]*Tabla1[[#This Row],[Cantidad de Insumos]])</f>
        <v/>
      </c>
      <c r="P301" s="510" t="str">
        <f>IF(Tabla1[[#This Row],[Descripción]]="","",_xlfn.XLOOKUP(Tabla1[[#This Row],[Descripción]],Tabla10[Descripción],Tabla10[CODIGO PRESUPUESTARIO],0))</f>
        <v/>
      </c>
      <c r="Q301" s="511"/>
      <c r="R301" s="511" t="str">
        <f>IF(Tabla1[[#This Row],[Insumos]]="","",_xlfn.XLOOKUP(Tabla1[[#This Row],[Insumos]],Tabla10[Insumo],Tabla10[InsumoAbrev],"",0))</f>
        <v/>
      </c>
    </row>
    <row r="302" spans="2:18" x14ac:dyDescent="0.25">
      <c r="B302" s="191" t="str">
        <f>IF('Formulario PPGR3'!$G302="","",CONCATENATE('Formulario PPGR3'!$C302,".",'Formulario PPGR3'!$D302,".",'Formulario PPGR3'!$E302,".",'Formulario PPGR3'!$F302))</f>
        <v/>
      </c>
      <c r="C302" s="191" t="str">
        <f>IF('Formulario PPGR3'!$G302="","",'Formulario PPGR1'!#REF!)</f>
        <v/>
      </c>
      <c r="D302" s="191" t="str">
        <f>IF('Formulario PPGR3'!$G302="","",'Formulario PPGR1'!#REF!)</f>
        <v/>
      </c>
      <c r="E302" s="191" t="str">
        <f>IF('Formulario PPGR3'!$G302="","",'Formulario PPGR1'!#REF!)</f>
        <v/>
      </c>
      <c r="F302" s="191" t="str">
        <f>IF('Formulario PPGR3'!$G302="","",'Formulario PPGR1'!#REF!)</f>
        <v/>
      </c>
      <c r="G302" s="190"/>
      <c r="H302" s="507" t="str" cm="1">
        <f t="array" ref="H302">IF(Tabla1[[#This Row],[Código_Actividad]]="","",_xlfn.XLOOKUP(Tabla1[[#This Row],[Código_Actividad]],CodigoActividad,Tabla2[Actividades Programables Presupuestables],"",0))</f>
        <v/>
      </c>
      <c r="I302" s="508" t="str">
        <f>IFERROR(VLOOKUP('Formulario PPGR3'!$G302,'Formulario PPGR2'!$H$19:$V$286,15,FALSE),"")</f>
        <v/>
      </c>
      <c r="J302" s="513"/>
      <c r="K302" s="512"/>
      <c r="L302" s="509" t="str">
        <f>IF(Tabla1[[#This Row],[Descripción]]="","",_xlfn.XLOOKUP(Tabla1[[#This Row],[Descripción]],Tabla10[Descripción],Tabla10[Unidad de Medida],"",0))</f>
        <v/>
      </c>
      <c r="M302" s="299"/>
      <c r="N302" s="525" t="str">
        <f>IF(Tabla1[[#This Row],[Descripción]]="","",_xlfn.XLOOKUP(Tabla1[[#This Row],[Descripción]],Tabla10[Descripción],Tabla10[Precio Unitario],0))</f>
        <v/>
      </c>
      <c r="O302" s="525" t="str">
        <f>IF(Tabla1[[#This Row],[Cantidad de Insumos]]="","",Tabla1[[#This Row],[Precio Unitario]]*Tabla1[[#This Row],[Cantidad de Insumos]])</f>
        <v/>
      </c>
      <c r="P302" s="510" t="str">
        <f>IF(Tabla1[[#This Row],[Descripción]]="","",_xlfn.XLOOKUP(Tabla1[[#This Row],[Descripción]],Tabla10[Descripción],Tabla10[CODIGO PRESUPUESTARIO],0))</f>
        <v/>
      </c>
      <c r="Q302" s="511"/>
      <c r="R302" s="511" t="str">
        <f>IF(Tabla1[[#This Row],[Insumos]]="","",_xlfn.XLOOKUP(Tabla1[[#This Row],[Insumos]],Tabla10[Insumo],Tabla10[InsumoAbrev],"",0))</f>
        <v/>
      </c>
    </row>
    <row r="303" spans="2:18" x14ac:dyDescent="0.25">
      <c r="B303" s="191" t="str">
        <f>IF('Formulario PPGR3'!$G303="","",CONCATENATE('Formulario PPGR3'!$C303,".",'Formulario PPGR3'!$D303,".",'Formulario PPGR3'!$E303,".",'Formulario PPGR3'!$F303))</f>
        <v/>
      </c>
      <c r="C303" s="191" t="str">
        <f>IF('Formulario PPGR3'!$G303="","",'Formulario PPGR1'!#REF!)</f>
        <v/>
      </c>
      <c r="D303" s="191" t="str">
        <f>IF('Formulario PPGR3'!$G303="","",'Formulario PPGR1'!#REF!)</f>
        <v/>
      </c>
      <c r="E303" s="191" t="str">
        <f>IF('Formulario PPGR3'!$G303="","",'Formulario PPGR1'!#REF!)</f>
        <v/>
      </c>
      <c r="F303" s="191" t="str">
        <f>IF('Formulario PPGR3'!$G303="","",'Formulario PPGR1'!#REF!)</f>
        <v/>
      </c>
      <c r="G303" s="190"/>
      <c r="H303" s="507" t="str" cm="1">
        <f t="array" ref="H303">IF(Tabla1[[#This Row],[Código_Actividad]]="","",_xlfn.XLOOKUP(Tabla1[[#This Row],[Código_Actividad]],CodigoActividad,Tabla2[Actividades Programables Presupuestables],"",0))</f>
        <v/>
      </c>
      <c r="I303" s="508" t="str">
        <f>IFERROR(VLOOKUP('Formulario PPGR3'!$G303,'Formulario PPGR2'!$H$19:$V$286,15,FALSE),"")</f>
        <v/>
      </c>
      <c r="J303" s="513"/>
      <c r="K303" s="512"/>
      <c r="L303" s="509" t="str">
        <f>IF(Tabla1[[#This Row],[Descripción]]="","",_xlfn.XLOOKUP(Tabla1[[#This Row],[Descripción]],Tabla10[Descripción],Tabla10[Unidad de Medida],"",0))</f>
        <v/>
      </c>
      <c r="M303" s="299"/>
      <c r="N303" s="525" t="str">
        <f>IF(Tabla1[[#This Row],[Descripción]]="","",_xlfn.XLOOKUP(Tabla1[[#This Row],[Descripción]],Tabla10[Descripción],Tabla10[Precio Unitario],0))</f>
        <v/>
      </c>
      <c r="O303" s="525" t="str">
        <f>IF(Tabla1[[#This Row],[Cantidad de Insumos]]="","",Tabla1[[#This Row],[Precio Unitario]]*Tabla1[[#This Row],[Cantidad de Insumos]])</f>
        <v/>
      </c>
      <c r="P303" s="510" t="str">
        <f>IF(Tabla1[[#This Row],[Descripción]]="","",_xlfn.XLOOKUP(Tabla1[[#This Row],[Descripción]],Tabla10[Descripción],Tabla10[CODIGO PRESUPUESTARIO],0))</f>
        <v/>
      </c>
      <c r="Q303" s="511"/>
      <c r="R303" s="511" t="str">
        <f>IF(Tabla1[[#This Row],[Insumos]]="","",_xlfn.XLOOKUP(Tabla1[[#This Row],[Insumos]],Tabla10[Insumo],Tabla10[InsumoAbrev],"",0))</f>
        <v/>
      </c>
    </row>
    <row r="304" spans="2:18" x14ac:dyDescent="0.25">
      <c r="B304" s="191" t="str">
        <f>IF('Formulario PPGR3'!$G304="","",CONCATENATE('Formulario PPGR3'!$C304,".",'Formulario PPGR3'!$D304,".",'Formulario PPGR3'!$E304,".",'Formulario PPGR3'!$F304))</f>
        <v/>
      </c>
      <c r="C304" s="191" t="str">
        <f>IF('Formulario PPGR3'!$G304="","",'Formulario PPGR1'!#REF!)</f>
        <v/>
      </c>
      <c r="D304" s="191" t="str">
        <f>IF('Formulario PPGR3'!$G304="","",'Formulario PPGR1'!#REF!)</f>
        <v/>
      </c>
      <c r="E304" s="191" t="str">
        <f>IF('Formulario PPGR3'!$G304="","",'Formulario PPGR1'!#REF!)</f>
        <v/>
      </c>
      <c r="F304" s="191" t="str">
        <f>IF('Formulario PPGR3'!$G304="","",'Formulario PPGR1'!#REF!)</f>
        <v/>
      </c>
      <c r="G304" s="190"/>
      <c r="H304" s="507" t="str" cm="1">
        <f t="array" ref="H304">IF(Tabla1[[#This Row],[Código_Actividad]]="","",_xlfn.XLOOKUP(Tabla1[[#This Row],[Código_Actividad]],CodigoActividad,Tabla2[Actividades Programables Presupuestables],"",0))</f>
        <v/>
      </c>
      <c r="I304" s="508" t="str">
        <f>IFERROR(VLOOKUP('Formulario PPGR3'!$G304,'Formulario PPGR2'!$H$19:$V$286,15,FALSE),"")</f>
        <v/>
      </c>
      <c r="J304" s="513"/>
      <c r="K304" s="512"/>
      <c r="L304" s="509" t="str">
        <f>IF(Tabla1[[#This Row],[Descripción]]="","",_xlfn.XLOOKUP(Tabla1[[#This Row],[Descripción]],Tabla10[Descripción],Tabla10[Unidad de Medida],"",0))</f>
        <v/>
      </c>
      <c r="M304" s="299"/>
      <c r="N304" s="525" t="str">
        <f>IF(Tabla1[[#This Row],[Descripción]]="","",_xlfn.XLOOKUP(Tabla1[[#This Row],[Descripción]],Tabla10[Descripción],Tabla10[Precio Unitario],0))</f>
        <v/>
      </c>
      <c r="O304" s="525" t="str">
        <f>IF(Tabla1[[#This Row],[Cantidad de Insumos]]="","",Tabla1[[#This Row],[Precio Unitario]]*Tabla1[[#This Row],[Cantidad de Insumos]])</f>
        <v/>
      </c>
      <c r="P304" s="510" t="str">
        <f>IF(Tabla1[[#This Row],[Descripción]]="","",_xlfn.XLOOKUP(Tabla1[[#This Row],[Descripción]],Tabla10[Descripción],Tabla10[CODIGO PRESUPUESTARIO],0))</f>
        <v/>
      </c>
      <c r="Q304" s="511"/>
      <c r="R304" s="511" t="str">
        <f>IF(Tabla1[[#This Row],[Insumos]]="","",_xlfn.XLOOKUP(Tabla1[[#This Row],[Insumos]],Tabla10[Insumo],Tabla10[InsumoAbrev],"",0))</f>
        <v/>
      </c>
    </row>
    <row r="305" spans="2:18" x14ac:dyDescent="0.25">
      <c r="B305" s="191" t="str">
        <f>IF('Formulario PPGR3'!$G305="","",CONCATENATE('Formulario PPGR3'!$C305,".",'Formulario PPGR3'!$D305,".",'Formulario PPGR3'!$E305,".",'Formulario PPGR3'!$F305))</f>
        <v/>
      </c>
      <c r="C305" s="191" t="str">
        <f>IF('Formulario PPGR3'!$G305="","",'Formulario PPGR1'!#REF!)</f>
        <v/>
      </c>
      <c r="D305" s="191" t="str">
        <f>IF('Formulario PPGR3'!$G305="","",'Formulario PPGR1'!#REF!)</f>
        <v/>
      </c>
      <c r="E305" s="191" t="str">
        <f>IF('Formulario PPGR3'!$G305="","",'Formulario PPGR1'!#REF!)</f>
        <v/>
      </c>
      <c r="F305" s="191" t="str">
        <f>IF('Formulario PPGR3'!$G305="","",'Formulario PPGR1'!#REF!)</f>
        <v/>
      </c>
      <c r="G305" s="190"/>
      <c r="H305" s="507" t="str" cm="1">
        <f t="array" ref="H305">IF(Tabla1[[#This Row],[Código_Actividad]]="","",_xlfn.XLOOKUP(Tabla1[[#This Row],[Código_Actividad]],CodigoActividad,Tabla2[Actividades Programables Presupuestables],"",0))</f>
        <v/>
      </c>
      <c r="I305" s="508" t="str">
        <f>IFERROR(VLOOKUP('Formulario PPGR3'!$G305,'Formulario PPGR2'!$H$19:$V$286,15,FALSE),"")</f>
        <v/>
      </c>
      <c r="J305" s="513"/>
      <c r="K305" s="512"/>
      <c r="L305" s="509" t="str">
        <f>IF(Tabla1[[#This Row],[Descripción]]="","",_xlfn.XLOOKUP(Tabla1[[#This Row],[Descripción]],Tabla10[Descripción],Tabla10[Unidad de Medida],"",0))</f>
        <v/>
      </c>
      <c r="M305" s="299"/>
      <c r="N305" s="525" t="str">
        <f>IF(Tabla1[[#This Row],[Descripción]]="","",_xlfn.XLOOKUP(Tabla1[[#This Row],[Descripción]],Tabla10[Descripción],Tabla10[Precio Unitario],0))</f>
        <v/>
      </c>
      <c r="O305" s="525" t="str">
        <f>IF(Tabla1[[#This Row],[Cantidad de Insumos]]="","",Tabla1[[#This Row],[Precio Unitario]]*Tabla1[[#This Row],[Cantidad de Insumos]])</f>
        <v/>
      </c>
      <c r="P305" s="510" t="str">
        <f>IF(Tabla1[[#This Row],[Descripción]]="","",_xlfn.XLOOKUP(Tabla1[[#This Row],[Descripción]],Tabla10[Descripción],Tabla10[CODIGO PRESUPUESTARIO],0))</f>
        <v/>
      </c>
      <c r="Q305" s="511"/>
      <c r="R305" s="511" t="str">
        <f>IF(Tabla1[[#This Row],[Insumos]]="","",_xlfn.XLOOKUP(Tabla1[[#This Row],[Insumos]],Tabla10[Insumo],Tabla10[InsumoAbrev],"",0))</f>
        <v/>
      </c>
    </row>
    <row r="306" spans="2:18" x14ac:dyDescent="0.25">
      <c r="B306" s="191" t="str">
        <f>IF('Formulario PPGR3'!$G306="","",CONCATENATE('Formulario PPGR3'!$C306,".",'Formulario PPGR3'!$D306,".",'Formulario PPGR3'!$E306,".",'Formulario PPGR3'!$F306))</f>
        <v/>
      </c>
      <c r="C306" s="191" t="str">
        <f>IF('Formulario PPGR3'!$G306="","",'Formulario PPGR1'!#REF!)</f>
        <v/>
      </c>
      <c r="D306" s="191" t="str">
        <f>IF('Formulario PPGR3'!$G306="","",'Formulario PPGR1'!#REF!)</f>
        <v/>
      </c>
      <c r="E306" s="191" t="str">
        <f>IF('Formulario PPGR3'!$G306="","",'Formulario PPGR1'!#REF!)</f>
        <v/>
      </c>
      <c r="F306" s="191" t="str">
        <f>IF('Formulario PPGR3'!$G306="","",'Formulario PPGR1'!#REF!)</f>
        <v/>
      </c>
      <c r="G306" s="190"/>
      <c r="H306" s="507" t="str" cm="1">
        <f t="array" ref="H306">IF(Tabla1[[#This Row],[Código_Actividad]]="","",_xlfn.XLOOKUP(Tabla1[[#This Row],[Código_Actividad]],CodigoActividad,Tabla2[Actividades Programables Presupuestables],"",0))</f>
        <v/>
      </c>
      <c r="I306" s="508" t="str">
        <f>IFERROR(VLOOKUP('Formulario PPGR3'!$G306,'Formulario PPGR2'!$H$19:$V$286,15,FALSE),"")</f>
        <v/>
      </c>
      <c r="J306" s="513"/>
      <c r="K306" s="512"/>
      <c r="L306" s="509" t="str">
        <f>IF(Tabla1[[#This Row],[Descripción]]="","",_xlfn.XLOOKUP(Tabla1[[#This Row],[Descripción]],Tabla10[Descripción],Tabla10[Unidad de Medida],"",0))</f>
        <v/>
      </c>
      <c r="M306" s="299"/>
      <c r="N306" s="525" t="str">
        <f>IF(Tabla1[[#This Row],[Descripción]]="","",_xlfn.XLOOKUP(Tabla1[[#This Row],[Descripción]],Tabla10[Descripción],Tabla10[Precio Unitario],0))</f>
        <v/>
      </c>
      <c r="O306" s="525" t="str">
        <f>IF(Tabla1[[#This Row],[Cantidad de Insumos]]="","",Tabla1[[#This Row],[Precio Unitario]]*Tabla1[[#This Row],[Cantidad de Insumos]])</f>
        <v/>
      </c>
      <c r="P306" s="510" t="str">
        <f>IF(Tabla1[[#This Row],[Descripción]]="","",_xlfn.XLOOKUP(Tabla1[[#This Row],[Descripción]],Tabla10[Descripción],Tabla10[CODIGO PRESUPUESTARIO],0))</f>
        <v/>
      </c>
      <c r="Q306" s="511"/>
      <c r="R306" s="511" t="str">
        <f>IF(Tabla1[[#This Row],[Insumos]]="","",_xlfn.XLOOKUP(Tabla1[[#This Row],[Insumos]],Tabla10[Insumo],Tabla10[InsumoAbrev],"",0))</f>
        <v/>
      </c>
    </row>
    <row r="307" spans="2:18" x14ac:dyDescent="0.25">
      <c r="B307" s="191" t="str">
        <f>IF('Formulario PPGR3'!$G307="","",CONCATENATE('Formulario PPGR3'!$C307,".",'Formulario PPGR3'!$D307,".",'Formulario PPGR3'!$E307,".",'Formulario PPGR3'!$F307))</f>
        <v/>
      </c>
      <c r="C307" s="191" t="str">
        <f>IF('Formulario PPGR3'!$G307="","",'Formulario PPGR1'!#REF!)</f>
        <v/>
      </c>
      <c r="D307" s="191" t="str">
        <f>IF('Formulario PPGR3'!$G307="","",'Formulario PPGR1'!#REF!)</f>
        <v/>
      </c>
      <c r="E307" s="191" t="str">
        <f>IF('Formulario PPGR3'!$G307="","",'Formulario PPGR1'!#REF!)</f>
        <v/>
      </c>
      <c r="F307" s="191" t="str">
        <f>IF('Formulario PPGR3'!$G307="","",'Formulario PPGR1'!#REF!)</f>
        <v/>
      </c>
      <c r="G307" s="190"/>
      <c r="H307" s="507" t="str" cm="1">
        <f t="array" ref="H307">IF(Tabla1[[#This Row],[Código_Actividad]]="","",_xlfn.XLOOKUP(Tabla1[[#This Row],[Código_Actividad]],CodigoActividad,Tabla2[Actividades Programables Presupuestables],"",0))</f>
        <v/>
      </c>
      <c r="I307" s="508" t="str">
        <f>IFERROR(VLOOKUP('Formulario PPGR3'!$G307,'Formulario PPGR2'!$H$19:$V$286,15,FALSE),"")</f>
        <v/>
      </c>
      <c r="J307" s="513"/>
      <c r="K307" s="512"/>
      <c r="L307" s="509" t="str">
        <f>IF(Tabla1[[#This Row],[Descripción]]="","",_xlfn.XLOOKUP(Tabla1[[#This Row],[Descripción]],Tabla10[Descripción],Tabla10[Unidad de Medida],"",0))</f>
        <v/>
      </c>
      <c r="M307" s="299"/>
      <c r="N307" s="525" t="str">
        <f>IF(Tabla1[[#This Row],[Descripción]]="","",_xlfn.XLOOKUP(Tabla1[[#This Row],[Descripción]],Tabla10[Descripción],Tabla10[Precio Unitario],0))</f>
        <v/>
      </c>
      <c r="O307" s="525" t="str">
        <f>IF(Tabla1[[#This Row],[Cantidad de Insumos]]="","",Tabla1[[#This Row],[Precio Unitario]]*Tabla1[[#This Row],[Cantidad de Insumos]])</f>
        <v/>
      </c>
      <c r="P307" s="510" t="str">
        <f>IF(Tabla1[[#This Row],[Descripción]]="","",_xlfn.XLOOKUP(Tabla1[[#This Row],[Descripción]],Tabla10[Descripción],Tabla10[CODIGO PRESUPUESTARIO],0))</f>
        <v/>
      </c>
      <c r="Q307" s="511"/>
      <c r="R307" s="511" t="str">
        <f>IF(Tabla1[[#This Row],[Insumos]]="","",_xlfn.XLOOKUP(Tabla1[[#This Row],[Insumos]],Tabla10[Insumo],Tabla10[InsumoAbrev],"",0))</f>
        <v/>
      </c>
    </row>
    <row r="308" spans="2:18" x14ac:dyDescent="0.25">
      <c r="B308" s="191" t="str">
        <f>IF('Formulario PPGR3'!$G308="","",CONCATENATE('Formulario PPGR3'!$C308,".",'Formulario PPGR3'!$D308,".",'Formulario PPGR3'!$E308,".",'Formulario PPGR3'!$F308))</f>
        <v/>
      </c>
      <c r="C308" s="191" t="str">
        <f>IF('Formulario PPGR3'!$G308="","",'Formulario PPGR1'!#REF!)</f>
        <v/>
      </c>
      <c r="D308" s="191" t="str">
        <f>IF('Formulario PPGR3'!$G308="","",'Formulario PPGR1'!#REF!)</f>
        <v/>
      </c>
      <c r="E308" s="191" t="str">
        <f>IF('Formulario PPGR3'!$G308="","",'Formulario PPGR1'!#REF!)</f>
        <v/>
      </c>
      <c r="F308" s="191" t="str">
        <f>IF('Formulario PPGR3'!$G308="","",'Formulario PPGR1'!#REF!)</f>
        <v/>
      </c>
      <c r="G308" s="190"/>
      <c r="H308" s="507" t="str" cm="1">
        <f t="array" ref="H308">IF(Tabla1[[#This Row],[Código_Actividad]]="","",_xlfn.XLOOKUP(Tabla1[[#This Row],[Código_Actividad]],CodigoActividad,Tabla2[Actividades Programables Presupuestables],"",0))</f>
        <v/>
      </c>
      <c r="I308" s="508" t="str">
        <f>IFERROR(VLOOKUP('Formulario PPGR3'!$G308,'Formulario PPGR2'!$H$19:$V$286,15,FALSE),"")</f>
        <v/>
      </c>
      <c r="J308" s="513"/>
      <c r="K308" s="512"/>
      <c r="L308" s="509" t="str">
        <f>IF(Tabla1[[#This Row],[Descripción]]="","",_xlfn.XLOOKUP(Tabla1[[#This Row],[Descripción]],Tabla10[Descripción],Tabla10[Unidad de Medida],"",0))</f>
        <v/>
      </c>
      <c r="M308" s="299"/>
      <c r="N308" s="525" t="str">
        <f>IF(Tabla1[[#This Row],[Descripción]]="","",_xlfn.XLOOKUP(Tabla1[[#This Row],[Descripción]],Tabla10[Descripción],Tabla10[Precio Unitario],0))</f>
        <v/>
      </c>
      <c r="O308" s="525" t="str">
        <f>IF(Tabla1[[#This Row],[Cantidad de Insumos]]="","",Tabla1[[#This Row],[Precio Unitario]]*Tabla1[[#This Row],[Cantidad de Insumos]])</f>
        <v/>
      </c>
      <c r="P308" s="510" t="str">
        <f>IF(Tabla1[[#This Row],[Descripción]]="","",_xlfn.XLOOKUP(Tabla1[[#This Row],[Descripción]],Tabla10[Descripción],Tabla10[CODIGO PRESUPUESTARIO],0))</f>
        <v/>
      </c>
      <c r="Q308" s="511"/>
      <c r="R308" s="511" t="str">
        <f>IF(Tabla1[[#This Row],[Insumos]]="","",_xlfn.XLOOKUP(Tabla1[[#This Row],[Insumos]],Tabla10[Insumo],Tabla10[InsumoAbrev],"",0))</f>
        <v/>
      </c>
    </row>
    <row r="309" spans="2:18" x14ac:dyDescent="0.25">
      <c r="B309" s="191" t="str">
        <f>IF('Formulario PPGR3'!$G309="","",CONCATENATE('Formulario PPGR3'!$C309,".",'Formulario PPGR3'!$D309,".",'Formulario PPGR3'!$E309,".",'Formulario PPGR3'!$F309))</f>
        <v/>
      </c>
      <c r="C309" s="191" t="str">
        <f>IF('Formulario PPGR3'!$G309="","",'Formulario PPGR1'!#REF!)</f>
        <v/>
      </c>
      <c r="D309" s="191" t="str">
        <f>IF('Formulario PPGR3'!$G309="","",'Formulario PPGR1'!#REF!)</f>
        <v/>
      </c>
      <c r="E309" s="191" t="str">
        <f>IF('Formulario PPGR3'!$G309="","",'Formulario PPGR1'!#REF!)</f>
        <v/>
      </c>
      <c r="F309" s="191" t="str">
        <f>IF('Formulario PPGR3'!$G309="","",'Formulario PPGR1'!#REF!)</f>
        <v/>
      </c>
      <c r="G309" s="190"/>
      <c r="H309" s="507" t="str" cm="1">
        <f t="array" ref="H309">IF(Tabla1[[#This Row],[Código_Actividad]]="","",_xlfn.XLOOKUP(Tabla1[[#This Row],[Código_Actividad]],CodigoActividad,Tabla2[Actividades Programables Presupuestables],"",0))</f>
        <v/>
      </c>
      <c r="I309" s="508" t="str">
        <f>IFERROR(VLOOKUP('Formulario PPGR3'!$G309,'Formulario PPGR2'!$H$19:$V$286,15,FALSE),"")</f>
        <v/>
      </c>
      <c r="J309" s="513"/>
      <c r="K309" s="512"/>
      <c r="L309" s="509" t="str">
        <f>IF(Tabla1[[#This Row],[Descripción]]="","",_xlfn.XLOOKUP(Tabla1[[#This Row],[Descripción]],Tabla10[Descripción],Tabla10[Unidad de Medida],"",0))</f>
        <v/>
      </c>
      <c r="M309" s="299"/>
      <c r="N309" s="525" t="str">
        <f>IF(Tabla1[[#This Row],[Descripción]]="","",_xlfn.XLOOKUP(Tabla1[[#This Row],[Descripción]],Tabla10[Descripción],Tabla10[Precio Unitario],0))</f>
        <v/>
      </c>
      <c r="O309" s="525" t="str">
        <f>IF(Tabla1[[#This Row],[Cantidad de Insumos]]="","",Tabla1[[#This Row],[Precio Unitario]]*Tabla1[[#This Row],[Cantidad de Insumos]])</f>
        <v/>
      </c>
      <c r="P309" s="510" t="str">
        <f>IF(Tabla1[[#This Row],[Descripción]]="","",_xlfn.XLOOKUP(Tabla1[[#This Row],[Descripción]],Tabla10[Descripción],Tabla10[CODIGO PRESUPUESTARIO],0))</f>
        <v/>
      </c>
      <c r="Q309" s="511"/>
      <c r="R309" s="511" t="str">
        <f>IF(Tabla1[[#This Row],[Insumos]]="","",_xlfn.XLOOKUP(Tabla1[[#This Row],[Insumos]],Tabla10[Insumo],Tabla10[InsumoAbrev],"",0))</f>
        <v/>
      </c>
    </row>
    <row r="310" spans="2:18" x14ac:dyDescent="0.25">
      <c r="B310" s="191" t="str">
        <f>IF('Formulario PPGR3'!$G310="","",CONCATENATE('Formulario PPGR3'!$C310,".",'Formulario PPGR3'!$D310,".",'Formulario PPGR3'!$E310,".",'Formulario PPGR3'!$F310))</f>
        <v/>
      </c>
      <c r="C310" s="191" t="str">
        <f>IF('Formulario PPGR3'!$G310="","",'Formulario PPGR1'!#REF!)</f>
        <v/>
      </c>
      <c r="D310" s="191" t="str">
        <f>IF('Formulario PPGR3'!$G310="","",'Formulario PPGR1'!#REF!)</f>
        <v/>
      </c>
      <c r="E310" s="191" t="str">
        <f>IF('Formulario PPGR3'!$G310="","",'Formulario PPGR1'!#REF!)</f>
        <v/>
      </c>
      <c r="F310" s="191" t="str">
        <f>IF('Formulario PPGR3'!$G310="","",'Formulario PPGR1'!#REF!)</f>
        <v/>
      </c>
      <c r="G310" s="190"/>
      <c r="H310" s="507" t="str" cm="1">
        <f t="array" ref="H310">IF(Tabla1[[#This Row],[Código_Actividad]]="","",_xlfn.XLOOKUP(Tabla1[[#This Row],[Código_Actividad]],CodigoActividad,Tabla2[Actividades Programables Presupuestables],"",0))</f>
        <v/>
      </c>
      <c r="I310" s="508" t="str">
        <f>IFERROR(VLOOKUP('Formulario PPGR3'!$G310,'Formulario PPGR2'!$H$19:$V$286,15,FALSE),"")</f>
        <v/>
      </c>
      <c r="J310" s="513"/>
      <c r="K310" s="512"/>
      <c r="L310" s="509" t="str">
        <f>IF(Tabla1[[#This Row],[Descripción]]="","",_xlfn.XLOOKUP(Tabla1[[#This Row],[Descripción]],Tabla10[Descripción],Tabla10[Unidad de Medida],"",0))</f>
        <v/>
      </c>
      <c r="M310" s="299"/>
      <c r="N310" s="525" t="str">
        <f>IF(Tabla1[[#This Row],[Descripción]]="","",_xlfn.XLOOKUP(Tabla1[[#This Row],[Descripción]],Tabla10[Descripción],Tabla10[Precio Unitario],0))</f>
        <v/>
      </c>
      <c r="O310" s="525" t="str">
        <f>IF(Tabla1[[#This Row],[Cantidad de Insumos]]="","",Tabla1[[#This Row],[Precio Unitario]]*Tabla1[[#This Row],[Cantidad de Insumos]])</f>
        <v/>
      </c>
      <c r="P310" s="510" t="str">
        <f>IF(Tabla1[[#This Row],[Descripción]]="","",_xlfn.XLOOKUP(Tabla1[[#This Row],[Descripción]],Tabla10[Descripción],Tabla10[CODIGO PRESUPUESTARIO],0))</f>
        <v/>
      </c>
      <c r="Q310" s="511"/>
      <c r="R310" s="511" t="str">
        <f>IF(Tabla1[[#This Row],[Insumos]]="","",_xlfn.XLOOKUP(Tabla1[[#This Row],[Insumos]],Tabla10[Insumo],Tabla10[InsumoAbrev],"",0))</f>
        <v/>
      </c>
    </row>
    <row r="311" spans="2:18" x14ac:dyDescent="0.25">
      <c r="B311" s="191" t="str">
        <f>IF('Formulario PPGR3'!$G311="","",CONCATENATE('Formulario PPGR3'!$C311,".",'Formulario PPGR3'!$D311,".",'Formulario PPGR3'!$E311,".",'Formulario PPGR3'!$F311))</f>
        <v/>
      </c>
      <c r="C311" s="191" t="str">
        <f>IF('Formulario PPGR3'!$G311="","",'Formulario PPGR1'!#REF!)</f>
        <v/>
      </c>
      <c r="D311" s="191" t="str">
        <f>IF('Formulario PPGR3'!$G311="","",'Formulario PPGR1'!#REF!)</f>
        <v/>
      </c>
      <c r="E311" s="191" t="str">
        <f>IF('Formulario PPGR3'!$G311="","",'Formulario PPGR1'!#REF!)</f>
        <v/>
      </c>
      <c r="F311" s="191" t="str">
        <f>IF('Formulario PPGR3'!$G311="","",'Formulario PPGR1'!#REF!)</f>
        <v/>
      </c>
      <c r="G311" s="190"/>
      <c r="H311" s="507" t="str" cm="1">
        <f t="array" ref="H311">IF(Tabla1[[#This Row],[Código_Actividad]]="","",_xlfn.XLOOKUP(Tabla1[[#This Row],[Código_Actividad]],CodigoActividad,Tabla2[Actividades Programables Presupuestables],"",0))</f>
        <v/>
      </c>
      <c r="I311" s="508" t="str">
        <f>IFERROR(VLOOKUP('Formulario PPGR3'!$G311,'Formulario PPGR2'!$H$19:$V$286,15,FALSE),"")</f>
        <v/>
      </c>
      <c r="J311" s="513"/>
      <c r="K311" s="512"/>
      <c r="L311" s="509" t="str">
        <f>IF(Tabla1[[#This Row],[Descripción]]="","",_xlfn.XLOOKUP(Tabla1[[#This Row],[Descripción]],Tabla10[Descripción],Tabla10[Unidad de Medida],"",0))</f>
        <v/>
      </c>
      <c r="M311" s="299"/>
      <c r="N311" s="525" t="str">
        <f>IF(Tabla1[[#This Row],[Descripción]]="","",_xlfn.XLOOKUP(Tabla1[[#This Row],[Descripción]],Tabla10[Descripción],Tabla10[Precio Unitario],0))</f>
        <v/>
      </c>
      <c r="O311" s="525" t="str">
        <f>IF(Tabla1[[#This Row],[Cantidad de Insumos]]="","",Tabla1[[#This Row],[Precio Unitario]]*Tabla1[[#This Row],[Cantidad de Insumos]])</f>
        <v/>
      </c>
      <c r="P311" s="510" t="str">
        <f>IF(Tabla1[[#This Row],[Descripción]]="","",_xlfn.XLOOKUP(Tabla1[[#This Row],[Descripción]],Tabla10[Descripción],Tabla10[CODIGO PRESUPUESTARIO],0))</f>
        <v/>
      </c>
      <c r="Q311" s="511"/>
      <c r="R311" s="511" t="str">
        <f>IF(Tabla1[[#This Row],[Insumos]]="","",_xlfn.XLOOKUP(Tabla1[[#This Row],[Insumos]],Tabla10[Insumo],Tabla10[InsumoAbrev],"",0))</f>
        <v/>
      </c>
    </row>
    <row r="312" spans="2:18" x14ac:dyDescent="0.25">
      <c r="B312" s="191" t="str">
        <f>IF('Formulario PPGR3'!$G312="","",CONCATENATE('Formulario PPGR3'!$C312,".",'Formulario PPGR3'!$D312,".",'Formulario PPGR3'!$E312,".",'Formulario PPGR3'!$F312))</f>
        <v/>
      </c>
      <c r="C312" s="191" t="str">
        <f>IF('Formulario PPGR3'!$G312="","",'Formulario PPGR1'!#REF!)</f>
        <v/>
      </c>
      <c r="D312" s="191" t="str">
        <f>IF('Formulario PPGR3'!$G312="","",'Formulario PPGR1'!#REF!)</f>
        <v/>
      </c>
      <c r="E312" s="191" t="str">
        <f>IF('Formulario PPGR3'!$G312="","",'Formulario PPGR1'!#REF!)</f>
        <v/>
      </c>
      <c r="F312" s="191" t="str">
        <f>IF('Formulario PPGR3'!$G312="","",'Formulario PPGR1'!#REF!)</f>
        <v/>
      </c>
      <c r="G312" s="190"/>
      <c r="H312" s="507" t="str" cm="1">
        <f t="array" ref="H312">IF(Tabla1[[#This Row],[Código_Actividad]]="","",_xlfn.XLOOKUP(Tabla1[[#This Row],[Código_Actividad]],CodigoActividad,Tabla2[Actividades Programables Presupuestables],"",0))</f>
        <v/>
      </c>
      <c r="I312" s="508" t="str">
        <f>IFERROR(VLOOKUP('Formulario PPGR3'!$G312,'Formulario PPGR2'!$H$19:$V$286,15,FALSE),"")</f>
        <v/>
      </c>
      <c r="J312" s="513"/>
      <c r="K312" s="512"/>
      <c r="L312" s="509" t="str">
        <f>IF(Tabla1[[#This Row],[Descripción]]="","",_xlfn.XLOOKUP(Tabla1[[#This Row],[Descripción]],Tabla10[Descripción],Tabla10[Unidad de Medida],"",0))</f>
        <v/>
      </c>
      <c r="M312" s="299"/>
      <c r="N312" s="525" t="str">
        <f>IF(Tabla1[[#This Row],[Descripción]]="","",_xlfn.XLOOKUP(Tabla1[[#This Row],[Descripción]],Tabla10[Descripción],Tabla10[Precio Unitario],0))</f>
        <v/>
      </c>
      <c r="O312" s="525" t="str">
        <f>IF(Tabla1[[#This Row],[Cantidad de Insumos]]="","",Tabla1[[#This Row],[Precio Unitario]]*Tabla1[[#This Row],[Cantidad de Insumos]])</f>
        <v/>
      </c>
      <c r="P312" s="510" t="str">
        <f>IF(Tabla1[[#This Row],[Descripción]]="","",_xlfn.XLOOKUP(Tabla1[[#This Row],[Descripción]],Tabla10[Descripción],Tabla10[CODIGO PRESUPUESTARIO],0))</f>
        <v/>
      </c>
      <c r="Q312" s="511"/>
      <c r="R312" s="511" t="str">
        <f>IF(Tabla1[[#This Row],[Insumos]]="","",_xlfn.XLOOKUP(Tabla1[[#This Row],[Insumos]],Tabla10[Insumo],Tabla10[InsumoAbrev],"",0))</f>
        <v/>
      </c>
    </row>
    <row r="313" spans="2:18" x14ac:dyDescent="0.25">
      <c r="B313" s="191" t="str">
        <f>IF('Formulario PPGR3'!$G313="","",CONCATENATE('Formulario PPGR3'!$C313,".",'Formulario PPGR3'!$D313,".",'Formulario PPGR3'!$E313,".",'Formulario PPGR3'!$F313))</f>
        <v/>
      </c>
      <c r="C313" s="191" t="str">
        <f>IF('Formulario PPGR3'!$G313="","",'Formulario PPGR1'!#REF!)</f>
        <v/>
      </c>
      <c r="D313" s="191" t="str">
        <f>IF('Formulario PPGR3'!$G313="","",'Formulario PPGR1'!#REF!)</f>
        <v/>
      </c>
      <c r="E313" s="191" t="str">
        <f>IF('Formulario PPGR3'!$G313="","",'Formulario PPGR1'!#REF!)</f>
        <v/>
      </c>
      <c r="F313" s="191" t="str">
        <f>IF('Formulario PPGR3'!$G313="","",'Formulario PPGR1'!#REF!)</f>
        <v/>
      </c>
      <c r="G313" s="190"/>
      <c r="H313" s="507" t="str" cm="1">
        <f t="array" ref="H313">IF(Tabla1[[#This Row],[Código_Actividad]]="","",_xlfn.XLOOKUP(Tabla1[[#This Row],[Código_Actividad]],CodigoActividad,Tabla2[Actividades Programables Presupuestables],"",0))</f>
        <v/>
      </c>
      <c r="I313" s="508" t="str">
        <f>IFERROR(VLOOKUP('Formulario PPGR3'!$G313,'Formulario PPGR2'!$H$19:$V$286,15,FALSE),"")</f>
        <v/>
      </c>
      <c r="J313" s="513"/>
      <c r="K313" s="512"/>
      <c r="L313" s="509" t="str">
        <f>IF(Tabla1[[#This Row],[Descripción]]="","",_xlfn.XLOOKUP(Tabla1[[#This Row],[Descripción]],Tabla10[Descripción],Tabla10[Unidad de Medida],"",0))</f>
        <v/>
      </c>
      <c r="M313" s="299"/>
      <c r="N313" s="525" t="str">
        <f>IF(Tabla1[[#This Row],[Descripción]]="","",_xlfn.XLOOKUP(Tabla1[[#This Row],[Descripción]],Tabla10[Descripción],Tabla10[Precio Unitario],0))</f>
        <v/>
      </c>
      <c r="O313" s="525" t="str">
        <f>IF(Tabla1[[#This Row],[Cantidad de Insumos]]="","",Tabla1[[#This Row],[Precio Unitario]]*Tabla1[[#This Row],[Cantidad de Insumos]])</f>
        <v/>
      </c>
      <c r="P313" s="510" t="str">
        <f>IF(Tabla1[[#This Row],[Descripción]]="","",_xlfn.XLOOKUP(Tabla1[[#This Row],[Descripción]],Tabla10[Descripción],Tabla10[CODIGO PRESUPUESTARIO],0))</f>
        <v/>
      </c>
      <c r="Q313" s="511"/>
      <c r="R313" s="511" t="str">
        <f>IF(Tabla1[[#This Row],[Insumos]]="","",_xlfn.XLOOKUP(Tabla1[[#This Row],[Insumos]],Tabla10[Insumo],Tabla10[InsumoAbrev],"",0))</f>
        <v/>
      </c>
    </row>
    <row r="314" spans="2:18" x14ac:dyDescent="0.25">
      <c r="B314" s="191" t="str">
        <f>IF('Formulario PPGR3'!$G314="","",CONCATENATE('Formulario PPGR3'!$C314,".",'Formulario PPGR3'!$D314,".",'Formulario PPGR3'!$E314,".",'Formulario PPGR3'!$F314))</f>
        <v/>
      </c>
      <c r="C314" s="191" t="str">
        <f>IF('Formulario PPGR3'!$G314="","",'Formulario PPGR1'!#REF!)</f>
        <v/>
      </c>
      <c r="D314" s="191" t="str">
        <f>IF('Formulario PPGR3'!$G314="","",'Formulario PPGR1'!#REF!)</f>
        <v/>
      </c>
      <c r="E314" s="191" t="str">
        <f>IF('Formulario PPGR3'!$G314="","",'Formulario PPGR1'!#REF!)</f>
        <v/>
      </c>
      <c r="F314" s="191" t="str">
        <f>IF('Formulario PPGR3'!$G314="","",'Formulario PPGR1'!#REF!)</f>
        <v/>
      </c>
      <c r="G314" s="190"/>
      <c r="H314" s="507" t="str" cm="1">
        <f t="array" ref="H314">IF(Tabla1[[#This Row],[Código_Actividad]]="","",_xlfn.XLOOKUP(Tabla1[[#This Row],[Código_Actividad]],CodigoActividad,Tabla2[Actividades Programables Presupuestables],"",0))</f>
        <v/>
      </c>
      <c r="I314" s="508" t="str">
        <f>IFERROR(VLOOKUP('Formulario PPGR3'!$G314,'Formulario PPGR2'!$H$19:$V$286,15,FALSE),"")</f>
        <v/>
      </c>
      <c r="J314" s="513"/>
      <c r="K314" s="512"/>
      <c r="L314" s="509" t="str">
        <f>IF(Tabla1[[#This Row],[Descripción]]="","",_xlfn.XLOOKUP(Tabla1[[#This Row],[Descripción]],Tabla10[Descripción],Tabla10[Unidad de Medida],"",0))</f>
        <v/>
      </c>
      <c r="M314" s="299"/>
      <c r="N314" s="525" t="str">
        <f>IF(Tabla1[[#This Row],[Descripción]]="","",_xlfn.XLOOKUP(Tabla1[[#This Row],[Descripción]],Tabla10[Descripción],Tabla10[Precio Unitario],0))</f>
        <v/>
      </c>
      <c r="O314" s="525" t="str">
        <f>IF(Tabla1[[#This Row],[Cantidad de Insumos]]="","",Tabla1[[#This Row],[Precio Unitario]]*Tabla1[[#This Row],[Cantidad de Insumos]])</f>
        <v/>
      </c>
      <c r="P314" s="510" t="str">
        <f>IF(Tabla1[[#This Row],[Descripción]]="","",_xlfn.XLOOKUP(Tabla1[[#This Row],[Descripción]],Tabla10[Descripción],Tabla10[CODIGO PRESUPUESTARIO],0))</f>
        <v/>
      </c>
      <c r="Q314" s="511"/>
      <c r="R314" s="511" t="str">
        <f>IF(Tabla1[[#This Row],[Insumos]]="","",_xlfn.XLOOKUP(Tabla1[[#This Row],[Insumos]],Tabla10[Insumo],Tabla10[InsumoAbrev],"",0))</f>
        <v/>
      </c>
    </row>
    <row r="315" spans="2:18" x14ac:dyDescent="0.25">
      <c r="B315" s="191" t="str">
        <f>IF('Formulario PPGR3'!$G315="","",CONCATENATE('Formulario PPGR3'!$C315,".",'Formulario PPGR3'!$D315,".",'Formulario PPGR3'!$E315,".",'Formulario PPGR3'!$F315))</f>
        <v/>
      </c>
      <c r="C315" s="191" t="str">
        <f>IF('Formulario PPGR3'!$G315="","",'Formulario PPGR1'!#REF!)</f>
        <v/>
      </c>
      <c r="D315" s="191" t="str">
        <f>IF('Formulario PPGR3'!$G315="","",'Formulario PPGR1'!#REF!)</f>
        <v/>
      </c>
      <c r="E315" s="191" t="str">
        <f>IF('Formulario PPGR3'!$G315="","",'Formulario PPGR1'!#REF!)</f>
        <v/>
      </c>
      <c r="F315" s="191" t="str">
        <f>IF('Formulario PPGR3'!$G315="","",'Formulario PPGR1'!#REF!)</f>
        <v/>
      </c>
      <c r="G315" s="190"/>
      <c r="H315" s="507" t="str" cm="1">
        <f t="array" ref="H315">IF(Tabla1[[#This Row],[Código_Actividad]]="","",_xlfn.XLOOKUP(Tabla1[[#This Row],[Código_Actividad]],CodigoActividad,Tabla2[Actividades Programables Presupuestables],"",0))</f>
        <v/>
      </c>
      <c r="I315" s="508" t="str">
        <f>IFERROR(VLOOKUP('Formulario PPGR3'!$G315,'Formulario PPGR2'!$H$19:$V$286,15,FALSE),"")</f>
        <v/>
      </c>
      <c r="J315" s="513"/>
      <c r="K315" s="512"/>
      <c r="L315" s="509" t="str">
        <f>IF(Tabla1[[#This Row],[Descripción]]="","",_xlfn.XLOOKUP(Tabla1[[#This Row],[Descripción]],Tabla10[Descripción],Tabla10[Unidad de Medida],"",0))</f>
        <v/>
      </c>
      <c r="M315" s="299"/>
      <c r="N315" s="525" t="str">
        <f>IF(Tabla1[[#This Row],[Descripción]]="","",_xlfn.XLOOKUP(Tabla1[[#This Row],[Descripción]],Tabla10[Descripción],Tabla10[Precio Unitario],0))</f>
        <v/>
      </c>
      <c r="O315" s="525" t="str">
        <f>IF(Tabla1[[#This Row],[Cantidad de Insumos]]="","",Tabla1[[#This Row],[Precio Unitario]]*Tabla1[[#This Row],[Cantidad de Insumos]])</f>
        <v/>
      </c>
      <c r="P315" s="510" t="str">
        <f>IF(Tabla1[[#This Row],[Descripción]]="","",_xlfn.XLOOKUP(Tabla1[[#This Row],[Descripción]],Tabla10[Descripción],Tabla10[CODIGO PRESUPUESTARIO],0))</f>
        <v/>
      </c>
      <c r="Q315" s="511"/>
      <c r="R315" s="511" t="str">
        <f>IF(Tabla1[[#This Row],[Insumos]]="","",_xlfn.XLOOKUP(Tabla1[[#This Row],[Insumos]],Tabla10[Insumo],Tabla10[InsumoAbrev],"",0))</f>
        <v/>
      </c>
    </row>
    <row r="316" spans="2:18" x14ac:dyDescent="0.25">
      <c r="B316" s="191" t="str">
        <f>IF('Formulario PPGR3'!$G316="","",CONCATENATE('Formulario PPGR3'!$C316,".",'Formulario PPGR3'!$D316,".",'Formulario PPGR3'!$E316,".",'Formulario PPGR3'!$F316))</f>
        <v/>
      </c>
      <c r="C316" s="191" t="str">
        <f>IF('Formulario PPGR3'!$G316="","",'Formulario PPGR1'!#REF!)</f>
        <v/>
      </c>
      <c r="D316" s="191" t="str">
        <f>IF('Formulario PPGR3'!$G316="","",'Formulario PPGR1'!#REF!)</f>
        <v/>
      </c>
      <c r="E316" s="191" t="str">
        <f>IF('Formulario PPGR3'!$G316="","",'Formulario PPGR1'!#REF!)</f>
        <v/>
      </c>
      <c r="F316" s="191" t="str">
        <f>IF('Formulario PPGR3'!$G316="","",'Formulario PPGR1'!#REF!)</f>
        <v/>
      </c>
      <c r="G316" s="190"/>
      <c r="H316" s="507" t="str" cm="1">
        <f t="array" ref="H316">IF(Tabla1[[#This Row],[Código_Actividad]]="","",_xlfn.XLOOKUP(Tabla1[[#This Row],[Código_Actividad]],CodigoActividad,Tabla2[Actividades Programables Presupuestables],"",0))</f>
        <v/>
      </c>
      <c r="I316" s="508" t="str">
        <f>IFERROR(VLOOKUP('Formulario PPGR3'!$G316,'Formulario PPGR2'!$H$19:$V$286,15,FALSE),"")</f>
        <v/>
      </c>
      <c r="J316" s="513"/>
      <c r="K316" s="512"/>
      <c r="L316" s="509" t="str">
        <f>IF(Tabla1[[#This Row],[Descripción]]="","",_xlfn.XLOOKUP(Tabla1[[#This Row],[Descripción]],Tabla10[Descripción],Tabla10[Unidad de Medida],"",0))</f>
        <v/>
      </c>
      <c r="M316" s="299"/>
      <c r="N316" s="525" t="str">
        <f>IF(Tabla1[[#This Row],[Descripción]]="","",_xlfn.XLOOKUP(Tabla1[[#This Row],[Descripción]],Tabla10[Descripción],Tabla10[Precio Unitario],0))</f>
        <v/>
      </c>
      <c r="O316" s="525" t="str">
        <f>IF(Tabla1[[#This Row],[Cantidad de Insumos]]="","",Tabla1[[#This Row],[Precio Unitario]]*Tabla1[[#This Row],[Cantidad de Insumos]])</f>
        <v/>
      </c>
      <c r="P316" s="510" t="str">
        <f>IF(Tabla1[[#This Row],[Descripción]]="","",_xlfn.XLOOKUP(Tabla1[[#This Row],[Descripción]],Tabla10[Descripción],Tabla10[CODIGO PRESUPUESTARIO],0))</f>
        <v/>
      </c>
      <c r="Q316" s="511"/>
      <c r="R316" s="511" t="str">
        <f>IF(Tabla1[[#This Row],[Insumos]]="","",_xlfn.XLOOKUP(Tabla1[[#This Row],[Insumos]],Tabla10[Insumo],Tabla10[InsumoAbrev],"",0))</f>
        <v/>
      </c>
    </row>
    <row r="317" spans="2:18" x14ac:dyDescent="0.25">
      <c r="B317" s="191" t="str">
        <f>IF('Formulario PPGR3'!$G317="","",CONCATENATE('Formulario PPGR3'!$C317,".",'Formulario PPGR3'!$D317,".",'Formulario PPGR3'!$E317,".",'Formulario PPGR3'!$F317))</f>
        <v/>
      </c>
      <c r="C317" s="191" t="str">
        <f>IF('Formulario PPGR3'!$G317="","",'Formulario PPGR1'!#REF!)</f>
        <v/>
      </c>
      <c r="D317" s="191" t="str">
        <f>IF('Formulario PPGR3'!$G317="","",'Formulario PPGR1'!#REF!)</f>
        <v/>
      </c>
      <c r="E317" s="191" t="str">
        <f>IF('Formulario PPGR3'!$G317="","",'Formulario PPGR1'!#REF!)</f>
        <v/>
      </c>
      <c r="F317" s="191" t="str">
        <f>IF('Formulario PPGR3'!$G317="","",'Formulario PPGR1'!#REF!)</f>
        <v/>
      </c>
      <c r="G317" s="190"/>
      <c r="H317" s="507" t="str" cm="1">
        <f t="array" ref="H317">IF(Tabla1[[#This Row],[Código_Actividad]]="","",_xlfn.XLOOKUP(Tabla1[[#This Row],[Código_Actividad]],CodigoActividad,Tabla2[Actividades Programables Presupuestables],"",0))</f>
        <v/>
      </c>
      <c r="I317" s="508" t="str">
        <f>IFERROR(VLOOKUP('Formulario PPGR3'!$G317,'Formulario PPGR2'!$H$19:$V$286,15,FALSE),"")</f>
        <v/>
      </c>
      <c r="J317" s="513"/>
      <c r="K317" s="512"/>
      <c r="L317" s="509" t="str">
        <f>IF(Tabla1[[#This Row],[Descripción]]="","",_xlfn.XLOOKUP(Tabla1[[#This Row],[Descripción]],Tabla10[Descripción],Tabla10[Unidad de Medida],"",0))</f>
        <v/>
      </c>
      <c r="M317" s="299"/>
      <c r="N317" s="525" t="str">
        <f>IF(Tabla1[[#This Row],[Descripción]]="","",_xlfn.XLOOKUP(Tabla1[[#This Row],[Descripción]],Tabla10[Descripción],Tabla10[Precio Unitario],0))</f>
        <v/>
      </c>
      <c r="O317" s="525" t="str">
        <f>IF(Tabla1[[#This Row],[Cantidad de Insumos]]="","",Tabla1[[#This Row],[Precio Unitario]]*Tabla1[[#This Row],[Cantidad de Insumos]])</f>
        <v/>
      </c>
      <c r="P317" s="510" t="str">
        <f>IF(Tabla1[[#This Row],[Descripción]]="","",_xlfn.XLOOKUP(Tabla1[[#This Row],[Descripción]],Tabla10[Descripción],Tabla10[CODIGO PRESUPUESTARIO],0))</f>
        <v/>
      </c>
      <c r="Q317" s="511"/>
      <c r="R317" s="511" t="str">
        <f>IF(Tabla1[[#This Row],[Insumos]]="","",_xlfn.XLOOKUP(Tabla1[[#This Row],[Insumos]],Tabla10[Insumo],Tabla10[InsumoAbrev],"",0))</f>
        <v/>
      </c>
    </row>
    <row r="318" spans="2:18" x14ac:dyDescent="0.25">
      <c r="B318" s="191" t="str">
        <f>IF('Formulario PPGR3'!$G318="","",CONCATENATE('Formulario PPGR3'!$C318,".",'Formulario PPGR3'!$D318,".",'Formulario PPGR3'!$E318,".",'Formulario PPGR3'!$F318))</f>
        <v/>
      </c>
      <c r="C318" s="191" t="str">
        <f>IF('Formulario PPGR3'!$G318="","",'Formulario PPGR1'!#REF!)</f>
        <v/>
      </c>
      <c r="D318" s="191" t="str">
        <f>IF('Formulario PPGR3'!$G318="","",'Formulario PPGR1'!#REF!)</f>
        <v/>
      </c>
      <c r="E318" s="191" t="str">
        <f>IF('Formulario PPGR3'!$G318="","",'Formulario PPGR1'!#REF!)</f>
        <v/>
      </c>
      <c r="F318" s="191" t="str">
        <f>IF('Formulario PPGR3'!$G318="","",'Formulario PPGR1'!#REF!)</f>
        <v/>
      </c>
      <c r="G318" s="190"/>
      <c r="H318" s="507" t="str" cm="1">
        <f t="array" ref="H318">IF(Tabla1[[#This Row],[Código_Actividad]]="","",_xlfn.XLOOKUP(Tabla1[[#This Row],[Código_Actividad]],CodigoActividad,Tabla2[Actividades Programables Presupuestables],"",0))</f>
        <v/>
      </c>
      <c r="I318" s="508" t="str">
        <f>IFERROR(VLOOKUP('Formulario PPGR3'!$G318,'Formulario PPGR2'!$H$19:$V$286,15,FALSE),"")</f>
        <v/>
      </c>
      <c r="J318" s="513"/>
      <c r="K318" s="512"/>
      <c r="L318" s="509" t="str">
        <f>IF(Tabla1[[#This Row],[Descripción]]="","",_xlfn.XLOOKUP(Tabla1[[#This Row],[Descripción]],Tabla10[Descripción],Tabla10[Unidad de Medida],"",0))</f>
        <v/>
      </c>
      <c r="M318" s="299"/>
      <c r="N318" s="525" t="str">
        <f>IF(Tabla1[[#This Row],[Descripción]]="","",_xlfn.XLOOKUP(Tabla1[[#This Row],[Descripción]],Tabla10[Descripción],Tabla10[Precio Unitario],0))</f>
        <v/>
      </c>
      <c r="O318" s="525" t="str">
        <f>IF(Tabla1[[#This Row],[Cantidad de Insumos]]="","",Tabla1[[#This Row],[Precio Unitario]]*Tabla1[[#This Row],[Cantidad de Insumos]])</f>
        <v/>
      </c>
      <c r="P318" s="510" t="str">
        <f>IF(Tabla1[[#This Row],[Descripción]]="","",_xlfn.XLOOKUP(Tabla1[[#This Row],[Descripción]],Tabla10[Descripción],Tabla10[CODIGO PRESUPUESTARIO],0))</f>
        <v/>
      </c>
      <c r="Q318" s="511"/>
      <c r="R318" s="511" t="str">
        <f>IF(Tabla1[[#This Row],[Insumos]]="","",_xlfn.XLOOKUP(Tabla1[[#This Row],[Insumos]],Tabla10[Insumo],Tabla10[InsumoAbrev],"",0))</f>
        <v/>
      </c>
    </row>
    <row r="319" spans="2:18" x14ac:dyDescent="0.25">
      <c r="B319" s="191" t="str">
        <f>IF('Formulario PPGR3'!$G319="","",CONCATENATE('Formulario PPGR3'!$C319,".",'Formulario PPGR3'!$D319,".",'Formulario PPGR3'!$E319,".",'Formulario PPGR3'!$F319))</f>
        <v/>
      </c>
      <c r="C319" s="191" t="str">
        <f>IF('Formulario PPGR3'!$G319="","",'Formulario PPGR1'!#REF!)</f>
        <v/>
      </c>
      <c r="D319" s="191" t="str">
        <f>IF('Formulario PPGR3'!$G319="","",'Formulario PPGR1'!#REF!)</f>
        <v/>
      </c>
      <c r="E319" s="191" t="str">
        <f>IF('Formulario PPGR3'!$G319="","",'Formulario PPGR1'!#REF!)</f>
        <v/>
      </c>
      <c r="F319" s="191" t="str">
        <f>IF('Formulario PPGR3'!$G319="","",'Formulario PPGR1'!#REF!)</f>
        <v/>
      </c>
      <c r="G319" s="190"/>
      <c r="H319" s="507" t="str" cm="1">
        <f t="array" ref="H319">IF(Tabla1[[#This Row],[Código_Actividad]]="","",_xlfn.XLOOKUP(Tabla1[[#This Row],[Código_Actividad]],CodigoActividad,Tabla2[Actividades Programables Presupuestables],"",0))</f>
        <v/>
      </c>
      <c r="I319" s="508" t="str">
        <f>IFERROR(VLOOKUP('Formulario PPGR3'!$G319,'Formulario PPGR2'!$H$19:$V$286,15,FALSE),"")</f>
        <v/>
      </c>
      <c r="J319" s="513"/>
      <c r="K319" s="512"/>
      <c r="L319" s="509" t="str">
        <f>IF(Tabla1[[#This Row],[Descripción]]="","",_xlfn.XLOOKUP(Tabla1[[#This Row],[Descripción]],Tabla10[Descripción],Tabla10[Unidad de Medida],"",0))</f>
        <v/>
      </c>
      <c r="M319" s="299"/>
      <c r="N319" s="525" t="str">
        <f>IF(Tabla1[[#This Row],[Descripción]]="","",_xlfn.XLOOKUP(Tabla1[[#This Row],[Descripción]],Tabla10[Descripción],Tabla10[Precio Unitario],0))</f>
        <v/>
      </c>
      <c r="O319" s="525" t="str">
        <f>IF(Tabla1[[#This Row],[Cantidad de Insumos]]="","",Tabla1[[#This Row],[Precio Unitario]]*Tabla1[[#This Row],[Cantidad de Insumos]])</f>
        <v/>
      </c>
      <c r="P319" s="510" t="str">
        <f>IF(Tabla1[[#This Row],[Descripción]]="","",_xlfn.XLOOKUP(Tabla1[[#This Row],[Descripción]],Tabla10[Descripción],Tabla10[CODIGO PRESUPUESTARIO],0))</f>
        <v/>
      </c>
      <c r="Q319" s="511"/>
      <c r="R319" s="511" t="str">
        <f>IF(Tabla1[[#This Row],[Insumos]]="","",_xlfn.XLOOKUP(Tabla1[[#This Row],[Insumos]],Tabla10[Insumo],Tabla10[InsumoAbrev],"",0))</f>
        <v/>
      </c>
    </row>
    <row r="320" spans="2:18" x14ac:dyDescent="0.25">
      <c r="B320" s="191" t="str">
        <f>IF('Formulario PPGR3'!$G320="","",CONCATENATE('Formulario PPGR3'!$C320,".",'Formulario PPGR3'!$D320,".",'Formulario PPGR3'!$E320,".",'Formulario PPGR3'!$F320))</f>
        <v/>
      </c>
      <c r="C320" s="191" t="str">
        <f>IF('Formulario PPGR3'!$G320="","",'Formulario PPGR1'!#REF!)</f>
        <v/>
      </c>
      <c r="D320" s="191" t="str">
        <f>IF('Formulario PPGR3'!$G320="","",'Formulario PPGR1'!#REF!)</f>
        <v/>
      </c>
      <c r="E320" s="191" t="str">
        <f>IF('Formulario PPGR3'!$G320="","",'Formulario PPGR1'!#REF!)</f>
        <v/>
      </c>
      <c r="F320" s="191" t="str">
        <f>IF('Formulario PPGR3'!$G320="","",'Formulario PPGR1'!#REF!)</f>
        <v/>
      </c>
      <c r="G320" s="190"/>
      <c r="H320" s="507" t="str" cm="1">
        <f t="array" ref="H320">IF(Tabla1[[#This Row],[Código_Actividad]]="","",_xlfn.XLOOKUP(Tabla1[[#This Row],[Código_Actividad]],CodigoActividad,Tabla2[Actividades Programables Presupuestables],"",0))</f>
        <v/>
      </c>
      <c r="I320" s="508" t="str">
        <f>IFERROR(VLOOKUP('Formulario PPGR3'!$G320,'Formulario PPGR2'!$H$19:$V$286,15,FALSE),"")</f>
        <v/>
      </c>
      <c r="J320" s="513"/>
      <c r="K320" s="512"/>
      <c r="L320" s="509" t="str">
        <f>IF(Tabla1[[#This Row],[Descripción]]="","",_xlfn.XLOOKUP(Tabla1[[#This Row],[Descripción]],Tabla10[Descripción],Tabla10[Unidad de Medida],"",0))</f>
        <v/>
      </c>
      <c r="M320" s="299"/>
      <c r="N320" s="525" t="str">
        <f>IF(Tabla1[[#This Row],[Descripción]]="","",_xlfn.XLOOKUP(Tabla1[[#This Row],[Descripción]],Tabla10[Descripción],Tabla10[Precio Unitario],0))</f>
        <v/>
      </c>
      <c r="O320" s="525" t="str">
        <f>IF(Tabla1[[#This Row],[Cantidad de Insumos]]="","",Tabla1[[#This Row],[Precio Unitario]]*Tabla1[[#This Row],[Cantidad de Insumos]])</f>
        <v/>
      </c>
      <c r="P320" s="510" t="str">
        <f>IF(Tabla1[[#This Row],[Descripción]]="","",_xlfn.XLOOKUP(Tabla1[[#This Row],[Descripción]],Tabla10[Descripción],Tabla10[CODIGO PRESUPUESTARIO],0))</f>
        <v/>
      </c>
      <c r="Q320" s="511"/>
      <c r="R320" s="511" t="str">
        <f>IF(Tabla1[[#This Row],[Insumos]]="","",_xlfn.XLOOKUP(Tabla1[[#This Row],[Insumos]],Tabla10[Insumo],Tabla10[InsumoAbrev],"",0))</f>
        <v/>
      </c>
    </row>
    <row r="321" spans="2:18" x14ac:dyDescent="0.25">
      <c r="B321" s="191" t="str">
        <f>IF('Formulario PPGR3'!$G321="","",CONCATENATE('Formulario PPGR3'!$C321,".",'Formulario PPGR3'!$D321,".",'Formulario PPGR3'!$E321,".",'Formulario PPGR3'!$F321))</f>
        <v/>
      </c>
      <c r="C321" s="191" t="str">
        <f>IF('Formulario PPGR3'!$G321="","",'Formulario PPGR1'!#REF!)</f>
        <v/>
      </c>
      <c r="D321" s="191" t="str">
        <f>IF('Formulario PPGR3'!$G321="","",'Formulario PPGR1'!#REF!)</f>
        <v/>
      </c>
      <c r="E321" s="191" t="str">
        <f>IF('Formulario PPGR3'!$G321="","",'Formulario PPGR1'!#REF!)</f>
        <v/>
      </c>
      <c r="F321" s="191" t="str">
        <f>IF('Formulario PPGR3'!$G321="","",'Formulario PPGR1'!#REF!)</f>
        <v/>
      </c>
      <c r="G321" s="190"/>
      <c r="H321" s="507" t="str" cm="1">
        <f t="array" ref="H321">IF(Tabla1[[#This Row],[Código_Actividad]]="","",_xlfn.XLOOKUP(Tabla1[[#This Row],[Código_Actividad]],CodigoActividad,Tabla2[Actividades Programables Presupuestables],"",0))</f>
        <v/>
      </c>
      <c r="I321" s="508" t="str">
        <f>IFERROR(VLOOKUP('Formulario PPGR3'!$G321,'Formulario PPGR2'!$H$19:$V$286,15,FALSE),"")</f>
        <v/>
      </c>
      <c r="J321" s="513"/>
      <c r="K321" s="512"/>
      <c r="L321" s="509" t="str">
        <f>IF(Tabla1[[#This Row],[Descripción]]="","",_xlfn.XLOOKUP(Tabla1[[#This Row],[Descripción]],Tabla10[Descripción],Tabla10[Unidad de Medida],"",0))</f>
        <v/>
      </c>
      <c r="M321" s="299"/>
      <c r="N321" s="525" t="str">
        <f>IF(Tabla1[[#This Row],[Descripción]]="","",_xlfn.XLOOKUP(Tabla1[[#This Row],[Descripción]],Tabla10[Descripción],Tabla10[Precio Unitario],0))</f>
        <v/>
      </c>
      <c r="O321" s="525" t="str">
        <f>IF(Tabla1[[#This Row],[Cantidad de Insumos]]="","",Tabla1[[#This Row],[Precio Unitario]]*Tabla1[[#This Row],[Cantidad de Insumos]])</f>
        <v/>
      </c>
      <c r="P321" s="510" t="str">
        <f>IF(Tabla1[[#This Row],[Descripción]]="","",_xlfn.XLOOKUP(Tabla1[[#This Row],[Descripción]],Tabla10[Descripción],Tabla10[CODIGO PRESUPUESTARIO],0))</f>
        <v/>
      </c>
      <c r="Q321" s="511"/>
      <c r="R321" s="511" t="str">
        <f>IF(Tabla1[[#This Row],[Insumos]]="","",_xlfn.XLOOKUP(Tabla1[[#This Row],[Insumos]],Tabla10[Insumo],Tabla10[InsumoAbrev],"",0))</f>
        <v/>
      </c>
    </row>
    <row r="322" spans="2:18" x14ac:dyDescent="0.25">
      <c r="B322" s="191" t="str">
        <f>IF('Formulario PPGR3'!$G322="","",CONCATENATE('Formulario PPGR3'!$C322,".",'Formulario PPGR3'!$D322,".",'Formulario PPGR3'!$E322,".",'Formulario PPGR3'!$F322))</f>
        <v/>
      </c>
      <c r="C322" s="191" t="str">
        <f>IF('Formulario PPGR3'!$G322="","",'Formulario PPGR1'!#REF!)</f>
        <v/>
      </c>
      <c r="D322" s="191" t="str">
        <f>IF('Formulario PPGR3'!$G322="","",'Formulario PPGR1'!#REF!)</f>
        <v/>
      </c>
      <c r="E322" s="191" t="str">
        <f>IF('Formulario PPGR3'!$G322="","",'Formulario PPGR1'!#REF!)</f>
        <v/>
      </c>
      <c r="F322" s="191" t="str">
        <f>IF('Formulario PPGR3'!$G322="","",'Formulario PPGR1'!#REF!)</f>
        <v/>
      </c>
      <c r="G322" s="190"/>
      <c r="H322" s="507" t="str" cm="1">
        <f t="array" ref="H322">IF(Tabla1[[#This Row],[Código_Actividad]]="","",_xlfn.XLOOKUP(Tabla1[[#This Row],[Código_Actividad]],CodigoActividad,Tabla2[Actividades Programables Presupuestables],"",0))</f>
        <v/>
      </c>
      <c r="I322" s="508" t="str">
        <f>IFERROR(VLOOKUP('Formulario PPGR3'!$G322,'Formulario PPGR2'!$H$19:$V$286,15,FALSE),"")</f>
        <v/>
      </c>
      <c r="J322" s="513"/>
      <c r="K322" s="512"/>
      <c r="L322" s="509" t="str">
        <f>IF(Tabla1[[#This Row],[Descripción]]="","",_xlfn.XLOOKUP(Tabla1[[#This Row],[Descripción]],Tabla10[Descripción],Tabla10[Unidad de Medida],"",0))</f>
        <v/>
      </c>
      <c r="M322" s="299"/>
      <c r="N322" s="525" t="str">
        <f>IF(Tabla1[[#This Row],[Descripción]]="","",_xlfn.XLOOKUP(Tabla1[[#This Row],[Descripción]],Tabla10[Descripción],Tabla10[Precio Unitario],0))</f>
        <v/>
      </c>
      <c r="O322" s="525" t="str">
        <f>IF(Tabla1[[#This Row],[Cantidad de Insumos]]="","",Tabla1[[#This Row],[Precio Unitario]]*Tabla1[[#This Row],[Cantidad de Insumos]])</f>
        <v/>
      </c>
      <c r="P322" s="510" t="str">
        <f>IF(Tabla1[[#This Row],[Descripción]]="","",_xlfn.XLOOKUP(Tabla1[[#This Row],[Descripción]],Tabla10[Descripción],Tabla10[CODIGO PRESUPUESTARIO],0))</f>
        <v/>
      </c>
      <c r="Q322" s="511"/>
      <c r="R322" s="511" t="str">
        <f>IF(Tabla1[[#This Row],[Insumos]]="","",_xlfn.XLOOKUP(Tabla1[[#This Row],[Insumos]],Tabla10[Insumo],Tabla10[InsumoAbrev],"",0))</f>
        <v/>
      </c>
    </row>
    <row r="323" spans="2:18" x14ac:dyDescent="0.25">
      <c r="B323" s="191" t="str">
        <f>IF('Formulario PPGR3'!$G323="","",CONCATENATE('Formulario PPGR3'!$C323,".",'Formulario PPGR3'!$D323,".",'Formulario PPGR3'!$E323,".",'Formulario PPGR3'!$F323))</f>
        <v/>
      </c>
      <c r="C323" s="191" t="str">
        <f>IF('Formulario PPGR3'!$G323="","",'Formulario PPGR1'!#REF!)</f>
        <v/>
      </c>
      <c r="D323" s="191" t="str">
        <f>IF('Formulario PPGR3'!$G323="","",'Formulario PPGR1'!#REF!)</f>
        <v/>
      </c>
      <c r="E323" s="191" t="str">
        <f>IF('Formulario PPGR3'!$G323="","",'Formulario PPGR1'!#REF!)</f>
        <v/>
      </c>
      <c r="F323" s="191" t="str">
        <f>IF('Formulario PPGR3'!$G323="","",'Formulario PPGR1'!#REF!)</f>
        <v/>
      </c>
      <c r="G323" s="190"/>
      <c r="H323" s="507" t="str" cm="1">
        <f t="array" ref="H323">IF(Tabla1[[#This Row],[Código_Actividad]]="","",_xlfn.XLOOKUP(Tabla1[[#This Row],[Código_Actividad]],CodigoActividad,Tabla2[Actividades Programables Presupuestables],"",0))</f>
        <v/>
      </c>
      <c r="I323" s="508" t="str">
        <f>IFERROR(VLOOKUP('Formulario PPGR3'!$G323,'Formulario PPGR2'!$H$19:$V$286,15,FALSE),"")</f>
        <v/>
      </c>
      <c r="J323" s="513"/>
      <c r="K323" s="512"/>
      <c r="L323" s="509" t="str">
        <f>IF(Tabla1[[#This Row],[Descripción]]="","",_xlfn.XLOOKUP(Tabla1[[#This Row],[Descripción]],Tabla10[Descripción],Tabla10[Unidad de Medida],"",0))</f>
        <v/>
      </c>
      <c r="M323" s="299"/>
      <c r="N323" s="525" t="str">
        <f>IF(Tabla1[[#This Row],[Descripción]]="","",_xlfn.XLOOKUP(Tabla1[[#This Row],[Descripción]],Tabla10[Descripción],Tabla10[Precio Unitario],0))</f>
        <v/>
      </c>
      <c r="O323" s="525" t="str">
        <f>IF(Tabla1[[#This Row],[Cantidad de Insumos]]="","",Tabla1[[#This Row],[Precio Unitario]]*Tabla1[[#This Row],[Cantidad de Insumos]])</f>
        <v/>
      </c>
      <c r="P323" s="510" t="str">
        <f>IF(Tabla1[[#This Row],[Descripción]]="","",_xlfn.XLOOKUP(Tabla1[[#This Row],[Descripción]],Tabla10[Descripción],Tabla10[CODIGO PRESUPUESTARIO],0))</f>
        <v/>
      </c>
      <c r="Q323" s="511"/>
      <c r="R323" s="511" t="str">
        <f>IF(Tabla1[[#This Row],[Insumos]]="","",_xlfn.XLOOKUP(Tabla1[[#This Row],[Insumos]],Tabla10[Insumo],Tabla10[InsumoAbrev],"",0))</f>
        <v/>
      </c>
    </row>
    <row r="324" spans="2:18" x14ac:dyDescent="0.25">
      <c r="B324" s="191" t="str">
        <f>IF('Formulario PPGR3'!$G324="","",CONCATENATE('Formulario PPGR3'!$C324,".",'Formulario PPGR3'!$D324,".",'Formulario PPGR3'!$E324,".",'Formulario PPGR3'!$F324))</f>
        <v/>
      </c>
      <c r="C324" s="191" t="str">
        <f>IF('Formulario PPGR3'!$G324="","",'Formulario PPGR1'!#REF!)</f>
        <v/>
      </c>
      <c r="D324" s="191" t="str">
        <f>IF('Formulario PPGR3'!$G324="","",'Formulario PPGR1'!#REF!)</f>
        <v/>
      </c>
      <c r="E324" s="191" t="str">
        <f>IF('Formulario PPGR3'!$G324="","",'Formulario PPGR1'!#REF!)</f>
        <v/>
      </c>
      <c r="F324" s="191" t="str">
        <f>IF('Formulario PPGR3'!$G324="","",'Formulario PPGR1'!#REF!)</f>
        <v/>
      </c>
      <c r="G324" s="190"/>
      <c r="H324" s="507" t="str" cm="1">
        <f t="array" ref="H324">IF(Tabla1[[#This Row],[Código_Actividad]]="","",_xlfn.XLOOKUP(Tabla1[[#This Row],[Código_Actividad]],CodigoActividad,Tabla2[Actividades Programables Presupuestables],"",0))</f>
        <v/>
      </c>
      <c r="I324" s="508" t="str">
        <f>IFERROR(VLOOKUP('Formulario PPGR3'!$G324,'Formulario PPGR2'!$H$19:$V$286,15,FALSE),"")</f>
        <v/>
      </c>
      <c r="J324" s="513"/>
      <c r="K324" s="512"/>
      <c r="L324" s="509" t="str">
        <f>IF(Tabla1[[#This Row],[Descripción]]="","",_xlfn.XLOOKUP(Tabla1[[#This Row],[Descripción]],Tabla10[Descripción],Tabla10[Unidad de Medida],"",0))</f>
        <v/>
      </c>
      <c r="M324" s="299"/>
      <c r="N324" s="525" t="str">
        <f>IF(Tabla1[[#This Row],[Descripción]]="","",_xlfn.XLOOKUP(Tabla1[[#This Row],[Descripción]],Tabla10[Descripción],Tabla10[Precio Unitario],0))</f>
        <v/>
      </c>
      <c r="O324" s="525" t="str">
        <f>IF(Tabla1[[#This Row],[Cantidad de Insumos]]="","",Tabla1[[#This Row],[Precio Unitario]]*Tabla1[[#This Row],[Cantidad de Insumos]])</f>
        <v/>
      </c>
      <c r="P324" s="510" t="str">
        <f>IF(Tabla1[[#This Row],[Descripción]]="","",_xlfn.XLOOKUP(Tabla1[[#This Row],[Descripción]],Tabla10[Descripción],Tabla10[CODIGO PRESUPUESTARIO],0))</f>
        <v/>
      </c>
      <c r="Q324" s="511"/>
      <c r="R324" s="511" t="str">
        <f>IF(Tabla1[[#This Row],[Insumos]]="","",_xlfn.XLOOKUP(Tabla1[[#This Row],[Insumos]],Tabla10[Insumo],Tabla10[InsumoAbrev],"",0))</f>
        <v/>
      </c>
    </row>
    <row r="325" spans="2:18" x14ac:dyDescent="0.25">
      <c r="B325" s="191" t="str">
        <f>IF('Formulario PPGR3'!$G325="","",CONCATENATE('Formulario PPGR3'!$C325,".",'Formulario PPGR3'!$D325,".",'Formulario PPGR3'!$E325,".",'Formulario PPGR3'!$F325))</f>
        <v/>
      </c>
      <c r="C325" s="191" t="str">
        <f>IF('Formulario PPGR3'!$G325="","",'Formulario PPGR1'!#REF!)</f>
        <v/>
      </c>
      <c r="D325" s="191" t="str">
        <f>IF('Formulario PPGR3'!$G325="","",'Formulario PPGR1'!#REF!)</f>
        <v/>
      </c>
      <c r="E325" s="191" t="str">
        <f>IF('Formulario PPGR3'!$G325="","",'Formulario PPGR1'!#REF!)</f>
        <v/>
      </c>
      <c r="F325" s="191" t="str">
        <f>IF('Formulario PPGR3'!$G325="","",'Formulario PPGR1'!#REF!)</f>
        <v/>
      </c>
      <c r="G325" s="190"/>
      <c r="H325" s="507" t="str" cm="1">
        <f t="array" ref="H325">IF(Tabla1[[#This Row],[Código_Actividad]]="","",_xlfn.XLOOKUP(Tabla1[[#This Row],[Código_Actividad]],CodigoActividad,Tabla2[Actividades Programables Presupuestables],"",0))</f>
        <v/>
      </c>
      <c r="I325" s="508" t="str">
        <f>IFERROR(VLOOKUP('Formulario PPGR3'!$G325,'Formulario PPGR2'!$H$19:$V$286,15,FALSE),"")</f>
        <v/>
      </c>
      <c r="J325" s="513"/>
      <c r="K325" s="512"/>
      <c r="L325" s="509" t="str">
        <f>IF(Tabla1[[#This Row],[Descripción]]="","",_xlfn.XLOOKUP(Tabla1[[#This Row],[Descripción]],Tabla10[Descripción],Tabla10[Unidad de Medida],"",0))</f>
        <v/>
      </c>
      <c r="M325" s="299"/>
      <c r="N325" s="525" t="str">
        <f>IF(Tabla1[[#This Row],[Descripción]]="","",_xlfn.XLOOKUP(Tabla1[[#This Row],[Descripción]],Tabla10[Descripción],Tabla10[Precio Unitario],0))</f>
        <v/>
      </c>
      <c r="O325" s="525" t="str">
        <f>IF(Tabla1[[#This Row],[Cantidad de Insumos]]="","",Tabla1[[#This Row],[Precio Unitario]]*Tabla1[[#This Row],[Cantidad de Insumos]])</f>
        <v/>
      </c>
      <c r="P325" s="510" t="str">
        <f>IF(Tabla1[[#This Row],[Descripción]]="","",_xlfn.XLOOKUP(Tabla1[[#This Row],[Descripción]],Tabla10[Descripción],Tabla10[CODIGO PRESUPUESTARIO],0))</f>
        <v/>
      </c>
      <c r="Q325" s="511"/>
      <c r="R325" s="511" t="str">
        <f>IF(Tabla1[[#This Row],[Insumos]]="","",_xlfn.XLOOKUP(Tabla1[[#This Row],[Insumos]],Tabla10[Insumo],Tabla10[InsumoAbrev],"",0))</f>
        <v/>
      </c>
    </row>
    <row r="326" spans="2:18" x14ac:dyDescent="0.25">
      <c r="B326" s="191" t="str">
        <f>IF('Formulario PPGR3'!$G326="","",CONCATENATE('Formulario PPGR3'!$C326,".",'Formulario PPGR3'!$D326,".",'Formulario PPGR3'!$E326,".",'Formulario PPGR3'!$F326))</f>
        <v/>
      </c>
      <c r="C326" s="191" t="str">
        <f>IF('Formulario PPGR3'!$G326="","",'Formulario PPGR1'!#REF!)</f>
        <v/>
      </c>
      <c r="D326" s="191" t="str">
        <f>IF('Formulario PPGR3'!$G326="","",'Formulario PPGR1'!#REF!)</f>
        <v/>
      </c>
      <c r="E326" s="191" t="str">
        <f>IF('Formulario PPGR3'!$G326="","",'Formulario PPGR1'!#REF!)</f>
        <v/>
      </c>
      <c r="F326" s="191" t="str">
        <f>IF('Formulario PPGR3'!$G326="","",'Formulario PPGR1'!#REF!)</f>
        <v/>
      </c>
      <c r="G326" s="190"/>
      <c r="H326" s="507" t="str" cm="1">
        <f t="array" ref="H326">IF(Tabla1[[#This Row],[Código_Actividad]]="","",_xlfn.XLOOKUP(Tabla1[[#This Row],[Código_Actividad]],CodigoActividad,Tabla2[Actividades Programables Presupuestables],"",0))</f>
        <v/>
      </c>
      <c r="I326" s="508" t="str">
        <f>IFERROR(VLOOKUP('Formulario PPGR3'!$G326,'Formulario PPGR2'!$H$19:$V$286,15,FALSE),"")</f>
        <v/>
      </c>
      <c r="J326" s="513"/>
      <c r="K326" s="512"/>
      <c r="L326" s="509" t="str">
        <f>IF(Tabla1[[#This Row],[Descripción]]="","",_xlfn.XLOOKUP(Tabla1[[#This Row],[Descripción]],Tabla10[Descripción],Tabla10[Unidad de Medida],"",0))</f>
        <v/>
      </c>
      <c r="M326" s="299"/>
      <c r="N326" s="525" t="str">
        <f>IF(Tabla1[[#This Row],[Descripción]]="","",_xlfn.XLOOKUP(Tabla1[[#This Row],[Descripción]],Tabla10[Descripción],Tabla10[Precio Unitario],0))</f>
        <v/>
      </c>
      <c r="O326" s="525" t="str">
        <f>IF(Tabla1[[#This Row],[Cantidad de Insumos]]="","",Tabla1[[#This Row],[Precio Unitario]]*Tabla1[[#This Row],[Cantidad de Insumos]])</f>
        <v/>
      </c>
      <c r="P326" s="510" t="str">
        <f>IF(Tabla1[[#This Row],[Descripción]]="","",_xlfn.XLOOKUP(Tabla1[[#This Row],[Descripción]],Tabla10[Descripción],Tabla10[CODIGO PRESUPUESTARIO],0))</f>
        <v/>
      </c>
      <c r="Q326" s="511"/>
      <c r="R326" s="511" t="str">
        <f>IF(Tabla1[[#This Row],[Insumos]]="","",_xlfn.XLOOKUP(Tabla1[[#This Row],[Insumos]],Tabla10[Insumo],Tabla10[InsumoAbrev],"",0))</f>
        <v/>
      </c>
    </row>
    <row r="327" spans="2:18" x14ac:dyDescent="0.25">
      <c r="B327" s="191" t="str">
        <f>IF('Formulario PPGR3'!$G327="","",CONCATENATE('Formulario PPGR3'!$C327,".",'Formulario PPGR3'!$D327,".",'Formulario PPGR3'!$E327,".",'Formulario PPGR3'!$F327))</f>
        <v/>
      </c>
      <c r="C327" s="191" t="str">
        <f>IF('Formulario PPGR3'!$G327="","",'Formulario PPGR1'!#REF!)</f>
        <v/>
      </c>
      <c r="D327" s="191" t="str">
        <f>IF('Formulario PPGR3'!$G327="","",'Formulario PPGR1'!#REF!)</f>
        <v/>
      </c>
      <c r="E327" s="191" t="str">
        <f>IF('Formulario PPGR3'!$G327="","",'Formulario PPGR1'!#REF!)</f>
        <v/>
      </c>
      <c r="F327" s="191" t="str">
        <f>IF('Formulario PPGR3'!$G327="","",'Formulario PPGR1'!#REF!)</f>
        <v/>
      </c>
      <c r="G327" s="190"/>
      <c r="H327" s="507" t="str" cm="1">
        <f t="array" ref="H327">IF(Tabla1[[#This Row],[Código_Actividad]]="","",_xlfn.XLOOKUP(Tabla1[[#This Row],[Código_Actividad]],CodigoActividad,Tabla2[Actividades Programables Presupuestables],"",0))</f>
        <v/>
      </c>
      <c r="I327" s="508" t="str">
        <f>IFERROR(VLOOKUP('Formulario PPGR3'!$G327,'Formulario PPGR2'!$H$19:$V$286,15,FALSE),"")</f>
        <v/>
      </c>
      <c r="J327" s="513"/>
      <c r="K327" s="512"/>
      <c r="L327" s="509" t="str">
        <f>IF(Tabla1[[#This Row],[Descripción]]="","",_xlfn.XLOOKUP(Tabla1[[#This Row],[Descripción]],Tabla10[Descripción],Tabla10[Unidad de Medida],"",0))</f>
        <v/>
      </c>
      <c r="M327" s="299"/>
      <c r="N327" s="525" t="str">
        <f>IF(Tabla1[[#This Row],[Descripción]]="","",_xlfn.XLOOKUP(Tabla1[[#This Row],[Descripción]],Tabla10[Descripción],Tabla10[Precio Unitario],0))</f>
        <v/>
      </c>
      <c r="O327" s="525" t="str">
        <f>IF(Tabla1[[#This Row],[Cantidad de Insumos]]="","",Tabla1[[#This Row],[Precio Unitario]]*Tabla1[[#This Row],[Cantidad de Insumos]])</f>
        <v/>
      </c>
      <c r="P327" s="510" t="str">
        <f>IF(Tabla1[[#This Row],[Descripción]]="","",_xlfn.XLOOKUP(Tabla1[[#This Row],[Descripción]],Tabla10[Descripción],Tabla10[CODIGO PRESUPUESTARIO],0))</f>
        <v/>
      </c>
      <c r="Q327" s="511"/>
      <c r="R327" s="511" t="str">
        <f>IF(Tabla1[[#This Row],[Insumos]]="","",_xlfn.XLOOKUP(Tabla1[[#This Row],[Insumos]],Tabla10[Insumo],Tabla10[InsumoAbrev],"",0))</f>
        <v/>
      </c>
    </row>
    <row r="328" spans="2:18" x14ac:dyDescent="0.25">
      <c r="B328" s="191" t="str">
        <f>IF('Formulario PPGR3'!$G328="","",CONCATENATE('Formulario PPGR3'!$C328,".",'Formulario PPGR3'!$D328,".",'Formulario PPGR3'!$E328,".",'Formulario PPGR3'!$F328))</f>
        <v/>
      </c>
      <c r="C328" s="191" t="str">
        <f>IF('Formulario PPGR3'!$G328="","",'Formulario PPGR1'!#REF!)</f>
        <v/>
      </c>
      <c r="D328" s="191" t="str">
        <f>IF('Formulario PPGR3'!$G328="","",'Formulario PPGR1'!#REF!)</f>
        <v/>
      </c>
      <c r="E328" s="191" t="str">
        <f>IF('Formulario PPGR3'!$G328="","",'Formulario PPGR1'!#REF!)</f>
        <v/>
      </c>
      <c r="F328" s="191" t="str">
        <f>IF('Formulario PPGR3'!$G328="","",'Formulario PPGR1'!#REF!)</f>
        <v/>
      </c>
      <c r="G328" s="190"/>
      <c r="H328" s="507" t="str" cm="1">
        <f t="array" ref="H328">IF(Tabla1[[#This Row],[Código_Actividad]]="","",_xlfn.XLOOKUP(Tabla1[[#This Row],[Código_Actividad]],CodigoActividad,Tabla2[Actividades Programables Presupuestables],"",0))</f>
        <v/>
      </c>
      <c r="I328" s="508" t="str">
        <f>IFERROR(VLOOKUP('Formulario PPGR3'!$G328,'Formulario PPGR2'!$H$19:$V$286,15,FALSE),"")</f>
        <v/>
      </c>
      <c r="J328" s="513"/>
      <c r="K328" s="512"/>
      <c r="L328" s="509" t="str">
        <f>IF(Tabla1[[#This Row],[Descripción]]="","",_xlfn.XLOOKUP(Tabla1[[#This Row],[Descripción]],Tabla10[Descripción],Tabla10[Unidad de Medida],"",0))</f>
        <v/>
      </c>
      <c r="M328" s="299"/>
      <c r="N328" s="525" t="str">
        <f>IF(Tabla1[[#This Row],[Descripción]]="","",_xlfn.XLOOKUP(Tabla1[[#This Row],[Descripción]],Tabla10[Descripción],Tabla10[Precio Unitario],0))</f>
        <v/>
      </c>
      <c r="O328" s="525" t="str">
        <f>IF(Tabla1[[#This Row],[Cantidad de Insumos]]="","",Tabla1[[#This Row],[Precio Unitario]]*Tabla1[[#This Row],[Cantidad de Insumos]])</f>
        <v/>
      </c>
      <c r="P328" s="510" t="str">
        <f>IF(Tabla1[[#This Row],[Descripción]]="","",_xlfn.XLOOKUP(Tabla1[[#This Row],[Descripción]],Tabla10[Descripción],Tabla10[CODIGO PRESUPUESTARIO],0))</f>
        <v/>
      </c>
      <c r="Q328" s="511"/>
      <c r="R328" s="511" t="str">
        <f>IF(Tabla1[[#This Row],[Insumos]]="","",_xlfn.XLOOKUP(Tabla1[[#This Row],[Insumos]],Tabla10[Insumo],Tabla10[InsumoAbrev],"",0))</f>
        <v/>
      </c>
    </row>
    <row r="329" spans="2:18" x14ac:dyDescent="0.25">
      <c r="B329" s="191" t="str">
        <f>IF('Formulario PPGR3'!$G329="","",CONCATENATE('Formulario PPGR3'!$C329,".",'Formulario PPGR3'!$D329,".",'Formulario PPGR3'!$E329,".",'Formulario PPGR3'!$F329))</f>
        <v/>
      </c>
      <c r="C329" s="191" t="str">
        <f>IF('Formulario PPGR3'!$G329="","",'Formulario PPGR1'!#REF!)</f>
        <v/>
      </c>
      <c r="D329" s="191" t="str">
        <f>IF('Formulario PPGR3'!$G329="","",'Formulario PPGR1'!#REF!)</f>
        <v/>
      </c>
      <c r="E329" s="191" t="str">
        <f>IF('Formulario PPGR3'!$G329="","",'Formulario PPGR1'!#REF!)</f>
        <v/>
      </c>
      <c r="F329" s="191" t="str">
        <f>IF('Formulario PPGR3'!$G329="","",'Formulario PPGR1'!#REF!)</f>
        <v/>
      </c>
      <c r="G329" s="190"/>
      <c r="H329" s="507" t="str" cm="1">
        <f t="array" ref="H329">IF(Tabla1[[#This Row],[Código_Actividad]]="","",_xlfn.XLOOKUP(Tabla1[[#This Row],[Código_Actividad]],CodigoActividad,Tabla2[Actividades Programables Presupuestables],"",0))</f>
        <v/>
      </c>
      <c r="I329" s="508" t="str">
        <f>IFERROR(VLOOKUP('Formulario PPGR3'!$G329,'Formulario PPGR2'!$H$19:$V$286,15,FALSE),"")</f>
        <v/>
      </c>
      <c r="J329" s="513"/>
      <c r="K329" s="512"/>
      <c r="L329" s="509" t="str">
        <f>IF(Tabla1[[#This Row],[Descripción]]="","",_xlfn.XLOOKUP(Tabla1[[#This Row],[Descripción]],Tabla10[Descripción],Tabla10[Unidad de Medida],"",0))</f>
        <v/>
      </c>
      <c r="M329" s="299"/>
      <c r="N329" s="525" t="str">
        <f>IF(Tabla1[[#This Row],[Descripción]]="","",_xlfn.XLOOKUP(Tabla1[[#This Row],[Descripción]],Tabla10[Descripción],Tabla10[Precio Unitario],0))</f>
        <v/>
      </c>
      <c r="O329" s="525" t="str">
        <f>IF(Tabla1[[#This Row],[Cantidad de Insumos]]="","",Tabla1[[#This Row],[Precio Unitario]]*Tabla1[[#This Row],[Cantidad de Insumos]])</f>
        <v/>
      </c>
      <c r="P329" s="510" t="str">
        <f>IF(Tabla1[[#This Row],[Descripción]]="","",_xlfn.XLOOKUP(Tabla1[[#This Row],[Descripción]],Tabla10[Descripción],Tabla10[CODIGO PRESUPUESTARIO],0))</f>
        <v/>
      </c>
      <c r="Q329" s="511"/>
      <c r="R329" s="511" t="str">
        <f>IF(Tabla1[[#This Row],[Insumos]]="","",_xlfn.XLOOKUP(Tabla1[[#This Row],[Insumos]],Tabla10[Insumo],Tabla10[InsumoAbrev],"",0))</f>
        <v/>
      </c>
    </row>
    <row r="330" spans="2:18" x14ac:dyDescent="0.25">
      <c r="B330" s="191" t="str">
        <f>IF('Formulario PPGR3'!$G330="","",CONCATENATE('Formulario PPGR3'!$C330,".",'Formulario PPGR3'!$D330,".",'Formulario PPGR3'!$E330,".",'Formulario PPGR3'!$F330))</f>
        <v/>
      </c>
      <c r="C330" s="191" t="str">
        <f>IF('Formulario PPGR3'!$G330="","",'Formulario PPGR1'!#REF!)</f>
        <v/>
      </c>
      <c r="D330" s="191" t="str">
        <f>IF('Formulario PPGR3'!$G330="","",'Formulario PPGR1'!#REF!)</f>
        <v/>
      </c>
      <c r="E330" s="191" t="str">
        <f>IF('Formulario PPGR3'!$G330="","",'Formulario PPGR1'!#REF!)</f>
        <v/>
      </c>
      <c r="F330" s="191" t="str">
        <f>IF('Formulario PPGR3'!$G330="","",'Formulario PPGR1'!#REF!)</f>
        <v/>
      </c>
      <c r="G330" s="190"/>
      <c r="H330" s="507" t="str" cm="1">
        <f t="array" ref="H330">IF(Tabla1[[#This Row],[Código_Actividad]]="","",_xlfn.XLOOKUP(Tabla1[[#This Row],[Código_Actividad]],CodigoActividad,Tabla2[Actividades Programables Presupuestables],"",0))</f>
        <v/>
      </c>
      <c r="I330" s="508" t="str">
        <f>IFERROR(VLOOKUP('Formulario PPGR3'!$G330,'Formulario PPGR2'!$H$19:$V$286,15,FALSE),"")</f>
        <v/>
      </c>
      <c r="J330" s="513"/>
      <c r="K330" s="512"/>
      <c r="L330" s="509" t="str">
        <f>IF(Tabla1[[#This Row],[Descripción]]="","",_xlfn.XLOOKUP(Tabla1[[#This Row],[Descripción]],Tabla10[Descripción],Tabla10[Unidad de Medida],"",0))</f>
        <v/>
      </c>
      <c r="M330" s="299"/>
      <c r="N330" s="525" t="str">
        <f>IF(Tabla1[[#This Row],[Descripción]]="","",_xlfn.XLOOKUP(Tabla1[[#This Row],[Descripción]],Tabla10[Descripción],Tabla10[Precio Unitario],0))</f>
        <v/>
      </c>
      <c r="O330" s="525" t="str">
        <f>IF(Tabla1[[#This Row],[Cantidad de Insumos]]="","",Tabla1[[#This Row],[Precio Unitario]]*Tabla1[[#This Row],[Cantidad de Insumos]])</f>
        <v/>
      </c>
      <c r="P330" s="510" t="str">
        <f>IF(Tabla1[[#This Row],[Descripción]]="","",_xlfn.XLOOKUP(Tabla1[[#This Row],[Descripción]],Tabla10[Descripción],Tabla10[CODIGO PRESUPUESTARIO],0))</f>
        <v/>
      </c>
      <c r="Q330" s="511"/>
      <c r="R330" s="511" t="str">
        <f>IF(Tabla1[[#This Row],[Insumos]]="","",_xlfn.XLOOKUP(Tabla1[[#This Row],[Insumos]],Tabla10[Insumo],Tabla10[InsumoAbrev],"",0))</f>
        <v/>
      </c>
    </row>
    <row r="331" spans="2:18" x14ac:dyDescent="0.25">
      <c r="B331" s="191" t="str">
        <f>IF('Formulario PPGR3'!$G331="","",CONCATENATE('Formulario PPGR3'!$C331,".",'Formulario PPGR3'!$D331,".",'Formulario PPGR3'!$E331,".",'Formulario PPGR3'!$F331))</f>
        <v/>
      </c>
      <c r="C331" s="191" t="str">
        <f>IF('Formulario PPGR3'!$G331="","",'Formulario PPGR1'!#REF!)</f>
        <v/>
      </c>
      <c r="D331" s="191" t="str">
        <f>IF('Formulario PPGR3'!$G331="","",'Formulario PPGR1'!#REF!)</f>
        <v/>
      </c>
      <c r="E331" s="191" t="str">
        <f>IF('Formulario PPGR3'!$G331="","",'Formulario PPGR1'!#REF!)</f>
        <v/>
      </c>
      <c r="F331" s="191" t="str">
        <f>IF('Formulario PPGR3'!$G331="","",'Formulario PPGR1'!#REF!)</f>
        <v/>
      </c>
      <c r="G331" s="190"/>
      <c r="H331" s="507" t="str" cm="1">
        <f t="array" ref="H331">IF(Tabla1[[#This Row],[Código_Actividad]]="","",_xlfn.XLOOKUP(Tabla1[[#This Row],[Código_Actividad]],CodigoActividad,Tabla2[Actividades Programables Presupuestables],"",0))</f>
        <v/>
      </c>
      <c r="I331" s="508" t="str">
        <f>IFERROR(VLOOKUP('Formulario PPGR3'!$G331,'Formulario PPGR2'!$H$19:$V$286,15,FALSE),"")</f>
        <v/>
      </c>
      <c r="J331" s="513"/>
      <c r="K331" s="512"/>
      <c r="L331" s="509" t="str">
        <f>IF(Tabla1[[#This Row],[Descripción]]="","",_xlfn.XLOOKUP(Tabla1[[#This Row],[Descripción]],Tabla10[Descripción],Tabla10[Unidad de Medida],"",0))</f>
        <v/>
      </c>
      <c r="M331" s="299"/>
      <c r="N331" s="525" t="str">
        <f>IF(Tabla1[[#This Row],[Descripción]]="","",_xlfn.XLOOKUP(Tabla1[[#This Row],[Descripción]],Tabla10[Descripción],Tabla10[Precio Unitario],0))</f>
        <v/>
      </c>
      <c r="O331" s="525" t="str">
        <f>IF(Tabla1[[#This Row],[Cantidad de Insumos]]="","",Tabla1[[#This Row],[Precio Unitario]]*Tabla1[[#This Row],[Cantidad de Insumos]])</f>
        <v/>
      </c>
      <c r="P331" s="510" t="str">
        <f>IF(Tabla1[[#This Row],[Descripción]]="","",_xlfn.XLOOKUP(Tabla1[[#This Row],[Descripción]],Tabla10[Descripción],Tabla10[CODIGO PRESUPUESTARIO],0))</f>
        <v/>
      </c>
      <c r="Q331" s="511"/>
      <c r="R331" s="511" t="str">
        <f>IF(Tabla1[[#This Row],[Insumos]]="","",_xlfn.XLOOKUP(Tabla1[[#This Row],[Insumos]],Tabla10[Insumo],Tabla10[InsumoAbrev],"",0))</f>
        <v/>
      </c>
    </row>
    <row r="332" spans="2:18" x14ac:dyDescent="0.25">
      <c r="B332" s="191" t="str">
        <f>IF('Formulario PPGR3'!$G332="","",CONCATENATE('Formulario PPGR3'!$C332,".",'Formulario PPGR3'!$D332,".",'Formulario PPGR3'!$E332,".",'Formulario PPGR3'!$F332))</f>
        <v/>
      </c>
      <c r="C332" s="191" t="str">
        <f>IF('Formulario PPGR3'!$G332="","",'Formulario PPGR1'!#REF!)</f>
        <v/>
      </c>
      <c r="D332" s="191" t="str">
        <f>IF('Formulario PPGR3'!$G332="","",'Formulario PPGR1'!#REF!)</f>
        <v/>
      </c>
      <c r="E332" s="191" t="str">
        <f>IF('Formulario PPGR3'!$G332="","",'Formulario PPGR1'!#REF!)</f>
        <v/>
      </c>
      <c r="F332" s="191" t="str">
        <f>IF('Formulario PPGR3'!$G332="","",'Formulario PPGR1'!#REF!)</f>
        <v/>
      </c>
      <c r="G332" s="190"/>
      <c r="H332" s="507" t="str" cm="1">
        <f t="array" ref="H332">IF(Tabla1[[#This Row],[Código_Actividad]]="","",_xlfn.XLOOKUP(Tabla1[[#This Row],[Código_Actividad]],CodigoActividad,Tabla2[Actividades Programables Presupuestables],"",0))</f>
        <v/>
      </c>
      <c r="I332" s="508" t="str">
        <f>IFERROR(VLOOKUP('Formulario PPGR3'!$G332,'Formulario PPGR2'!$H$19:$V$286,15,FALSE),"")</f>
        <v/>
      </c>
      <c r="J332" s="513"/>
      <c r="K332" s="512"/>
      <c r="L332" s="509" t="str">
        <f>IF(Tabla1[[#This Row],[Descripción]]="","",_xlfn.XLOOKUP(Tabla1[[#This Row],[Descripción]],Tabla10[Descripción],Tabla10[Unidad de Medida],"",0))</f>
        <v/>
      </c>
      <c r="M332" s="299"/>
      <c r="N332" s="525" t="str">
        <f>IF(Tabla1[[#This Row],[Descripción]]="","",_xlfn.XLOOKUP(Tabla1[[#This Row],[Descripción]],Tabla10[Descripción],Tabla10[Precio Unitario],0))</f>
        <v/>
      </c>
      <c r="O332" s="525" t="str">
        <f>IF(Tabla1[[#This Row],[Cantidad de Insumos]]="","",Tabla1[[#This Row],[Precio Unitario]]*Tabla1[[#This Row],[Cantidad de Insumos]])</f>
        <v/>
      </c>
      <c r="P332" s="510" t="str">
        <f>IF(Tabla1[[#This Row],[Descripción]]="","",_xlfn.XLOOKUP(Tabla1[[#This Row],[Descripción]],Tabla10[Descripción],Tabla10[CODIGO PRESUPUESTARIO],0))</f>
        <v/>
      </c>
      <c r="Q332" s="511"/>
      <c r="R332" s="511" t="str">
        <f>IF(Tabla1[[#This Row],[Insumos]]="","",_xlfn.XLOOKUP(Tabla1[[#This Row],[Insumos]],Tabla10[Insumo],Tabla10[InsumoAbrev],"",0))</f>
        <v/>
      </c>
    </row>
    <row r="333" spans="2:18" x14ac:dyDescent="0.25">
      <c r="B333" s="191" t="str">
        <f>IF('Formulario PPGR3'!$G333="","",CONCATENATE('Formulario PPGR3'!$C333,".",'Formulario PPGR3'!$D333,".",'Formulario PPGR3'!$E333,".",'Formulario PPGR3'!$F333))</f>
        <v/>
      </c>
      <c r="C333" s="191" t="str">
        <f>IF('Formulario PPGR3'!$G333="","",'Formulario PPGR1'!#REF!)</f>
        <v/>
      </c>
      <c r="D333" s="191" t="str">
        <f>IF('Formulario PPGR3'!$G333="","",'Formulario PPGR1'!#REF!)</f>
        <v/>
      </c>
      <c r="E333" s="191" t="str">
        <f>IF('Formulario PPGR3'!$G333="","",'Formulario PPGR1'!#REF!)</f>
        <v/>
      </c>
      <c r="F333" s="191" t="str">
        <f>IF('Formulario PPGR3'!$G333="","",'Formulario PPGR1'!#REF!)</f>
        <v/>
      </c>
      <c r="G333" s="190"/>
      <c r="H333" s="507" t="str" cm="1">
        <f t="array" ref="H333">IF(Tabla1[[#This Row],[Código_Actividad]]="","",_xlfn.XLOOKUP(Tabla1[[#This Row],[Código_Actividad]],CodigoActividad,Tabla2[Actividades Programables Presupuestables],"",0))</f>
        <v/>
      </c>
      <c r="I333" s="508" t="str">
        <f>IFERROR(VLOOKUP('Formulario PPGR3'!$G333,'Formulario PPGR2'!$H$19:$V$286,15,FALSE),"")</f>
        <v/>
      </c>
      <c r="J333" s="513"/>
      <c r="K333" s="512"/>
      <c r="L333" s="509" t="str">
        <f>IF(Tabla1[[#This Row],[Descripción]]="","",_xlfn.XLOOKUP(Tabla1[[#This Row],[Descripción]],Tabla10[Descripción],Tabla10[Unidad de Medida],"",0))</f>
        <v/>
      </c>
      <c r="M333" s="299"/>
      <c r="N333" s="525" t="str">
        <f>IF(Tabla1[[#This Row],[Descripción]]="","",_xlfn.XLOOKUP(Tabla1[[#This Row],[Descripción]],Tabla10[Descripción],Tabla10[Precio Unitario],0))</f>
        <v/>
      </c>
      <c r="O333" s="525" t="str">
        <f>IF(Tabla1[[#This Row],[Cantidad de Insumos]]="","",Tabla1[[#This Row],[Precio Unitario]]*Tabla1[[#This Row],[Cantidad de Insumos]])</f>
        <v/>
      </c>
      <c r="P333" s="510" t="str">
        <f>IF(Tabla1[[#This Row],[Descripción]]="","",_xlfn.XLOOKUP(Tabla1[[#This Row],[Descripción]],Tabla10[Descripción],Tabla10[CODIGO PRESUPUESTARIO],0))</f>
        <v/>
      </c>
      <c r="Q333" s="511"/>
      <c r="R333" s="511" t="str">
        <f>IF(Tabla1[[#This Row],[Insumos]]="","",_xlfn.XLOOKUP(Tabla1[[#This Row],[Insumos]],Tabla10[Insumo],Tabla10[InsumoAbrev],"",0))</f>
        <v/>
      </c>
    </row>
    <row r="334" spans="2:18" x14ac:dyDescent="0.25">
      <c r="B334" s="191" t="str">
        <f>IF('Formulario PPGR3'!$G334="","",CONCATENATE('Formulario PPGR3'!$C334,".",'Formulario PPGR3'!$D334,".",'Formulario PPGR3'!$E334,".",'Formulario PPGR3'!$F334))</f>
        <v/>
      </c>
      <c r="C334" s="191" t="str">
        <f>IF('Formulario PPGR3'!$G334="","",'Formulario PPGR1'!#REF!)</f>
        <v/>
      </c>
      <c r="D334" s="191" t="str">
        <f>IF('Formulario PPGR3'!$G334="","",'Formulario PPGR1'!#REF!)</f>
        <v/>
      </c>
      <c r="E334" s="191" t="str">
        <f>IF('Formulario PPGR3'!$G334="","",'Formulario PPGR1'!#REF!)</f>
        <v/>
      </c>
      <c r="F334" s="191" t="str">
        <f>IF('Formulario PPGR3'!$G334="","",'Formulario PPGR1'!#REF!)</f>
        <v/>
      </c>
      <c r="G334" s="190"/>
      <c r="H334" s="507" t="str" cm="1">
        <f t="array" ref="H334">IF(Tabla1[[#This Row],[Código_Actividad]]="","",_xlfn.XLOOKUP(Tabla1[[#This Row],[Código_Actividad]],CodigoActividad,Tabla2[Actividades Programables Presupuestables],"",0))</f>
        <v/>
      </c>
      <c r="I334" s="508" t="str">
        <f>IFERROR(VLOOKUP('Formulario PPGR3'!$G334,'Formulario PPGR2'!$H$19:$V$286,15,FALSE),"")</f>
        <v/>
      </c>
      <c r="J334" s="513"/>
      <c r="K334" s="512"/>
      <c r="L334" s="509" t="str">
        <f>IF(Tabla1[[#This Row],[Descripción]]="","",_xlfn.XLOOKUP(Tabla1[[#This Row],[Descripción]],Tabla10[Descripción],Tabla10[Unidad de Medida],"",0))</f>
        <v/>
      </c>
      <c r="M334" s="299"/>
      <c r="N334" s="525" t="str">
        <f>IF(Tabla1[[#This Row],[Descripción]]="","",_xlfn.XLOOKUP(Tabla1[[#This Row],[Descripción]],Tabla10[Descripción],Tabla10[Precio Unitario],0))</f>
        <v/>
      </c>
      <c r="O334" s="525" t="str">
        <f>IF(Tabla1[[#This Row],[Cantidad de Insumos]]="","",Tabla1[[#This Row],[Precio Unitario]]*Tabla1[[#This Row],[Cantidad de Insumos]])</f>
        <v/>
      </c>
      <c r="P334" s="510" t="str">
        <f>IF(Tabla1[[#This Row],[Descripción]]="","",_xlfn.XLOOKUP(Tabla1[[#This Row],[Descripción]],Tabla10[Descripción],Tabla10[CODIGO PRESUPUESTARIO],0))</f>
        <v/>
      </c>
      <c r="Q334" s="511"/>
      <c r="R334" s="511" t="str">
        <f>IF(Tabla1[[#This Row],[Insumos]]="","",_xlfn.XLOOKUP(Tabla1[[#This Row],[Insumos]],Tabla10[Insumo],Tabla10[InsumoAbrev],"",0))</f>
        <v/>
      </c>
    </row>
    <row r="335" spans="2:18" x14ac:dyDescent="0.25">
      <c r="B335" s="191" t="str">
        <f>IF('Formulario PPGR3'!$G335="","",CONCATENATE('Formulario PPGR3'!$C335,".",'Formulario PPGR3'!$D335,".",'Formulario PPGR3'!$E335,".",'Formulario PPGR3'!$F335))</f>
        <v/>
      </c>
      <c r="C335" s="191" t="str">
        <f>IF('Formulario PPGR3'!$G335="","",'Formulario PPGR1'!#REF!)</f>
        <v/>
      </c>
      <c r="D335" s="191" t="str">
        <f>IF('Formulario PPGR3'!$G335="","",'Formulario PPGR1'!#REF!)</f>
        <v/>
      </c>
      <c r="E335" s="191" t="str">
        <f>IF('Formulario PPGR3'!$G335="","",'Formulario PPGR1'!#REF!)</f>
        <v/>
      </c>
      <c r="F335" s="191" t="str">
        <f>IF('Formulario PPGR3'!$G335="","",'Formulario PPGR1'!#REF!)</f>
        <v/>
      </c>
      <c r="G335" s="190"/>
      <c r="H335" s="507" t="str" cm="1">
        <f t="array" ref="H335">IF(Tabla1[[#This Row],[Código_Actividad]]="","",_xlfn.XLOOKUP(Tabla1[[#This Row],[Código_Actividad]],CodigoActividad,Tabla2[Actividades Programables Presupuestables],"",0))</f>
        <v/>
      </c>
      <c r="I335" s="508" t="str">
        <f>IFERROR(VLOOKUP('Formulario PPGR3'!$G335,'Formulario PPGR2'!$H$19:$V$286,15,FALSE),"")</f>
        <v/>
      </c>
      <c r="J335" s="513"/>
      <c r="K335" s="512"/>
      <c r="L335" s="509" t="str">
        <f>IF(Tabla1[[#This Row],[Descripción]]="","",_xlfn.XLOOKUP(Tabla1[[#This Row],[Descripción]],Tabla10[Descripción],Tabla10[Unidad de Medida],"",0))</f>
        <v/>
      </c>
      <c r="M335" s="299"/>
      <c r="N335" s="525" t="str">
        <f>IF(Tabla1[[#This Row],[Descripción]]="","",_xlfn.XLOOKUP(Tabla1[[#This Row],[Descripción]],Tabla10[Descripción],Tabla10[Precio Unitario],0))</f>
        <v/>
      </c>
      <c r="O335" s="525" t="str">
        <f>IF(Tabla1[[#This Row],[Cantidad de Insumos]]="","",Tabla1[[#This Row],[Precio Unitario]]*Tabla1[[#This Row],[Cantidad de Insumos]])</f>
        <v/>
      </c>
      <c r="P335" s="510" t="str">
        <f>IF(Tabla1[[#This Row],[Descripción]]="","",_xlfn.XLOOKUP(Tabla1[[#This Row],[Descripción]],Tabla10[Descripción],Tabla10[CODIGO PRESUPUESTARIO],0))</f>
        <v/>
      </c>
      <c r="Q335" s="511"/>
      <c r="R335" s="511" t="str">
        <f>IF(Tabla1[[#This Row],[Insumos]]="","",_xlfn.XLOOKUP(Tabla1[[#This Row],[Insumos]],Tabla10[Insumo],Tabla10[InsumoAbrev],"",0))</f>
        <v/>
      </c>
    </row>
    <row r="336" spans="2:18" x14ac:dyDescent="0.25">
      <c r="B336" s="191" t="str">
        <f>IF('Formulario PPGR3'!$G336="","",CONCATENATE('Formulario PPGR3'!$C336,".",'Formulario PPGR3'!$D336,".",'Formulario PPGR3'!$E336,".",'Formulario PPGR3'!$F336))</f>
        <v/>
      </c>
      <c r="C336" s="191" t="str">
        <f>IF('Formulario PPGR3'!$G336="","",'Formulario PPGR1'!#REF!)</f>
        <v/>
      </c>
      <c r="D336" s="191" t="str">
        <f>IF('Formulario PPGR3'!$G336="","",'Formulario PPGR1'!#REF!)</f>
        <v/>
      </c>
      <c r="E336" s="191" t="str">
        <f>IF('Formulario PPGR3'!$G336="","",'Formulario PPGR1'!#REF!)</f>
        <v/>
      </c>
      <c r="F336" s="191" t="str">
        <f>IF('Formulario PPGR3'!$G336="","",'Formulario PPGR1'!#REF!)</f>
        <v/>
      </c>
      <c r="G336" s="190"/>
      <c r="H336" s="507" t="str" cm="1">
        <f t="array" ref="H336">IF(Tabla1[[#This Row],[Código_Actividad]]="","",_xlfn.XLOOKUP(Tabla1[[#This Row],[Código_Actividad]],CodigoActividad,Tabla2[Actividades Programables Presupuestables],"",0))</f>
        <v/>
      </c>
      <c r="I336" s="508" t="str">
        <f>IFERROR(VLOOKUP('Formulario PPGR3'!$G336,'Formulario PPGR2'!$H$19:$V$286,15,FALSE),"")</f>
        <v/>
      </c>
      <c r="J336" s="513"/>
      <c r="K336" s="512"/>
      <c r="L336" s="509" t="str">
        <f>IF(Tabla1[[#This Row],[Descripción]]="","",_xlfn.XLOOKUP(Tabla1[[#This Row],[Descripción]],Tabla10[Descripción],Tabla10[Unidad de Medida],"",0))</f>
        <v/>
      </c>
      <c r="M336" s="299"/>
      <c r="N336" s="525" t="str">
        <f>IF(Tabla1[[#This Row],[Descripción]]="","",_xlfn.XLOOKUP(Tabla1[[#This Row],[Descripción]],Tabla10[Descripción],Tabla10[Precio Unitario],0))</f>
        <v/>
      </c>
      <c r="O336" s="525" t="str">
        <f>IF(Tabla1[[#This Row],[Cantidad de Insumos]]="","",Tabla1[[#This Row],[Precio Unitario]]*Tabla1[[#This Row],[Cantidad de Insumos]])</f>
        <v/>
      </c>
      <c r="P336" s="510" t="str">
        <f>IF(Tabla1[[#This Row],[Descripción]]="","",_xlfn.XLOOKUP(Tabla1[[#This Row],[Descripción]],Tabla10[Descripción],Tabla10[CODIGO PRESUPUESTARIO],0))</f>
        <v/>
      </c>
      <c r="Q336" s="511"/>
      <c r="R336" s="511" t="str">
        <f>IF(Tabla1[[#This Row],[Insumos]]="","",_xlfn.XLOOKUP(Tabla1[[#This Row],[Insumos]],Tabla10[Insumo],Tabla10[InsumoAbrev],"",0))</f>
        <v/>
      </c>
    </row>
    <row r="337" spans="2:18" x14ac:dyDescent="0.25">
      <c r="B337" s="191" t="str">
        <f>IF('Formulario PPGR3'!$G337="","",CONCATENATE('Formulario PPGR3'!$C337,".",'Formulario PPGR3'!$D337,".",'Formulario PPGR3'!$E337,".",'Formulario PPGR3'!$F337))</f>
        <v/>
      </c>
      <c r="C337" s="191" t="str">
        <f>IF('Formulario PPGR3'!$G337="","",'Formulario PPGR1'!#REF!)</f>
        <v/>
      </c>
      <c r="D337" s="191" t="str">
        <f>IF('Formulario PPGR3'!$G337="","",'Formulario PPGR1'!#REF!)</f>
        <v/>
      </c>
      <c r="E337" s="191" t="str">
        <f>IF('Formulario PPGR3'!$G337="","",'Formulario PPGR1'!#REF!)</f>
        <v/>
      </c>
      <c r="F337" s="191" t="str">
        <f>IF('Formulario PPGR3'!$G337="","",'Formulario PPGR1'!#REF!)</f>
        <v/>
      </c>
      <c r="G337" s="190"/>
      <c r="H337" s="507" t="str" cm="1">
        <f t="array" ref="H337">IF(Tabla1[[#This Row],[Código_Actividad]]="","",_xlfn.XLOOKUP(Tabla1[[#This Row],[Código_Actividad]],CodigoActividad,Tabla2[Actividades Programables Presupuestables],"",0))</f>
        <v/>
      </c>
      <c r="I337" s="508" t="str">
        <f>IFERROR(VLOOKUP('Formulario PPGR3'!$G337,'Formulario PPGR2'!$H$19:$V$286,15,FALSE),"")</f>
        <v/>
      </c>
      <c r="J337" s="513"/>
      <c r="K337" s="512"/>
      <c r="L337" s="509" t="str">
        <f>IF(Tabla1[[#This Row],[Descripción]]="","",_xlfn.XLOOKUP(Tabla1[[#This Row],[Descripción]],Tabla10[Descripción],Tabla10[Unidad de Medida],"",0))</f>
        <v/>
      </c>
      <c r="M337" s="299"/>
      <c r="N337" s="525" t="str">
        <f>IF(Tabla1[[#This Row],[Descripción]]="","",_xlfn.XLOOKUP(Tabla1[[#This Row],[Descripción]],Tabla10[Descripción],Tabla10[Precio Unitario],0))</f>
        <v/>
      </c>
      <c r="O337" s="525" t="str">
        <f>IF(Tabla1[[#This Row],[Cantidad de Insumos]]="","",Tabla1[[#This Row],[Precio Unitario]]*Tabla1[[#This Row],[Cantidad de Insumos]])</f>
        <v/>
      </c>
      <c r="P337" s="510" t="str">
        <f>IF(Tabla1[[#This Row],[Descripción]]="","",_xlfn.XLOOKUP(Tabla1[[#This Row],[Descripción]],Tabla10[Descripción],Tabla10[CODIGO PRESUPUESTARIO],0))</f>
        <v/>
      </c>
      <c r="Q337" s="511"/>
      <c r="R337" s="511" t="str">
        <f>IF(Tabla1[[#This Row],[Insumos]]="","",_xlfn.XLOOKUP(Tabla1[[#This Row],[Insumos]],Tabla10[Insumo],Tabla10[InsumoAbrev],"",0))</f>
        <v/>
      </c>
    </row>
    <row r="338" spans="2:18" x14ac:dyDescent="0.25">
      <c r="B338" s="191" t="str">
        <f>IF('Formulario PPGR3'!$G338="","",CONCATENATE('Formulario PPGR3'!$C338,".",'Formulario PPGR3'!$D338,".",'Formulario PPGR3'!$E338,".",'Formulario PPGR3'!$F338))</f>
        <v/>
      </c>
      <c r="C338" s="191" t="str">
        <f>IF('Formulario PPGR3'!$G338="","",'Formulario PPGR1'!#REF!)</f>
        <v/>
      </c>
      <c r="D338" s="191" t="str">
        <f>IF('Formulario PPGR3'!$G338="","",'Formulario PPGR1'!#REF!)</f>
        <v/>
      </c>
      <c r="E338" s="191" t="str">
        <f>IF('Formulario PPGR3'!$G338="","",'Formulario PPGR1'!#REF!)</f>
        <v/>
      </c>
      <c r="F338" s="191" t="str">
        <f>IF('Formulario PPGR3'!$G338="","",'Formulario PPGR1'!#REF!)</f>
        <v/>
      </c>
      <c r="G338" s="190"/>
      <c r="H338" s="507" t="str" cm="1">
        <f t="array" ref="H338">IF(Tabla1[[#This Row],[Código_Actividad]]="","",_xlfn.XLOOKUP(Tabla1[[#This Row],[Código_Actividad]],CodigoActividad,Tabla2[Actividades Programables Presupuestables],"",0))</f>
        <v/>
      </c>
      <c r="I338" s="508" t="str">
        <f>IFERROR(VLOOKUP('Formulario PPGR3'!$G338,'Formulario PPGR2'!$H$19:$V$286,15,FALSE),"")</f>
        <v/>
      </c>
      <c r="J338" s="513"/>
      <c r="K338" s="512"/>
      <c r="L338" s="509" t="str">
        <f>IF(Tabla1[[#This Row],[Descripción]]="","",_xlfn.XLOOKUP(Tabla1[[#This Row],[Descripción]],Tabla10[Descripción],Tabla10[Unidad de Medida],"",0))</f>
        <v/>
      </c>
      <c r="M338" s="299"/>
      <c r="N338" s="525" t="str">
        <f>IF(Tabla1[[#This Row],[Descripción]]="","",_xlfn.XLOOKUP(Tabla1[[#This Row],[Descripción]],Tabla10[Descripción],Tabla10[Precio Unitario],0))</f>
        <v/>
      </c>
      <c r="O338" s="525" t="str">
        <f>IF(Tabla1[[#This Row],[Cantidad de Insumos]]="","",Tabla1[[#This Row],[Precio Unitario]]*Tabla1[[#This Row],[Cantidad de Insumos]])</f>
        <v/>
      </c>
      <c r="P338" s="510" t="str">
        <f>IF(Tabla1[[#This Row],[Descripción]]="","",_xlfn.XLOOKUP(Tabla1[[#This Row],[Descripción]],Tabla10[Descripción],Tabla10[CODIGO PRESUPUESTARIO],0))</f>
        <v/>
      </c>
      <c r="Q338" s="511"/>
      <c r="R338" s="511" t="str">
        <f>IF(Tabla1[[#This Row],[Insumos]]="","",_xlfn.XLOOKUP(Tabla1[[#This Row],[Insumos]],Tabla10[Insumo],Tabla10[InsumoAbrev],"",0))</f>
        <v/>
      </c>
    </row>
    <row r="339" spans="2:18" x14ac:dyDescent="0.25">
      <c r="B339" s="191" t="str">
        <f>IF('Formulario PPGR3'!$G339="","",CONCATENATE('Formulario PPGR3'!$C339,".",'Formulario PPGR3'!$D339,".",'Formulario PPGR3'!$E339,".",'Formulario PPGR3'!$F339))</f>
        <v/>
      </c>
      <c r="C339" s="191" t="str">
        <f>IF('Formulario PPGR3'!$G339="","",'Formulario PPGR1'!#REF!)</f>
        <v/>
      </c>
      <c r="D339" s="191" t="str">
        <f>IF('Formulario PPGR3'!$G339="","",'Formulario PPGR1'!#REF!)</f>
        <v/>
      </c>
      <c r="E339" s="191" t="str">
        <f>IF('Formulario PPGR3'!$G339="","",'Formulario PPGR1'!#REF!)</f>
        <v/>
      </c>
      <c r="F339" s="191" t="str">
        <f>IF('Formulario PPGR3'!$G339="","",'Formulario PPGR1'!#REF!)</f>
        <v/>
      </c>
      <c r="G339" s="190"/>
      <c r="H339" s="507" t="str" cm="1">
        <f t="array" ref="H339">IF(Tabla1[[#This Row],[Código_Actividad]]="","",_xlfn.XLOOKUP(Tabla1[[#This Row],[Código_Actividad]],CodigoActividad,Tabla2[Actividades Programables Presupuestables],"",0))</f>
        <v/>
      </c>
      <c r="I339" s="508" t="str">
        <f>IFERROR(VLOOKUP('Formulario PPGR3'!$G339,'Formulario PPGR2'!$H$19:$V$286,15,FALSE),"")</f>
        <v/>
      </c>
      <c r="J339" s="513"/>
      <c r="K339" s="512"/>
      <c r="L339" s="509" t="str">
        <f>IF(Tabla1[[#This Row],[Descripción]]="","",_xlfn.XLOOKUP(Tabla1[[#This Row],[Descripción]],Tabla10[Descripción],Tabla10[Unidad de Medida],"",0))</f>
        <v/>
      </c>
      <c r="M339" s="299"/>
      <c r="N339" s="525" t="str">
        <f>IF(Tabla1[[#This Row],[Descripción]]="","",_xlfn.XLOOKUP(Tabla1[[#This Row],[Descripción]],Tabla10[Descripción],Tabla10[Precio Unitario],0))</f>
        <v/>
      </c>
      <c r="O339" s="525" t="str">
        <f>IF(Tabla1[[#This Row],[Cantidad de Insumos]]="","",Tabla1[[#This Row],[Precio Unitario]]*Tabla1[[#This Row],[Cantidad de Insumos]])</f>
        <v/>
      </c>
      <c r="P339" s="510" t="str">
        <f>IF(Tabla1[[#This Row],[Descripción]]="","",_xlfn.XLOOKUP(Tabla1[[#This Row],[Descripción]],Tabla10[Descripción],Tabla10[CODIGO PRESUPUESTARIO],0))</f>
        <v/>
      </c>
      <c r="Q339" s="511"/>
      <c r="R339" s="511" t="str">
        <f>IF(Tabla1[[#This Row],[Insumos]]="","",_xlfn.XLOOKUP(Tabla1[[#This Row],[Insumos]],Tabla10[Insumo],Tabla10[InsumoAbrev],"",0))</f>
        <v/>
      </c>
    </row>
    <row r="340" spans="2:18" x14ac:dyDescent="0.25">
      <c r="B340" s="191" t="str">
        <f>IF('Formulario PPGR3'!$G340="","",CONCATENATE('Formulario PPGR3'!$C340,".",'Formulario PPGR3'!$D340,".",'Formulario PPGR3'!$E340,".",'Formulario PPGR3'!$F340))</f>
        <v/>
      </c>
      <c r="C340" s="191" t="str">
        <f>IF('Formulario PPGR3'!$G340="","",'Formulario PPGR1'!#REF!)</f>
        <v/>
      </c>
      <c r="D340" s="191" t="str">
        <f>IF('Formulario PPGR3'!$G340="","",'Formulario PPGR1'!#REF!)</f>
        <v/>
      </c>
      <c r="E340" s="191" t="str">
        <f>IF('Formulario PPGR3'!$G340="","",'Formulario PPGR1'!#REF!)</f>
        <v/>
      </c>
      <c r="F340" s="191" t="str">
        <f>IF('Formulario PPGR3'!$G340="","",'Formulario PPGR1'!#REF!)</f>
        <v/>
      </c>
      <c r="G340" s="190"/>
      <c r="H340" s="507" t="str" cm="1">
        <f t="array" ref="H340">IF(Tabla1[[#This Row],[Código_Actividad]]="","",_xlfn.XLOOKUP(Tabla1[[#This Row],[Código_Actividad]],CodigoActividad,Tabla2[Actividades Programables Presupuestables],"",0))</f>
        <v/>
      </c>
      <c r="I340" s="508" t="str">
        <f>IFERROR(VLOOKUP('Formulario PPGR3'!$G340,'Formulario PPGR2'!$H$19:$V$286,15,FALSE),"")</f>
        <v/>
      </c>
      <c r="J340" s="513"/>
      <c r="K340" s="512"/>
      <c r="L340" s="509" t="str">
        <f>IF(Tabla1[[#This Row],[Descripción]]="","",_xlfn.XLOOKUP(Tabla1[[#This Row],[Descripción]],Tabla10[Descripción],Tabla10[Unidad de Medida],"",0))</f>
        <v/>
      </c>
      <c r="M340" s="299"/>
      <c r="N340" s="525" t="str">
        <f>IF(Tabla1[[#This Row],[Descripción]]="","",_xlfn.XLOOKUP(Tabla1[[#This Row],[Descripción]],Tabla10[Descripción],Tabla10[Precio Unitario],0))</f>
        <v/>
      </c>
      <c r="O340" s="525" t="str">
        <f>IF(Tabla1[[#This Row],[Cantidad de Insumos]]="","",Tabla1[[#This Row],[Precio Unitario]]*Tabla1[[#This Row],[Cantidad de Insumos]])</f>
        <v/>
      </c>
      <c r="P340" s="510" t="str">
        <f>IF(Tabla1[[#This Row],[Descripción]]="","",_xlfn.XLOOKUP(Tabla1[[#This Row],[Descripción]],Tabla10[Descripción],Tabla10[CODIGO PRESUPUESTARIO],0))</f>
        <v/>
      </c>
      <c r="Q340" s="511"/>
      <c r="R340" s="511" t="str">
        <f>IF(Tabla1[[#This Row],[Insumos]]="","",_xlfn.XLOOKUP(Tabla1[[#This Row],[Insumos]],Tabla10[Insumo],Tabla10[InsumoAbrev],"",0))</f>
        <v/>
      </c>
    </row>
    <row r="341" spans="2:18" x14ac:dyDescent="0.25">
      <c r="B341" s="191" t="str">
        <f>IF('Formulario PPGR3'!$G341="","",CONCATENATE('Formulario PPGR3'!$C341,".",'Formulario PPGR3'!$D341,".",'Formulario PPGR3'!$E341,".",'Formulario PPGR3'!$F341))</f>
        <v/>
      </c>
      <c r="C341" s="191" t="str">
        <f>IF('Formulario PPGR3'!$G341="","",'Formulario PPGR1'!#REF!)</f>
        <v/>
      </c>
      <c r="D341" s="191" t="str">
        <f>IF('Formulario PPGR3'!$G341="","",'Formulario PPGR1'!#REF!)</f>
        <v/>
      </c>
      <c r="E341" s="191" t="str">
        <f>IF('Formulario PPGR3'!$G341="","",'Formulario PPGR1'!#REF!)</f>
        <v/>
      </c>
      <c r="F341" s="191" t="str">
        <f>IF('Formulario PPGR3'!$G341="","",'Formulario PPGR1'!#REF!)</f>
        <v/>
      </c>
      <c r="G341" s="190"/>
      <c r="H341" s="507" t="str" cm="1">
        <f t="array" ref="H341">IF(Tabla1[[#This Row],[Código_Actividad]]="","",_xlfn.XLOOKUP(Tabla1[[#This Row],[Código_Actividad]],CodigoActividad,Tabla2[Actividades Programables Presupuestables],"",0))</f>
        <v/>
      </c>
      <c r="I341" s="508" t="str">
        <f>IFERROR(VLOOKUP('Formulario PPGR3'!$G341,'Formulario PPGR2'!$H$19:$V$286,15,FALSE),"")</f>
        <v/>
      </c>
      <c r="J341" s="513"/>
      <c r="K341" s="512"/>
      <c r="L341" s="509" t="str">
        <f>IF(Tabla1[[#This Row],[Descripción]]="","",_xlfn.XLOOKUP(Tabla1[[#This Row],[Descripción]],Tabla10[Descripción],Tabla10[Unidad de Medida],"",0))</f>
        <v/>
      </c>
      <c r="M341" s="299"/>
      <c r="N341" s="525" t="str">
        <f>IF(Tabla1[[#This Row],[Descripción]]="","",_xlfn.XLOOKUP(Tabla1[[#This Row],[Descripción]],Tabla10[Descripción],Tabla10[Precio Unitario],0))</f>
        <v/>
      </c>
      <c r="O341" s="525" t="str">
        <f>IF(Tabla1[[#This Row],[Cantidad de Insumos]]="","",Tabla1[[#This Row],[Precio Unitario]]*Tabla1[[#This Row],[Cantidad de Insumos]])</f>
        <v/>
      </c>
      <c r="P341" s="510" t="str">
        <f>IF(Tabla1[[#This Row],[Descripción]]="","",_xlfn.XLOOKUP(Tabla1[[#This Row],[Descripción]],Tabla10[Descripción],Tabla10[CODIGO PRESUPUESTARIO],0))</f>
        <v/>
      </c>
      <c r="Q341" s="511"/>
      <c r="R341" s="511" t="str">
        <f>IF(Tabla1[[#This Row],[Insumos]]="","",_xlfn.XLOOKUP(Tabla1[[#This Row],[Insumos]],Tabla10[Insumo],Tabla10[InsumoAbrev],"",0))</f>
        <v/>
      </c>
    </row>
    <row r="342" spans="2:18" x14ac:dyDescent="0.25">
      <c r="B342" s="191" t="str">
        <f>IF('Formulario PPGR3'!$G342="","",CONCATENATE('Formulario PPGR3'!$C342,".",'Formulario PPGR3'!$D342,".",'Formulario PPGR3'!$E342,".",'Formulario PPGR3'!$F342))</f>
        <v/>
      </c>
      <c r="C342" s="191" t="str">
        <f>IF('Formulario PPGR3'!$G342="","",'Formulario PPGR1'!#REF!)</f>
        <v/>
      </c>
      <c r="D342" s="191" t="str">
        <f>IF('Formulario PPGR3'!$G342="","",'Formulario PPGR1'!#REF!)</f>
        <v/>
      </c>
      <c r="E342" s="191" t="str">
        <f>IF('Formulario PPGR3'!$G342="","",'Formulario PPGR1'!#REF!)</f>
        <v/>
      </c>
      <c r="F342" s="191" t="str">
        <f>IF('Formulario PPGR3'!$G342="","",'Formulario PPGR1'!#REF!)</f>
        <v/>
      </c>
      <c r="G342" s="190"/>
      <c r="H342" s="507" t="str" cm="1">
        <f t="array" ref="H342">IF(Tabla1[[#This Row],[Código_Actividad]]="","",_xlfn.XLOOKUP(Tabla1[[#This Row],[Código_Actividad]],CodigoActividad,Tabla2[Actividades Programables Presupuestables],"",0))</f>
        <v/>
      </c>
      <c r="I342" s="508" t="str">
        <f>IFERROR(VLOOKUP('Formulario PPGR3'!$G342,'Formulario PPGR2'!$H$19:$V$286,15,FALSE),"")</f>
        <v/>
      </c>
      <c r="J342" s="513"/>
      <c r="K342" s="512"/>
      <c r="L342" s="509" t="str">
        <f>IF(Tabla1[[#This Row],[Descripción]]="","",_xlfn.XLOOKUP(Tabla1[[#This Row],[Descripción]],Tabla10[Descripción],Tabla10[Unidad de Medida],"",0))</f>
        <v/>
      </c>
      <c r="M342" s="299"/>
      <c r="N342" s="525" t="str">
        <f>IF(Tabla1[[#This Row],[Descripción]]="","",_xlfn.XLOOKUP(Tabla1[[#This Row],[Descripción]],Tabla10[Descripción],Tabla10[Precio Unitario],0))</f>
        <v/>
      </c>
      <c r="O342" s="525" t="str">
        <f>IF(Tabla1[[#This Row],[Cantidad de Insumos]]="","",Tabla1[[#This Row],[Precio Unitario]]*Tabla1[[#This Row],[Cantidad de Insumos]])</f>
        <v/>
      </c>
      <c r="P342" s="510" t="str">
        <f>IF(Tabla1[[#This Row],[Descripción]]="","",_xlfn.XLOOKUP(Tabla1[[#This Row],[Descripción]],Tabla10[Descripción],Tabla10[CODIGO PRESUPUESTARIO],0))</f>
        <v/>
      </c>
      <c r="Q342" s="511"/>
      <c r="R342" s="511" t="str">
        <f>IF(Tabla1[[#This Row],[Insumos]]="","",_xlfn.XLOOKUP(Tabla1[[#This Row],[Insumos]],Tabla10[Insumo],Tabla10[InsumoAbrev],"",0))</f>
        <v/>
      </c>
    </row>
    <row r="343" spans="2:18" x14ac:dyDescent="0.25">
      <c r="B343" s="191" t="str">
        <f>IF('Formulario PPGR3'!$G343="","",CONCATENATE('Formulario PPGR3'!$C343,".",'Formulario PPGR3'!$D343,".",'Formulario PPGR3'!$E343,".",'Formulario PPGR3'!$F343))</f>
        <v/>
      </c>
      <c r="C343" s="191" t="str">
        <f>IF('Formulario PPGR3'!$G343="","",'Formulario PPGR1'!#REF!)</f>
        <v/>
      </c>
      <c r="D343" s="191" t="str">
        <f>IF('Formulario PPGR3'!$G343="","",'Formulario PPGR1'!#REF!)</f>
        <v/>
      </c>
      <c r="E343" s="191" t="str">
        <f>IF('Formulario PPGR3'!$G343="","",'Formulario PPGR1'!#REF!)</f>
        <v/>
      </c>
      <c r="F343" s="191" t="str">
        <f>IF('Formulario PPGR3'!$G343="","",'Formulario PPGR1'!#REF!)</f>
        <v/>
      </c>
      <c r="G343" s="190"/>
      <c r="H343" s="507" t="str" cm="1">
        <f t="array" ref="H343">IF(Tabla1[[#This Row],[Código_Actividad]]="","",_xlfn.XLOOKUP(Tabla1[[#This Row],[Código_Actividad]],CodigoActividad,Tabla2[Actividades Programables Presupuestables],"",0))</f>
        <v/>
      </c>
      <c r="I343" s="508" t="str">
        <f>IFERROR(VLOOKUP('Formulario PPGR3'!$G343,'Formulario PPGR2'!$H$19:$V$286,15,FALSE),"")</f>
        <v/>
      </c>
      <c r="J343" s="513"/>
      <c r="K343" s="512"/>
      <c r="L343" s="509" t="str">
        <f>IF(Tabla1[[#This Row],[Descripción]]="","",_xlfn.XLOOKUP(Tabla1[[#This Row],[Descripción]],Tabla10[Descripción],Tabla10[Unidad de Medida],"",0))</f>
        <v/>
      </c>
      <c r="M343" s="299"/>
      <c r="N343" s="525" t="str">
        <f>IF(Tabla1[[#This Row],[Descripción]]="","",_xlfn.XLOOKUP(Tabla1[[#This Row],[Descripción]],Tabla10[Descripción],Tabla10[Precio Unitario],0))</f>
        <v/>
      </c>
      <c r="O343" s="525" t="str">
        <f>IF(Tabla1[[#This Row],[Cantidad de Insumos]]="","",Tabla1[[#This Row],[Precio Unitario]]*Tabla1[[#This Row],[Cantidad de Insumos]])</f>
        <v/>
      </c>
      <c r="P343" s="510" t="str">
        <f>IF(Tabla1[[#This Row],[Descripción]]="","",_xlfn.XLOOKUP(Tabla1[[#This Row],[Descripción]],Tabla10[Descripción],Tabla10[CODIGO PRESUPUESTARIO],0))</f>
        <v/>
      </c>
      <c r="Q343" s="511"/>
      <c r="R343" s="511" t="str">
        <f>IF(Tabla1[[#This Row],[Insumos]]="","",_xlfn.XLOOKUP(Tabla1[[#This Row],[Insumos]],Tabla10[Insumo],Tabla10[InsumoAbrev],"",0))</f>
        <v/>
      </c>
    </row>
    <row r="344" spans="2:18" x14ac:dyDescent="0.25">
      <c r="B344" s="191" t="str">
        <f>IF('Formulario PPGR3'!$G344="","",CONCATENATE('Formulario PPGR3'!$C344,".",'Formulario PPGR3'!$D344,".",'Formulario PPGR3'!$E344,".",'Formulario PPGR3'!$F344))</f>
        <v/>
      </c>
      <c r="C344" s="191" t="str">
        <f>IF('Formulario PPGR3'!$G344="","",'Formulario PPGR1'!#REF!)</f>
        <v/>
      </c>
      <c r="D344" s="191" t="str">
        <f>IF('Formulario PPGR3'!$G344="","",'Formulario PPGR1'!#REF!)</f>
        <v/>
      </c>
      <c r="E344" s="191" t="str">
        <f>IF('Formulario PPGR3'!$G344="","",'Formulario PPGR1'!#REF!)</f>
        <v/>
      </c>
      <c r="F344" s="191" t="str">
        <f>IF('Formulario PPGR3'!$G344="","",'Formulario PPGR1'!#REF!)</f>
        <v/>
      </c>
      <c r="G344" s="190"/>
      <c r="H344" s="507" t="str" cm="1">
        <f t="array" ref="H344">IF(Tabla1[[#This Row],[Código_Actividad]]="","",_xlfn.XLOOKUP(Tabla1[[#This Row],[Código_Actividad]],CodigoActividad,Tabla2[Actividades Programables Presupuestables],"",0))</f>
        <v/>
      </c>
      <c r="I344" s="508" t="str">
        <f>IFERROR(VLOOKUP('Formulario PPGR3'!$G344,'Formulario PPGR2'!$H$19:$V$286,15,FALSE),"")</f>
        <v/>
      </c>
      <c r="J344" s="513"/>
      <c r="K344" s="512"/>
      <c r="L344" s="509" t="str">
        <f>IF(Tabla1[[#This Row],[Descripción]]="","",_xlfn.XLOOKUP(Tabla1[[#This Row],[Descripción]],Tabla10[Descripción],Tabla10[Unidad de Medida],"",0))</f>
        <v/>
      </c>
      <c r="M344" s="299"/>
      <c r="N344" s="525" t="str">
        <f>IF(Tabla1[[#This Row],[Descripción]]="","",_xlfn.XLOOKUP(Tabla1[[#This Row],[Descripción]],Tabla10[Descripción],Tabla10[Precio Unitario],0))</f>
        <v/>
      </c>
      <c r="O344" s="525" t="str">
        <f>IF(Tabla1[[#This Row],[Cantidad de Insumos]]="","",Tabla1[[#This Row],[Precio Unitario]]*Tabla1[[#This Row],[Cantidad de Insumos]])</f>
        <v/>
      </c>
      <c r="P344" s="510" t="str">
        <f>IF(Tabla1[[#This Row],[Descripción]]="","",_xlfn.XLOOKUP(Tabla1[[#This Row],[Descripción]],Tabla10[Descripción],Tabla10[CODIGO PRESUPUESTARIO],0))</f>
        <v/>
      </c>
      <c r="Q344" s="511"/>
      <c r="R344" s="511" t="str">
        <f>IF(Tabla1[[#This Row],[Insumos]]="","",_xlfn.XLOOKUP(Tabla1[[#This Row],[Insumos]],Tabla10[Insumo],Tabla10[InsumoAbrev],"",0))</f>
        <v/>
      </c>
    </row>
    <row r="345" spans="2:18" x14ac:dyDescent="0.25">
      <c r="B345" s="191" t="str">
        <f>IF('Formulario PPGR3'!$G345="","",CONCATENATE('Formulario PPGR3'!$C345,".",'Formulario PPGR3'!$D345,".",'Formulario PPGR3'!$E345,".",'Formulario PPGR3'!$F345))</f>
        <v/>
      </c>
      <c r="C345" s="191" t="str">
        <f>IF('Formulario PPGR3'!$G345="","",'Formulario PPGR1'!#REF!)</f>
        <v/>
      </c>
      <c r="D345" s="191" t="str">
        <f>IF('Formulario PPGR3'!$G345="","",'Formulario PPGR1'!#REF!)</f>
        <v/>
      </c>
      <c r="E345" s="191" t="str">
        <f>IF('Formulario PPGR3'!$G345="","",'Formulario PPGR1'!#REF!)</f>
        <v/>
      </c>
      <c r="F345" s="191" t="str">
        <f>IF('Formulario PPGR3'!$G345="","",'Formulario PPGR1'!#REF!)</f>
        <v/>
      </c>
      <c r="G345" s="190"/>
      <c r="H345" s="507" t="str" cm="1">
        <f t="array" ref="H345">IF(Tabla1[[#This Row],[Código_Actividad]]="","",_xlfn.XLOOKUP(Tabla1[[#This Row],[Código_Actividad]],CodigoActividad,Tabla2[Actividades Programables Presupuestables],"",0))</f>
        <v/>
      </c>
      <c r="I345" s="508" t="str">
        <f>IFERROR(VLOOKUP('Formulario PPGR3'!$G345,'Formulario PPGR2'!$H$19:$V$286,15,FALSE),"")</f>
        <v/>
      </c>
      <c r="J345" s="513"/>
      <c r="K345" s="512"/>
      <c r="L345" s="509" t="str">
        <f>IF(Tabla1[[#This Row],[Descripción]]="","",_xlfn.XLOOKUP(Tabla1[[#This Row],[Descripción]],Tabla10[Descripción],Tabla10[Unidad de Medida],"",0))</f>
        <v/>
      </c>
      <c r="M345" s="299"/>
      <c r="N345" s="525" t="str">
        <f>IF(Tabla1[[#This Row],[Descripción]]="","",_xlfn.XLOOKUP(Tabla1[[#This Row],[Descripción]],Tabla10[Descripción],Tabla10[Precio Unitario],0))</f>
        <v/>
      </c>
      <c r="O345" s="525" t="str">
        <f>IF(Tabla1[[#This Row],[Cantidad de Insumos]]="","",Tabla1[[#This Row],[Precio Unitario]]*Tabla1[[#This Row],[Cantidad de Insumos]])</f>
        <v/>
      </c>
      <c r="P345" s="510" t="str">
        <f>IF(Tabla1[[#This Row],[Descripción]]="","",_xlfn.XLOOKUP(Tabla1[[#This Row],[Descripción]],Tabla10[Descripción],Tabla10[CODIGO PRESUPUESTARIO],0))</f>
        <v/>
      </c>
      <c r="Q345" s="511"/>
      <c r="R345" s="511" t="str">
        <f>IF(Tabla1[[#This Row],[Insumos]]="","",_xlfn.XLOOKUP(Tabla1[[#This Row],[Insumos]],Tabla10[Insumo],Tabla10[InsumoAbrev],"",0))</f>
        <v/>
      </c>
    </row>
    <row r="346" spans="2:18" x14ac:dyDescent="0.25">
      <c r="B346" s="191" t="str">
        <f>IF('Formulario PPGR3'!$G346="","",CONCATENATE('Formulario PPGR3'!$C346,".",'Formulario PPGR3'!$D346,".",'Formulario PPGR3'!$E346,".",'Formulario PPGR3'!$F346))</f>
        <v/>
      </c>
      <c r="C346" s="191" t="str">
        <f>IF('Formulario PPGR3'!$G346="","",'Formulario PPGR1'!#REF!)</f>
        <v/>
      </c>
      <c r="D346" s="191" t="str">
        <f>IF('Formulario PPGR3'!$G346="","",'Formulario PPGR1'!#REF!)</f>
        <v/>
      </c>
      <c r="E346" s="191" t="str">
        <f>IF('Formulario PPGR3'!$G346="","",'Formulario PPGR1'!#REF!)</f>
        <v/>
      </c>
      <c r="F346" s="191" t="str">
        <f>IF('Formulario PPGR3'!$G346="","",'Formulario PPGR1'!#REF!)</f>
        <v/>
      </c>
      <c r="G346" s="190"/>
      <c r="H346" s="507" t="str" cm="1">
        <f t="array" ref="H346">IF(Tabla1[[#This Row],[Código_Actividad]]="","",_xlfn.XLOOKUP(Tabla1[[#This Row],[Código_Actividad]],CodigoActividad,Tabla2[Actividades Programables Presupuestables],"",0))</f>
        <v/>
      </c>
      <c r="I346" s="508" t="str">
        <f>IFERROR(VLOOKUP('Formulario PPGR3'!$G346,'Formulario PPGR2'!$H$19:$V$286,15,FALSE),"")</f>
        <v/>
      </c>
      <c r="J346" s="513"/>
      <c r="K346" s="512"/>
      <c r="L346" s="509" t="str">
        <f>IF(Tabla1[[#This Row],[Descripción]]="","",_xlfn.XLOOKUP(Tabla1[[#This Row],[Descripción]],Tabla10[Descripción],Tabla10[Unidad de Medida],"",0))</f>
        <v/>
      </c>
      <c r="M346" s="299"/>
      <c r="N346" s="525" t="str">
        <f>IF(Tabla1[[#This Row],[Descripción]]="","",_xlfn.XLOOKUP(Tabla1[[#This Row],[Descripción]],Tabla10[Descripción],Tabla10[Precio Unitario],0))</f>
        <v/>
      </c>
      <c r="O346" s="525" t="str">
        <f>IF(Tabla1[[#This Row],[Cantidad de Insumos]]="","",Tabla1[[#This Row],[Precio Unitario]]*Tabla1[[#This Row],[Cantidad de Insumos]])</f>
        <v/>
      </c>
      <c r="P346" s="510" t="str">
        <f>IF(Tabla1[[#This Row],[Descripción]]="","",_xlfn.XLOOKUP(Tabla1[[#This Row],[Descripción]],Tabla10[Descripción],Tabla10[CODIGO PRESUPUESTARIO],0))</f>
        <v/>
      </c>
      <c r="Q346" s="511"/>
      <c r="R346" s="511" t="str">
        <f>IF(Tabla1[[#This Row],[Insumos]]="","",_xlfn.XLOOKUP(Tabla1[[#This Row],[Insumos]],Tabla10[Insumo],Tabla10[InsumoAbrev],"",0))</f>
        <v/>
      </c>
    </row>
    <row r="347" spans="2:18" x14ac:dyDescent="0.25">
      <c r="B347" s="191" t="str">
        <f>IF('Formulario PPGR3'!$G347="","",CONCATENATE('Formulario PPGR3'!$C347,".",'Formulario PPGR3'!$D347,".",'Formulario PPGR3'!$E347,".",'Formulario PPGR3'!$F347))</f>
        <v/>
      </c>
      <c r="C347" s="191" t="str">
        <f>IF('Formulario PPGR3'!$G347="","",'Formulario PPGR1'!#REF!)</f>
        <v/>
      </c>
      <c r="D347" s="191" t="str">
        <f>IF('Formulario PPGR3'!$G347="","",'Formulario PPGR1'!#REF!)</f>
        <v/>
      </c>
      <c r="E347" s="191" t="str">
        <f>IF('Formulario PPGR3'!$G347="","",'Formulario PPGR1'!#REF!)</f>
        <v/>
      </c>
      <c r="F347" s="191" t="str">
        <f>IF('Formulario PPGR3'!$G347="","",'Formulario PPGR1'!#REF!)</f>
        <v/>
      </c>
      <c r="G347" s="190"/>
      <c r="H347" s="507" t="str" cm="1">
        <f t="array" ref="H347">IF(Tabla1[[#This Row],[Código_Actividad]]="","",_xlfn.XLOOKUP(Tabla1[[#This Row],[Código_Actividad]],CodigoActividad,Tabla2[Actividades Programables Presupuestables],"",0))</f>
        <v/>
      </c>
      <c r="I347" s="508" t="str">
        <f>IFERROR(VLOOKUP('Formulario PPGR3'!$G347,'Formulario PPGR2'!$H$19:$V$286,15,FALSE),"")</f>
        <v/>
      </c>
      <c r="J347" s="513"/>
      <c r="K347" s="512"/>
      <c r="L347" s="509" t="str">
        <f>IF(Tabla1[[#This Row],[Descripción]]="","",_xlfn.XLOOKUP(Tabla1[[#This Row],[Descripción]],Tabla10[Descripción],Tabla10[Unidad de Medida],"",0))</f>
        <v/>
      </c>
      <c r="M347" s="299"/>
      <c r="N347" s="525" t="str">
        <f>IF(Tabla1[[#This Row],[Descripción]]="","",_xlfn.XLOOKUP(Tabla1[[#This Row],[Descripción]],Tabla10[Descripción],Tabla10[Precio Unitario],0))</f>
        <v/>
      </c>
      <c r="O347" s="525" t="str">
        <f>IF(Tabla1[[#This Row],[Cantidad de Insumos]]="","",Tabla1[[#This Row],[Precio Unitario]]*Tabla1[[#This Row],[Cantidad de Insumos]])</f>
        <v/>
      </c>
      <c r="P347" s="510" t="str">
        <f>IF(Tabla1[[#This Row],[Descripción]]="","",_xlfn.XLOOKUP(Tabla1[[#This Row],[Descripción]],Tabla10[Descripción],Tabla10[CODIGO PRESUPUESTARIO],0))</f>
        <v/>
      </c>
      <c r="Q347" s="511"/>
      <c r="R347" s="511" t="str">
        <f>IF(Tabla1[[#This Row],[Insumos]]="","",_xlfn.XLOOKUP(Tabla1[[#This Row],[Insumos]],Tabla10[Insumo],Tabla10[InsumoAbrev],"",0))</f>
        <v/>
      </c>
    </row>
    <row r="348" spans="2:18" x14ac:dyDescent="0.25">
      <c r="B348" s="191" t="str">
        <f>IF('Formulario PPGR3'!$G348="","",CONCATENATE('Formulario PPGR3'!$C348,".",'Formulario PPGR3'!$D348,".",'Formulario PPGR3'!$E348,".",'Formulario PPGR3'!$F348))</f>
        <v/>
      </c>
      <c r="C348" s="191" t="str">
        <f>IF('Formulario PPGR3'!$G348="","",'Formulario PPGR1'!#REF!)</f>
        <v/>
      </c>
      <c r="D348" s="191" t="str">
        <f>IF('Formulario PPGR3'!$G348="","",'Formulario PPGR1'!#REF!)</f>
        <v/>
      </c>
      <c r="E348" s="191" t="str">
        <f>IF('Formulario PPGR3'!$G348="","",'Formulario PPGR1'!#REF!)</f>
        <v/>
      </c>
      <c r="F348" s="191" t="str">
        <f>IF('Formulario PPGR3'!$G348="","",'Formulario PPGR1'!#REF!)</f>
        <v/>
      </c>
      <c r="G348" s="190"/>
      <c r="H348" s="507" t="str" cm="1">
        <f t="array" ref="H348">IF(Tabla1[[#This Row],[Código_Actividad]]="","",_xlfn.XLOOKUP(Tabla1[[#This Row],[Código_Actividad]],CodigoActividad,Tabla2[Actividades Programables Presupuestables],"",0))</f>
        <v/>
      </c>
      <c r="I348" s="508" t="str">
        <f>IFERROR(VLOOKUP('Formulario PPGR3'!$G348,'Formulario PPGR2'!$H$19:$V$286,15,FALSE),"")</f>
        <v/>
      </c>
      <c r="J348" s="513"/>
      <c r="K348" s="512"/>
      <c r="L348" s="509" t="str">
        <f>IF(Tabla1[[#This Row],[Descripción]]="","",_xlfn.XLOOKUP(Tabla1[[#This Row],[Descripción]],Tabla10[Descripción],Tabla10[Unidad de Medida],"",0))</f>
        <v/>
      </c>
      <c r="M348" s="299"/>
      <c r="N348" s="525" t="str">
        <f>IF(Tabla1[[#This Row],[Descripción]]="","",_xlfn.XLOOKUP(Tabla1[[#This Row],[Descripción]],Tabla10[Descripción],Tabla10[Precio Unitario],0))</f>
        <v/>
      </c>
      <c r="O348" s="525" t="str">
        <f>IF(Tabla1[[#This Row],[Cantidad de Insumos]]="","",Tabla1[[#This Row],[Precio Unitario]]*Tabla1[[#This Row],[Cantidad de Insumos]])</f>
        <v/>
      </c>
      <c r="P348" s="510" t="str">
        <f>IF(Tabla1[[#This Row],[Descripción]]="","",_xlfn.XLOOKUP(Tabla1[[#This Row],[Descripción]],Tabla10[Descripción],Tabla10[CODIGO PRESUPUESTARIO],0))</f>
        <v/>
      </c>
      <c r="Q348" s="511"/>
      <c r="R348" s="511" t="str">
        <f>IF(Tabla1[[#This Row],[Insumos]]="","",_xlfn.XLOOKUP(Tabla1[[#This Row],[Insumos]],Tabla10[Insumo],Tabla10[InsumoAbrev],"",0))</f>
        <v/>
      </c>
    </row>
    <row r="349" spans="2:18" x14ac:dyDescent="0.25">
      <c r="B349" s="191" t="str">
        <f>IF('Formulario PPGR3'!$G349="","",CONCATENATE('Formulario PPGR3'!$C349,".",'Formulario PPGR3'!$D349,".",'Formulario PPGR3'!$E349,".",'Formulario PPGR3'!$F349))</f>
        <v/>
      </c>
      <c r="C349" s="191" t="str">
        <f>IF('Formulario PPGR3'!$G349="","",'Formulario PPGR1'!#REF!)</f>
        <v/>
      </c>
      <c r="D349" s="191" t="str">
        <f>IF('Formulario PPGR3'!$G349="","",'Formulario PPGR1'!#REF!)</f>
        <v/>
      </c>
      <c r="E349" s="191" t="str">
        <f>IF('Formulario PPGR3'!$G349="","",'Formulario PPGR1'!#REF!)</f>
        <v/>
      </c>
      <c r="F349" s="191" t="str">
        <f>IF('Formulario PPGR3'!$G349="","",'Formulario PPGR1'!#REF!)</f>
        <v/>
      </c>
      <c r="G349" s="190"/>
      <c r="H349" s="507" t="str" cm="1">
        <f t="array" ref="H349">IF(Tabla1[[#This Row],[Código_Actividad]]="","",_xlfn.XLOOKUP(Tabla1[[#This Row],[Código_Actividad]],CodigoActividad,Tabla2[Actividades Programables Presupuestables],"",0))</f>
        <v/>
      </c>
      <c r="I349" s="508" t="str">
        <f>IFERROR(VLOOKUP('Formulario PPGR3'!$G349,'Formulario PPGR2'!$H$19:$V$286,15,FALSE),"")</f>
        <v/>
      </c>
      <c r="J349" s="513"/>
      <c r="K349" s="512"/>
      <c r="L349" s="509" t="str">
        <f>IF(Tabla1[[#This Row],[Descripción]]="","",_xlfn.XLOOKUP(Tabla1[[#This Row],[Descripción]],Tabla10[Descripción],Tabla10[Unidad de Medida],"",0))</f>
        <v/>
      </c>
      <c r="M349" s="299"/>
      <c r="N349" s="525" t="str">
        <f>IF(Tabla1[[#This Row],[Descripción]]="","",_xlfn.XLOOKUP(Tabla1[[#This Row],[Descripción]],Tabla10[Descripción],Tabla10[Precio Unitario],0))</f>
        <v/>
      </c>
      <c r="O349" s="525" t="str">
        <f>IF(Tabla1[[#This Row],[Cantidad de Insumos]]="","",Tabla1[[#This Row],[Precio Unitario]]*Tabla1[[#This Row],[Cantidad de Insumos]])</f>
        <v/>
      </c>
      <c r="P349" s="510" t="str">
        <f>IF(Tabla1[[#This Row],[Descripción]]="","",_xlfn.XLOOKUP(Tabla1[[#This Row],[Descripción]],Tabla10[Descripción],Tabla10[CODIGO PRESUPUESTARIO],0))</f>
        <v/>
      </c>
      <c r="Q349" s="511"/>
      <c r="R349" s="511" t="str">
        <f>IF(Tabla1[[#This Row],[Insumos]]="","",_xlfn.XLOOKUP(Tabla1[[#This Row],[Insumos]],Tabla10[Insumo],Tabla10[InsumoAbrev],"",0))</f>
        <v/>
      </c>
    </row>
    <row r="350" spans="2:18" x14ac:dyDescent="0.25">
      <c r="B350" s="191" t="str">
        <f>IF('Formulario PPGR3'!$G350="","",CONCATENATE('Formulario PPGR3'!$C350,".",'Formulario PPGR3'!$D350,".",'Formulario PPGR3'!$E350,".",'Formulario PPGR3'!$F350))</f>
        <v/>
      </c>
      <c r="C350" s="191" t="str">
        <f>IF('Formulario PPGR3'!$G350="","",'Formulario PPGR1'!#REF!)</f>
        <v/>
      </c>
      <c r="D350" s="191" t="str">
        <f>IF('Formulario PPGR3'!$G350="","",'Formulario PPGR1'!#REF!)</f>
        <v/>
      </c>
      <c r="E350" s="191" t="str">
        <f>IF('Formulario PPGR3'!$G350="","",'Formulario PPGR1'!#REF!)</f>
        <v/>
      </c>
      <c r="F350" s="191" t="str">
        <f>IF('Formulario PPGR3'!$G350="","",'Formulario PPGR1'!#REF!)</f>
        <v/>
      </c>
      <c r="G350" s="190"/>
      <c r="H350" s="507" t="str" cm="1">
        <f t="array" ref="H350">IF(Tabla1[[#This Row],[Código_Actividad]]="","",_xlfn.XLOOKUP(Tabla1[[#This Row],[Código_Actividad]],CodigoActividad,Tabla2[Actividades Programables Presupuestables],"",0))</f>
        <v/>
      </c>
      <c r="I350" s="508" t="str">
        <f>IFERROR(VLOOKUP('Formulario PPGR3'!$G350,'Formulario PPGR2'!$H$19:$V$286,15,FALSE),"")</f>
        <v/>
      </c>
      <c r="J350" s="513"/>
      <c r="K350" s="512"/>
      <c r="L350" s="509" t="str">
        <f>IF(Tabla1[[#This Row],[Descripción]]="","",_xlfn.XLOOKUP(Tabla1[[#This Row],[Descripción]],Tabla10[Descripción],Tabla10[Unidad de Medida],"",0))</f>
        <v/>
      </c>
      <c r="M350" s="299"/>
      <c r="N350" s="525" t="str">
        <f>IF(Tabla1[[#This Row],[Descripción]]="","",_xlfn.XLOOKUP(Tabla1[[#This Row],[Descripción]],Tabla10[Descripción],Tabla10[Precio Unitario],0))</f>
        <v/>
      </c>
      <c r="O350" s="525" t="str">
        <f>IF(Tabla1[[#This Row],[Cantidad de Insumos]]="","",Tabla1[[#This Row],[Precio Unitario]]*Tabla1[[#This Row],[Cantidad de Insumos]])</f>
        <v/>
      </c>
      <c r="P350" s="510" t="str">
        <f>IF(Tabla1[[#This Row],[Descripción]]="","",_xlfn.XLOOKUP(Tabla1[[#This Row],[Descripción]],Tabla10[Descripción],Tabla10[CODIGO PRESUPUESTARIO],0))</f>
        <v/>
      </c>
      <c r="Q350" s="511"/>
      <c r="R350" s="511" t="str">
        <f>IF(Tabla1[[#This Row],[Insumos]]="","",_xlfn.XLOOKUP(Tabla1[[#This Row],[Insumos]],Tabla10[Insumo],Tabla10[InsumoAbrev],"",0))</f>
        <v/>
      </c>
    </row>
    <row r="351" spans="2:18" x14ac:dyDescent="0.25">
      <c r="B351" s="191" t="str">
        <f>IF('Formulario PPGR3'!$G351="","",CONCATENATE('Formulario PPGR3'!$C351,".",'Formulario PPGR3'!$D351,".",'Formulario PPGR3'!$E351,".",'Formulario PPGR3'!$F351))</f>
        <v/>
      </c>
      <c r="C351" s="191" t="str">
        <f>IF('Formulario PPGR3'!$G351="","",'Formulario PPGR1'!#REF!)</f>
        <v/>
      </c>
      <c r="D351" s="191" t="str">
        <f>IF('Formulario PPGR3'!$G351="","",'Formulario PPGR1'!#REF!)</f>
        <v/>
      </c>
      <c r="E351" s="191" t="str">
        <f>IF('Formulario PPGR3'!$G351="","",'Formulario PPGR1'!#REF!)</f>
        <v/>
      </c>
      <c r="F351" s="191" t="str">
        <f>IF('Formulario PPGR3'!$G351="","",'Formulario PPGR1'!#REF!)</f>
        <v/>
      </c>
      <c r="G351" s="190"/>
      <c r="H351" s="507" t="str" cm="1">
        <f t="array" ref="H351">IF(Tabla1[[#This Row],[Código_Actividad]]="","",_xlfn.XLOOKUP(Tabla1[[#This Row],[Código_Actividad]],CodigoActividad,Tabla2[Actividades Programables Presupuestables],"",0))</f>
        <v/>
      </c>
      <c r="I351" s="508" t="str">
        <f>IFERROR(VLOOKUP('Formulario PPGR3'!$G351,'Formulario PPGR2'!$H$19:$V$286,15,FALSE),"")</f>
        <v/>
      </c>
      <c r="J351" s="513"/>
      <c r="K351" s="512"/>
      <c r="L351" s="509" t="str">
        <f>IF(Tabla1[[#This Row],[Descripción]]="","",_xlfn.XLOOKUP(Tabla1[[#This Row],[Descripción]],Tabla10[Descripción],Tabla10[Unidad de Medida],"",0))</f>
        <v/>
      </c>
      <c r="M351" s="299"/>
      <c r="N351" s="525" t="str">
        <f>IF(Tabla1[[#This Row],[Descripción]]="","",_xlfn.XLOOKUP(Tabla1[[#This Row],[Descripción]],Tabla10[Descripción],Tabla10[Precio Unitario],0))</f>
        <v/>
      </c>
      <c r="O351" s="525" t="str">
        <f>IF(Tabla1[[#This Row],[Cantidad de Insumos]]="","",Tabla1[[#This Row],[Precio Unitario]]*Tabla1[[#This Row],[Cantidad de Insumos]])</f>
        <v/>
      </c>
      <c r="P351" s="510" t="str">
        <f>IF(Tabla1[[#This Row],[Descripción]]="","",_xlfn.XLOOKUP(Tabla1[[#This Row],[Descripción]],Tabla10[Descripción],Tabla10[CODIGO PRESUPUESTARIO],0))</f>
        <v/>
      </c>
      <c r="Q351" s="511"/>
      <c r="R351" s="511" t="str">
        <f>IF(Tabla1[[#This Row],[Insumos]]="","",_xlfn.XLOOKUP(Tabla1[[#This Row],[Insumos]],Tabla10[Insumo],Tabla10[InsumoAbrev],"",0))</f>
        <v/>
      </c>
    </row>
    <row r="352" spans="2:18" x14ac:dyDescent="0.25">
      <c r="B352" s="191" t="str">
        <f>IF('Formulario PPGR3'!$G352="","",CONCATENATE('Formulario PPGR3'!$C352,".",'Formulario PPGR3'!$D352,".",'Formulario PPGR3'!$E352,".",'Formulario PPGR3'!$F352))</f>
        <v/>
      </c>
      <c r="C352" s="191" t="str">
        <f>IF('Formulario PPGR3'!$G352="","",'Formulario PPGR1'!#REF!)</f>
        <v/>
      </c>
      <c r="D352" s="191" t="str">
        <f>IF('Formulario PPGR3'!$G352="","",'Formulario PPGR1'!#REF!)</f>
        <v/>
      </c>
      <c r="E352" s="191" t="str">
        <f>IF('Formulario PPGR3'!$G352="","",'Formulario PPGR1'!#REF!)</f>
        <v/>
      </c>
      <c r="F352" s="191" t="str">
        <f>IF('Formulario PPGR3'!$G352="","",'Formulario PPGR1'!#REF!)</f>
        <v/>
      </c>
      <c r="G352" s="190"/>
      <c r="H352" s="507" t="str" cm="1">
        <f t="array" ref="H352">IF(Tabla1[[#This Row],[Código_Actividad]]="","",_xlfn.XLOOKUP(Tabla1[[#This Row],[Código_Actividad]],CodigoActividad,Tabla2[Actividades Programables Presupuestables],"",0))</f>
        <v/>
      </c>
      <c r="I352" s="508" t="str">
        <f>IFERROR(VLOOKUP('Formulario PPGR3'!$G352,'Formulario PPGR2'!$H$19:$V$286,15,FALSE),"")</f>
        <v/>
      </c>
      <c r="J352" s="513"/>
      <c r="K352" s="512"/>
      <c r="L352" s="509" t="str">
        <f>IF(Tabla1[[#This Row],[Descripción]]="","",_xlfn.XLOOKUP(Tabla1[[#This Row],[Descripción]],Tabla10[Descripción],Tabla10[Unidad de Medida],"",0))</f>
        <v/>
      </c>
      <c r="M352" s="299"/>
      <c r="N352" s="525" t="str">
        <f>IF(Tabla1[[#This Row],[Descripción]]="","",_xlfn.XLOOKUP(Tabla1[[#This Row],[Descripción]],Tabla10[Descripción],Tabla10[Precio Unitario],0))</f>
        <v/>
      </c>
      <c r="O352" s="525" t="str">
        <f>IF(Tabla1[[#This Row],[Cantidad de Insumos]]="","",Tabla1[[#This Row],[Precio Unitario]]*Tabla1[[#This Row],[Cantidad de Insumos]])</f>
        <v/>
      </c>
      <c r="P352" s="510" t="str">
        <f>IF(Tabla1[[#This Row],[Descripción]]="","",_xlfn.XLOOKUP(Tabla1[[#This Row],[Descripción]],Tabla10[Descripción],Tabla10[CODIGO PRESUPUESTARIO],0))</f>
        <v/>
      </c>
      <c r="Q352" s="511"/>
      <c r="R352" s="511" t="str">
        <f>IF(Tabla1[[#This Row],[Insumos]]="","",_xlfn.XLOOKUP(Tabla1[[#This Row],[Insumos]],Tabla10[Insumo],Tabla10[InsumoAbrev],"",0))</f>
        <v/>
      </c>
    </row>
    <row r="353" spans="2:18" x14ac:dyDescent="0.25">
      <c r="B353" s="191" t="str">
        <f>IF('Formulario PPGR3'!$G353="","",CONCATENATE('Formulario PPGR3'!$C353,".",'Formulario PPGR3'!$D353,".",'Formulario PPGR3'!$E353,".",'Formulario PPGR3'!$F353))</f>
        <v/>
      </c>
      <c r="C353" s="191" t="str">
        <f>IF('Formulario PPGR3'!$G353="","",'Formulario PPGR1'!#REF!)</f>
        <v/>
      </c>
      <c r="D353" s="191" t="str">
        <f>IF('Formulario PPGR3'!$G353="","",'Formulario PPGR1'!#REF!)</f>
        <v/>
      </c>
      <c r="E353" s="191" t="str">
        <f>IF('Formulario PPGR3'!$G353="","",'Formulario PPGR1'!#REF!)</f>
        <v/>
      </c>
      <c r="F353" s="191" t="str">
        <f>IF('Formulario PPGR3'!$G353="","",'Formulario PPGR1'!#REF!)</f>
        <v/>
      </c>
      <c r="G353" s="190"/>
      <c r="H353" s="507" t="str" cm="1">
        <f t="array" ref="H353">IF(Tabla1[[#This Row],[Código_Actividad]]="","",_xlfn.XLOOKUP(Tabla1[[#This Row],[Código_Actividad]],CodigoActividad,Tabla2[Actividades Programables Presupuestables],"",0))</f>
        <v/>
      </c>
      <c r="I353" s="508" t="str">
        <f>IFERROR(VLOOKUP('Formulario PPGR3'!$G353,'Formulario PPGR2'!$H$19:$V$286,15,FALSE),"")</f>
        <v/>
      </c>
      <c r="J353" s="513"/>
      <c r="K353" s="512"/>
      <c r="L353" s="509" t="str">
        <f>IF(Tabla1[[#This Row],[Descripción]]="","",_xlfn.XLOOKUP(Tabla1[[#This Row],[Descripción]],Tabla10[Descripción],Tabla10[Unidad de Medida],"",0))</f>
        <v/>
      </c>
      <c r="M353" s="299"/>
      <c r="N353" s="525" t="str">
        <f>IF(Tabla1[[#This Row],[Descripción]]="","",_xlfn.XLOOKUP(Tabla1[[#This Row],[Descripción]],Tabla10[Descripción],Tabla10[Precio Unitario],0))</f>
        <v/>
      </c>
      <c r="O353" s="525" t="str">
        <f>IF(Tabla1[[#This Row],[Cantidad de Insumos]]="","",Tabla1[[#This Row],[Precio Unitario]]*Tabla1[[#This Row],[Cantidad de Insumos]])</f>
        <v/>
      </c>
      <c r="P353" s="510" t="str">
        <f>IF(Tabla1[[#This Row],[Descripción]]="","",_xlfn.XLOOKUP(Tabla1[[#This Row],[Descripción]],Tabla10[Descripción],Tabla10[CODIGO PRESUPUESTARIO],0))</f>
        <v/>
      </c>
      <c r="Q353" s="511"/>
      <c r="R353" s="511" t="str">
        <f>IF(Tabla1[[#This Row],[Insumos]]="","",_xlfn.XLOOKUP(Tabla1[[#This Row],[Insumos]],Tabla10[Insumo],Tabla10[InsumoAbrev],"",0))</f>
        <v/>
      </c>
    </row>
    <row r="354" spans="2:18" x14ac:dyDescent="0.25">
      <c r="B354" s="191" t="str">
        <f>IF('Formulario PPGR3'!$G354="","",CONCATENATE('Formulario PPGR3'!$C354,".",'Formulario PPGR3'!$D354,".",'Formulario PPGR3'!$E354,".",'Formulario PPGR3'!$F354))</f>
        <v/>
      </c>
      <c r="C354" s="191" t="str">
        <f>IF('Formulario PPGR3'!$G354="","",'Formulario PPGR1'!#REF!)</f>
        <v/>
      </c>
      <c r="D354" s="191" t="str">
        <f>IF('Formulario PPGR3'!$G354="","",'Formulario PPGR1'!#REF!)</f>
        <v/>
      </c>
      <c r="E354" s="191" t="str">
        <f>IF('Formulario PPGR3'!$G354="","",'Formulario PPGR1'!#REF!)</f>
        <v/>
      </c>
      <c r="F354" s="191" t="str">
        <f>IF('Formulario PPGR3'!$G354="","",'Formulario PPGR1'!#REF!)</f>
        <v/>
      </c>
      <c r="G354" s="190"/>
      <c r="H354" s="507" t="str" cm="1">
        <f t="array" ref="H354">IF(Tabla1[[#This Row],[Código_Actividad]]="","",_xlfn.XLOOKUP(Tabla1[[#This Row],[Código_Actividad]],CodigoActividad,Tabla2[Actividades Programables Presupuestables],"",0))</f>
        <v/>
      </c>
      <c r="I354" s="508" t="str">
        <f>IFERROR(VLOOKUP('Formulario PPGR3'!$G354,'Formulario PPGR2'!$H$19:$V$286,15,FALSE),"")</f>
        <v/>
      </c>
      <c r="J354" s="513"/>
      <c r="K354" s="512"/>
      <c r="L354" s="509" t="str">
        <f>IF(Tabla1[[#This Row],[Descripción]]="","",_xlfn.XLOOKUP(Tabla1[[#This Row],[Descripción]],Tabla10[Descripción],Tabla10[Unidad de Medida],"",0))</f>
        <v/>
      </c>
      <c r="M354" s="299"/>
      <c r="N354" s="525" t="str">
        <f>IF(Tabla1[[#This Row],[Descripción]]="","",_xlfn.XLOOKUP(Tabla1[[#This Row],[Descripción]],Tabla10[Descripción],Tabla10[Precio Unitario],0))</f>
        <v/>
      </c>
      <c r="O354" s="525" t="str">
        <f>IF(Tabla1[[#This Row],[Cantidad de Insumos]]="","",Tabla1[[#This Row],[Precio Unitario]]*Tabla1[[#This Row],[Cantidad de Insumos]])</f>
        <v/>
      </c>
      <c r="P354" s="510" t="str">
        <f>IF(Tabla1[[#This Row],[Descripción]]="","",_xlfn.XLOOKUP(Tabla1[[#This Row],[Descripción]],Tabla10[Descripción],Tabla10[CODIGO PRESUPUESTARIO],0))</f>
        <v/>
      </c>
      <c r="Q354" s="511"/>
      <c r="R354" s="511" t="str">
        <f>IF(Tabla1[[#This Row],[Insumos]]="","",_xlfn.XLOOKUP(Tabla1[[#This Row],[Insumos]],Tabla10[Insumo],Tabla10[InsumoAbrev],"",0))</f>
        <v/>
      </c>
    </row>
    <row r="355" spans="2:18" x14ac:dyDescent="0.25">
      <c r="B355" s="191" t="str">
        <f>IF('Formulario PPGR3'!$G355="","",CONCATENATE('Formulario PPGR3'!$C355,".",'Formulario PPGR3'!$D355,".",'Formulario PPGR3'!$E355,".",'Formulario PPGR3'!$F355))</f>
        <v/>
      </c>
      <c r="C355" s="191" t="str">
        <f>IF('Formulario PPGR3'!$G355="","",'Formulario PPGR1'!#REF!)</f>
        <v/>
      </c>
      <c r="D355" s="191" t="str">
        <f>IF('Formulario PPGR3'!$G355="","",'Formulario PPGR1'!#REF!)</f>
        <v/>
      </c>
      <c r="E355" s="191" t="str">
        <f>IF('Formulario PPGR3'!$G355="","",'Formulario PPGR1'!#REF!)</f>
        <v/>
      </c>
      <c r="F355" s="191" t="str">
        <f>IF('Formulario PPGR3'!$G355="","",'Formulario PPGR1'!#REF!)</f>
        <v/>
      </c>
      <c r="G355" s="190"/>
      <c r="H355" s="507" t="str" cm="1">
        <f t="array" ref="H355">IF(Tabla1[[#This Row],[Código_Actividad]]="","",_xlfn.XLOOKUP(Tabla1[[#This Row],[Código_Actividad]],CodigoActividad,Tabla2[Actividades Programables Presupuestables],"",0))</f>
        <v/>
      </c>
      <c r="I355" s="508" t="str">
        <f>IFERROR(VLOOKUP('Formulario PPGR3'!$G355,'Formulario PPGR2'!$H$19:$V$286,15,FALSE),"")</f>
        <v/>
      </c>
      <c r="J355" s="513"/>
      <c r="K355" s="512"/>
      <c r="L355" s="509" t="str">
        <f>IF(Tabla1[[#This Row],[Descripción]]="","",_xlfn.XLOOKUP(Tabla1[[#This Row],[Descripción]],Tabla10[Descripción],Tabla10[Unidad de Medida],"",0))</f>
        <v/>
      </c>
      <c r="M355" s="299"/>
      <c r="N355" s="525" t="str">
        <f>IF(Tabla1[[#This Row],[Descripción]]="","",_xlfn.XLOOKUP(Tabla1[[#This Row],[Descripción]],Tabla10[Descripción],Tabla10[Precio Unitario],0))</f>
        <v/>
      </c>
      <c r="O355" s="525" t="str">
        <f>IF(Tabla1[[#This Row],[Cantidad de Insumos]]="","",Tabla1[[#This Row],[Precio Unitario]]*Tabla1[[#This Row],[Cantidad de Insumos]])</f>
        <v/>
      </c>
      <c r="P355" s="510" t="str">
        <f>IF(Tabla1[[#This Row],[Descripción]]="","",_xlfn.XLOOKUP(Tabla1[[#This Row],[Descripción]],Tabla10[Descripción],Tabla10[CODIGO PRESUPUESTARIO],0))</f>
        <v/>
      </c>
      <c r="Q355" s="511"/>
      <c r="R355" s="511" t="str">
        <f>IF(Tabla1[[#This Row],[Insumos]]="","",_xlfn.XLOOKUP(Tabla1[[#This Row],[Insumos]],Tabla10[Insumo],Tabla10[InsumoAbrev],"",0))</f>
        <v/>
      </c>
    </row>
    <row r="356" spans="2:18" x14ac:dyDescent="0.25">
      <c r="B356" s="191" t="str">
        <f>IF('Formulario PPGR3'!$G356="","",CONCATENATE('Formulario PPGR3'!$C356,".",'Formulario PPGR3'!$D356,".",'Formulario PPGR3'!$E356,".",'Formulario PPGR3'!$F356))</f>
        <v/>
      </c>
      <c r="C356" s="191" t="str">
        <f>IF('Formulario PPGR3'!$G356="","",'Formulario PPGR1'!#REF!)</f>
        <v/>
      </c>
      <c r="D356" s="191" t="str">
        <f>IF('Formulario PPGR3'!$G356="","",'Formulario PPGR1'!#REF!)</f>
        <v/>
      </c>
      <c r="E356" s="191" t="str">
        <f>IF('Formulario PPGR3'!$G356="","",'Formulario PPGR1'!#REF!)</f>
        <v/>
      </c>
      <c r="F356" s="191" t="str">
        <f>IF('Formulario PPGR3'!$G356="","",'Formulario PPGR1'!#REF!)</f>
        <v/>
      </c>
      <c r="G356" s="190"/>
      <c r="H356" s="507" t="str" cm="1">
        <f t="array" ref="H356">IF(Tabla1[[#This Row],[Código_Actividad]]="","",_xlfn.XLOOKUP(Tabla1[[#This Row],[Código_Actividad]],CodigoActividad,Tabla2[Actividades Programables Presupuestables],"",0))</f>
        <v/>
      </c>
      <c r="I356" s="508" t="str">
        <f>IFERROR(VLOOKUP('Formulario PPGR3'!$G356,'Formulario PPGR2'!$H$19:$V$286,15,FALSE),"")</f>
        <v/>
      </c>
      <c r="J356" s="513"/>
      <c r="K356" s="512"/>
      <c r="L356" s="509" t="str">
        <f>IF(Tabla1[[#This Row],[Descripción]]="","",_xlfn.XLOOKUP(Tabla1[[#This Row],[Descripción]],Tabla10[Descripción],Tabla10[Unidad de Medida],"",0))</f>
        <v/>
      </c>
      <c r="M356" s="299"/>
      <c r="N356" s="525" t="str">
        <f>IF(Tabla1[[#This Row],[Descripción]]="","",_xlfn.XLOOKUP(Tabla1[[#This Row],[Descripción]],Tabla10[Descripción],Tabla10[Precio Unitario],0))</f>
        <v/>
      </c>
      <c r="O356" s="525" t="str">
        <f>IF(Tabla1[[#This Row],[Cantidad de Insumos]]="","",Tabla1[[#This Row],[Precio Unitario]]*Tabla1[[#This Row],[Cantidad de Insumos]])</f>
        <v/>
      </c>
      <c r="P356" s="510" t="str">
        <f>IF(Tabla1[[#This Row],[Descripción]]="","",_xlfn.XLOOKUP(Tabla1[[#This Row],[Descripción]],Tabla10[Descripción],Tabla10[CODIGO PRESUPUESTARIO],0))</f>
        <v/>
      </c>
      <c r="Q356" s="511"/>
      <c r="R356" s="511" t="str">
        <f>IF(Tabla1[[#This Row],[Insumos]]="","",_xlfn.XLOOKUP(Tabla1[[#This Row],[Insumos]],Tabla10[Insumo],Tabla10[InsumoAbrev],"",0))</f>
        <v/>
      </c>
    </row>
    <row r="357" spans="2:18" x14ac:dyDescent="0.25">
      <c r="B357" s="191" t="str">
        <f>IF('Formulario PPGR3'!$G357="","",CONCATENATE('Formulario PPGR3'!$C357,".",'Formulario PPGR3'!$D357,".",'Formulario PPGR3'!$E357,".",'Formulario PPGR3'!$F357))</f>
        <v/>
      </c>
      <c r="C357" s="191" t="str">
        <f>IF('Formulario PPGR3'!$G357="","",'Formulario PPGR1'!#REF!)</f>
        <v/>
      </c>
      <c r="D357" s="191" t="str">
        <f>IF('Formulario PPGR3'!$G357="","",'Formulario PPGR1'!#REF!)</f>
        <v/>
      </c>
      <c r="E357" s="191" t="str">
        <f>IF('Formulario PPGR3'!$G357="","",'Formulario PPGR1'!#REF!)</f>
        <v/>
      </c>
      <c r="F357" s="191" t="str">
        <f>IF('Formulario PPGR3'!$G357="","",'Formulario PPGR1'!#REF!)</f>
        <v/>
      </c>
      <c r="G357" s="190"/>
      <c r="H357" s="507" t="str" cm="1">
        <f t="array" ref="H357">IF(Tabla1[[#This Row],[Código_Actividad]]="","",_xlfn.XLOOKUP(Tabla1[[#This Row],[Código_Actividad]],CodigoActividad,Tabla2[Actividades Programables Presupuestables],"",0))</f>
        <v/>
      </c>
      <c r="I357" s="508" t="str">
        <f>IFERROR(VLOOKUP('Formulario PPGR3'!$G357,'Formulario PPGR2'!$H$19:$V$286,15,FALSE),"")</f>
        <v/>
      </c>
      <c r="J357" s="513"/>
      <c r="K357" s="512"/>
      <c r="L357" s="509" t="str">
        <f>IF(Tabla1[[#This Row],[Descripción]]="","",_xlfn.XLOOKUP(Tabla1[[#This Row],[Descripción]],Tabla10[Descripción],Tabla10[Unidad de Medida],"",0))</f>
        <v/>
      </c>
      <c r="M357" s="299"/>
      <c r="N357" s="525" t="str">
        <f>IF(Tabla1[[#This Row],[Descripción]]="","",_xlfn.XLOOKUP(Tabla1[[#This Row],[Descripción]],Tabla10[Descripción],Tabla10[Precio Unitario],0))</f>
        <v/>
      </c>
      <c r="O357" s="525" t="str">
        <f>IF(Tabla1[[#This Row],[Cantidad de Insumos]]="","",Tabla1[[#This Row],[Precio Unitario]]*Tabla1[[#This Row],[Cantidad de Insumos]])</f>
        <v/>
      </c>
      <c r="P357" s="510" t="str">
        <f>IF(Tabla1[[#This Row],[Descripción]]="","",_xlfn.XLOOKUP(Tabla1[[#This Row],[Descripción]],Tabla10[Descripción],Tabla10[CODIGO PRESUPUESTARIO],0))</f>
        <v/>
      </c>
      <c r="Q357" s="511"/>
      <c r="R357" s="511" t="str">
        <f>IF(Tabla1[[#This Row],[Insumos]]="","",_xlfn.XLOOKUP(Tabla1[[#This Row],[Insumos]],Tabla10[Insumo],Tabla10[InsumoAbrev],"",0))</f>
        <v/>
      </c>
    </row>
    <row r="358" spans="2:18" x14ac:dyDescent="0.25">
      <c r="B358" s="191" t="str">
        <f>IF('Formulario PPGR3'!$G358="","",CONCATENATE('Formulario PPGR3'!$C358,".",'Formulario PPGR3'!$D358,".",'Formulario PPGR3'!$E358,".",'Formulario PPGR3'!$F358))</f>
        <v/>
      </c>
      <c r="C358" s="191" t="str">
        <f>IF('Formulario PPGR3'!$G358="","",'Formulario PPGR1'!#REF!)</f>
        <v/>
      </c>
      <c r="D358" s="191" t="str">
        <f>IF('Formulario PPGR3'!$G358="","",'Formulario PPGR1'!#REF!)</f>
        <v/>
      </c>
      <c r="E358" s="191" t="str">
        <f>IF('Formulario PPGR3'!$G358="","",'Formulario PPGR1'!#REF!)</f>
        <v/>
      </c>
      <c r="F358" s="191" t="str">
        <f>IF('Formulario PPGR3'!$G358="","",'Formulario PPGR1'!#REF!)</f>
        <v/>
      </c>
      <c r="G358" s="190"/>
      <c r="H358" s="507" t="str" cm="1">
        <f t="array" ref="H358">IF(Tabla1[[#This Row],[Código_Actividad]]="","",_xlfn.XLOOKUP(Tabla1[[#This Row],[Código_Actividad]],CodigoActividad,Tabla2[Actividades Programables Presupuestables],"",0))</f>
        <v/>
      </c>
      <c r="I358" s="508" t="str">
        <f>IFERROR(VLOOKUP('Formulario PPGR3'!$G358,'Formulario PPGR2'!$H$19:$V$286,15,FALSE),"")</f>
        <v/>
      </c>
      <c r="J358" s="513"/>
      <c r="K358" s="512"/>
      <c r="L358" s="509" t="str">
        <f>IF(Tabla1[[#This Row],[Descripción]]="","",_xlfn.XLOOKUP(Tabla1[[#This Row],[Descripción]],Tabla10[Descripción],Tabla10[Unidad de Medida],"",0))</f>
        <v/>
      </c>
      <c r="M358" s="299"/>
      <c r="N358" s="525" t="str">
        <f>IF(Tabla1[[#This Row],[Descripción]]="","",_xlfn.XLOOKUP(Tabla1[[#This Row],[Descripción]],Tabla10[Descripción],Tabla10[Precio Unitario],0))</f>
        <v/>
      </c>
      <c r="O358" s="525" t="str">
        <f>IF(Tabla1[[#This Row],[Cantidad de Insumos]]="","",Tabla1[[#This Row],[Precio Unitario]]*Tabla1[[#This Row],[Cantidad de Insumos]])</f>
        <v/>
      </c>
      <c r="P358" s="510" t="str">
        <f>IF(Tabla1[[#This Row],[Descripción]]="","",_xlfn.XLOOKUP(Tabla1[[#This Row],[Descripción]],Tabla10[Descripción],Tabla10[CODIGO PRESUPUESTARIO],0))</f>
        <v/>
      </c>
      <c r="Q358" s="511"/>
      <c r="R358" s="511" t="str">
        <f>IF(Tabla1[[#This Row],[Insumos]]="","",_xlfn.XLOOKUP(Tabla1[[#This Row],[Insumos]],Tabla10[Insumo],Tabla10[InsumoAbrev],"",0))</f>
        <v/>
      </c>
    </row>
    <row r="359" spans="2:18" x14ac:dyDescent="0.25">
      <c r="B359" s="191" t="str">
        <f>IF('Formulario PPGR3'!$G359="","",CONCATENATE('Formulario PPGR3'!$C359,".",'Formulario PPGR3'!$D359,".",'Formulario PPGR3'!$E359,".",'Formulario PPGR3'!$F359))</f>
        <v/>
      </c>
      <c r="C359" s="191" t="str">
        <f>IF('Formulario PPGR3'!$G359="","",'Formulario PPGR1'!#REF!)</f>
        <v/>
      </c>
      <c r="D359" s="191" t="str">
        <f>IF('Formulario PPGR3'!$G359="","",'Formulario PPGR1'!#REF!)</f>
        <v/>
      </c>
      <c r="E359" s="191" t="str">
        <f>IF('Formulario PPGR3'!$G359="","",'Formulario PPGR1'!#REF!)</f>
        <v/>
      </c>
      <c r="F359" s="191" t="str">
        <f>IF('Formulario PPGR3'!$G359="","",'Formulario PPGR1'!#REF!)</f>
        <v/>
      </c>
      <c r="G359" s="190"/>
      <c r="H359" s="507" t="str" cm="1">
        <f t="array" ref="H359">IF(Tabla1[[#This Row],[Código_Actividad]]="","",_xlfn.XLOOKUP(Tabla1[[#This Row],[Código_Actividad]],CodigoActividad,Tabla2[Actividades Programables Presupuestables],"",0))</f>
        <v/>
      </c>
      <c r="I359" s="508" t="str">
        <f>IFERROR(VLOOKUP('Formulario PPGR3'!$G359,'Formulario PPGR2'!$H$19:$V$286,15,FALSE),"")</f>
        <v/>
      </c>
      <c r="J359" s="513"/>
      <c r="K359" s="512"/>
      <c r="L359" s="509" t="str">
        <f>IF(Tabla1[[#This Row],[Descripción]]="","",_xlfn.XLOOKUP(Tabla1[[#This Row],[Descripción]],Tabla10[Descripción],Tabla10[Unidad de Medida],"",0))</f>
        <v/>
      </c>
      <c r="M359" s="299"/>
      <c r="N359" s="525" t="str">
        <f>IF(Tabla1[[#This Row],[Descripción]]="","",_xlfn.XLOOKUP(Tabla1[[#This Row],[Descripción]],Tabla10[Descripción],Tabla10[Precio Unitario],0))</f>
        <v/>
      </c>
      <c r="O359" s="525" t="str">
        <f>IF(Tabla1[[#This Row],[Cantidad de Insumos]]="","",Tabla1[[#This Row],[Precio Unitario]]*Tabla1[[#This Row],[Cantidad de Insumos]])</f>
        <v/>
      </c>
      <c r="P359" s="510" t="str">
        <f>IF(Tabla1[[#This Row],[Descripción]]="","",_xlfn.XLOOKUP(Tabla1[[#This Row],[Descripción]],Tabla10[Descripción],Tabla10[CODIGO PRESUPUESTARIO],0))</f>
        <v/>
      </c>
      <c r="Q359" s="511"/>
      <c r="R359" s="511" t="str">
        <f>IF(Tabla1[[#This Row],[Insumos]]="","",_xlfn.XLOOKUP(Tabla1[[#This Row],[Insumos]],Tabla10[Insumo],Tabla10[InsumoAbrev],"",0))</f>
        <v/>
      </c>
    </row>
    <row r="360" spans="2:18" x14ac:dyDescent="0.25">
      <c r="B360" s="191" t="str">
        <f>IF('Formulario PPGR3'!$G360="","",CONCATENATE('Formulario PPGR3'!$C360,".",'Formulario PPGR3'!$D360,".",'Formulario PPGR3'!$E360,".",'Formulario PPGR3'!$F360))</f>
        <v/>
      </c>
      <c r="C360" s="191" t="str">
        <f>IF('Formulario PPGR3'!$G360="","",'Formulario PPGR1'!#REF!)</f>
        <v/>
      </c>
      <c r="D360" s="191" t="str">
        <f>IF('Formulario PPGR3'!$G360="","",'Formulario PPGR1'!#REF!)</f>
        <v/>
      </c>
      <c r="E360" s="191" t="str">
        <f>IF('Formulario PPGR3'!$G360="","",'Formulario PPGR1'!#REF!)</f>
        <v/>
      </c>
      <c r="F360" s="191" t="str">
        <f>IF('Formulario PPGR3'!$G360="","",'Formulario PPGR1'!#REF!)</f>
        <v/>
      </c>
      <c r="G360" s="190"/>
      <c r="H360" s="507" t="str" cm="1">
        <f t="array" ref="H360">IF(Tabla1[[#This Row],[Código_Actividad]]="","",_xlfn.XLOOKUP(Tabla1[[#This Row],[Código_Actividad]],CodigoActividad,Tabla2[Actividades Programables Presupuestables],"",0))</f>
        <v/>
      </c>
      <c r="I360" s="508" t="str">
        <f>IFERROR(VLOOKUP('Formulario PPGR3'!$G360,'Formulario PPGR2'!$H$19:$V$286,15,FALSE),"")</f>
        <v/>
      </c>
      <c r="J360" s="513"/>
      <c r="K360" s="512"/>
      <c r="L360" s="509" t="str">
        <f>IF(Tabla1[[#This Row],[Descripción]]="","",_xlfn.XLOOKUP(Tabla1[[#This Row],[Descripción]],Tabla10[Descripción],Tabla10[Unidad de Medida],"",0))</f>
        <v/>
      </c>
      <c r="M360" s="299"/>
      <c r="N360" s="525" t="str">
        <f>IF(Tabla1[[#This Row],[Descripción]]="","",_xlfn.XLOOKUP(Tabla1[[#This Row],[Descripción]],Tabla10[Descripción],Tabla10[Precio Unitario],0))</f>
        <v/>
      </c>
      <c r="O360" s="525" t="str">
        <f>IF(Tabla1[[#This Row],[Cantidad de Insumos]]="","",Tabla1[[#This Row],[Precio Unitario]]*Tabla1[[#This Row],[Cantidad de Insumos]])</f>
        <v/>
      </c>
      <c r="P360" s="510" t="str">
        <f>IF(Tabla1[[#This Row],[Descripción]]="","",_xlfn.XLOOKUP(Tabla1[[#This Row],[Descripción]],Tabla10[Descripción],Tabla10[CODIGO PRESUPUESTARIO],0))</f>
        <v/>
      </c>
      <c r="Q360" s="511"/>
      <c r="R360" s="511" t="str">
        <f>IF(Tabla1[[#This Row],[Insumos]]="","",_xlfn.XLOOKUP(Tabla1[[#This Row],[Insumos]],Tabla10[Insumo],Tabla10[InsumoAbrev],"",0))</f>
        <v/>
      </c>
    </row>
    <row r="361" spans="2:18" x14ac:dyDescent="0.25">
      <c r="B361" s="191" t="str">
        <f>IF('Formulario PPGR3'!$G361="","",CONCATENATE('Formulario PPGR3'!$C361,".",'Formulario PPGR3'!$D361,".",'Formulario PPGR3'!$E361,".",'Formulario PPGR3'!$F361))</f>
        <v/>
      </c>
      <c r="C361" s="191" t="str">
        <f>IF('Formulario PPGR3'!$G361="","",'Formulario PPGR1'!#REF!)</f>
        <v/>
      </c>
      <c r="D361" s="191" t="str">
        <f>IF('Formulario PPGR3'!$G361="","",'Formulario PPGR1'!#REF!)</f>
        <v/>
      </c>
      <c r="E361" s="191" t="str">
        <f>IF('Formulario PPGR3'!$G361="","",'Formulario PPGR1'!#REF!)</f>
        <v/>
      </c>
      <c r="F361" s="191" t="str">
        <f>IF('Formulario PPGR3'!$G361="","",'Formulario PPGR1'!#REF!)</f>
        <v/>
      </c>
      <c r="G361" s="190"/>
      <c r="H361" s="507" t="str" cm="1">
        <f t="array" ref="H361">IF(Tabla1[[#This Row],[Código_Actividad]]="","",_xlfn.XLOOKUP(Tabla1[[#This Row],[Código_Actividad]],CodigoActividad,Tabla2[Actividades Programables Presupuestables],"",0))</f>
        <v/>
      </c>
      <c r="I361" s="508" t="str">
        <f>IFERROR(VLOOKUP('Formulario PPGR3'!$G361,'Formulario PPGR2'!$H$19:$V$286,15,FALSE),"")</f>
        <v/>
      </c>
      <c r="J361" s="513"/>
      <c r="K361" s="512"/>
      <c r="L361" s="509" t="str">
        <f>IF(Tabla1[[#This Row],[Descripción]]="","",_xlfn.XLOOKUP(Tabla1[[#This Row],[Descripción]],Tabla10[Descripción],Tabla10[Unidad de Medida],"",0))</f>
        <v/>
      </c>
      <c r="M361" s="299"/>
      <c r="N361" s="525" t="str">
        <f>IF(Tabla1[[#This Row],[Descripción]]="","",_xlfn.XLOOKUP(Tabla1[[#This Row],[Descripción]],Tabla10[Descripción],Tabla10[Precio Unitario],0))</f>
        <v/>
      </c>
      <c r="O361" s="525" t="str">
        <f>IF(Tabla1[[#This Row],[Cantidad de Insumos]]="","",Tabla1[[#This Row],[Precio Unitario]]*Tabla1[[#This Row],[Cantidad de Insumos]])</f>
        <v/>
      </c>
      <c r="P361" s="510" t="str">
        <f>IF(Tabla1[[#This Row],[Descripción]]="","",_xlfn.XLOOKUP(Tabla1[[#This Row],[Descripción]],Tabla10[Descripción],Tabla10[CODIGO PRESUPUESTARIO],0))</f>
        <v/>
      </c>
      <c r="Q361" s="511"/>
      <c r="R361" s="511" t="str">
        <f>IF(Tabla1[[#This Row],[Insumos]]="","",_xlfn.XLOOKUP(Tabla1[[#This Row],[Insumos]],Tabla10[Insumo],Tabla10[InsumoAbrev],"",0))</f>
        <v/>
      </c>
    </row>
    <row r="362" spans="2:18" x14ac:dyDescent="0.25">
      <c r="B362" s="191" t="str">
        <f>IF('Formulario PPGR3'!$G362="","",CONCATENATE('Formulario PPGR3'!$C362,".",'Formulario PPGR3'!$D362,".",'Formulario PPGR3'!$E362,".",'Formulario PPGR3'!$F362))</f>
        <v/>
      </c>
      <c r="C362" s="191" t="str">
        <f>IF('Formulario PPGR3'!$G362="","",'Formulario PPGR1'!#REF!)</f>
        <v/>
      </c>
      <c r="D362" s="191" t="str">
        <f>IF('Formulario PPGR3'!$G362="","",'Formulario PPGR1'!#REF!)</f>
        <v/>
      </c>
      <c r="E362" s="191" t="str">
        <f>IF('Formulario PPGR3'!$G362="","",'Formulario PPGR1'!#REF!)</f>
        <v/>
      </c>
      <c r="F362" s="191" t="str">
        <f>IF('Formulario PPGR3'!$G362="","",'Formulario PPGR1'!#REF!)</f>
        <v/>
      </c>
      <c r="G362" s="190"/>
      <c r="H362" s="507" t="str" cm="1">
        <f t="array" ref="H362">IF(Tabla1[[#This Row],[Código_Actividad]]="","",_xlfn.XLOOKUP(Tabla1[[#This Row],[Código_Actividad]],CodigoActividad,Tabla2[Actividades Programables Presupuestables],"",0))</f>
        <v/>
      </c>
      <c r="I362" s="508" t="str">
        <f>IFERROR(VLOOKUP('Formulario PPGR3'!$G362,'Formulario PPGR2'!$H$19:$V$286,15,FALSE),"")</f>
        <v/>
      </c>
      <c r="J362" s="513"/>
      <c r="K362" s="512"/>
      <c r="L362" s="509" t="str">
        <f>IF(Tabla1[[#This Row],[Descripción]]="","",_xlfn.XLOOKUP(Tabla1[[#This Row],[Descripción]],Tabla10[Descripción],Tabla10[Unidad de Medida],"",0))</f>
        <v/>
      </c>
      <c r="M362" s="299"/>
      <c r="N362" s="525" t="str">
        <f>IF(Tabla1[[#This Row],[Descripción]]="","",_xlfn.XLOOKUP(Tabla1[[#This Row],[Descripción]],Tabla10[Descripción],Tabla10[Precio Unitario],0))</f>
        <v/>
      </c>
      <c r="O362" s="525" t="str">
        <f>IF(Tabla1[[#This Row],[Cantidad de Insumos]]="","",Tabla1[[#This Row],[Precio Unitario]]*Tabla1[[#This Row],[Cantidad de Insumos]])</f>
        <v/>
      </c>
      <c r="P362" s="510" t="str">
        <f>IF(Tabla1[[#This Row],[Descripción]]="","",_xlfn.XLOOKUP(Tabla1[[#This Row],[Descripción]],Tabla10[Descripción],Tabla10[CODIGO PRESUPUESTARIO],0))</f>
        <v/>
      </c>
      <c r="Q362" s="511"/>
      <c r="R362" s="511" t="str">
        <f>IF(Tabla1[[#This Row],[Insumos]]="","",_xlfn.XLOOKUP(Tabla1[[#This Row],[Insumos]],Tabla10[Insumo],Tabla10[InsumoAbrev],"",0))</f>
        <v/>
      </c>
    </row>
    <row r="363" spans="2:18" x14ac:dyDescent="0.25">
      <c r="B363" s="191" t="str">
        <f>IF('Formulario PPGR3'!$G363="","",CONCATENATE('Formulario PPGR3'!$C363,".",'Formulario PPGR3'!$D363,".",'Formulario PPGR3'!$E363,".",'Formulario PPGR3'!$F363))</f>
        <v/>
      </c>
      <c r="C363" s="191" t="str">
        <f>IF('Formulario PPGR3'!$G363="","",'Formulario PPGR1'!#REF!)</f>
        <v/>
      </c>
      <c r="D363" s="191" t="str">
        <f>IF('Formulario PPGR3'!$G363="","",'Formulario PPGR1'!#REF!)</f>
        <v/>
      </c>
      <c r="E363" s="191" t="str">
        <f>IF('Formulario PPGR3'!$G363="","",'Formulario PPGR1'!#REF!)</f>
        <v/>
      </c>
      <c r="F363" s="191" t="str">
        <f>IF('Formulario PPGR3'!$G363="","",'Formulario PPGR1'!#REF!)</f>
        <v/>
      </c>
      <c r="G363" s="190"/>
      <c r="H363" s="507" t="str" cm="1">
        <f t="array" ref="H363">IF(Tabla1[[#This Row],[Código_Actividad]]="","",_xlfn.XLOOKUP(Tabla1[[#This Row],[Código_Actividad]],CodigoActividad,Tabla2[Actividades Programables Presupuestables],"",0))</f>
        <v/>
      </c>
      <c r="I363" s="508" t="str">
        <f>IFERROR(VLOOKUP('Formulario PPGR3'!$G363,'Formulario PPGR2'!$H$19:$V$286,15,FALSE),"")</f>
        <v/>
      </c>
      <c r="J363" s="513"/>
      <c r="K363" s="512"/>
      <c r="L363" s="509" t="str">
        <f>IF(Tabla1[[#This Row],[Descripción]]="","",_xlfn.XLOOKUP(Tabla1[[#This Row],[Descripción]],Tabla10[Descripción],Tabla10[Unidad de Medida],"",0))</f>
        <v/>
      </c>
      <c r="M363" s="299"/>
      <c r="N363" s="525" t="str">
        <f>IF(Tabla1[[#This Row],[Descripción]]="","",_xlfn.XLOOKUP(Tabla1[[#This Row],[Descripción]],Tabla10[Descripción],Tabla10[Precio Unitario],0))</f>
        <v/>
      </c>
      <c r="O363" s="525" t="str">
        <f>IF(Tabla1[[#This Row],[Cantidad de Insumos]]="","",Tabla1[[#This Row],[Precio Unitario]]*Tabla1[[#This Row],[Cantidad de Insumos]])</f>
        <v/>
      </c>
      <c r="P363" s="510" t="str">
        <f>IF(Tabla1[[#This Row],[Descripción]]="","",_xlfn.XLOOKUP(Tabla1[[#This Row],[Descripción]],Tabla10[Descripción],Tabla10[CODIGO PRESUPUESTARIO],0))</f>
        <v/>
      </c>
      <c r="Q363" s="511"/>
      <c r="R363" s="511" t="str">
        <f>IF(Tabla1[[#This Row],[Insumos]]="","",_xlfn.XLOOKUP(Tabla1[[#This Row],[Insumos]],Tabla10[Insumo],Tabla10[InsumoAbrev],"",0))</f>
        <v/>
      </c>
    </row>
    <row r="364" spans="2:18" x14ac:dyDescent="0.25">
      <c r="B364" s="191" t="str">
        <f>IF('Formulario PPGR3'!$G364="","",CONCATENATE('Formulario PPGR3'!$C364,".",'Formulario PPGR3'!$D364,".",'Formulario PPGR3'!$E364,".",'Formulario PPGR3'!$F364))</f>
        <v/>
      </c>
      <c r="C364" s="191" t="str">
        <f>IF('Formulario PPGR3'!$G364="","",'Formulario PPGR1'!#REF!)</f>
        <v/>
      </c>
      <c r="D364" s="191" t="str">
        <f>IF('Formulario PPGR3'!$G364="","",'Formulario PPGR1'!#REF!)</f>
        <v/>
      </c>
      <c r="E364" s="191" t="str">
        <f>IF('Formulario PPGR3'!$G364="","",'Formulario PPGR1'!#REF!)</f>
        <v/>
      </c>
      <c r="F364" s="191" t="str">
        <f>IF('Formulario PPGR3'!$G364="","",'Formulario PPGR1'!#REF!)</f>
        <v/>
      </c>
      <c r="G364" s="190"/>
      <c r="H364" s="507" t="str" cm="1">
        <f t="array" ref="H364">IF(Tabla1[[#This Row],[Código_Actividad]]="","",_xlfn.XLOOKUP(Tabla1[[#This Row],[Código_Actividad]],CodigoActividad,Tabla2[Actividades Programables Presupuestables],"",0))</f>
        <v/>
      </c>
      <c r="I364" s="508" t="str">
        <f>IFERROR(VLOOKUP('Formulario PPGR3'!$G364,'Formulario PPGR2'!$H$19:$V$286,15,FALSE),"")</f>
        <v/>
      </c>
      <c r="J364" s="513"/>
      <c r="K364" s="512"/>
      <c r="L364" s="509" t="str">
        <f>IF(Tabla1[[#This Row],[Descripción]]="","",_xlfn.XLOOKUP(Tabla1[[#This Row],[Descripción]],Tabla10[Descripción],Tabla10[Unidad de Medida],"",0))</f>
        <v/>
      </c>
      <c r="M364" s="299"/>
      <c r="N364" s="525" t="str">
        <f>IF(Tabla1[[#This Row],[Descripción]]="","",_xlfn.XLOOKUP(Tabla1[[#This Row],[Descripción]],Tabla10[Descripción],Tabla10[Precio Unitario],0))</f>
        <v/>
      </c>
      <c r="O364" s="525" t="str">
        <f>IF(Tabla1[[#This Row],[Cantidad de Insumos]]="","",Tabla1[[#This Row],[Precio Unitario]]*Tabla1[[#This Row],[Cantidad de Insumos]])</f>
        <v/>
      </c>
      <c r="P364" s="510" t="str">
        <f>IF(Tabla1[[#This Row],[Descripción]]="","",_xlfn.XLOOKUP(Tabla1[[#This Row],[Descripción]],Tabla10[Descripción],Tabla10[CODIGO PRESUPUESTARIO],0))</f>
        <v/>
      </c>
      <c r="Q364" s="511"/>
      <c r="R364" s="511" t="str">
        <f>IF(Tabla1[[#This Row],[Insumos]]="","",_xlfn.XLOOKUP(Tabla1[[#This Row],[Insumos]],Tabla10[Insumo],Tabla10[InsumoAbrev],"",0))</f>
        <v/>
      </c>
    </row>
    <row r="365" spans="2:18" x14ac:dyDescent="0.25">
      <c r="B365" s="191" t="str">
        <f>IF('Formulario PPGR3'!$G365="","",CONCATENATE('Formulario PPGR3'!$C365,".",'Formulario PPGR3'!$D365,".",'Formulario PPGR3'!$E365,".",'Formulario PPGR3'!$F365))</f>
        <v/>
      </c>
      <c r="C365" s="191" t="str">
        <f>IF('Formulario PPGR3'!$G365="","",'Formulario PPGR1'!#REF!)</f>
        <v/>
      </c>
      <c r="D365" s="191" t="str">
        <f>IF('Formulario PPGR3'!$G365="","",'Formulario PPGR1'!#REF!)</f>
        <v/>
      </c>
      <c r="E365" s="191" t="str">
        <f>IF('Formulario PPGR3'!$G365="","",'Formulario PPGR1'!#REF!)</f>
        <v/>
      </c>
      <c r="F365" s="191" t="str">
        <f>IF('Formulario PPGR3'!$G365="","",'Formulario PPGR1'!#REF!)</f>
        <v/>
      </c>
      <c r="G365" s="190"/>
      <c r="H365" s="507" t="str" cm="1">
        <f t="array" ref="H365">IF(Tabla1[[#This Row],[Código_Actividad]]="","",_xlfn.XLOOKUP(Tabla1[[#This Row],[Código_Actividad]],CodigoActividad,Tabla2[Actividades Programables Presupuestables],"",0))</f>
        <v/>
      </c>
      <c r="I365" s="508" t="str">
        <f>IFERROR(VLOOKUP('Formulario PPGR3'!$G365,'Formulario PPGR2'!$H$19:$V$286,15,FALSE),"")</f>
        <v/>
      </c>
      <c r="J365" s="513"/>
      <c r="K365" s="512"/>
      <c r="L365" s="509" t="str">
        <f>IF(Tabla1[[#This Row],[Descripción]]="","",_xlfn.XLOOKUP(Tabla1[[#This Row],[Descripción]],Tabla10[Descripción],Tabla10[Unidad de Medida],"",0))</f>
        <v/>
      </c>
      <c r="M365" s="299"/>
      <c r="N365" s="525" t="str">
        <f>IF(Tabla1[[#This Row],[Descripción]]="","",_xlfn.XLOOKUP(Tabla1[[#This Row],[Descripción]],Tabla10[Descripción],Tabla10[Precio Unitario],0))</f>
        <v/>
      </c>
      <c r="O365" s="525" t="str">
        <f>IF(Tabla1[[#This Row],[Cantidad de Insumos]]="","",Tabla1[[#This Row],[Precio Unitario]]*Tabla1[[#This Row],[Cantidad de Insumos]])</f>
        <v/>
      </c>
      <c r="P365" s="510" t="str">
        <f>IF(Tabla1[[#This Row],[Descripción]]="","",_xlfn.XLOOKUP(Tabla1[[#This Row],[Descripción]],Tabla10[Descripción],Tabla10[CODIGO PRESUPUESTARIO],0))</f>
        <v/>
      </c>
      <c r="Q365" s="511"/>
      <c r="R365" s="511" t="str">
        <f>IF(Tabla1[[#This Row],[Insumos]]="","",_xlfn.XLOOKUP(Tabla1[[#This Row],[Insumos]],Tabla10[Insumo],Tabla10[InsumoAbrev],"",0))</f>
        <v/>
      </c>
    </row>
    <row r="366" spans="2:18" x14ac:dyDescent="0.25">
      <c r="B366" s="191" t="str">
        <f>IF('Formulario PPGR3'!$G366="","",CONCATENATE('Formulario PPGR3'!$C366,".",'Formulario PPGR3'!$D366,".",'Formulario PPGR3'!$E366,".",'Formulario PPGR3'!$F366))</f>
        <v/>
      </c>
      <c r="C366" s="191" t="str">
        <f>IF('Formulario PPGR3'!$G366="","",'Formulario PPGR1'!#REF!)</f>
        <v/>
      </c>
      <c r="D366" s="191" t="str">
        <f>IF('Formulario PPGR3'!$G366="","",'Formulario PPGR1'!#REF!)</f>
        <v/>
      </c>
      <c r="E366" s="191" t="str">
        <f>IF('Formulario PPGR3'!$G366="","",'Formulario PPGR1'!#REF!)</f>
        <v/>
      </c>
      <c r="F366" s="191" t="str">
        <f>IF('Formulario PPGR3'!$G366="","",'Formulario PPGR1'!#REF!)</f>
        <v/>
      </c>
      <c r="G366" s="190"/>
      <c r="H366" s="507" t="str" cm="1">
        <f t="array" ref="H366">IF(Tabla1[[#This Row],[Código_Actividad]]="","",_xlfn.XLOOKUP(Tabla1[[#This Row],[Código_Actividad]],CodigoActividad,Tabla2[Actividades Programables Presupuestables],"",0))</f>
        <v/>
      </c>
      <c r="I366" s="508" t="str">
        <f>IFERROR(VLOOKUP('Formulario PPGR3'!$G366,'Formulario PPGR2'!$H$19:$V$286,15,FALSE),"")</f>
        <v/>
      </c>
      <c r="J366" s="513"/>
      <c r="K366" s="512"/>
      <c r="L366" s="509" t="str">
        <f>IF(Tabla1[[#This Row],[Descripción]]="","",_xlfn.XLOOKUP(Tabla1[[#This Row],[Descripción]],Tabla10[Descripción],Tabla10[Unidad de Medida],"",0))</f>
        <v/>
      </c>
      <c r="M366" s="299"/>
      <c r="N366" s="525" t="str">
        <f>IF(Tabla1[[#This Row],[Descripción]]="","",_xlfn.XLOOKUP(Tabla1[[#This Row],[Descripción]],Tabla10[Descripción],Tabla10[Precio Unitario],0))</f>
        <v/>
      </c>
      <c r="O366" s="525" t="str">
        <f>IF(Tabla1[[#This Row],[Cantidad de Insumos]]="","",Tabla1[[#This Row],[Precio Unitario]]*Tabla1[[#This Row],[Cantidad de Insumos]])</f>
        <v/>
      </c>
      <c r="P366" s="510" t="str">
        <f>IF(Tabla1[[#This Row],[Descripción]]="","",_xlfn.XLOOKUP(Tabla1[[#This Row],[Descripción]],Tabla10[Descripción],Tabla10[CODIGO PRESUPUESTARIO],0))</f>
        <v/>
      </c>
      <c r="Q366" s="511"/>
      <c r="R366" s="511" t="str">
        <f>IF(Tabla1[[#This Row],[Insumos]]="","",_xlfn.XLOOKUP(Tabla1[[#This Row],[Insumos]],Tabla10[Insumo],Tabla10[InsumoAbrev],"",0))</f>
        <v/>
      </c>
    </row>
    <row r="367" spans="2:18" x14ac:dyDescent="0.25">
      <c r="B367" s="191" t="str">
        <f>IF('Formulario PPGR3'!$G367="","",CONCATENATE('Formulario PPGR3'!$C367,".",'Formulario PPGR3'!$D367,".",'Formulario PPGR3'!$E367,".",'Formulario PPGR3'!$F367))</f>
        <v/>
      </c>
      <c r="C367" s="191" t="str">
        <f>IF('Formulario PPGR3'!$G367="","",'Formulario PPGR1'!#REF!)</f>
        <v/>
      </c>
      <c r="D367" s="191" t="str">
        <f>IF('Formulario PPGR3'!$G367="","",'Formulario PPGR1'!#REF!)</f>
        <v/>
      </c>
      <c r="E367" s="191" t="str">
        <f>IF('Formulario PPGR3'!$G367="","",'Formulario PPGR1'!#REF!)</f>
        <v/>
      </c>
      <c r="F367" s="191" t="str">
        <f>IF('Formulario PPGR3'!$G367="","",'Formulario PPGR1'!#REF!)</f>
        <v/>
      </c>
      <c r="G367" s="190"/>
      <c r="H367" s="507" t="str" cm="1">
        <f t="array" ref="H367">IF(Tabla1[[#This Row],[Código_Actividad]]="","",_xlfn.XLOOKUP(Tabla1[[#This Row],[Código_Actividad]],CodigoActividad,Tabla2[Actividades Programables Presupuestables],"",0))</f>
        <v/>
      </c>
      <c r="I367" s="508" t="str">
        <f>IFERROR(VLOOKUP('Formulario PPGR3'!$G367,'Formulario PPGR2'!$H$19:$V$286,15,FALSE),"")</f>
        <v/>
      </c>
      <c r="J367" s="513"/>
      <c r="K367" s="512"/>
      <c r="L367" s="509" t="str">
        <f>IF(Tabla1[[#This Row],[Descripción]]="","",_xlfn.XLOOKUP(Tabla1[[#This Row],[Descripción]],Tabla10[Descripción],Tabla10[Unidad de Medida],"",0))</f>
        <v/>
      </c>
      <c r="M367" s="299"/>
      <c r="N367" s="525" t="str">
        <f>IF(Tabla1[[#This Row],[Descripción]]="","",_xlfn.XLOOKUP(Tabla1[[#This Row],[Descripción]],Tabla10[Descripción],Tabla10[Precio Unitario],0))</f>
        <v/>
      </c>
      <c r="O367" s="525" t="str">
        <f>IF(Tabla1[[#This Row],[Cantidad de Insumos]]="","",Tabla1[[#This Row],[Precio Unitario]]*Tabla1[[#This Row],[Cantidad de Insumos]])</f>
        <v/>
      </c>
      <c r="P367" s="510" t="str">
        <f>IF(Tabla1[[#This Row],[Descripción]]="","",_xlfn.XLOOKUP(Tabla1[[#This Row],[Descripción]],Tabla10[Descripción],Tabla10[CODIGO PRESUPUESTARIO],0))</f>
        <v/>
      </c>
      <c r="Q367" s="511"/>
      <c r="R367" s="511" t="str">
        <f>IF(Tabla1[[#This Row],[Insumos]]="","",_xlfn.XLOOKUP(Tabla1[[#This Row],[Insumos]],Tabla10[Insumo],Tabla10[InsumoAbrev],"",0))</f>
        <v/>
      </c>
    </row>
    <row r="368" spans="2:18" x14ac:dyDescent="0.25">
      <c r="B368" s="191" t="str">
        <f>IF('Formulario PPGR3'!$G368="","",CONCATENATE('Formulario PPGR3'!$C368,".",'Formulario PPGR3'!$D368,".",'Formulario PPGR3'!$E368,".",'Formulario PPGR3'!$F368))</f>
        <v/>
      </c>
      <c r="C368" s="191" t="str">
        <f>IF('Formulario PPGR3'!$G368="","",'Formulario PPGR1'!#REF!)</f>
        <v/>
      </c>
      <c r="D368" s="191" t="str">
        <f>IF('Formulario PPGR3'!$G368="","",'Formulario PPGR1'!#REF!)</f>
        <v/>
      </c>
      <c r="E368" s="191" t="str">
        <f>IF('Formulario PPGR3'!$G368="","",'Formulario PPGR1'!#REF!)</f>
        <v/>
      </c>
      <c r="F368" s="191" t="str">
        <f>IF('Formulario PPGR3'!$G368="","",'Formulario PPGR1'!#REF!)</f>
        <v/>
      </c>
      <c r="G368" s="190"/>
      <c r="H368" s="507" t="str" cm="1">
        <f t="array" ref="H368">IF(Tabla1[[#This Row],[Código_Actividad]]="","",_xlfn.XLOOKUP(Tabla1[[#This Row],[Código_Actividad]],CodigoActividad,Tabla2[Actividades Programables Presupuestables],"",0))</f>
        <v/>
      </c>
      <c r="I368" s="508" t="str">
        <f>IFERROR(VLOOKUP('Formulario PPGR3'!$G368,'Formulario PPGR2'!$H$19:$V$286,15,FALSE),"")</f>
        <v/>
      </c>
      <c r="J368" s="513"/>
      <c r="K368" s="512"/>
      <c r="L368" s="509" t="str">
        <f>IF(Tabla1[[#This Row],[Descripción]]="","",_xlfn.XLOOKUP(Tabla1[[#This Row],[Descripción]],Tabla10[Descripción],Tabla10[Unidad de Medida],"",0))</f>
        <v/>
      </c>
      <c r="M368" s="299"/>
      <c r="N368" s="525" t="str">
        <f>IF(Tabla1[[#This Row],[Descripción]]="","",_xlfn.XLOOKUP(Tabla1[[#This Row],[Descripción]],Tabla10[Descripción],Tabla10[Precio Unitario],0))</f>
        <v/>
      </c>
      <c r="O368" s="525" t="str">
        <f>IF(Tabla1[[#This Row],[Cantidad de Insumos]]="","",Tabla1[[#This Row],[Precio Unitario]]*Tabla1[[#This Row],[Cantidad de Insumos]])</f>
        <v/>
      </c>
      <c r="P368" s="510" t="str">
        <f>IF(Tabla1[[#This Row],[Descripción]]="","",_xlfn.XLOOKUP(Tabla1[[#This Row],[Descripción]],Tabla10[Descripción],Tabla10[CODIGO PRESUPUESTARIO],0))</f>
        <v/>
      </c>
      <c r="Q368" s="511"/>
      <c r="R368" s="511" t="str">
        <f>IF(Tabla1[[#This Row],[Insumos]]="","",_xlfn.XLOOKUP(Tabla1[[#This Row],[Insumos]],Tabla10[Insumo],Tabla10[InsumoAbrev],"",0))</f>
        <v/>
      </c>
    </row>
    <row r="369" spans="2:18" x14ac:dyDescent="0.25">
      <c r="B369" s="191" t="str">
        <f>IF('Formulario PPGR3'!$G369="","",CONCATENATE('Formulario PPGR3'!$C369,".",'Formulario PPGR3'!$D369,".",'Formulario PPGR3'!$E369,".",'Formulario PPGR3'!$F369))</f>
        <v/>
      </c>
      <c r="C369" s="191" t="str">
        <f>IF('Formulario PPGR3'!$G369="","",'Formulario PPGR1'!#REF!)</f>
        <v/>
      </c>
      <c r="D369" s="191" t="str">
        <f>IF('Formulario PPGR3'!$G369="","",'Formulario PPGR1'!#REF!)</f>
        <v/>
      </c>
      <c r="E369" s="191" t="str">
        <f>IF('Formulario PPGR3'!$G369="","",'Formulario PPGR1'!#REF!)</f>
        <v/>
      </c>
      <c r="F369" s="191" t="str">
        <f>IF('Formulario PPGR3'!$G369="","",'Formulario PPGR1'!#REF!)</f>
        <v/>
      </c>
      <c r="G369" s="190"/>
      <c r="H369" s="507" t="str" cm="1">
        <f t="array" ref="H369">IF(Tabla1[[#This Row],[Código_Actividad]]="","",_xlfn.XLOOKUP(Tabla1[[#This Row],[Código_Actividad]],CodigoActividad,Tabla2[Actividades Programables Presupuestables],"",0))</f>
        <v/>
      </c>
      <c r="I369" s="508" t="str">
        <f>IFERROR(VLOOKUP('Formulario PPGR3'!$G369,'Formulario PPGR2'!$H$19:$V$286,15,FALSE),"")</f>
        <v/>
      </c>
      <c r="J369" s="513"/>
      <c r="K369" s="512"/>
      <c r="L369" s="509" t="str">
        <f>IF(Tabla1[[#This Row],[Descripción]]="","",_xlfn.XLOOKUP(Tabla1[[#This Row],[Descripción]],Tabla10[Descripción],Tabla10[Unidad de Medida],"",0))</f>
        <v/>
      </c>
      <c r="M369" s="299"/>
      <c r="N369" s="525" t="str">
        <f>IF(Tabla1[[#This Row],[Descripción]]="","",_xlfn.XLOOKUP(Tabla1[[#This Row],[Descripción]],Tabla10[Descripción],Tabla10[Precio Unitario],0))</f>
        <v/>
      </c>
      <c r="O369" s="525" t="str">
        <f>IF(Tabla1[[#This Row],[Cantidad de Insumos]]="","",Tabla1[[#This Row],[Precio Unitario]]*Tabla1[[#This Row],[Cantidad de Insumos]])</f>
        <v/>
      </c>
      <c r="P369" s="510" t="str">
        <f>IF(Tabla1[[#This Row],[Descripción]]="","",_xlfn.XLOOKUP(Tabla1[[#This Row],[Descripción]],Tabla10[Descripción],Tabla10[CODIGO PRESUPUESTARIO],0))</f>
        <v/>
      </c>
      <c r="Q369" s="511"/>
      <c r="R369" s="511" t="str">
        <f>IF(Tabla1[[#This Row],[Insumos]]="","",_xlfn.XLOOKUP(Tabla1[[#This Row],[Insumos]],Tabla10[Insumo],Tabla10[InsumoAbrev],"",0))</f>
        <v/>
      </c>
    </row>
    <row r="370" spans="2:18" x14ac:dyDescent="0.25">
      <c r="B370" s="191" t="str">
        <f>IF('Formulario PPGR3'!$G370="","",CONCATENATE('Formulario PPGR3'!$C370,".",'Formulario PPGR3'!$D370,".",'Formulario PPGR3'!$E370,".",'Formulario PPGR3'!$F370))</f>
        <v/>
      </c>
      <c r="C370" s="191" t="str">
        <f>IF('Formulario PPGR3'!$G370="","",'Formulario PPGR1'!#REF!)</f>
        <v/>
      </c>
      <c r="D370" s="191" t="str">
        <f>IF('Formulario PPGR3'!$G370="","",'Formulario PPGR1'!#REF!)</f>
        <v/>
      </c>
      <c r="E370" s="191" t="str">
        <f>IF('Formulario PPGR3'!$G370="","",'Formulario PPGR1'!#REF!)</f>
        <v/>
      </c>
      <c r="F370" s="191" t="str">
        <f>IF('Formulario PPGR3'!$G370="","",'Formulario PPGR1'!#REF!)</f>
        <v/>
      </c>
      <c r="G370" s="190"/>
      <c r="H370" s="507" t="str" cm="1">
        <f t="array" ref="H370">IF(Tabla1[[#This Row],[Código_Actividad]]="","",_xlfn.XLOOKUP(Tabla1[[#This Row],[Código_Actividad]],CodigoActividad,Tabla2[Actividades Programables Presupuestables],"",0))</f>
        <v/>
      </c>
      <c r="I370" s="508" t="str">
        <f>IFERROR(VLOOKUP('Formulario PPGR3'!$G370,'Formulario PPGR2'!$H$19:$V$286,15,FALSE),"")</f>
        <v/>
      </c>
      <c r="J370" s="513"/>
      <c r="K370" s="512"/>
      <c r="L370" s="509" t="str">
        <f>IF(Tabla1[[#This Row],[Descripción]]="","",_xlfn.XLOOKUP(Tabla1[[#This Row],[Descripción]],Tabla10[Descripción],Tabla10[Unidad de Medida],"",0))</f>
        <v/>
      </c>
      <c r="M370" s="299"/>
      <c r="N370" s="525" t="str">
        <f>IF(Tabla1[[#This Row],[Descripción]]="","",_xlfn.XLOOKUP(Tabla1[[#This Row],[Descripción]],Tabla10[Descripción],Tabla10[Precio Unitario],0))</f>
        <v/>
      </c>
      <c r="O370" s="525" t="str">
        <f>IF(Tabla1[[#This Row],[Cantidad de Insumos]]="","",Tabla1[[#This Row],[Precio Unitario]]*Tabla1[[#This Row],[Cantidad de Insumos]])</f>
        <v/>
      </c>
      <c r="P370" s="510" t="str">
        <f>IF(Tabla1[[#This Row],[Descripción]]="","",_xlfn.XLOOKUP(Tabla1[[#This Row],[Descripción]],Tabla10[Descripción],Tabla10[CODIGO PRESUPUESTARIO],0))</f>
        <v/>
      </c>
      <c r="Q370" s="511"/>
      <c r="R370" s="511" t="str">
        <f>IF(Tabla1[[#This Row],[Insumos]]="","",_xlfn.XLOOKUP(Tabla1[[#This Row],[Insumos]],Tabla10[Insumo],Tabla10[InsumoAbrev],"",0))</f>
        <v/>
      </c>
    </row>
    <row r="371" spans="2:18" x14ac:dyDescent="0.25">
      <c r="B371" s="191" t="str">
        <f>IF('Formulario PPGR3'!$G371="","",CONCATENATE('Formulario PPGR3'!$C371,".",'Formulario PPGR3'!$D371,".",'Formulario PPGR3'!$E371,".",'Formulario PPGR3'!$F371))</f>
        <v/>
      </c>
      <c r="C371" s="191" t="str">
        <f>IF('Formulario PPGR3'!$G371="","",'Formulario PPGR1'!#REF!)</f>
        <v/>
      </c>
      <c r="D371" s="191" t="str">
        <f>IF('Formulario PPGR3'!$G371="","",'Formulario PPGR1'!#REF!)</f>
        <v/>
      </c>
      <c r="E371" s="191" t="str">
        <f>IF('Formulario PPGR3'!$G371="","",'Formulario PPGR1'!#REF!)</f>
        <v/>
      </c>
      <c r="F371" s="191" t="str">
        <f>IF('Formulario PPGR3'!$G371="","",'Formulario PPGR1'!#REF!)</f>
        <v/>
      </c>
      <c r="G371" s="190"/>
      <c r="H371" s="507" t="str" cm="1">
        <f t="array" ref="H371">IF(Tabla1[[#This Row],[Código_Actividad]]="","",_xlfn.XLOOKUP(Tabla1[[#This Row],[Código_Actividad]],CodigoActividad,Tabla2[Actividades Programables Presupuestables],"",0))</f>
        <v/>
      </c>
      <c r="I371" s="508" t="str">
        <f>IFERROR(VLOOKUP('Formulario PPGR3'!$G371,'Formulario PPGR2'!$H$19:$V$286,15,FALSE),"")</f>
        <v/>
      </c>
      <c r="J371" s="513"/>
      <c r="K371" s="512"/>
      <c r="L371" s="509" t="str">
        <f>IF(Tabla1[[#This Row],[Descripción]]="","",_xlfn.XLOOKUP(Tabla1[[#This Row],[Descripción]],Tabla10[Descripción],Tabla10[Unidad de Medida],"",0))</f>
        <v/>
      </c>
      <c r="M371" s="299"/>
      <c r="N371" s="525" t="str">
        <f>IF(Tabla1[[#This Row],[Descripción]]="","",_xlfn.XLOOKUP(Tabla1[[#This Row],[Descripción]],Tabla10[Descripción],Tabla10[Precio Unitario],0))</f>
        <v/>
      </c>
      <c r="O371" s="525" t="str">
        <f>IF(Tabla1[[#This Row],[Cantidad de Insumos]]="","",Tabla1[[#This Row],[Precio Unitario]]*Tabla1[[#This Row],[Cantidad de Insumos]])</f>
        <v/>
      </c>
      <c r="P371" s="510" t="str">
        <f>IF(Tabla1[[#This Row],[Descripción]]="","",_xlfn.XLOOKUP(Tabla1[[#This Row],[Descripción]],Tabla10[Descripción],Tabla10[CODIGO PRESUPUESTARIO],0))</f>
        <v/>
      </c>
      <c r="Q371" s="511"/>
      <c r="R371" s="511" t="str">
        <f>IF(Tabla1[[#This Row],[Insumos]]="","",_xlfn.XLOOKUP(Tabla1[[#This Row],[Insumos]],Tabla10[Insumo],Tabla10[InsumoAbrev],"",0))</f>
        <v/>
      </c>
    </row>
    <row r="372" spans="2:18" x14ac:dyDescent="0.25">
      <c r="B372" s="191" t="str">
        <f>IF('Formulario PPGR3'!$G372="","",CONCATENATE('Formulario PPGR3'!$C372,".",'Formulario PPGR3'!$D372,".",'Formulario PPGR3'!$E372,".",'Formulario PPGR3'!$F372))</f>
        <v/>
      </c>
      <c r="C372" s="191" t="str">
        <f>IF('Formulario PPGR3'!$G372="","",'Formulario PPGR1'!#REF!)</f>
        <v/>
      </c>
      <c r="D372" s="191" t="str">
        <f>IF('Formulario PPGR3'!$G372="","",'Formulario PPGR1'!#REF!)</f>
        <v/>
      </c>
      <c r="E372" s="191" t="str">
        <f>IF('Formulario PPGR3'!$G372="","",'Formulario PPGR1'!#REF!)</f>
        <v/>
      </c>
      <c r="F372" s="191" t="str">
        <f>IF('Formulario PPGR3'!$G372="","",'Formulario PPGR1'!#REF!)</f>
        <v/>
      </c>
      <c r="G372" s="190"/>
      <c r="H372" s="507" t="str" cm="1">
        <f t="array" ref="H372">IF(Tabla1[[#This Row],[Código_Actividad]]="","",_xlfn.XLOOKUP(Tabla1[[#This Row],[Código_Actividad]],CodigoActividad,Tabla2[Actividades Programables Presupuestables],"",0))</f>
        <v/>
      </c>
      <c r="I372" s="508" t="str">
        <f>IFERROR(VLOOKUP('Formulario PPGR3'!$G372,'Formulario PPGR2'!$H$19:$V$286,15,FALSE),"")</f>
        <v/>
      </c>
      <c r="J372" s="513"/>
      <c r="K372" s="512"/>
      <c r="L372" s="509" t="str">
        <f>IF(Tabla1[[#This Row],[Descripción]]="","",_xlfn.XLOOKUP(Tabla1[[#This Row],[Descripción]],Tabla10[Descripción],Tabla10[Unidad de Medida],"",0))</f>
        <v/>
      </c>
      <c r="M372" s="299"/>
      <c r="N372" s="525" t="str">
        <f>IF(Tabla1[[#This Row],[Descripción]]="","",_xlfn.XLOOKUP(Tabla1[[#This Row],[Descripción]],Tabla10[Descripción],Tabla10[Precio Unitario],0))</f>
        <v/>
      </c>
      <c r="O372" s="525" t="str">
        <f>IF(Tabla1[[#This Row],[Cantidad de Insumos]]="","",Tabla1[[#This Row],[Precio Unitario]]*Tabla1[[#This Row],[Cantidad de Insumos]])</f>
        <v/>
      </c>
      <c r="P372" s="510" t="str">
        <f>IF(Tabla1[[#This Row],[Descripción]]="","",_xlfn.XLOOKUP(Tabla1[[#This Row],[Descripción]],Tabla10[Descripción],Tabla10[CODIGO PRESUPUESTARIO],0))</f>
        <v/>
      </c>
      <c r="Q372" s="511"/>
      <c r="R372" s="511" t="str">
        <f>IF(Tabla1[[#This Row],[Insumos]]="","",_xlfn.XLOOKUP(Tabla1[[#This Row],[Insumos]],Tabla10[Insumo],Tabla10[InsumoAbrev],"",0))</f>
        <v/>
      </c>
    </row>
    <row r="373" spans="2:18" x14ac:dyDescent="0.25">
      <c r="B373" s="191" t="str">
        <f>IF('Formulario PPGR3'!$G373="","",CONCATENATE('Formulario PPGR3'!$C373,".",'Formulario PPGR3'!$D373,".",'Formulario PPGR3'!$E373,".",'Formulario PPGR3'!$F373))</f>
        <v/>
      </c>
      <c r="C373" s="191" t="str">
        <f>IF('Formulario PPGR3'!$G373="","",'Formulario PPGR1'!#REF!)</f>
        <v/>
      </c>
      <c r="D373" s="191" t="str">
        <f>IF('Formulario PPGR3'!$G373="","",'Formulario PPGR1'!#REF!)</f>
        <v/>
      </c>
      <c r="E373" s="191" t="str">
        <f>IF('Formulario PPGR3'!$G373="","",'Formulario PPGR1'!#REF!)</f>
        <v/>
      </c>
      <c r="F373" s="191" t="str">
        <f>IF('Formulario PPGR3'!$G373="","",'Formulario PPGR1'!#REF!)</f>
        <v/>
      </c>
      <c r="G373" s="190"/>
      <c r="H373" s="507" t="str" cm="1">
        <f t="array" ref="H373">IF(Tabla1[[#This Row],[Código_Actividad]]="","",_xlfn.XLOOKUP(Tabla1[[#This Row],[Código_Actividad]],CodigoActividad,Tabla2[Actividades Programables Presupuestables],"",0))</f>
        <v/>
      </c>
      <c r="I373" s="508" t="str">
        <f>IFERROR(VLOOKUP('Formulario PPGR3'!$G373,'Formulario PPGR2'!$H$19:$V$286,15,FALSE),"")</f>
        <v/>
      </c>
      <c r="J373" s="513"/>
      <c r="K373" s="512"/>
      <c r="L373" s="509" t="str">
        <f>IF(Tabla1[[#This Row],[Descripción]]="","",_xlfn.XLOOKUP(Tabla1[[#This Row],[Descripción]],Tabla10[Descripción],Tabla10[Unidad de Medida],"",0))</f>
        <v/>
      </c>
      <c r="M373" s="299"/>
      <c r="N373" s="525" t="str">
        <f>IF(Tabla1[[#This Row],[Descripción]]="","",_xlfn.XLOOKUP(Tabla1[[#This Row],[Descripción]],Tabla10[Descripción],Tabla10[Precio Unitario],0))</f>
        <v/>
      </c>
      <c r="O373" s="525" t="str">
        <f>IF(Tabla1[[#This Row],[Cantidad de Insumos]]="","",Tabla1[[#This Row],[Precio Unitario]]*Tabla1[[#This Row],[Cantidad de Insumos]])</f>
        <v/>
      </c>
      <c r="P373" s="510" t="str">
        <f>IF(Tabla1[[#This Row],[Descripción]]="","",_xlfn.XLOOKUP(Tabla1[[#This Row],[Descripción]],Tabla10[Descripción],Tabla10[CODIGO PRESUPUESTARIO],0))</f>
        <v/>
      </c>
      <c r="Q373" s="511"/>
      <c r="R373" s="511" t="str">
        <f>IF(Tabla1[[#This Row],[Insumos]]="","",_xlfn.XLOOKUP(Tabla1[[#This Row],[Insumos]],Tabla10[Insumo],Tabla10[InsumoAbrev],"",0))</f>
        <v/>
      </c>
    </row>
    <row r="374" spans="2:18" x14ac:dyDescent="0.25">
      <c r="B374" s="191" t="str">
        <f>IF('Formulario PPGR3'!$G374="","",CONCATENATE('Formulario PPGR3'!$C374,".",'Formulario PPGR3'!$D374,".",'Formulario PPGR3'!$E374,".",'Formulario PPGR3'!$F374))</f>
        <v/>
      </c>
      <c r="C374" s="191" t="str">
        <f>IF('Formulario PPGR3'!$G374="","",'Formulario PPGR1'!#REF!)</f>
        <v/>
      </c>
      <c r="D374" s="191" t="str">
        <f>IF('Formulario PPGR3'!$G374="","",'Formulario PPGR1'!#REF!)</f>
        <v/>
      </c>
      <c r="E374" s="191" t="str">
        <f>IF('Formulario PPGR3'!$G374="","",'Formulario PPGR1'!#REF!)</f>
        <v/>
      </c>
      <c r="F374" s="191" t="str">
        <f>IF('Formulario PPGR3'!$G374="","",'Formulario PPGR1'!#REF!)</f>
        <v/>
      </c>
      <c r="G374" s="190"/>
      <c r="H374" s="507" t="str" cm="1">
        <f t="array" ref="H374">IF(Tabla1[[#This Row],[Código_Actividad]]="","",_xlfn.XLOOKUP(Tabla1[[#This Row],[Código_Actividad]],CodigoActividad,Tabla2[Actividades Programables Presupuestables],"",0))</f>
        <v/>
      </c>
      <c r="I374" s="508" t="str">
        <f>IFERROR(VLOOKUP('Formulario PPGR3'!$G374,'Formulario PPGR2'!$H$19:$V$286,15,FALSE),"")</f>
        <v/>
      </c>
      <c r="J374" s="513"/>
      <c r="K374" s="512"/>
      <c r="L374" s="509" t="str">
        <f>IF(Tabla1[[#This Row],[Descripción]]="","",_xlfn.XLOOKUP(Tabla1[[#This Row],[Descripción]],Tabla10[Descripción],Tabla10[Unidad de Medida],"",0))</f>
        <v/>
      </c>
      <c r="M374" s="299"/>
      <c r="N374" s="525" t="str">
        <f>IF(Tabla1[[#This Row],[Descripción]]="","",_xlfn.XLOOKUP(Tabla1[[#This Row],[Descripción]],Tabla10[Descripción],Tabla10[Precio Unitario],0))</f>
        <v/>
      </c>
      <c r="O374" s="525" t="str">
        <f>IF(Tabla1[[#This Row],[Cantidad de Insumos]]="","",Tabla1[[#This Row],[Precio Unitario]]*Tabla1[[#This Row],[Cantidad de Insumos]])</f>
        <v/>
      </c>
      <c r="P374" s="510" t="str">
        <f>IF(Tabla1[[#This Row],[Descripción]]="","",_xlfn.XLOOKUP(Tabla1[[#This Row],[Descripción]],Tabla10[Descripción],Tabla10[CODIGO PRESUPUESTARIO],0))</f>
        <v/>
      </c>
      <c r="Q374" s="511"/>
      <c r="R374" s="511" t="str">
        <f>IF(Tabla1[[#This Row],[Insumos]]="","",_xlfn.XLOOKUP(Tabla1[[#This Row],[Insumos]],Tabla10[Insumo],Tabla10[InsumoAbrev],"",0))</f>
        <v/>
      </c>
    </row>
    <row r="375" spans="2:18" x14ac:dyDescent="0.25">
      <c r="B375" s="191" t="str">
        <f>IF('Formulario PPGR3'!$G375="","",CONCATENATE('Formulario PPGR3'!$C375,".",'Formulario PPGR3'!$D375,".",'Formulario PPGR3'!$E375,".",'Formulario PPGR3'!$F375))</f>
        <v/>
      </c>
      <c r="C375" s="191" t="str">
        <f>IF('Formulario PPGR3'!$G375="","",'Formulario PPGR1'!#REF!)</f>
        <v/>
      </c>
      <c r="D375" s="191" t="str">
        <f>IF('Formulario PPGR3'!$G375="","",'Formulario PPGR1'!#REF!)</f>
        <v/>
      </c>
      <c r="E375" s="191" t="str">
        <f>IF('Formulario PPGR3'!$G375="","",'Formulario PPGR1'!#REF!)</f>
        <v/>
      </c>
      <c r="F375" s="191" t="str">
        <f>IF('Formulario PPGR3'!$G375="","",'Formulario PPGR1'!#REF!)</f>
        <v/>
      </c>
      <c r="G375" s="190"/>
      <c r="H375" s="507" t="str" cm="1">
        <f t="array" ref="H375">IF(Tabla1[[#This Row],[Código_Actividad]]="","",_xlfn.XLOOKUP(Tabla1[[#This Row],[Código_Actividad]],CodigoActividad,Tabla2[Actividades Programables Presupuestables],"",0))</f>
        <v/>
      </c>
      <c r="I375" s="508" t="str">
        <f>IFERROR(VLOOKUP('Formulario PPGR3'!$G375,'Formulario PPGR2'!$H$19:$V$286,15,FALSE),"")</f>
        <v/>
      </c>
      <c r="J375" s="513"/>
      <c r="K375" s="512"/>
      <c r="L375" s="509" t="str">
        <f>IF(Tabla1[[#This Row],[Descripción]]="","",_xlfn.XLOOKUP(Tabla1[[#This Row],[Descripción]],Tabla10[Descripción],Tabla10[Unidad de Medida],"",0))</f>
        <v/>
      </c>
      <c r="M375" s="299"/>
      <c r="N375" s="525" t="str">
        <f>IF(Tabla1[[#This Row],[Descripción]]="","",_xlfn.XLOOKUP(Tabla1[[#This Row],[Descripción]],Tabla10[Descripción],Tabla10[Precio Unitario],0))</f>
        <v/>
      </c>
      <c r="O375" s="525" t="str">
        <f>IF(Tabla1[[#This Row],[Cantidad de Insumos]]="","",Tabla1[[#This Row],[Precio Unitario]]*Tabla1[[#This Row],[Cantidad de Insumos]])</f>
        <v/>
      </c>
      <c r="P375" s="510" t="str">
        <f>IF(Tabla1[[#This Row],[Descripción]]="","",_xlfn.XLOOKUP(Tabla1[[#This Row],[Descripción]],Tabla10[Descripción],Tabla10[CODIGO PRESUPUESTARIO],0))</f>
        <v/>
      </c>
      <c r="Q375" s="511"/>
      <c r="R375" s="511" t="str">
        <f>IF(Tabla1[[#This Row],[Insumos]]="","",_xlfn.XLOOKUP(Tabla1[[#This Row],[Insumos]],Tabla10[Insumo],Tabla10[InsumoAbrev],"",0))</f>
        <v/>
      </c>
    </row>
    <row r="376" spans="2:18" x14ac:dyDescent="0.25">
      <c r="B376" s="191" t="str">
        <f>IF('Formulario PPGR3'!$G376="","",CONCATENATE('Formulario PPGR3'!$C376,".",'Formulario PPGR3'!$D376,".",'Formulario PPGR3'!$E376,".",'Formulario PPGR3'!$F376))</f>
        <v/>
      </c>
      <c r="C376" s="191" t="str">
        <f>IF('Formulario PPGR3'!$G376="","",'Formulario PPGR1'!#REF!)</f>
        <v/>
      </c>
      <c r="D376" s="191" t="str">
        <f>IF('Formulario PPGR3'!$G376="","",'Formulario PPGR1'!#REF!)</f>
        <v/>
      </c>
      <c r="E376" s="191" t="str">
        <f>IF('Formulario PPGR3'!$G376="","",'Formulario PPGR1'!#REF!)</f>
        <v/>
      </c>
      <c r="F376" s="191" t="str">
        <f>IF('Formulario PPGR3'!$G376="","",'Formulario PPGR1'!#REF!)</f>
        <v/>
      </c>
      <c r="G376" s="190"/>
      <c r="H376" s="507" t="str" cm="1">
        <f t="array" ref="H376">IF(Tabla1[[#This Row],[Código_Actividad]]="","",_xlfn.XLOOKUP(Tabla1[[#This Row],[Código_Actividad]],CodigoActividad,Tabla2[Actividades Programables Presupuestables],"",0))</f>
        <v/>
      </c>
      <c r="I376" s="508" t="str">
        <f>IFERROR(VLOOKUP('Formulario PPGR3'!$G376,'Formulario PPGR2'!$H$19:$V$286,15,FALSE),"")</f>
        <v/>
      </c>
      <c r="J376" s="513"/>
      <c r="K376" s="512"/>
      <c r="L376" s="509" t="str">
        <f>IF(Tabla1[[#This Row],[Descripción]]="","",_xlfn.XLOOKUP(Tabla1[[#This Row],[Descripción]],Tabla10[Descripción],Tabla10[Unidad de Medida],"",0))</f>
        <v/>
      </c>
      <c r="M376" s="299"/>
      <c r="N376" s="525" t="str">
        <f>IF(Tabla1[[#This Row],[Descripción]]="","",_xlfn.XLOOKUP(Tabla1[[#This Row],[Descripción]],Tabla10[Descripción],Tabla10[Precio Unitario],0))</f>
        <v/>
      </c>
      <c r="O376" s="525" t="str">
        <f>IF(Tabla1[[#This Row],[Cantidad de Insumos]]="","",Tabla1[[#This Row],[Precio Unitario]]*Tabla1[[#This Row],[Cantidad de Insumos]])</f>
        <v/>
      </c>
      <c r="P376" s="510" t="str">
        <f>IF(Tabla1[[#This Row],[Descripción]]="","",_xlfn.XLOOKUP(Tabla1[[#This Row],[Descripción]],Tabla10[Descripción],Tabla10[CODIGO PRESUPUESTARIO],0))</f>
        <v/>
      </c>
      <c r="Q376" s="511"/>
      <c r="R376" s="511" t="str">
        <f>IF(Tabla1[[#This Row],[Insumos]]="","",_xlfn.XLOOKUP(Tabla1[[#This Row],[Insumos]],Tabla10[Insumo],Tabla10[InsumoAbrev],"",0))</f>
        <v/>
      </c>
    </row>
    <row r="377" spans="2:18" x14ac:dyDescent="0.25">
      <c r="B377" s="191" t="str">
        <f>IF('Formulario PPGR3'!$G377="","",CONCATENATE('Formulario PPGR3'!$C377,".",'Formulario PPGR3'!$D377,".",'Formulario PPGR3'!$E377,".",'Formulario PPGR3'!$F377))</f>
        <v/>
      </c>
      <c r="C377" s="191" t="str">
        <f>IF('Formulario PPGR3'!$G377="","",'Formulario PPGR1'!#REF!)</f>
        <v/>
      </c>
      <c r="D377" s="191" t="str">
        <f>IF('Formulario PPGR3'!$G377="","",'Formulario PPGR1'!#REF!)</f>
        <v/>
      </c>
      <c r="E377" s="191" t="str">
        <f>IF('Formulario PPGR3'!$G377="","",'Formulario PPGR1'!#REF!)</f>
        <v/>
      </c>
      <c r="F377" s="191" t="str">
        <f>IF('Formulario PPGR3'!$G377="","",'Formulario PPGR1'!#REF!)</f>
        <v/>
      </c>
      <c r="G377" s="190"/>
      <c r="H377" s="507" t="str" cm="1">
        <f t="array" ref="H377">IF(Tabla1[[#This Row],[Código_Actividad]]="","",_xlfn.XLOOKUP(Tabla1[[#This Row],[Código_Actividad]],CodigoActividad,Tabla2[Actividades Programables Presupuestables],"",0))</f>
        <v/>
      </c>
      <c r="I377" s="508" t="str">
        <f>IFERROR(VLOOKUP('Formulario PPGR3'!$G377,'Formulario PPGR2'!$H$19:$V$286,15,FALSE),"")</f>
        <v/>
      </c>
      <c r="J377" s="513"/>
      <c r="K377" s="512"/>
      <c r="L377" s="509" t="str">
        <f>IF(Tabla1[[#This Row],[Descripción]]="","",_xlfn.XLOOKUP(Tabla1[[#This Row],[Descripción]],Tabla10[Descripción],Tabla10[Unidad de Medida],"",0))</f>
        <v/>
      </c>
      <c r="M377" s="299"/>
      <c r="N377" s="525" t="str">
        <f>IF(Tabla1[[#This Row],[Descripción]]="","",_xlfn.XLOOKUP(Tabla1[[#This Row],[Descripción]],Tabla10[Descripción],Tabla10[Precio Unitario],0))</f>
        <v/>
      </c>
      <c r="O377" s="525" t="str">
        <f>IF(Tabla1[[#This Row],[Cantidad de Insumos]]="","",Tabla1[[#This Row],[Precio Unitario]]*Tabla1[[#This Row],[Cantidad de Insumos]])</f>
        <v/>
      </c>
      <c r="P377" s="510" t="str">
        <f>IF(Tabla1[[#This Row],[Descripción]]="","",_xlfn.XLOOKUP(Tabla1[[#This Row],[Descripción]],Tabla10[Descripción],Tabla10[CODIGO PRESUPUESTARIO],0))</f>
        <v/>
      </c>
      <c r="Q377" s="511"/>
      <c r="R377" s="511" t="str">
        <f>IF(Tabla1[[#This Row],[Insumos]]="","",_xlfn.XLOOKUP(Tabla1[[#This Row],[Insumos]],Tabla10[Insumo],Tabla10[InsumoAbrev],"",0))</f>
        <v/>
      </c>
    </row>
    <row r="378" spans="2:18" x14ac:dyDescent="0.25">
      <c r="B378" s="191" t="str">
        <f>IF('Formulario PPGR3'!$G378="","",CONCATENATE('Formulario PPGR3'!$C378,".",'Formulario PPGR3'!$D378,".",'Formulario PPGR3'!$E378,".",'Formulario PPGR3'!$F378))</f>
        <v/>
      </c>
      <c r="C378" s="191" t="str">
        <f>IF('Formulario PPGR3'!$G378="","",'Formulario PPGR1'!#REF!)</f>
        <v/>
      </c>
      <c r="D378" s="191" t="str">
        <f>IF('Formulario PPGR3'!$G378="","",'Formulario PPGR1'!#REF!)</f>
        <v/>
      </c>
      <c r="E378" s="191" t="str">
        <f>IF('Formulario PPGR3'!$G378="","",'Formulario PPGR1'!#REF!)</f>
        <v/>
      </c>
      <c r="F378" s="191" t="str">
        <f>IF('Formulario PPGR3'!$G378="","",'Formulario PPGR1'!#REF!)</f>
        <v/>
      </c>
      <c r="G378" s="190"/>
      <c r="H378" s="507" t="str" cm="1">
        <f t="array" ref="H378">IF(Tabla1[[#This Row],[Código_Actividad]]="","",_xlfn.XLOOKUP(Tabla1[[#This Row],[Código_Actividad]],CodigoActividad,Tabla2[Actividades Programables Presupuestables],"",0))</f>
        <v/>
      </c>
      <c r="I378" s="508" t="str">
        <f>IFERROR(VLOOKUP('Formulario PPGR3'!$G378,'Formulario PPGR2'!$H$19:$V$286,15,FALSE),"")</f>
        <v/>
      </c>
      <c r="J378" s="513"/>
      <c r="K378" s="512"/>
      <c r="L378" s="509" t="str">
        <f>IF(Tabla1[[#This Row],[Descripción]]="","",_xlfn.XLOOKUP(Tabla1[[#This Row],[Descripción]],Tabla10[Descripción],Tabla10[Unidad de Medida],"",0))</f>
        <v/>
      </c>
      <c r="M378" s="299"/>
      <c r="N378" s="525" t="str">
        <f>IF(Tabla1[[#This Row],[Descripción]]="","",_xlfn.XLOOKUP(Tabla1[[#This Row],[Descripción]],Tabla10[Descripción],Tabla10[Precio Unitario],0))</f>
        <v/>
      </c>
      <c r="O378" s="525" t="str">
        <f>IF(Tabla1[[#This Row],[Cantidad de Insumos]]="","",Tabla1[[#This Row],[Precio Unitario]]*Tabla1[[#This Row],[Cantidad de Insumos]])</f>
        <v/>
      </c>
      <c r="P378" s="510" t="str">
        <f>IF(Tabla1[[#This Row],[Descripción]]="","",_xlfn.XLOOKUP(Tabla1[[#This Row],[Descripción]],Tabla10[Descripción],Tabla10[CODIGO PRESUPUESTARIO],0))</f>
        <v/>
      </c>
      <c r="Q378" s="511"/>
      <c r="R378" s="511" t="str">
        <f>IF(Tabla1[[#This Row],[Insumos]]="","",_xlfn.XLOOKUP(Tabla1[[#This Row],[Insumos]],Tabla10[Insumo],Tabla10[InsumoAbrev],"",0))</f>
        <v/>
      </c>
    </row>
    <row r="379" spans="2:18" x14ac:dyDescent="0.25">
      <c r="B379" s="191" t="str">
        <f>IF('Formulario PPGR3'!$G379="","",CONCATENATE('Formulario PPGR3'!$C379,".",'Formulario PPGR3'!$D379,".",'Formulario PPGR3'!$E379,".",'Formulario PPGR3'!$F379))</f>
        <v/>
      </c>
      <c r="C379" s="191" t="str">
        <f>IF('Formulario PPGR3'!$G379="","",'Formulario PPGR1'!#REF!)</f>
        <v/>
      </c>
      <c r="D379" s="191" t="str">
        <f>IF('Formulario PPGR3'!$G379="","",'Formulario PPGR1'!#REF!)</f>
        <v/>
      </c>
      <c r="E379" s="191" t="str">
        <f>IF('Formulario PPGR3'!$G379="","",'Formulario PPGR1'!#REF!)</f>
        <v/>
      </c>
      <c r="F379" s="191" t="str">
        <f>IF('Formulario PPGR3'!$G379="","",'Formulario PPGR1'!#REF!)</f>
        <v/>
      </c>
      <c r="G379" s="190"/>
      <c r="H379" s="507" t="str" cm="1">
        <f t="array" ref="H379">IF(Tabla1[[#This Row],[Código_Actividad]]="","",_xlfn.XLOOKUP(Tabla1[[#This Row],[Código_Actividad]],CodigoActividad,Tabla2[Actividades Programables Presupuestables],"",0))</f>
        <v/>
      </c>
      <c r="I379" s="508" t="str">
        <f>IFERROR(VLOOKUP('Formulario PPGR3'!$G379,'Formulario PPGR2'!$H$19:$V$286,15,FALSE),"")</f>
        <v/>
      </c>
      <c r="J379" s="513"/>
      <c r="K379" s="512"/>
      <c r="L379" s="509" t="str">
        <f>IF(Tabla1[[#This Row],[Descripción]]="","",_xlfn.XLOOKUP(Tabla1[[#This Row],[Descripción]],Tabla10[Descripción],Tabla10[Unidad de Medida],"",0))</f>
        <v/>
      </c>
      <c r="M379" s="299"/>
      <c r="N379" s="525" t="str">
        <f>IF(Tabla1[[#This Row],[Descripción]]="","",_xlfn.XLOOKUP(Tabla1[[#This Row],[Descripción]],Tabla10[Descripción],Tabla10[Precio Unitario],0))</f>
        <v/>
      </c>
      <c r="O379" s="525" t="str">
        <f>IF(Tabla1[[#This Row],[Cantidad de Insumos]]="","",Tabla1[[#This Row],[Precio Unitario]]*Tabla1[[#This Row],[Cantidad de Insumos]])</f>
        <v/>
      </c>
      <c r="P379" s="510" t="str">
        <f>IF(Tabla1[[#This Row],[Descripción]]="","",_xlfn.XLOOKUP(Tabla1[[#This Row],[Descripción]],Tabla10[Descripción],Tabla10[CODIGO PRESUPUESTARIO],0))</f>
        <v/>
      </c>
      <c r="Q379" s="511"/>
      <c r="R379" s="511" t="str">
        <f>IF(Tabla1[[#This Row],[Insumos]]="","",_xlfn.XLOOKUP(Tabla1[[#This Row],[Insumos]],Tabla10[Insumo],Tabla10[InsumoAbrev],"",0))</f>
        <v/>
      </c>
    </row>
    <row r="380" spans="2:18" x14ac:dyDescent="0.25">
      <c r="B380" s="191" t="str">
        <f>IF('Formulario PPGR3'!$G380="","",CONCATENATE('Formulario PPGR3'!$C380,".",'Formulario PPGR3'!$D380,".",'Formulario PPGR3'!$E380,".",'Formulario PPGR3'!$F380))</f>
        <v/>
      </c>
      <c r="C380" s="191" t="str">
        <f>IF('Formulario PPGR3'!$G380="","",'Formulario PPGR1'!#REF!)</f>
        <v/>
      </c>
      <c r="D380" s="191" t="str">
        <f>IF('Formulario PPGR3'!$G380="","",'Formulario PPGR1'!#REF!)</f>
        <v/>
      </c>
      <c r="E380" s="191" t="str">
        <f>IF('Formulario PPGR3'!$G380="","",'Formulario PPGR1'!#REF!)</f>
        <v/>
      </c>
      <c r="F380" s="191" t="str">
        <f>IF('Formulario PPGR3'!$G380="","",'Formulario PPGR1'!#REF!)</f>
        <v/>
      </c>
      <c r="G380" s="190"/>
      <c r="H380" s="507" t="str" cm="1">
        <f t="array" ref="H380">IF(Tabla1[[#This Row],[Código_Actividad]]="","",_xlfn.XLOOKUP(Tabla1[[#This Row],[Código_Actividad]],CodigoActividad,Tabla2[Actividades Programables Presupuestables],"",0))</f>
        <v/>
      </c>
      <c r="I380" s="508" t="str">
        <f>IFERROR(VLOOKUP('Formulario PPGR3'!$G380,'Formulario PPGR2'!$H$19:$V$286,15,FALSE),"")</f>
        <v/>
      </c>
      <c r="J380" s="513"/>
      <c r="K380" s="512"/>
      <c r="L380" s="509" t="str">
        <f>IF(Tabla1[[#This Row],[Descripción]]="","",_xlfn.XLOOKUP(Tabla1[[#This Row],[Descripción]],Tabla10[Descripción],Tabla10[Unidad de Medida],"",0))</f>
        <v/>
      </c>
      <c r="M380" s="299"/>
      <c r="N380" s="525" t="str">
        <f>IF(Tabla1[[#This Row],[Descripción]]="","",_xlfn.XLOOKUP(Tabla1[[#This Row],[Descripción]],Tabla10[Descripción],Tabla10[Precio Unitario],0))</f>
        <v/>
      </c>
      <c r="O380" s="525" t="str">
        <f>IF(Tabla1[[#This Row],[Cantidad de Insumos]]="","",Tabla1[[#This Row],[Precio Unitario]]*Tabla1[[#This Row],[Cantidad de Insumos]])</f>
        <v/>
      </c>
      <c r="P380" s="510" t="str">
        <f>IF(Tabla1[[#This Row],[Descripción]]="","",_xlfn.XLOOKUP(Tabla1[[#This Row],[Descripción]],Tabla10[Descripción],Tabla10[CODIGO PRESUPUESTARIO],0))</f>
        <v/>
      </c>
      <c r="Q380" s="511"/>
      <c r="R380" s="511" t="str">
        <f>IF(Tabla1[[#This Row],[Insumos]]="","",_xlfn.XLOOKUP(Tabla1[[#This Row],[Insumos]],Tabla10[Insumo],Tabla10[InsumoAbrev],"",0))</f>
        <v/>
      </c>
    </row>
    <row r="381" spans="2:18" x14ac:dyDescent="0.25">
      <c r="B381" s="191" t="str">
        <f>IF('Formulario PPGR3'!$G381="","",CONCATENATE('Formulario PPGR3'!$C381,".",'Formulario PPGR3'!$D381,".",'Formulario PPGR3'!$E381,".",'Formulario PPGR3'!$F381))</f>
        <v/>
      </c>
      <c r="C381" s="191" t="str">
        <f>IF('Formulario PPGR3'!$G381="","",'Formulario PPGR1'!#REF!)</f>
        <v/>
      </c>
      <c r="D381" s="191" t="str">
        <f>IF('Formulario PPGR3'!$G381="","",'Formulario PPGR1'!#REF!)</f>
        <v/>
      </c>
      <c r="E381" s="191" t="str">
        <f>IF('Formulario PPGR3'!$G381="","",'Formulario PPGR1'!#REF!)</f>
        <v/>
      </c>
      <c r="F381" s="191" t="str">
        <f>IF('Formulario PPGR3'!$G381="","",'Formulario PPGR1'!#REF!)</f>
        <v/>
      </c>
      <c r="G381" s="190"/>
      <c r="H381" s="507" t="str" cm="1">
        <f t="array" ref="H381">IF(Tabla1[[#This Row],[Código_Actividad]]="","",_xlfn.XLOOKUP(Tabla1[[#This Row],[Código_Actividad]],CodigoActividad,Tabla2[Actividades Programables Presupuestables],"",0))</f>
        <v/>
      </c>
      <c r="I381" s="508" t="str">
        <f>IFERROR(VLOOKUP('Formulario PPGR3'!$G381,'Formulario PPGR2'!$H$19:$V$286,15,FALSE),"")</f>
        <v/>
      </c>
      <c r="J381" s="513"/>
      <c r="K381" s="512"/>
      <c r="L381" s="509" t="str">
        <f>IF(Tabla1[[#This Row],[Descripción]]="","",_xlfn.XLOOKUP(Tabla1[[#This Row],[Descripción]],Tabla10[Descripción],Tabla10[Unidad de Medida],"",0))</f>
        <v/>
      </c>
      <c r="M381" s="299"/>
      <c r="N381" s="525" t="str">
        <f>IF(Tabla1[[#This Row],[Descripción]]="","",_xlfn.XLOOKUP(Tabla1[[#This Row],[Descripción]],Tabla10[Descripción],Tabla10[Precio Unitario],0))</f>
        <v/>
      </c>
      <c r="O381" s="525" t="str">
        <f>IF(Tabla1[[#This Row],[Cantidad de Insumos]]="","",Tabla1[[#This Row],[Precio Unitario]]*Tabla1[[#This Row],[Cantidad de Insumos]])</f>
        <v/>
      </c>
      <c r="P381" s="510" t="str">
        <f>IF(Tabla1[[#This Row],[Descripción]]="","",_xlfn.XLOOKUP(Tabla1[[#This Row],[Descripción]],Tabla10[Descripción],Tabla10[CODIGO PRESUPUESTARIO],0))</f>
        <v/>
      </c>
      <c r="Q381" s="511"/>
      <c r="R381" s="511" t="str">
        <f>IF(Tabla1[[#This Row],[Insumos]]="","",_xlfn.XLOOKUP(Tabla1[[#This Row],[Insumos]],Tabla10[Insumo],Tabla10[InsumoAbrev],"",0))</f>
        <v/>
      </c>
    </row>
    <row r="382" spans="2:18" x14ac:dyDescent="0.25">
      <c r="B382" s="191" t="str">
        <f>IF('Formulario PPGR3'!$G382="","",CONCATENATE('Formulario PPGR3'!$C382,".",'Formulario PPGR3'!$D382,".",'Formulario PPGR3'!$E382,".",'Formulario PPGR3'!$F382))</f>
        <v/>
      </c>
      <c r="C382" s="191" t="str">
        <f>IF('Formulario PPGR3'!$G382="","",'Formulario PPGR1'!#REF!)</f>
        <v/>
      </c>
      <c r="D382" s="191" t="str">
        <f>IF('Formulario PPGR3'!$G382="","",'Formulario PPGR1'!#REF!)</f>
        <v/>
      </c>
      <c r="E382" s="191" t="str">
        <f>IF('Formulario PPGR3'!$G382="","",'Formulario PPGR1'!#REF!)</f>
        <v/>
      </c>
      <c r="F382" s="191" t="str">
        <f>IF('Formulario PPGR3'!$G382="","",'Formulario PPGR1'!#REF!)</f>
        <v/>
      </c>
      <c r="G382" s="190"/>
      <c r="H382" s="507" t="str" cm="1">
        <f t="array" ref="H382">IF(Tabla1[[#This Row],[Código_Actividad]]="","",_xlfn.XLOOKUP(Tabla1[[#This Row],[Código_Actividad]],CodigoActividad,Tabla2[Actividades Programables Presupuestables],"",0))</f>
        <v/>
      </c>
      <c r="I382" s="508" t="str">
        <f>IFERROR(VLOOKUP('Formulario PPGR3'!$G382,'Formulario PPGR2'!$H$19:$V$286,15,FALSE),"")</f>
        <v/>
      </c>
      <c r="J382" s="513"/>
      <c r="K382" s="512"/>
      <c r="L382" s="509" t="str">
        <f>IF(Tabla1[[#This Row],[Descripción]]="","",_xlfn.XLOOKUP(Tabla1[[#This Row],[Descripción]],Tabla10[Descripción],Tabla10[Unidad de Medida],"",0))</f>
        <v/>
      </c>
      <c r="M382" s="299"/>
      <c r="N382" s="525" t="str">
        <f>IF(Tabla1[[#This Row],[Descripción]]="","",_xlfn.XLOOKUP(Tabla1[[#This Row],[Descripción]],Tabla10[Descripción],Tabla10[Precio Unitario],0))</f>
        <v/>
      </c>
      <c r="O382" s="525" t="str">
        <f>IF(Tabla1[[#This Row],[Cantidad de Insumos]]="","",Tabla1[[#This Row],[Precio Unitario]]*Tabla1[[#This Row],[Cantidad de Insumos]])</f>
        <v/>
      </c>
      <c r="P382" s="510" t="str">
        <f>IF(Tabla1[[#This Row],[Descripción]]="","",_xlfn.XLOOKUP(Tabla1[[#This Row],[Descripción]],Tabla10[Descripción],Tabla10[CODIGO PRESUPUESTARIO],0))</f>
        <v/>
      </c>
      <c r="Q382" s="511"/>
      <c r="R382" s="511" t="str">
        <f>IF(Tabla1[[#This Row],[Insumos]]="","",_xlfn.XLOOKUP(Tabla1[[#This Row],[Insumos]],Tabla10[Insumo],Tabla10[InsumoAbrev],"",0))</f>
        <v/>
      </c>
    </row>
    <row r="383" spans="2:18" x14ac:dyDescent="0.25">
      <c r="B383" s="191" t="str">
        <f>IF('Formulario PPGR3'!$G383="","",CONCATENATE('Formulario PPGR3'!$C383,".",'Formulario PPGR3'!$D383,".",'Formulario PPGR3'!$E383,".",'Formulario PPGR3'!$F383))</f>
        <v/>
      </c>
      <c r="C383" s="191" t="str">
        <f>IF('Formulario PPGR3'!$G383="","",'Formulario PPGR1'!#REF!)</f>
        <v/>
      </c>
      <c r="D383" s="191" t="str">
        <f>IF('Formulario PPGR3'!$G383="","",'Formulario PPGR1'!#REF!)</f>
        <v/>
      </c>
      <c r="E383" s="191" t="str">
        <f>IF('Formulario PPGR3'!$G383="","",'Formulario PPGR1'!#REF!)</f>
        <v/>
      </c>
      <c r="F383" s="191" t="str">
        <f>IF('Formulario PPGR3'!$G383="","",'Formulario PPGR1'!#REF!)</f>
        <v/>
      </c>
      <c r="G383" s="190"/>
      <c r="H383" s="507" t="str" cm="1">
        <f t="array" ref="H383">IF(Tabla1[[#This Row],[Código_Actividad]]="","",_xlfn.XLOOKUP(Tabla1[[#This Row],[Código_Actividad]],CodigoActividad,Tabla2[Actividades Programables Presupuestables],"",0))</f>
        <v/>
      </c>
      <c r="I383" s="508" t="str">
        <f>IFERROR(VLOOKUP('Formulario PPGR3'!$G383,'Formulario PPGR2'!$H$19:$V$286,15,FALSE),"")</f>
        <v/>
      </c>
      <c r="J383" s="513"/>
      <c r="K383" s="512"/>
      <c r="L383" s="509" t="str">
        <f>IF(Tabla1[[#This Row],[Descripción]]="","",_xlfn.XLOOKUP(Tabla1[[#This Row],[Descripción]],Tabla10[Descripción],Tabla10[Unidad de Medida],"",0))</f>
        <v/>
      </c>
      <c r="M383" s="299"/>
      <c r="N383" s="525" t="str">
        <f>IF(Tabla1[[#This Row],[Descripción]]="","",_xlfn.XLOOKUP(Tabla1[[#This Row],[Descripción]],Tabla10[Descripción],Tabla10[Precio Unitario],0))</f>
        <v/>
      </c>
      <c r="O383" s="525" t="str">
        <f>IF(Tabla1[[#This Row],[Cantidad de Insumos]]="","",Tabla1[[#This Row],[Precio Unitario]]*Tabla1[[#This Row],[Cantidad de Insumos]])</f>
        <v/>
      </c>
      <c r="P383" s="510" t="str">
        <f>IF(Tabla1[[#This Row],[Descripción]]="","",_xlfn.XLOOKUP(Tabla1[[#This Row],[Descripción]],Tabla10[Descripción],Tabla10[CODIGO PRESUPUESTARIO],0))</f>
        <v/>
      </c>
      <c r="Q383" s="511"/>
      <c r="R383" s="511" t="str">
        <f>IF(Tabla1[[#This Row],[Insumos]]="","",_xlfn.XLOOKUP(Tabla1[[#This Row],[Insumos]],Tabla10[Insumo],Tabla10[InsumoAbrev],"",0))</f>
        <v/>
      </c>
    </row>
    <row r="384" spans="2:18" x14ac:dyDescent="0.25">
      <c r="B384" s="191" t="str">
        <f>IF('Formulario PPGR3'!$G384="","",CONCATENATE('Formulario PPGR3'!$C384,".",'Formulario PPGR3'!$D384,".",'Formulario PPGR3'!$E384,".",'Formulario PPGR3'!$F384))</f>
        <v/>
      </c>
      <c r="C384" s="191" t="str">
        <f>IF('Formulario PPGR3'!$G384="","",'Formulario PPGR1'!#REF!)</f>
        <v/>
      </c>
      <c r="D384" s="191" t="str">
        <f>IF('Formulario PPGR3'!$G384="","",'Formulario PPGR1'!#REF!)</f>
        <v/>
      </c>
      <c r="E384" s="191" t="str">
        <f>IF('Formulario PPGR3'!$G384="","",'Formulario PPGR1'!#REF!)</f>
        <v/>
      </c>
      <c r="F384" s="191" t="str">
        <f>IF('Formulario PPGR3'!$G384="","",'Formulario PPGR1'!#REF!)</f>
        <v/>
      </c>
      <c r="G384" s="190"/>
      <c r="H384" s="507" t="str" cm="1">
        <f t="array" ref="H384">IF(Tabla1[[#This Row],[Código_Actividad]]="","",_xlfn.XLOOKUP(Tabla1[[#This Row],[Código_Actividad]],CodigoActividad,Tabla2[Actividades Programables Presupuestables],"",0))</f>
        <v/>
      </c>
      <c r="I384" s="508" t="str">
        <f>IFERROR(VLOOKUP('Formulario PPGR3'!$G384,'Formulario PPGR2'!$H$19:$V$286,15,FALSE),"")</f>
        <v/>
      </c>
      <c r="J384" s="513"/>
      <c r="K384" s="512"/>
      <c r="L384" s="509" t="str">
        <f>IF(Tabla1[[#This Row],[Descripción]]="","",_xlfn.XLOOKUP(Tabla1[[#This Row],[Descripción]],Tabla10[Descripción],Tabla10[Unidad de Medida],"",0))</f>
        <v/>
      </c>
      <c r="M384" s="299"/>
      <c r="N384" s="525" t="str">
        <f>IF(Tabla1[[#This Row],[Descripción]]="","",_xlfn.XLOOKUP(Tabla1[[#This Row],[Descripción]],Tabla10[Descripción],Tabla10[Precio Unitario],0))</f>
        <v/>
      </c>
      <c r="O384" s="525" t="str">
        <f>IF(Tabla1[[#This Row],[Cantidad de Insumos]]="","",Tabla1[[#This Row],[Precio Unitario]]*Tabla1[[#This Row],[Cantidad de Insumos]])</f>
        <v/>
      </c>
      <c r="P384" s="510" t="str">
        <f>IF(Tabla1[[#This Row],[Descripción]]="","",_xlfn.XLOOKUP(Tabla1[[#This Row],[Descripción]],Tabla10[Descripción],Tabla10[CODIGO PRESUPUESTARIO],0))</f>
        <v/>
      </c>
      <c r="Q384" s="511"/>
      <c r="R384" s="511" t="str">
        <f>IF(Tabla1[[#This Row],[Insumos]]="","",_xlfn.XLOOKUP(Tabla1[[#This Row],[Insumos]],Tabla10[Insumo],Tabla10[InsumoAbrev],"",0))</f>
        <v/>
      </c>
    </row>
    <row r="385" spans="2:18" x14ac:dyDescent="0.25">
      <c r="B385" s="191" t="str">
        <f>IF('Formulario PPGR3'!$G385="","",CONCATENATE('Formulario PPGR3'!$C385,".",'Formulario PPGR3'!$D385,".",'Formulario PPGR3'!$E385,".",'Formulario PPGR3'!$F385))</f>
        <v/>
      </c>
      <c r="C385" s="191" t="str">
        <f>IF('Formulario PPGR3'!$G385="","",'Formulario PPGR1'!#REF!)</f>
        <v/>
      </c>
      <c r="D385" s="191" t="str">
        <f>IF('Formulario PPGR3'!$G385="","",'Formulario PPGR1'!#REF!)</f>
        <v/>
      </c>
      <c r="E385" s="191" t="str">
        <f>IF('Formulario PPGR3'!$G385="","",'Formulario PPGR1'!#REF!)</f>
        <v/>
      </c>
      <c r="F385" s="191" t="str">
        <f>IF('Formulario PPGR3'!$G385="","",'Formulario PPGR1'!#REF!)</f>
        <v/>
      </c>
      <c r="G385" s="190"/>
      <c r="H385" s="507" t="str" cm="1">
        <f t="array" ref="H385">IF(Tabla1[[#This Row],[Código_Actividad]]="","",_xlfn.XLOOKUP(Tabla1[[#This Row],[Código_Actividad]],CodigoActividad,Tabla2[Actividades Programables Presupuestables],"",0))</f>
        <v/>
      </c>
      <c r="I385" s="508" t="str">
        <f>IFERROR(VLOOKUP('Formulario PPGR3'!$G385,'Formulario PPGR2'!$H$19:$V$286,15,FALSE),"")</f>
        <v/>
      </c>
      <c r="J385" s="513"/>
      <c r="K385" s="512"/>
      <c r="L385" s="509" t="str">
        <f>IF(Tabla1[[#This Row],[Descripción]]="","",_xlfn.XLOOKUP(Tabla1[[#This Row],[Descripción]],Tabla10[Descripción],Tabla10[Unidad de Medida],"",0))</f>
        <v/>
      </c>
      <c r="M385" s="299"/>
      <c r="N385" s="525" t="str">
        <f>IF(Tabla1[[#This Row],[Descripción]]="","",_xlfn.XLOOKUP(Tabla1[[#This Row],[Descripción]],Tabla10[Descripción],Tabla10[Precio Unitario],0))</f>
        <v/>
      </c>
      <c r="O385" s="525" t="str">
        <f>IF(Tabla1[[#This Row],[Cantidad de Insumos]]="","",Tabla1[[#This Row],[Precio Unitario]]*Tabla1[[#This Row],[Cantidad de Insumos]])</f>
        <v/>
      </c>
      <c r="P385" s="510" t="str">
        <f>IF(Tabla1[[#This Row],[Descripción]]="","",_xlfn.XLOOKUP(Tabla1[[#This Row],[Descripción]],Tabla10[Descripción],Tabla10[CODIGO PRESUPUESTARIO],0))</f>
        <v/>
      </c>
      <c r="Q385" s="511"/>
      <c r="R385" s="511" t="str">
        <f>IF(Tabla1[[#This Row],[Insumos]]="","",_xlfn.XLOOKUP(Tabla1[[#This Row],[Insumos]],Tabla10[Insumo],Tabla10[InsumoAbrev],"",0))</f>
        <v/>
      </c>
    </row>
    <row r="386" spans="2:18" x14ac:dyDescent="0.25">
      <c r="B386" s="191" t="str">
        <f>IF('Formulario PPGR3'!$G386="","",CONCATENATE('Formulario PPGR3'!$C386,".",'Formulario PPGR3'!$D386,".",'Formulario PPGR3'!$E386,".",'Formulario PPGR3'!$F386))</f>
        <v/>
      </c>
      <c r="C386" s="191" t="str">
        <f>IF('Formulario PPGR3'!$G386="","",'Formulario PPGR1'!#REF!)</f>
        <v/>
      </c>
      <c r="D386" s="191" t="str">
        <f>IF('Formulario PPGR3'!$G386="","",'Formulario PPGR1'!#REF!)</f>
        <v/>
      </c>
      <c r="E386" s="191" t="str">
        <f>IF('Formulario PPGR3'!$G386="","",'Formulario PPGR1'!#REF!)</f>
        <v/>
      </c>
      <c r="F386" s="191" t="str">
        <f>IF('Formulario PPGR3'!$G386="","",'Formulario PPGR1'!#REF!)</f>
        <v/>
      </c>
      <c r="G386" s="190"/>
      <c r="H386" s="507" t="str" cm="1">
        <f t="array" ref="H386">IF(Tabla1[[#This Row],[Código_Actividad]]="","",_xlfn.XLOOKUP(Tabla1[[#This Row],[Código_Actividad]],CodigoActividad,Tabla2[Actividades Programables Presupuestables],"",0))</f>
        <v/>
      </c>
      <c r="I386" s="508" t="str">
        <f>IFERROR(VLOOKUP('Formulario PPGR3'!$G386,'Formulario PPGR2'!$H$19:$V$286,15,FALSE),"")</f>
        <v/>
      </c>
      <c r="J386" s="513"/>
      <c r="K386" s="512"/>
      <c r="L386" s="509" t="str">
        <f>IF(Tabla1[[#This Row],[Descripción]]="","",_xlfn.XLOOKUP(Tabla1[[#This Row],[Descripción]],Tabla10[Descripción],Tabla10[Unidad de Medida],"",0))</f>
        <v/>
      </c>
      <c r="M386" s="299"/>
      <c r="N386" s="525" t="str">
        <f>IF(Tabla1[[#This Row],[Descripción]]="","",_xlfn.XLOOKUP(Tabla1[[#This Row],[Descripción]],Tabla10[Descripción],Tabla10[Precio Unitario],0))</f>
        <v/>
      </c>
      <c r="O386" s="525" t="str">
        <f>IF(Tabla1[[#This Row],[Cantidad de Insumos]]="","",Tabla1[[#This Row],[Precio Unitario]]*Tabla1[[#This Row],[Cantidad de Insumos]])</f>
        <v/>
      </c>
      <c r="P386" s="510" t="str">
        <f>IF(Tabla1[[#This Row],[Descripción]]="","",_xlfn.XLOOKUP(Tabla1[[#This Row],[Descripción]],Tabla10[Descripción],Tabla10[CODIGO PRESUPUESTARIO],0))</f>
        <v/>
      </c>
      <c r="Q386" s="511"/>
      <c r="R386" s="511" t="str">
        <f>IF(Tabla1[[#This Row],[Insumos]]="","",_xlfn.XLOOKUP(Tabla1[[#This Row],[Insumos]],Tabla10[Insumo],Tabla10[InsumoAbrev],"",0))</f>
        <v/>
      </c>
    </row>
    <row r="387" spans="2:18" x14ac:dyDescent="0.25">
      <c r="B387" s="191" t="str">
        <f>IF('Formulario PPGR3'!$G387="","",CONCATENATE('Formulario PPGR3'!$C387,".",'Formulario PPGR3'!$D387,".",'Formulario PPGR3'!$E387,".",'Formulario PPGR3'!$F387))</f>
        <v/>
      </c>
      <c r="C387" s="191" t="str">
        <f>IF('Formulario PPGR3'!$G387="","",'Formulario PPGR1'!#REF!)</f>
        <v/>
      </c>
      <c r="D387" s="191" t="str">
        <f>IF('Formulario PPGR3'!$G387="","",'Formulario PPGR1'!#REF!)</f>
        <v/>
      </c>
      <c r="E387" s="191" t="str">
        <f>IF('Formulario PPGR3'!$G387="","",'Formulario PPGR1'!#REF!)</f>
        <v/>
      </c>
      <c r="F387" s="191" t="str">
        <f>IF('Formulario PPGR3'!$G387="","",'Formulario PPGR1'!#REF!)</f>
        <v/>
      </c>
      <c r="G387" s="190"/>
      <c r="H387" s="507" t="str" cm="1">
        <f t="array" ref="H387">IF(Tabla1[[#This Row],[Código_Actividad]]="","",_xlfn.XLOOKUP(Tabla1[[#This Row],[Código_Actividad]],CodigoActividad,Tabla2[Actividades Programables Presupuestables],"",0))</f>
        <v/>
      </c>
      <c r="I387" s="508" t="str">
        <f>IFERROR(VLOOKUP('Formulario PPGR3'!$G387,'Formulario PPGR2'!$H$19:$V$286,15,FALSE),"")</f>
        <v/>
      </c>
      <c r="J387" s="513"/>
      <c r="K387" s="512"/>
      <c r="L387" s="509" t="str">
        <f>IF(Tabla1[[#This Row],[Descripción]]="","",_xlfn.XLOOKUP(Tabla1[[#This Row],[Descripción]],Tabla10[Descripción],Tabla10[Unidad de Medida],"",0))</f>
        <v/>
      </c>
      <c r="M387" s="299"/>
      <c r="N387" s="525" t="str">
        <f>IF(Tabla1[[#This Row],[Descripción]]="","",_xlfn.XLOOKUP(Tabla1[[#This Row],[Descripción]],Tabla10[Descripción],Tabla10[Precio Unitario],0))</f>
        <v/>
      </c>
      <c r="O387" s="525" t="str">
        <f>IF(Tabla1[[#This Row],[Cantidad de Insumos]]="","",Tabla1[[#This Row],[Precio Unitario]]*Tabla1[[#This Row],[Cantidad de Insumos]])</f>
        <v/>
      </c>
      <c r="P387" s="510" t="str">
        <f>IF(Tabla1[[#This Row],[Descripción]]="","",_xlfn.XLOOKUP(Tabla1[[#This Row],[Descripción]],Tabla10[Descripción],Tabla10[CODIGO PRESUPUESTARIO],0))</f>
        <v/>
      </c>
      <c r="Q387" s="511"/>
      <c r="R387" s="511" t="str">
        <f>IF(Tabla1[[#This Row],[Insumos]]="","",_xlfn.XLOOKUP(Tabla1[[#This Row],[Insumos]],Tabla10[Insumo],Tabla10[InsumoAbrev],"",0))</f>
        <v/>
      </c>
    </row>
    <row r="388" spans="2:18" x14ac:dyDescent="0.25">
      <c r="B388" s="191" t="str">
        <f>IF('Formulario PPGR3'!$G388="","",CONCATENATE('Formulario PPGR3'!$C388,".",'Formulario PPGR3'!$D388,".",'Formulario PPGR3'!$E388,".",'Formulario PPGR3'!$F388))</f>
        <v/>
      </c>
      <c r="C388" s="191" t="str">
        <f>IF('Formulario PPGR3'!$G388="","",'Formulario PPGR1'!#REF!)</f>
        <v/>
      </c>
      <c r="D388" s="191" t="str">
        <f>IF('Formulario PPGR3'!$G388="","",'Formulario PPGR1'!#REF!)</f>
        <v/>
      </c>
      <c r="E388" s="191" t="str">
        <f>IF('Formulario PPGR3'!$G388="","",'Formulario PPGR1'!#REF!)</f>
        <v/>
      </c>
      <c r="F388" s="191" t="str">
        <f>IF('Formulario PPGR3'!$G388="","",'Formulario PPGR1'!#REF!)</f>
        <v/>
      </c>
      <c r="G388" s="190"/>
      <c r="H388" s="507" t="str" cm="1">
        <f t="array" ref="H388">IF(Tabla1[[#This Row],[Código_Actividad]]="","",_xlfn.XLOOKUP(Tabla1[[#This Row],[Código_Actividad]],CodigoActividad,Tabla2[Actividades Programables Presupuestables],"",0))</f>
        <v/>
      </c>
      <c r="I388" s="508" t="str">
        <f>IFERROR(VLOOKUP('Formulario PPGR3'!$G388,'Formulario PPGR2'!$H$19:$V$286,15,FALSE),"")</f>
        <v/>
      </c>
      <c r="J388" s="513"/>
      <c r="K388" s="512"/>
      <c r="L388" s="509" t="str">
        <f>IF(Tabla1[[#This Row],[Descripción]]="","",_xlfn.XLOOKUP(Tabla1[[#This Row],[Descripción]],Tabla10[Descripción],Tabla10[Unidad de Medida],"",0))</f>
        <v/>
      </c>
      <c r="M388" s="299"/>
      <c r="N388" s="525" t="str">
        <f>IF(Tabla1[[#This Row],[Descripción]]="","",_xlfn.XLOOKUP(Tabla1[[#This Row],[Descripción]],Tabla10[Descripción],Tabla10[Precio Unitario],0))</f>
        <v/>
      </c>
      <c r="O388" s="525" t="str">
        <f>IF(Tabla1[[#This Row],[Cantidad de Insumos]]="","",Tabla1[[#This Row],[Precio Unitario]]*Tabla1[[#This Row],[Cantidad de Insumos]])</f>
        <v/>
      </c>
      <c r="P388" s="510" t="str">
        <f>IF(Tabla1[[#This Row],[Descripción]]="","",_xlfn.XLOOKUP(Tabla1[[#This Row],[Descripción]],Tabla10[Descripción],Tabla10[CODIGO PRESUPUESTARIO],0))</f>
        <v/>
      </c>
      <c r="Q388" s="511"/>
      <c r="R388" s="511" t="str">
        <f>IF(Tabla1[[#This Row],[Insumos]]="","",_xlfn.XLOOKUP(Tabla1[[#This Row],[Insumos]],Tabla10[Insumo],Tabla10[InsumoAbrev],"",0))</f>
        <v/>
      </c>
    </row>
    <row r="389" spans="2:18" x14ac:dyDescent="0.25">
      <c r="B389" s="191" t="str">
        <f>IF('Formulario PPGR3'!$G389="","",CONCATENATE('Formulario PPGR3'!$C389,".",'Formulario PPGR3'!$D389,".",'Formulario PPGR3'!$E389,".",'Formulario PPGR3'!$F389))</f>
        <v/>
      </c>
      <c r="C389" s="191" t="str">
        <f>IF('Formulario PPGR3'!$G389="","",'Formulario PPGR1'!#REF!)</f>
        <v/>
      </c>
      <c r="D389" s="191" t="str">
        <f>IF('Formulario PPGR3'!$G389="","",'Formulario PPGR1'!#REF!)</f>
        <v/>
      </c>
      <c r="E389" s="191" t="str">
        <f>IF('Formulario PPGR3'!$G389="","",'Formulario PPGR1'!#REF!)</f>
        <v/>
      </c>
      <c r="F389" s="191" t="str">
        <f>IF('Formulario PPGR3'!$G389="","",'Formulario PPGR1'!#REF!)</f>
        <v/>
      </c>
      <c r="G389" s="190"/>
      <c r="H389" s="507" t="str" cm="1">
        <f t="array" ref="H389">IF(Tabla1[[#This Row],[Código_Actividad]]="","",_xlfn.XLOOKUP(Tabla1[[#This Row],[Código_Actividad]],CodigoActividad,Tabla2[Actividades Programables Presupuestables],"",0))</f>
        <v/>
      </c>
      <c r="I389" s="508" t="str">
        <f>IFERROR(VLOOKUP('Formulario PPGR3'!$G389,'Formulario PPGR2'!$H$19:$V$286,15,FALSE),"")</f>
        <v/>
      </c>
      <c r="J389" s="513"/>
      <c r="K389" s="512"/>
      <c r="L389" s="509" t="str">
        <f>IF(Tabla1[[#This Row],[Descripción]]="","",_xlfn.XLOOKUP(Tabla1[[#This Row],[Descripción]],Tabla10[Descripción],Tabla10[Unidad de Medida],"",0))</f>
        <v/>
      </c>
      <c r="M389" s="299"/>
      <c r="N389" s="525" t="str">
        <f>IF(Tabla1[[#This Row],[Descripción]]="","",_xlfn.XLOOKUP(Tabla1[[#This Row],[Descripción]],Tabla10[Descripción],Tabla10[Precio Unitario],0))</f>
        <v/>
      </c>
      <c r="O389" s="525" t="str">
        <f>IF(Tabla1[[#This Row],[Cantidad de Insumos]]="","",Tabla1[[#This Row],[Precio Unitario]]*Tabla1[[#This Row],[Cantidad de Insumos]])</f>
        <v/>
      </c>
      <c r="P389" s="510" t="str">
        <f>IF(Tabla1[[#This Row],[Descripción]]="","",_xlfn.XLOOKUP(Tabla1[[#This Row],[Descripción]],Tabla10[Descripción],Tabla10[CODIGO PRESUPUESTARIO],0))</f>
        <v/>
      </c>
      <c r="Q389" s="511"/>
      <c r="R389" s="511" t="str">
        <f>IF(Tabla1[[#This Row],[Insumos]]="","",_xlfn.XLOOKUP(Tabla1[[#This Row],[Insumos]],Tabla10[Insumo],Tabla10[InsumoAbrev],"",0))</f>
        <v/>
      </c>
    </row>
    <row r="390" spans="2:18" x14ac:dyDescent="0.25">
      <c r="B390" s="191" t="str">
        <f>IF('Formulario PPGR3'!$G390="","",CONCATENATE('Formulario PPGR3'!$C390,".",'Formulario PPGR3'!$D390,".",'Formulario PPGR3'!$E390,".",'Formulario PPGR3'!$F390))</f>
        <v/>
      </c>
      <c r="C390" s="191" t="str">
        <f>IF('Formulario PPGR3'!$G390="","",'Formulario PPGR1'!#REF!)</f>
        <v/>
      </c>
      <c r="D390" s="191" t="str">
        <f>IF('Formulario PPGR3'!$G390="","",'Formulario PPGR1'!#REF!)</f>
        <v/>
      </c>
      <c r="E390" s="191" t="str">
        <f>IF('Formulario PPGR3'!$G390="","",'Formulario PPGR1'!#REF!)</f>
        <v/>
      </c>
      <c r="F390" s="191" t="str">
        <f>IF('Formulario PPGR3'!$G390="","",'Formulario PPGR1'!#REF!)</f>
        <v/>
      </c>
      <c r="G390" s="190"/>
      <c r="H390" s="507" t="str" cm="1">
        <f t="array" ref="H390">IF(Tabla1[[#This Row],[Código_Actividad]]="","",_xlfn.XLOOKUP(Tabla1[[#This Row],[Código_Actividad]],CodigoActividad,Tabla2[Actividades Programables Presupuestables],"",0))</f>
        <v/>
      </c>
      <c r="I390" s="508" t="str">
        <f>IFERROR(VLOOKUP('Formulario PPGR3'!$G390,'Formulario PPGR2'!$H$19:$V$286,15,FALSE),"")</f>
        <v/>
      </c>
      <c r="J390" s="513"/>
      <c r="K390" s="512"/>
      <c r="L390" s="509" t="str">
        <f>IF(Tabla1[[#This Row],[Descripción]]="","",_xlfn.XLOOKUP(Tabla1[[#This Row],[Descripción]],Tabla10[Descripción],Tabla10[Unidad de Medida],"",0))</f>
        <v/>
      </c>
      <c r="M390" s="299"/>
      <c r="N390" s="525" t="str">
        <f>IF(Tabla1[[#This Row],[Descripción]]="","",_xlfn.XLOOKUP(Tabla1[[#This Row],[Descripción]],Tabla10[Descripción],Tabla10[Precio Unitario],0))</f>
        <v/>
      </c>
      <c r="O390" s="525" t="str">
        <f>IF(Tabla1[[#This Row],[Cantidad de Insumos]]="","",Tabla1[[#This Row],[Precio Unitario]]*Tabla1[[#This Row],[Cantidad de Insumos]])</f>
        <v/>
      </c>
      <c r="P390" s="510" t="str">
        <f>IF(Tabla1[[#This Row],[Descripción]]="","",_xlfn.XLOOKUP(Tabla1[[#This Row],[Descripción]],Tabla10[Descripción],Tabla10[CODIGO PRESUPUESTARIO],0))</f>
        <v/>
      </c>
      <c r="Q390" s="511"/>
      <c r="R390" s="511" t="str">
        <f>IF(Tabla1[[#This Row],[Insumos]]="","",_xlfn.XLOOKUP(Tabla1[[#This Row],[Insumos]],Tabla10[Insumo],Tabla10[InsumoAbrev],"",0))</f>
        <v/>
      </c>
    </row>
    <row r="391" spans="2:18" x14ac:dyDescent="0.25">
      <c r="B391" s="191" t="str">
        <f>IF('Formulario PPGR3'!$G391="","",CONCATENATE('Formulario PPGR3'!$C391,".",'Formulario PPGR3'!$D391,".",'Formulario PPGR3'!$E391,".",'Formulario PPGR3'!$F391))</f>
        <v/>
      </c>
      <c r="C391" s="191" t="str">
        <f>IF('Formulario PPGR3'!$G391="","",'Formulario PPGR1'!#REF!)</f>
        <v/>
      </c>
      <c r="D391" s="191" t="str">
        <f>IF('Formulario PPGR3'!$G391="","",'Formulario PPGR1'!#REF!)</f>
        <v/>
      </c>
      <c r="E391" s="191" t="str">
        <f>IF('Formulario PPGR3'!$G391="","",'Formulario PPGR1'!#REF!)</f>
        <v/>
      </c>
      <c r="F391" s="191" t="str">
        <f>IF('Formulario PPGR3'!$G391="","",'Formulario PPGR1'!#REF!)</f>
        <v/>
      </c>
      <c r="G391" s="190"/>
      <c r="H391" s="507" t="str" cm="1">
        <f t="array" ref="H391">IF(Tabla1[[#This Row],[Código_Actividad]]="","",_xlfn.XLOOKUP(Tabla1[[#This Row],[Código_Actividad]],CodigoActividad,Tabla2[Actividades Programables Presupuestables],"",0))</f>
        <v/>
      </c>
      <c r="I391" s="508" t="str">
        <f>IFERROR(VLOOKUP('Formulario PPGR3'!$G391,'Formulario PPGR2'!$H$19:$V$286,15,FALSE),"")</f>
        <v/>
      </c>
      <c r="J391" s="513"/>
      <c r="K391" s="512"/>
      <c r="L391" s="509" t="str">
        <f>IF(Tabla1[[#This Row],[Descripción]]="","",_xlfn.XLOOKUP(Tabla1[[#This Row],[Descripción]],Tabla10[Descripción],Tabla10[Unidad de Medida],"",0))</f>
        <v/>
      </c>
      <c r="M391" s="299"/>
      <c r="N391" s="525" t="str">
        <f>IF(Tabla1[[#This Row],[Descripción]]="","",_xlfn.XLOOKUP(Tabla1[[#This Row],[Descripción]],Tabla10[Descripción],Tabla10[Precio Unitario],0))</f>
        <v/>
      </c>
      <c r="O391" s="525" t="str">
        <f>IF(Tabla1[[#This Row],[Cantidad de Insumos]]="","",Tabla1[[#This Row],[Precio Unitario]]*Tabla1[[#This Row],[Cantidad de Insumos]])</f>
        <v/>
      </c>
      <c r="P391" s="510" t="str">
        <f>IF(Tabla1[[#This Row],[Descripción]]="","",_xlfn.XLOOKUP(Tabla1[[#This Row],[Descripción]],Tabla10[Descripción],Tabla10[CODIGO PRESUPUESTARIO],0))</f>
        <v/>
      </c>
      <c r="Q391" s="511"/>
      <c r="R391" s="511" t="str">
        <f>IF(Tabla1[[#This Row],[Insumos]]="","",_xlfn.XLOOKUP(Tabla1[[#This Row],[Insumos]],Tabla10[Insumo],Tabla10[InsumoAbrev],"",0))</f>
        <v/>
      </c>
    </row>
    <row r="392" spans="2:18" x14ac:dyDescent="0.25">
      <c r="B392" s="191" t="str">
        <f>IF('Formulario PPGR3'!$G392="","",CONCATENATE('Formulario PPGR3'!$C392,".",'Formulario PPGR3'!$D392,".",'Formulario PPGR3'!$E392,".",'Formulario PPGR3'!$F392))</f>
        <v/>
      </c>
      <c r="C392" s="191" t="str">
        <f>IF('Formulario PPGR3'!$G392="","",'Formulario PPGR1'!#REF!)</f>
        <v/>
      </c>
      <c r="D392" s="191" t="str">
        <f>IF('Formulario PPGR3'!$G392="","",'Formulario PPGR1'!#REF!)</f>
        <v/>
      </c>
      <c r="E392" s="191" t="str">
        <f>IF('Formulario PPGR3'!$G392="","",'Formulario PPGR1'!#REF!)</f>
        <v/>
      </c>
      <c r="F392" s="191" t="str">
        <f>IF('Formulario PPGR3'!$G392="","",'Formulario PPGR1'!#REF!)</f>
        <v/>
      </c>
      <c r="G392" s="190"/>
      <c r="H392" s="507" t="str" cm="1">
        <f t="array" ref="H392">IF(Tabla1[[#This Row],[Código_Actividad]]="","",_xlfn.XLOOKUP(Tabla1[[#This Row],[Código_Actividad]],CodigoActividad,Tabla2[Actividades Programables Presupuestables],"",0))</f>
        <v/>
      </c>
      <c r="I392" s="508" t="str">
        <f>IFERROR(VLOOKUP('Formulario PPGR3'!$G392,'Formulario PPGR2'!$H$19:$V$286,15,FALSE),"")</f>
        <v/>
      </c>
      <c r="J392" s="513"/>
      <c r="K392" s="512"/>
      <c r="L392" s="509" t="str">
        <f>IF(Tabla1[[#This Row],[Descripción]]="","",_xlfn.XLOOKUP(Tabla1[[#This Row],[Descripción]],Tabla10[Descripción],Tabla10[Unidad de Medida],"",0))</f>
        <v/>
      </c>
      <c r="M392" s="299"/>
      <c r="N392" s="525" t="str">
        <f>IF(Tabla1[[#This Row],[Descripción]]="","",_xlfn.XLOOKUP(Tabla1[[#This Row],[Descripción]],Tabla10[Descripción],Tabla10[Precio Unitario],0))</f>
        <v/>
      </c>
      <c r="O392" s="525" t="str">
        <f>IF(Tabla1[[#This Row],[Cantidad de Insumos]]="","",Tabla1[[#This Row],[Precio Unitario]]*Tabla1[[#This Row],[Cantidad de Insumos]])</f>
        <v/>
      </c>
      <c r="P392" s="510" t="str">
        <f>IF(Tabla1[[#This Row],[Descripción]]="","",_xlfn.XLOOKUP(Tabla1[[#This Row],[Descripción]],Tabla10[Descripción],Tabla10[CODIGO PRESUPUESTARIO],0))</f>
        <v/>
      </c>
      <c r="Q392" s="511"/>
      <c r="R392" s="511" t="str">
        <f>IF(Tabla1[[#This Row],[Insumos]]="","",_xlfn.XLOOKUP(Tabla1[[#This Row],[Insumos]],Tabla10[Insumo],Tabla10[InsumoAbrev],"",0))</f>
        <v/>
      </c>
    </row>
    <row r="393" spans="2:18" x14ac:dyDescent="0.25">
      <c r="B393" s="191" t="str">
        <f>IF('Formulario PPGR3'!$G393="","",CONCATENATE('Formulario PPGR3'!$C393,".",'Formulario PPGR3'!$D393,".",'Formulario PPGR3'!$E393,".",'Formulario PPGR3'!$F393))</f>
        <v/>
      </c>
      <c r="C393" s="191" t="str">
        <f>IF('Formulario PPGR3'!$G393="","",'Formulario PPGR1'!#REF!)</f>
        <v/>
      </c>
      <c r="D393" s="191" t="str">
        <f>IF('Formulario PPGR3'!$G393="","",'Formulario PPGR1'!#REF!)</f>
        <v/>
      </c>
      <c r="E393" s="191" t="str">
        <f>IF('Formulario PPGR3'!$G393="","",'Formulario PPGR1'!#REF!)</f>
        <v/>
      </c>
      <c r="F393" s="191" t="str">
        <f>IF('Formulario PPGR3'!$G393="","",'Formulario PPGR1'!#REF!)</f>
        <v/>
      </c>
      <c r="G393" s="190"/>
      <c r="H393" s="507" t="str" cm="1">
        <f t="array" ref="H393">IF(Tabla1[[#This Row],[Código_Actividad]]="","",_xlfn.XLOOKUP(Tabla1[[#This Row],[Código_Actividad]],CodigoActividad,Tabla2[Actividades Programables Presupuestables],"",0))</f>
        <v/>
      </c>
      <c r="I393" s="508" t="str">
        <f>IFERROR(VLOOKUP('Formulario PPGR3'!$G393,'Formulario PPGR2'!$H$19:$V$286,15,FALSE),"")</f>
        <v/>
      </c>
      <c r="J393" s="513"/>
      <c r="K393" s="512"/>
      <c r="L393" s="509" t="str">
        <f>IF(Tabla1[[#This Row],[Descripción]]="","",_xlfn.XLOOKUP(Tabla1[[#This Row],[Descripción]],Tabla10[Descripción],Tabla10[Unidad de Medida],"",0))</f>
        <v/>
      </c>
      <c r="M393" s="299"/>
      <c r="N393" s="525" t="str">
        <f>IF(Tabla1[[#This Row],[Descripción]]="","",_xlfn.XLOOKUP(Tabla1[[#This Row],[Descripción]],Tabla10[Descripción],Tabla10[Precio Unitario],0))</f>
        <v/>
      </c>
      <c r="O393" s="525" t="str">
        <f>IF(Tabla1[[#This Row],[Cantidad de Insumos]]="","",Tabla1[[#This Row],[Precio Unitario]]*Tabla1[[#This Row],[Cantidad de Insumos]])</f>
        <v/>
      </c>
      <c r="P393" s="510" t="str">
        <f>IF(Tabla1[[#This Row],[Descripción]]="","",_xlfn.XLOOKUP(Tabla1[[#This Row],[Descripción]],Tabla10[Descripción],Tabla10[CODIGO PRESUPUESTARIO],0))</f>
        <v/>
      </c>
      <c r="Q393" s="511"/>
      <c r="R393" s="511" t="str">
        <f>IF(Tabla1[[#This Row],[Insumos]]="","",_xlfn.XLOOKUP(Tabla1[[#This Row],[Insumos]],Tabla10[Insumo],Tabla10[InsumoAbrev],"",0))</f>
        <v/>
      </c>
    </row>
    <row r="394" spans="2:18" x14ac:dyDescent="0.25">
      <c r="B394" s="191" t="str">
        <f>IF('Formulario PPGR3'!$G394="","",CONCATENATE('Formulario PPGR3'!$C394,".",'Formulario PPGR3'!$D394,".",'Formulario PPGR3'!$E394,".",'Formulario PPGR3'!$F394))</f>
        <v/>
      </c>
      <c r="C394" s="191" t="str">
        <f>IF('Formulario PPGR3'!$G394="","",'Formulario PPGR1'!#REF!)</f>
        <v/>
      </c>
      <c r="D394" s="191" t="str">
        <f>IF('Formulario PPGR3'!$G394="","",'Formulario PPGR1'!#REF!)</f>
        <v/>
      </c>
      <c r="E394" s="191" t="str">
        <f>IF('Formulario PPGR3'!$G394="","",'Formulario PPGR1'!#REF!)</f>
        <v/>
      </c>
      <c r="F394" s="191" t="str">
        <f>IF('Formulario PPGR3'!$G394="","",'Formulario PPGR1'!#REF!)</f>
        <v/>
      </c>
      <c r="G394" s="190"/>
      <c r="H394" s="507" t="str" cm="1">
        <f t="array" ref="H394">IF(Tabla1[[#This Row],[Código_Actividad]]="","",_xlfn.XLOOKUP(Tabla1[[#This Row],[Código_Actividad]],CodigoActividad,Tabla2[Actividades Programables Presupuestables],"",0))</f>
        <v/>
      </c>
      <c r="I394" s="508" t="str">
        <f>IFERROR(VLOOKUP('Formulario PPGR3'!$G394,'Formulario PPGR2'!$H$19:$V$286,15,FALSE),"")</f>
        <v/>
      </c>
      <c r="J394" s="513"/>
      <c r="K394" s="512"/>
      <c r="L394" s="509" t="str">
        <f>IF(Tabla1[[#This Row],[Descripción]]="","",_xlfn.XLOOKUP(Tabla1[[#This Row],[Descripción]],Tabla10[Descripción],Tabla10[Unidad de Medida],"",0))</f>
        <v/>
      </c>
      <c r="M394" s="299"/>
      <c r="N394" s="525" t="str">
        <f>IF(Tabla1[[#This Row],[Descripción]]="","",_xlfn.XLOOKUP(Tabla1[[#This Row],[Descripción]],Tabla10[Descripción],Tabla10[Precio Unitario],0))</f>
        <v/>
      </c>
      <c r="O394" s="525" t="str">
        <f>IF(Tabla1[[#This Row],[Cantidad de Insumos]]="","",Tabla1[[#This Row],[Precio Unitario]]*Tabla1[[#This Row],[Cantidad de Insumos]])</f>
        <v/>
      </c>
      <c r="P394" s="510" t="str">
        <f>IF(Tabla1[[#This Row],[Descripción]]="","",_xlfn.XLOOKUP(Tabla1[[#This Row],[Descripción]],Tabla10[Descripción],Tabla10[CODIGO PRESUPUESTARIO],0))</f>
        <v/>
      </c>
      <c r="Q394" s="511"/>
      <c r="R394" s="511" t="str">
        <f>IF(Tabla1[[#This Row],[Insumos]]="","",_xlfn.XLOOKUP(Tabla1[[#This Row],[Insumos]],Tabla10[Insumo],Tabla10[InsumoAbrev],"",0))</f>
        <v/>
      </c>
    </row>
    <row r="395" spans="2:18" x14ac:dyDescent="0.25">
      <c r="B395" s="191" t="str">
        <f>IF('Formulario PPGR3'!$G395="","",CONCATENATE('Formulario PPGR3'!$C395,".",'Formulario PPGR3'!$D395,".",'Formulario PPGR3'!$E395,".",'Formulario PPGR3'!$F395))</f>
        <v/>
      </c>
      <c r="C395" s="191" t="str">
        <f>IF('Formulario PPGR3'!$G395="","",'Formulario PPGR1'!#REF!)</f>
        <v/>
      </c>
      <c r="D395" s="191" t="str">
        <f>IF('Formulario PPGR3'!$G395="","",'Formulario PPGR1'!#REF!)</f>
        <v/>
      </c>
      <c r="E395" s="191" t="str">
        <f>IF('Formulario PPGR3'!$G395="","",'Formulario PPGR1'!#REF!)</f>
        <v/>
      </c>
      <c r="F395" s="191" t="str">
        <f>IF('Formulario PPGR3'!$G395="","",'Formulario PPGR1'!#REF!)</f>
        <v/>
      </c>
      <c r="G395" s="190"/>
      <c r="H395" s="507" t="str" cm="1">
        <f t="array" ref="H395">IF(Tabla1[[#This Row],[Código_Actividad]]="","",_xlfn.XLOOKUP(Tabla1[[#This Row],[Código_Actividad]],CodigoActividad,Tabla2[Actividades Programables Presupuestables],"",0))</f>
        <v/>
      </c>
      <c r="I395" s="508" t="str">
        <f>IFERROR(VLOOKUP('Formulario PPGR3'!$G395,'Formulario PPGR2'!$H$19:$V$286,15,FALSE),"")</f>
        <v/>
      </c>
      <c r="J395" s="513"/>
      <c r="K395" s="512"/>
      <c r="L395" s="509" t="str">
        <f>IF(Tabla1[[#This Row],[Descripción]]="","",_xlfn.XLOOKUP(Tabla1[[#This Row],[Descripción]],Tabla10[Descripción],Tabla10[Unidad de Medida],"",0))</f>
        <v/>
      </c>
      <c r="M395" s="299"/>
      <c r="N395" s="525" t="str">
        <f>IF(Tabla1[[#This Row],[Descripción]]="","",_xlfn.XLOOKUP(Tabla1[[#This Row],[Descripción]],Tabla10[Descripción],Tabla10[Precio Unitario],0))</f>
        <v/>
      </c>
      <c r="O395" s="525" t="str">
        <f>IF(Tabla1[[#This Row],[Cantidad de Insumos]]="","",Tabla1[[#This Row],[Precio Unitario]]*Tabla1[[#This Row],[Cantidad de Insumos]])</f>
        <v/>
      </c>
      <c r="P395" s="510" t="str">
        <f>IF(Tabla1[[#This Row],[Descripción]]="","",_xlfn.XLOOKUP(Tabla1[[#This Row],[Descripción]],Tabla10[Descripción],Tabla10[CODIGO PRESUPUESTARIO],0))</f>
        <v/>
      </c>
      <c r="Q395" s="511"/>
      <c r="R395" s="511" t="str">
        <f>IF(Tabla1[[#This Row],[Insumos]]="","",_xlfn.XLOOKUP(Tabla1[[#This Row],[Insumos]],Tabla10[Insumo],Tabla10[InsumoAbrev],"",0))</f>
        <v/>
      </c>
    </row>
    <row r="396" spans="2:18" x14ac:dyDescent="0.25">
      <c r="B396" s="191" t="str">
        <f>IF('Formulario PPGR3'!$G396="","",CONCATENATE('Formulario PPGR3'!$C396,".",'Formulario PPGR3'!$D396,".",'Formulario PPGR3'!$E396,".",'Formulario PPGR3'!$F396))</f>
        <v/>
      </c>
      <c r="C396" s="191" t="str">
        <f>IF('Formulario PPGR3'!$G396="","",'Formulario PPGR1'!#REF!)</f>
        <v/>
      </c>
      <c r="D396" s="191" t="str">
        <f>IF('Formulario PPGR3'!$G396="","",'Formulario PPGR1'!#REF!)</f>
        <v/>
      </c>
      <c r="E396" s="191" t="str">
        <f>IF('Formulario PPGR3'!$G396="","",'Formulario PPGR1'!#REF!)</f>
        <v/>
      </c>
      <c r="F396" s="191" t="str">
        <f>IF('Formulario PPGR3'!$G396="","",'Formulario PPGR1'!#REF!)</f>
        <v/>
      </c>
      <c r="G396" s="190"/>
      <c r="H396" s="507" t="str" cm="1">
        <f t="array" ref="H396">IF(Tabla1[[#This Row],[Código_Actividad]]="","",_xlfn.XLOOKUP(Tabla1[[#This Row],[Código_Actividad]],CodigoActividad,Tabla2[Actividades Programables Presupuestables],"",0))</f>
        <v/>
      </c>
      <c r="I396" s="508" t="str">
        <f>IFERROR(VLOOKUP('Formulario PPGR3'!$G396,'Formulario PPGR2'!$H$19:$V$286,15,FALSE),"")</f>
        <v/>
      </c>
      <c r="J396" s="513"/>
      <c r="K396" s="512"/>
      <c r="L396" s="509" t="str">
        <f>IF(Tabla1[[#This Row],[Descripción]]="","",_xlfn.XLOOKUP(Tabla1[[#This Row],[Descripción]],Tabla10[Descripción],Tabla10[Unidad de Medida],"",0))</f>
        <v/>
      </c>
      <c r="M396" s="299"/>
      <c r="N396" s="525" t="str">
        <f>IF(Tabla1[[#This Row],[Descripción]]="","",_xlfn.XLOOKUP(Tabla1[[#This Row],[Descripción]],Tabla10[Descripción],Tabla10[Precio Unitario],0))</f>
        <v/>
      </c>
      <c r="O396" s="525" t="str">
        <f>IF(Tabla1[[#This Row],[Cantidad de Insumos]]="","",Tabla1[[#This Row],[Precio Unitario]]*Tabla1[[#This Row],[Cantidad de Insumos]])</f>
        <v/>
      </c>
      <c r="P396" s="510" t="str">
        <f>IF(Tabla1[[#This Row],[Descripción]]="","",_xlfn.XLOOKUP(Tabla1[[#This Row],[Descripción]],Tabla10[Descripción],Tabla10[CODIGO PRESUPUESTARIO],0))</f>
        <v/>
      </c>
      <c r="Q396" s="511"/>
      <c r="R396" s="511" t="str">
        <f>IF(Tabla1[[#This Row],[Insumos]]="","",_xlfn.XLOOKUP(Tabla1[[#This Row],[Insumos]],Tabla10[Insumo],Tabla10[InsumoAbrev],"",0))</f>
        <v/>
      </c>
    </row>
    <row r="397" spans="2:18" x14ac:dyDescent="0.25">
      <c r="B397" s="191" t="str">
        <f>IF('Formulario PPGR3'!$G397="","",CONCATENATE('Formulario PPGR3'!$C397,".",'Formulario PPGR3'!$D397,".",'Formulario PPGR3'!$E397,".",'Formulario PPGR3'!$F397))</f>
        <v/>
      </c>
      <c r="C397" s="191" t="str">
        <f>IF('Formulario PPGR3'!$G397="","",'Formulario PPGR1'!#REF!)</f>
        <v/>
      </c>
      <c r="D397" s="191" t="str">
        <f>IF('Formulario PPGR3'!$G397="","",'Formulario PPGR1'!#REF!)</f>
        <v/>
      </c>
      <c r="E397" s="191" t="str">
        <f>IF('Formulario PPGR3'!$G397="","",'Formulario PPGR1'!#REF!)</f>
        <v/>
      </c>
      <c r="F397" s="191" t="str">
        <f>IF('Formulario PPGR3'!$G397="","",'Formulario PPGR1'!#REF!)</f>
        <v/>
      </c>
      <c r="G397" s="190"/>
      <c r="H397" s="507" t="str" cm="1">
        <f t="array" ref="H397">IF(Tabla1[[#This Row],[Código_Actividad]]="","",_xlfn.XLOOKUP(Tabla1[[#This Row],[Código_Actividad]],CodigoActividad,Tabla2[Actividades Programables Presupuestables],"",0))</f>
        <v/>
      </c>
      <c r="I397" s="508" t="str">
        <f>IFERROR(VLOOKUP('Formulario PPGR3'!$G397,'Formulario PPGR2'!$H$19:$V$286,15,FALSE),"")</f>
        <v/>
      </c>
      <c r="J397" s="513"/>
      <c r="K397" s="512"/>
      <c r="L397" s="509" t="str">
        <f>IF(Tabla1[[#This Row],[Descripción]]="","",_xlfn.XLOOKUP(Tabla1[[#This Row],[Descripción]],Tabla10[Descripción],Tabla10[Unidad de Medida],"",0))</f>
        <v/>
      </c>
      <c r="M397" s="299"/>
      <c r="N397" s="525" t="str">
        <f>IF(Tabla1[[#This Row],[Descripción]]="","",_xlfn.XLOOKUP(Tabla1[[#This Row],[Descripción]],Tabla10[Descripción],Tabla10[Precio Unitario],0))</f>
        <v/>
      </c>
      <c r="O397" s="525" t="str">
        <f>IF(Tabla1[[#This Row],[Cantidad de Insumos]]="","",Tabla1[[#This Row],[Precio Unitario]]*Tabla1[[#This Row],[Cantidad de Insumos]])</f>
        <v/>
      </c>
      <c r="P397" s="510" t="str">
        <f>IF(Tabla1[[#This Row],[Descripción]]="","",_xlfn.XLOOKUP(Tabla1[[#This Row],[Descripción]],Tabla10[Descripción],Tabla10[CODIGO PRESUPUESTARIO],0))</f>
        <v/>
      </c>
      <c r="Q397" s="511"/>
      <c r="R397" s="511" t="str">
        <f>IF(Tabla1[[#This Row],[Insumos]]="","",_xlfn.XLOOKUP(Tabla1[[#This Row],[Insumos]],Tabla10[Insumo],Tabla10[InsumoAbrev],"",0))</f>
        <v/>
      </c>
    </row>
    <row r="398" spans="2:18" x14ac:dyDescent="0.25">
      <c r="B398" s="191" t="str">
        <f>IF('Formulario PPGR3'!$G398="","",CONCATENATE('Formulario PPGR3'!$C398,".",'Formulario PPGR3'!$D398,".",'Formulario PPGR3'!$E398,".",'Formulario PPGR3'!$F398))</f>
        <v/>
      </c>
      <c r="C398" s="191" t="str">
        <f>IF('Formulario PPGR3'!$G398="","",'Formulario PPGR1'!#REF!)</f>
        <v/>
      </c>
      <c r="D398" s="191" t="str">
        <f>IF('Formulario PPGR3'!$G398="","",'Formulario PPGR1'!#REF!)</f>
        <v/>
      </c>
      <c r="E398" s="191" t="str">
        <f>IF('Formulario PPGR3'!$G398="","",'Formulario PPGR1'!#REF!)</f>
        <v/>
      </c>
      <c r="F398" s="191" t="str">
        <f>IF('Formulario PPGR3'!$G398="","",'Formulario PPGR1'!#REF!)</f>
        <v/>
      </c>
      <c r="G398" s="190"/>
      <c r="H398" s="507" t="str" cm="1">
        <f t="array" ref="H398">IF(Tabla1[[#This Row],[Código_Actividad]]="","",_xlfn.XLOOKUP(Tabla1[[#This Row],[Código_Actividad]],CodigoActividad,Tabla2[Actividades Programables Presupuestables],"",0))</f>
        <v/>
      </c>
      <c r="I398" s="508" t="str">
        <f>IFERROR(VLOOKUP('Formulario PPGR3'!$G398,'Formulario PPGR2'!$H$19:$V$286,15,FALSE),"")</f>
        <v/>
      </c>
      <c r="J398" s="513"/>
      <c r="K398" s="512"/>
      <c r="L398" s="509" t="str">
        <f>IF(Tabla1[[#This Row],[Descripción]]="","",_xlfn.XLOOKUP(Tabla1[[#This Row],[Descripción]],Tabla10[Descripción],Tabla10[Unidad de Medida],"",0))</f>
        <v/>
      </c>
      <c r="M398" s="299"/>
      <c r="N398" s="525" t="str">
        <f>IF(Tabla1[[#This Row],[Descripción]]="","",_xlfn.XLOOKUP(Tabla1[[#This Row],[Descripción]],Tabla10[Descripción],Tabla10[Precio Unitario],0))</f>
        <v/>
      </c>
      <c r="O398" s="525" t="str">
        <f>IF(Tabla1[[#This Row],[Cantidad de Insumos]]="","",Tabla1[[#This Row],[Precio Unitario]]*Tabla1[[#This Row],[Cantidad de Insumos]])</f>
        <v/>
      </c>
      <c r="P398" s="510" t="str">
        <f>IF(Tabla1[[#This Row],[Descripción]]="","",_xlfn.XLOOKUP(Tabla1[[#This Row],[Descripción]],Tabla10[Descripción],Tabla10[CODIGO PRESUPUESTARIO],0))</f>
        <v/>
      </c>
      <c r="Q398" s="511"/>
      <c r="R398" s="511" t="str">
        <f>IF(Tabla1[[#This Row],[Insumos]]="","",_xlfn.XLOOKUP(Tabla1[[#This Row],[Insumos]],Tabla10[Insumo],Tabla10[InsumoAbrev],"",0))</f>
        <v/>
      </c>
    </row>
    <row r="399" spans="2:18" x14ac:dyDescent="0.25">
      <c r="B399" s="191" t="str">
        <f>IF('Formulario PPGR3'!$G399="","",CONCATENATE('Formulario PPGR3'!$C399,".",'Formulario PPGR3'!$D399,".",'Formulario PPGR3'!$E399,".",'Formulario PPGR3'!$F399))</f>
        <v/>
      </c>
      <c r="C399" s="191" t="str">
        <f>IF('Formulario PPGR3'!$G399="","",'Formulario PPGR1'!#REF!)</f>
        <v/>
      </c>
      <c r="D399" s="191" t="str">
        <f>IF('Formulario PPGR3'!$G399="","",'Formulario PPGR1'!#REF!)</f>
        <v/>
      </c>
      <c r="E399" s="191" t="str">
        <f>IF('Formulario PPGR3'!$G399="","",'Formulario PPGR1'!#REF!)</f>
        <v/>
      </c>
      <c r="F399" s="191" t="str">
        <f>IF('Formulario PPGR3'!$G399="","",'Formulario PPGR1'!#REF!)</f>
        <v/>
      </c>
      <c r="G399" s="190"/>
      <c r="H399" s="507" t="str" cm="1">
        <f t="array" ref="H399">IF(Tabla1[[#This Row],[Código_Actividad]]="","",_xlfn.XLOOKUP(Tabla1[[#This Row],[Código_Actividad]],CodigoActividad,Tabla2[Actividades Programables Presupuestables],"",0))</f>
        <v/>
      </c>
      <c r="I399" s="508" t="str">
        <f>IFERROR(VLOOKUP('Formulario PPGR3'!$G399,'Formulario PPGR2'!$H$19:$V$286,15,FALSE),"")</f>
        <v/>
      </c>
      <c r="J399" s="513"/>
      <c r="K399" s="512"/>
      <c r="L399" s="509" t="str">
        <f>IF(Tabla1[[#This Row],[Descripción]]="","",_xlfn.XLOOKUP(Tabla1[[#This Row],[Descripción]],Tabla10[Descripción],Tabla10[Unidad de Medida],"",0))</f>
        <v/>
      </c>
      <c r="M399" s="299"/>
      <c r="N399" s="525" t="str">
        <f>IF(Tabla1[[#This Row],[Descripción]]="","",_xlfn.XLOOKUP(Tabla1[[#This Row],[Descripción]],Tabla10[Descripción],Tabla10[Precio Unitario],0))</f>
        <v/>
      </c>
      <c r="O399" s="525" t="str">
        <f>IF(Tabla1[[#This Row],[Cantidad de Insumos]]="","",Tabla1[[#This Row],[Precio Unitario]]*Tabla1[[#This Row],[Cantidad de Insumos]])</f>
        <v/>
      </c>
      <c r="P399" s="510" t="str">
        <f>IF(Tabla1[[#This Row],[Descripción]]="","",_xlfn.XLOOKUP(Tabla1[[#This Row],[Descripción]],Tabla10[Descripción],Tabla10[CODIGO PRESUPUESTARIO],0))</f>
        <v/>
      </c>
      <c r="Q399" s="511"/>
      <c r="R399" s="511" t="str">
        <f>IF(Tabla1[[#This Row],[Insumos]]="","",_xlfn.XLOOKUP(Tabla1[[#This Row],[Insumos]],Tabla10[Insumo],Tabla10[InsumoAbrev],"",0))</f>
        <v/>
      </c>
    </row>
    <row r="400" spans="2:18" x14ac:dyDescent="0.25">
      <c r="B400" s="191" t="str">
        <f>IF('Formulario PPGR3'!$G400="","",CONCATENATE('Formulario PPGR3'!$C400,".",'Formulario PPGR3'!$D400,".",'Formulario PPGR3'!$E400,".",'Formulario PPGR3'!$F400))</f>
        <v/>
      </c>
      <c r="C400" s="191" t="str">
        <f>IF('Formulario PPGR3'!$G400="","",'Formulario PPGR1'!#REF!)</f>
        <v/>
      </c>
      <c r="D400" s="191" t="str">
        <f>IF('Formulario PPGR3'!$G400="","",'Formulario PPGR1'!#REF!)</f>
        <v/>
      </c>
      <c r="E400" s="191" t="str">
        <f>IF('Formulario PPGR3'!$G400="","",'Formulario PPGR1'!#REF!)</f>
        <v/>
      </c>
      <c r="F400" s="191" t="str">
        <f>IF('Formulario PPGR3'!$G400="","",'Formulario PPGR1'!#REF!)</f>
        <v/>
      </c>
      <c r="G400" s="190"/>
      <c r="H400" s="507" t="str" cm="1">
        <f t="array" ref="H400">IF(Tabla1[[#This Row],[Código_Actividad]]="","",_xlfn.XLOOKUP(Tabla1[[#This Row],[Código_Actividad]],CodigoActividad,Tabla2[Actividades Programables Presupuestables],"",0))</f>
        <v/>
      </c>
      <c r="I400" s="508" t="str">
        <f>IFERROR(VLOOKUP('Formulario PPGR3'!$G400,'Formulario PPGR2'!$H$19:$V$286,15,FALSE),"")</f>
        <v/>
      </c>
      <c r="J400" s="513"/>
      <c r="K400" s="512"/>
      <c r="L400" s="509" t="str">
        <f>IF(Tabla1[[#This Row],[Descripción]]="","",_xlfn.XLOOKUP(Tabla1[[#This Row],[Descripción]],Tabla10[Descripción],Tabla10[Unidad de Medida],"",0))</f>
        <v/>
      </c>
      <c r="M400" s="299"/>
      <c r="N400" s="525" t="str">
        <f>IF(Tabla1[[#This Row],[Descripción]]="","",_xlfn.XLOOKUP(Tabla1[[#This Row],[Descripción]],Tabla10[Descripción],Tabla10[Precio Unitario],0))</f>
        <v/>
      </c>
      <c r="O400" s="525" t="str">
        <f>IF(Tabla1[[#This Row],[Cantidad de Insumos]]="","",Tabla1[[#This Row],[Precio Unitario]]*Tabla1[[#This Row],[Cantidad de Insumos]])</f>
        <v/>
      </c>
      <c r="P400" s="510" t="str">
        <f>IF(Tabla1[[#This Row],[Descripción]]="","",_xlfn.XLOOKUP(Tabla1[[#This Row],[Descripción]],Tabla10[Descripción],Tabla10[CODIGO PRESUPUESTARIO],0))</f>
        <v/>
      </c>
      <c r="Q400" s="511"/>
      <c r="R400" s="511" t="str">
        <f>IF(Tabla1[[#This Row],[Insumos]]="","",_xlfn.XLOOKUP(Tabla1[[#This Row],[Insumos]],Tabla10[Insumo],Tabla10[InsumoAbrev],"",0))</f>
        <v/>
      </c>
    </row>
    <row r="401" spans="2:18" x14ac:dyDescent="0.25">
      <c r="B401" s="191" t="str">
        <f>IF('Formulario PPGR3'!$G401="","",CONCATENATE('Formulario PPGR3'!$C401,".",'Formulario PPGR3'!$D401,".",'Formulario PPGR3'!$E401,".",'Formulario PPGR3'!$F401))</f>
        <v/>
      </c>
      <c r="C401" s="191" t="str">
        <f>IF('Formulario PPGR3'!$G401="","",'Formulario PPGR1'!#REF!)</f>
        <v/>
      </c>
      <c r="D401" s="191" t="str">
        <f>IF('Formulario PPGR3'!$G401="","",'Formulario PPGR1'!#REF!)</f>
        <v/>
      </c>
      <c r="E401" s="191" t="str">
        <f>IF('Formulario PPGR3'!$G401="","",'Formulario PPGR1'!#REF!)</f>
        <v/>
      </c>
      <c r="F401" s="191" t="str">
        <f>IF('Formulario PPGR3'!$G401="","",'Formulario PPGR1'!#REF!)</f>
        <v/>
      </c>
      <c r="G401" s="190"/>
      <c r="H401" s="507" t="str" cm="1">
        <f t="array" ref="H401">IF(Tabla1[[#This Row],[Código_Actividad]]="","",_xlfn.XLOOKUP(Tabla1[[#This Row],[Código_Actividad]],CodigoActividad,Tabla2[Actividades Programables Presupuestables],"",0))</f>
        <v/>
      </c>
      <c r="I401" s="508" t="str">
        <f>IFERROR(VLOOKUP('Formulario PPGR3'!$G401,'Formulario PPGR2'!$H$19:$V$286,15,FALSE),"")</f>
        <v/>
      </c>
      <c r="J401" s="513"/>
      <c r="K401" s="512"/>
      <c r="L401" s="509" t="str">
        <f>IF(Tabla1[[#This Row],[Descripción]]="","",_xlfn.XLOOKUP(Tabla1[[#This Row],[Descripción]],Tabla10[Descripción],Tabla10[Unidad de Medida],"",0))</f>
        <v/>
      </c>
      <c r="M401" s="299"/>
      <c r="N401" s="525" t="str">
        <f>IF(Tabla1[[#This Row],[Descripción]]="","",_xlfn.XLOOKUP(Tabla1[[#This Row],[Descripción]],Tabla10[Descripción],Tabla10[Precio Unitario],0))</f>
        <v/>
      </c>
      <c r="O401" s="525" t="str">
        <f>IF(Tabla1[[#This Row],[Cantidad de Insumos]]="","",Tabla1[[#This Row],[Precio Unitario]]*Tabla1[[#This Row],[Cantidad de Insumos]])</f>
        <v/>
      </c>
      <c r="P401" s="510" t="str">
        <f>IF(Tabla1[[#This Row],[Descripción]]="","",_xlfn.XLOOKUP(Tabla1[[#This Row],[Descripción]],Tabla10[Descripción],Tabla10[CODIGO PRESUPUESTARIO],0))</f>
        <v/>
      </c>
      <c r="Q401" s="511"/>
      <c r="R401" s="511" t="str">
        <f>IF(Tabla1[[#This Row],[Insumos]]="","",_xlfn.XLOOKUP(Tabla1[[#This Row],[Insumos]],Tabla10[Insumo],Tabla10[InsumoAbrev],"",0))</f>
        <v/>
      </c>
    </row>
    <row r="402" spans="2:18" x14ac:dyDescent="0.25">
      <c r="B402" s="191" t="str">
        <f>IF('Formulario PPGR3'!$G402="","",CONCATENATE('Formulario PPGR3'!$C402,".",'Formulario PPGR3'!$D402,".",'Formulario PPGR3'!$E402,".",'Formulario PPGR3'!$F402))</f>
        <v/>
      </c>
      <c r="C402" s="191" t="str">
        <f>IF('Formulario PPGR3'!$G402="","",'Formulario PPGR1'!#REF!)</f>
        <v/>
      </c>
      <c r="D402" s="191" t="str">
        <f>IF('Formulario PPGR3'!$G402="","",'Formulario PPGR1'!#REF!)</f>
        <v/>
      </c>
      <c r="E402" s="191" t="str">
        <f>IF('Formulario PPGR3'!$G402="","",'Formulario PPGR1'!#REF!)</f>
        <v/>
      </c>
      <c r="F402" s="191" t="str">
        <f>IF('Formulario PPGR3'!$G402="","",'Formulario PPGR1'!#REF!)</f>
        <v/>
      </c>
      <c r="G402" s="190"/>
      <c r="H402" s="507" t="str" cm="1">
        <f t="array" ref="H402">IF(Tabla1[[#This Row],[Código_Actividad]]="","",_xlfn.XLOOKUP(Tabla1[[#This Row],[Código_Actividad]],CodigoActividad,Tabla2[Actividades Programables Presupuestables],"",0))</f>
        <v/>
      </c>
      <c r="I402" s="508" t="str">
        <f>IFERROR(VLOOKUP('Formulario PPGR3'!$G402,'Formulario PPGR2'!$H$19:$V$286,15,FALSE),"")</f>
        <v/>
      </c>
      <c r="J402" s="513"/>
      <c r="K402" s="512"/>
      <c r="L402" s="509" t="str">
        <f>IF(Tabla1[[#This Row],[Descripción]]="","",_xlfn.XLOOKUP(Tabla1[[#This Row],[Descripción]],Tabla10[Descripción],Tabla10[Unidad de Medida],"",0))</f>
        <v/>
      </c>
      <c r="M402" s="299"/>
      <c r="N402" s="525" t="str">
        <f>IF(Tabla1[[#This Row],[Descripción]]="","",_xlfn.XLOOKUP(Tabla1[[#This Row],[Descripción]],Tabla10[Descripción],Tabla10[Precio Unitario],0))</f>
        <v/>
      </c>
      <c r="O402" s="525" t="str">
        <f>IF(Tabla1[[#This Row],[Cantidad de Insumos]]="","",Tabla1[[#This Row],[Precio Unitario]]*Tabla1[[#This Row],[Cantidad de Insumos]])</f>
        <v/>
      </c>
      <c r="P402" s="510" t="str">
        <f>IF(Tabla1[[#This Row],[Descripción]]="","",_xlfn.XLOOKUP(Tabla1[[#This Row],[Descripción]],Tabla10[Descripción],Tabla10[CODIGO PRESUPUESTARIO],0))</f>
        <v/>
      </c>
      <c r="Q402" s="511"/>
      <c r="R402" s="511" t="str">
        <f>IF(Tabla1[[#This Row],[Insumos]]="","",_xlfn.XLOOKUP(Tabla1[[#This Row],[Insumos]],Tabla10[Insumo],Tabla10[InsumoAbrev],"",0))</f>
        <v/>
      </c>
    </row>
    <row r="403" spans="2:18" x14ac:dyDescent="0.25">
      <c r="B403" s="191" t="str">
        <f>IF('Formulario PPGR3'!$G403="","",CONCATENATE('Formulario PPGR3'!$C403,".",'Formulario PPGR3'!$D403,".",'Formulario PPGR3'!$E403,".",'Formulario PPGR3'!$F403))</f>
        <v/>
      </c>
      <c r="C403" s="191" t="str">
        <f>IF('Formulario PPGR3'!$G403="","",'Formulario PPGR1'!#REF!)</f>
        <v/>
      </c>
      <c r="D403" s="191" t="str">
        <f>IF('Formulario PPGR3'!$G403="","",'Formulario PPGR1'!#REF!)</f>
        <v/>
      </c>
      <c r="E403" s="191" t="str">
        <f>IF('Formulario PPGR3'!$G403="","",'Formulario PPGR1'!#REF!)</f>
        <v/>
      </c>
      <c r="F403" s="191" t="str">
        <f>IF('Formulario PPGR3'!$G403="","",'Formulario PPGR1'!#REF!)</f>
        <v/>
      </c>
      <c r="G403" s="190"/>
      <c r="H403" s="507" t="str" cm="1">
        <f t="array" ref="H403">IF(Tabla1[[#This Row],[Código_Actividad]]="","",_xlfn.XLOOKUP(Tabla1[[#This Row],[Código_Actividad]],CodigoActividad,Tabla2[Actividades Programables Presupuestables],"",0))</f>
        <v/>
      </c>
      <c r="I403" s="508" t="str">
        <f>IFERROR(VLOOKUP('Formulario PPGR3'!$G403,'Formulario PPGR2'!$H$19:$V$286,15,FALSE),"")</f>
        <v/>
      </c>
      <c r="J403" s="513"/>
      <c r="K403" s="512"/>
      <c r="L403" s="509" t="str">
        <f>IF(Tabla1[[#This Row],[Descripción]]="","",_xlfn.XLOOKUP(Tabla1[[#This Row],[Descripción]],Tabla10[Descripción],Tabla10[Unidad de Medida],"",0))</f>
        <v/>
      </c>
      <c r="M403" s="299"/>
      <c r="N403" s="525" t="str">
        <f>IF(Tabla1[[#This Row],[Descripción]]="","",_xlfn.XLOOKUP(Tabla1[[#This Row],[Descripción]],Tabla10[Descripción],Tabla10[Precio Unitario],0))</f>
        <v/>
      </c>
      <c r="O403" s="525" t="str">
        <f>IF(Tabla1[[#This Row],[Cantidad de Insumos]]="","",Tabla1[[#This Row],[Precio Unitario]]*Tabla1[[#This Row],[Cantidad de Insumos]])</f>
        <v/>
      </c>
      <c r="P403" s="510" t="str">
        <f>IF(Tabla1[[#This Row],[Descripción]]="","",_xlfn.XLOOKUP(Tabla1[[#This Row],[Descripción]],Tabla10[Descripción],Tabla10[CODIGO PRESUPUESTARIO],0))</f>
        <v/>
      </c>
      <c r="Q403" s="511"/>
      <c r="R403" s="511" t="str">
        <f>IF(Tabla1[[#This Row],[Insumos]]="","",_xlfn.XLOOKUP(Tabla1[[#This Row],[Insumos]],Tabla10[Insumo],Tabla10[InsumoAbrev],"",0))</f>
        <v/>
      </c>
    </row>
    <row r="404" spans="2:18" x14ac:dyDescent="0.25">
      <c r="B404" s="191" t="str">
        <f>IF('Formulario PPGR3'!$G404="","",CONCATENATE('Formulario PPGR3'!$C404,".",'Formulario PPGR3'!$D404,".",'Formulario PPGR3'!$E404,".",'Formulario PPGR3'!$F404))</f>
        <v/>
      </c>
      <c r="C404" s="191" t="str">
        <f>IF('Formulario PPGR3'!$G404="","",'Formulario PPGR1'!#REF!)</f>
        <v/>
      </c>
      <c r="D404" s="191" t="str">
        <f>IF('Formulario PPGR3'!$G404="","",'Formulario PPGR1'!#REF!)</f>
        <v/>
      </c>
      <c r="E404" s="191" t="str">
        <f>IF('Formulario PPGR3'!$G404="","",'Formulario PPGR1'!#REF!)</f>
        <v/>
      </c>
      <c r="F404" s="191" t="str">
        <f>IF('Formulario PPGR3'!$G404="","",'Formulario PPGR1'!#REF!)</f>
        <v/>
      </c>
      <c r="G404" s="190"/>
      <c r="H404" s="507" t="str" cm="1">
        <f t="array" ref="H404">IF(Tabla1[[#This Row],[Código_Actividad]]="","",_xlfn.XLOOKUP(Tabla1[[#This Row],[Código_Actividad]],CodigoActividad,Tabla2[Actividades Programables Presupuestables],"",0))</f>
        <v/>
      </c>
      <c r="I404" s="508" t="str">
        <f>IFERROR(VLOOKUP('Formulario PPGR3'!$G404,'Formulario PPGR2'!$H$19:$V$286,15,FALSE),"")</f>
        <v/>
      </c>
      <c r="J404" s="513"/>
      <c r="K404" s="512"/>
      <c r="L404" s="509" t="str">
        <f>IF(Tabla1[[#This Row],[Descripción]]="","",_xlfn.XLOOKUP(Tabla1[[#This Row],[Descripción]],Tabla10[Descripción],Tabla10[Unidad de Medida],"",0))</f>
        <v/>
      </c>
      <c r="M404" s="299"/>
      <c r="N404" s="525" t="str">
        <f>IF(Tabla1[[#This Row],[Descripción]]="","",_xlfn.XLOOKUP(Tabla1[[#This Row],[Descripción]],Tabla10[Descripción],Tabla10[Precio Unitario],0))</f>
        <v/>
      </c>
      <c r="O404" s="525" t="str">
        <f>IF(Tabla1[[#This Row],[Cantidad de Insumos]]="","",Tabla1[[#This Row],[Precio Unitario]]*Tabla1[[#This Row],[Cantidad de Insumos]])</f>
        <v/>
      </c>
      <c r="P404" s="510" t="str">
        <f>IF(Tabla1[[#This Row],[Descripción]]="","",_xlfn.XLOOKUP(Tabla1[[#This Row],[Descripción]],Tabla10[Descripción],Tabla10[CODIGO PRESUPUESTARIO],0))</f>
        <v/>
      </c>
      <c r="Q404" s="511"/>
      <c r="R404" s="511" t="str">
        <f>IF(Tabla1[[#This Row],[Insumos]]="","",_xlfn.XLOOKUP(Tabla1[[#This Row],[Insumos]],Tabla10[Insumo],Tabla10[InsumoAbrev],"",0))</f>
        <v/>
      </c>
    </row>
    <row r="405" spans="2:18" x14ac:dyDescent="0.25">
      <c r="B405" s="191" t="str">
        <f>IF('Formulario PPGR3'!$G405="","",CONCATENATE('Formulario PPGR3'!$C405,".",'Formulario PPGR3'!$D405,".",'Formulario PPGR3'!$E405,".",'Formulario PPGR3'!$F405))</f>
        <v/>
      </c>
      <c r="C405" s="191" t="str">
        <f>IF('Formulario PPGR3'!$G405="","",'Formulario PPGR1'!#REF!)</f>
        <v/>
      </c>
      <c r="D405" s="191" t="str">
        <f>IF('Formulario PPGR3'!$G405="","",'Formulario PPGR1'!#REF!)</f>
        <v/>
      </c>
      <c r="E405" s="191" t="str">
        <f>IF('Formulario PPGR3'!$G405="","",'Formulario PPGR1'!#REF!)</f>
        <v/>
      </c>
      <c r="F405" s="191" t="str">
        <f>IF('Formulario PPGR3'!$G405="","",'Formulario PPGR1'!#REF!)</f>
        <v/>
      </c>
      <c r="G405" s="190"/>
      <c r="H405" s="507" t="str" cm="1">
        <f t="array" ref="H405">IF(Tabla1[[#This Row],[Código_Actividad]]="","",_xlfn.XLOOKUP(Tabla1[[#This Row],[Código_Actividad]],CodigoActividad,Tabla2[Actividades Programables Presupuestables],"",0))</f>
        <v/>
      </c>
      <c r="I405" s="508" t="str">
        <f>IFERROR(VLOOKUP('Formulario PPGR3'!$G405,'Formulario PPGR2'!$H$19:$V$286,15,FALSE),"")</f>
        <v/>
      </c>
      <c r="J405" s="513"/>
      <c r="K405" s="512"/>
      <c r="L405" s="509" t="str">
        <f>IF(Tabla1[[#This Row],[Descripción]]="","",_xlfn.XLOOKUP(Tabla1[[#This Row],[Descripción]],Tabla10[Descripción],Tabla10[Unidad de Medida],"",0))</f>
        <v/>
      </c>
      <c r="M405" s="299"/>
      <c r="N405" s="525" t="str">
        <f>IF(Tabla1[[#This Row],[Descripción]]="","",_xlfn.XLOOKUP(Tabla1[[#This Row],[Descripción]],Tabla10[Descripción],Tabla10[Precio Unitario],0))</f>
        <v/>
      </c>
      <c r="O405" s="525" t="str">
        <f>IF(Tabla1[[#This Row],[Cantidad de Insumos]]="","",Tabla1[[#This Row],[Precio Unitario]]*Tabla1[[#This Row],[Cantidad de Insumos]])</f>
        <v/>
      </c>
      <c r="P405" s="510" t="str">
        <f>IF(Tabla1[[#This Row],[Descripción]]="","",_xlfn.XLOOKUP(Tabla1[[#This Row],[Descripción]],Tabla10[Descripción],Tabla10[CODIGO PRESUPUESTARIO],0))</f>
        <v/>
      </c>
      <c r="Q405" s="511"/>
      <c r="R405" s="511" t="str">
        <f>IF(Tabla1[[#This Row],[Insumos]]="","",_xlfn.XLOOKUP(Tabla1[[#This Row],[Insumos]],Tabla10[Insumo],Tabla10[InsumoAbrev],"",0))</f>
        <v/>
      </c>
    </row>
    <row r="406" spans="2:18" x14ac:dyDescent="0.25">
      <c r="B406" s="191" t="str">
        <f>IF('Formulario PPGR3'!$G406="","",CONCATENATE('Formulario PPGR3'!$C406,".",'Formulario PPGR3'!$D406,".",'Formulario PPGR3'!$E406,".",'Formulario PPGR3'!$F406))</f>
        <v/>
      </c>
      <c r="C406" s="191" t="str">
        <f>IF('Formulario PPGR3'!$G406="","",'Formulario PPGR1'!#REF!)</f>
        <v/>
      </c>
      <c r="D406" s="191" t="str">
        <f>IF('Formulario PPGR3'!$G406="","",'Formulario PPGR1'!#REF!)</f>
        <v/>
      </c>
      <c r="E406" s="191" t="str">
        <f>IF('Formulario PPGR3'!$G406="","",'Formulario PPGR1'!#REF!)</f>
        <v/>
      </c>
      <c r="F406" s="191" t="str">
        <f>IF('Formulario PPGR3'!$G406="","",'Formulario PPGR1'!#REF!)</f>
        <v/>
      </c>
      <c r="G406" s="190"/>
      <c r="H406" s="507" t="str" cm="1">
        <f t="array" ref="H406">IF(Tabla1[[#This Row],[Código_Actividad]]="","",_xlfn.XLOOKUP(Tabla1[[#This Row],[Código_Actividad]],CodigoActividad,Tabla2[Actividades Programables Presupuestables],"",0))</f>
        <v/>
      </c>
      <c r="I406" s="508" t="str">
        <f>IFERROR(VLOOKUP('Formulario PPGR3'!$G406,'Formulario PPGR2'!$H$19:$V$286,15,FALSE),"")</f>
        <v/>
      </c>
      <c r="J406" s="513"/>
      <c r="K406" s="512"/>
      <c r="L406" s="509" t="str">
        <f>IF(Tabla1[[#This Row],[Descripción]]="","",_xlfn.XLOOKUP(Tabla1[[#This Row],[Descripción]],Tabla10[Descripción],Tabla10[Unidad de Medida],"",0))</f>
        <v/>
      </c>
      <c r="M406" s="299"/>
      <c r="N406" s="525" t="str">
        <f>IF(Tabla1[[#This Row],[Descripción]]="","",_xlfn.XLOOKUP(Tabla1[[#This Row],[Descripción]],Tabla10[Descripción],Tabla10[Precio Unitario],0))</f>
        <v/>
      </c>
      <c r="O406" s="525" t="str">
        <f>IF(Tabla1[[#This Row],[Cantidad de Insumos]]="","",Tabla1[[#This Row],[Precio Unitario]]*Tabla1[[#This Row],[Cantidad de Insumos]])</f>
        <v/>
      </c>
      <c r="P406" s="510" t="str">
        <f>IF(Tabla1[[#This Row],[Descripción]]="","",_xlfn.XLOOKUP(Tabla1[[#This Row],[Descripción]],Tabla10[Descripción],Tabla10[CODIGO PRESUPUESTARIO],0))</f>
        <v/>
      </c>
      <c r="Q406" s="511"/>
      <c r="R406" s="511" t="str">
        <f>IF(Tabla1[[#This Row],[Insumos]]="","",_xlfn.XLOOKUP(Tabla1[[#This Row],[Insumos]],Tabla10[Insumo],Tabla10[InsumoAbrev],"",0))</f>
        <v/>
      </c>
    </row>
    <row r="407" spans="2:18" x14ac:dyDescent="0.25">
      <c r="B407" s="191" t="str">
        <f>IF('Formulario PPGR3'!$G407="","",CONCATENATE('Formulario PPGR3'!$C407,".",'Formulario PPGR3'!$D407,".",'Formulario PPGR3'!$E407,".",'Formulario PPGR3'!$F407))</f>
        <v/>
      </c>
      <c r="C407" s="191" t="str">
        <f>IF('Formulario PPGR3'!$G407="","",'Formulario PPGR1'!#REF!)</f>
        <v/>
      </c>
      <c r="D407" s="191" t="str">
        <f>IF('Formulario PPGR3'!$G407="","",'Formulario PPGR1'!#REF!)</f>
        <v/>
      </c>
      <c r="E407" s="191" t="str">
        <f>IF('Formulario PPGR3'!$G407="","",'Formulario PPGR1'!#REF!)</f>
        <v/>
      </c>
      <c r="F407" s="191" t="str">
        <f>IF('Formulario PPGR3'!$G407="","",'Formulario PPGR1'!#REF!)</f>
        <v/>
      </c>
      <c r="G407" s="190"/>
      <c r="H407" s="507" t="str" cm="1">
        <f t="array" ref="H407">IF(Tabla1[[#This Row],[Código_Actividad]]="","",_xlfn.XLOOKUP(Tabla1[[#This Row],[Código_Actividad]],CodigoActividad,Tabla2[Actividades Programables Presupuestables],"",0))</f>
        <v/>
      </c>
      <c r="I407" s="508" t="str">
        <f>IFERROR(VLOOKUP('Formulario PPGR3'!$G407,'Formulario PPGR2'!$H$19:$V$286,15,FALSE),"")</f>
        <v/>
      </c>
      <c r="J407" s="513"/>
      <c r="K407" s="512"/>
      <c r="L407" s="509" t="str">
        <f>IF(Tabla1[[#This Row],[Descripción]]="","",_xlfn.XLOOKUP(Tabla1[[#This Row],[Descripción]],Tabla10[Descripción],Tabla10[Unidad de Medida],"",0))</f>
        <v/>
      </c>
      <c r="M407" s="299"/>
      <c r="N407" s="525" t="str">
        <f>IF(Tabla1[[#This Row],[Descripción]]="","",_xlfn.XLOOKUP(Tabla1[[#This Row],[Descripción]],Tabla10[Descripción],Tabla10[Precio Unitario],0))</f>
        <v/>
      </c>
      <c r="O407" s="525" t="str">
        <f>IF(Tabla1[[#This Row],[Cantidad de Insumos]]="","",Tabla1[[#This Row],[Precio Unitario]]*Tabla1[[#This Row],[Cantidad de Insumos]])</f>
        <v/>
      </c>
      <c r="P407" s="510" t="str">
        <f>IF(Tabla1[[#This Row],[Descripción]]="","",_xlfn.XLOOKUP(Tabla1[[#This Row],[Descripción]],Tabla10[Descripción],Tabla10[CODIGO PRESUPUESTARIO],0))</f>
        <v/>
      </c>
      <c r="Q407" s="511"/>
      <c r="R407" s="511" t="str">
        <f>IF(Tabla1[[#This Row],[Insumos]]="","",_xlfn.XLOOKUP(Tabla1[[#This Row],[Insumos]],Tabla10[Insumo],Tabla10[InsumoAbrev],"",0))</f>
        <v/>
      </c>
    </row>
    <row r="408" spans="2:18" x14ac:dyDescent="0.25">
      <c r="B408" s="191" t="str">
        <f>IF('Formulario PPGR3'!$G408="","",CONCATENATE('Formulario PPGR3'!$C408,".",'Formulario PPGR3'!$D408,".",'Formulario PPGR3'!$E408,".",'Formulario PPGR3'!$F408))</f>
        <v/>
      </c>
      <c r="C408" s="191" t="str">
        <f>IF('Formulario PPGR3'!$G408="","",'Formulario PPGR1'!#REF!)</f>
        <v/>
      </c>
      <c r="D408" s="191" t="str">
        <f>IF('Formulario PPGR3'!$G408="","",'Formulario PPGR1'!#REF!)</f>
        <v/>
      </c>
      <c r="E408" s="191" t="str">
        <f>IF('Formulario PPGR3'!$G408="","",'Formulario PPGR1'!#REF!)</f>
        <v/>
      </c>
      <c r="F408" s="191" t="str">
        <f>IF('Formulario PPGR3'!$G408="","",'Formulario PPGR1'!#REF!)</f>
        <v/>
      </c>
      <c r="G408" s="190"/>
      <c r="H408" s="507" t="str" cm="1">
        <f t="array" ref="H408">IF(Tabla1[[#This Row],[Código_Actividad]]="","",_xlfn.XLOOKUP(Tabla1[[#This Row],[Código_Actividad]],CodigoActividad,Tabla2[Actividades Programables Presupuestables],"",0))</f>
        <v/>
      </c>
      <c r="I408" s="508" t="str">
        <f>IFERROR(VLOOKUP('Formulario PPGR3'!$G408,'Formulario PPGR2'!$H$19:$V$286,15,FALSE),"")</f>
        <v/>
      </c>
      <c r="J408" s="513"/>
      <c r="K408" s="512"/>
      <c r="L408" s="509" t="str">
        <f>IF(Tabla1[[#This Row],[Descripción]]="","",_xlfn.XLOOKUP(Tabla1[[#This Row],[Descripción]],Tabla10[Descripción],Tabla10[Unidad de Medida],"",0))</f>
        <v/>
      </c>
      <c r="M408" s="299"/>
      <c r="N408" s="525" t="str">
        <f>IF(Tabla1[[#This Row],[Descripción]]="","",_xlfn.XLOOKUP(Tabla1[[#This Row],[Descripción]],Tabla10[Descripción],Tabla10[Precio Unitario],0))</f>
        <v/>
      </c>
      <c r="O408" s="525" t="str">
        <f>IF(Tabla1[[#This Row],[Cantidad de Insumos]]="","",Tabla1[[#This Row],[Precio Unitario]]*Tabla1[[#This Row],[Cantidad de Insumos]])</f>
        <v/>
      </c>
      <c r="P408" s="510" t="str">
        <f>IF(Tabla1[[#This Row],[Descripción]]="","",_xlfn.XLOOKUP(Tabla1[[#This Row],[Descripción]],Tabla10[Descripción],Tabla10[CODIGO PRESUPUESTARIO],0))</f>
        <v/>
      </c>
      <c r="Q408" s="511"/>
      <c r="R408" s="511" t="str">
        <f>IF(Tabla1[[#This Row],[Insumos]]="","",_xlfn.XLOOKUP(Tabla1[[#This Row],[Insumos]],Tabla10[Insumo],Tabla10[InsumoAbrev],"",0))</f>
        <v/>
      </c>
    </row>
    <row r="409" spans="2:18" x14ac:dyDescent="0.25">
      <c r="B409" s="191" t="str">
        <f>IF('Formulario PPGR3'!$G409="","",CONCATENATE('Formulario PPGR3'!$C409,".",'Formulario PPGR3'!$D409,".",'Formulario PPGR3'!$E409,".",'Formulario PPGR3'!$F409))</f>
        <v/>
      </c>
      <c r="C409" s="191" t="str">
        <f>IF('Formulario PPGR3'!$G409="","",'Formulario PPGR1'!#REF!)</f>
        <v/>
      </c>
      <c r="D409" s="191" t="str">
        <f>IF('Formulario PPGR3'!$G409="","",'Formulario PPGR1'!#REF!)</f>
        <v/>
      </c>
      <c r="E409" s="191" t="str">
        <f>IF('Formulario PPGR3'!$G409="","",'Formulario PPGR1'!#REF!)</f>
        <v/>
      </c>
      <c r="F409" s="191" t="str">
        <f>IF('Formulario PPGR3'!$G409="","",'Formulario PPGR1'!#REF!)</f>
        <v/>
      </c>
      <c r="G409" s="190"/>
      <c r="H409" s="507" t="str" cm="1">
        <f t="array" ref="H409">IF(Tabla1[[#This Row],[Código_Actividad]]="","",_xlfn.XLOOKUP(Tabla1[[#This Row],[Código_Actividad]],CodigoActividad,Tabla2[Actividades Programables Presupuestables],"",0))</f>
        <v/>
      </c>
      <c r="I409" s="508" t="str">
        <f>IFERROR(VLOOKUP('Formulario PPGR3'!$G409,'Formulario PPGR2'!$H$19:$V$286,15,FALSE),"")</f>
        <v/>
      </c>
      <c r="J409" s="513"/>
      <c r="K409" s="512"/>
      <c r="L409" s="509" t="str">
        <f>IF(Tabla1[[#This Row],[Descripción]]="","",_xlfn.XLOOKUP(Tabla1[[#This Row],[Descripción]],Tabla10[Descripción],Tabla10[Unidad de Medida],"",0))</f>
        <v/>
      </c>
      <c r="M409" s="299"/>
      <c r="N409" s="525" t="str">
        <f>IF(Tabla1[[#This Row],[Descripción]]="","",_xlfn.XLOOKUP(Tabla1[[#This Row],[Descripción]],Tabla10[Descripción],Tabla10[Precio Unitario],0))</f>
        <v/>
      </c>
      <c r="O409" s="525" t="str">
        <f>IF(Tabla1[[#This Row],[Cantidad de Insumos]]="","",Tabla1[[#This Row],[Precio Unitario]]*Tabla1[[#This Row],[Cantidad de Insumos]])</f>
        <v/>
      </c>
      <c r="P409" s="510" t="str">
        <f>IF(Tabla1[[#This Row],[Descripción]]="","",_xlfn.XLOOKUP(Tabla1[[#This Row],[Descripción]],Tabla10[Descripción],Tabla10[CODIGO PRESUPUESTARIO],0))</f>
        <v/>
      </c>
      <c r="Q409" s="511"/>
      <c r="R409" s="511" t="str">
        <f>IF(Tabla1[[#This Row],[Insumos]]="","",_xlfn.XLOOKUP(Tabla1[[#This Row],[Insumos]],Tabla10[Insumo],Tabla10[InsumoAbrev],"",0))</f>
        <v/>
      </c>
    </row>
    <row r="410" spans="2:18" x14ac:dyDescent="0.25">
      <c r="B410" s="191" t="str">
        <f>IF('Formulario PPGR3'!$G410="","",CONCATENATE('Formulario PPGR3'!$C410,".",'Formulario PPGR3'!$D410,".",'Formulario PPGR3'!$E410,".",'Formulario PPGR3'!$F410))</f>
        <v/>
      </c>
      <c r="C410" s="191" t="str">
        <f>IF('Formulario PPGR3'!$G410="","",'Formulario PPGR1'!#REF!)</f>
        <v/>
      </c>
      <c r="D410" s="191" t="str">
        <f>IF('Formulario PPGR3'!$G410="","",'Formulario PPGR1'!#REF!)</f>
        <v/>
      </c>
      <c r="E410" s="191" t="str">
        <f>IF('Formulario PPGR3'!$G410="","",'Formulario PPGR1'!#REF!)</f>
        <v/>
      </c>
      <c r="F410" s="191" t="str">
        <f>IF('Formulario PPGR3'!$G410="","",'Formulario PPGR1'!#REF!)</f>
        <v/>
      </c>
      <c r="G410" s="190"/>
      <c r="H410" s="507" t="str" cm="1">
        <f t="array" ref="H410">IF(Tabla1[[#This Row],[Código_Actividad]]="","",_xlfn.XLOOKUP(Tabla1[[#This Row],[Código_Actividad]],CodigoActividad,Tabla2[Actividades Programables Presupuestables],"",0))</f>
        <v/>
      </c>
      <c r="I410" s="508" t="str">
        <f>IFERROR(VLOOKUP('Formulario PPGR3'!$G410,'Formulario PPGR2'!$H$19:$V$286,15,FALSE),"")</f>
        <v/>
      </c>
      <c r="J410" s="513"/>
      <c r="K410" s="512"/>
      <c r="L410" s="509" t="str">
        <f>IF(Tabla1[[#This Row],[Descripción]]="","",_xlfn.XLOOKUP(Tabla1[[#This Row],[Descripción]],Tabla10[Descripción],Tabla10[Unidad de Medida],"",0))</f>
        <v/>
      </c>
      <c r="M410" s="299"/>
      <c r="N410" s="525" t="str">
        <f>IF(Tabla1[[#This Row],[Descripción]]="","",_xlfn.XLOOKUP(Tabla1[[#This Row],[Descripción]],Tabla10[Descripción],Tabla10[Precio Unitario],0))</f>
        <v/>
      </c>
      <c r="O410" s="525" t="str">
        <f>IF(Tabla1[[#This Row],[Cantidad de Insumos]]="","",Tabla1[[#This Row],[Precio Unitario]]*Tabla1[[#This Row],[Cantidad de Insumos]])</f>
        <v/>
      </c>
      <c r="P410" s="510" t="str">
        <f>IF(Tabla1[[#This Row],[Descripción]]="","",_xlfn.XLOOKUP(Tabla1[[#This Row],[Descripción]],Tabla10[Descripción],Tabla10[CODIGO PRESUPUESTARIO],0))</f>
        <v/>
      </c>
      <c r="Q410" s="511"/>
      <c r="R410" s="511" t="str">
        <f>IF(Tabla1[[#This Row],[Insumos]]="","",_xlfn.XLOOKUP(Tabla1[[#This Row],[Insumos]],Tabla10[Insumo],Tabla10[InsumoAbrev],"",0))</f>
        <v/>
      </c>
    </row>
    <row r="411" spans="2:18" x14ac:dyDescent="0.25">
      <c r="B411" s="191" t="str">
        <f>IF('Formulario PPGR3'!$G411="","",CONCATENATE('Formulario PPGR3'!$C411,".",'Formulario PPGR3'!$D411,".",'Formulario PPGR3'!$E411,".",'Formulario PPGR3'!$F411))</f>
        <v/>
      </c>
      <c r="C411" s="191" t="str">
        <f>IF('Formulario PPGR3'!$G411="","",'Formulario PPGR1'!#REF!)</f>
        <v/>
      </c>
      <c r="D411" s="191" t="str">
        <f>IF('Formulario PPGR3'!$G411="","",'Formulario PPGR1'!#REF!)</f>
        <v/>
      </c>
      <c r="E411" s="191" t="str">
        <f>IF('Formulario PPGR3'!$G411="","",'Formulario PPGR1'!#REF!)</f>
        <v/>
      </c>
      <c r="F411" s="191" t="str">
        <f>IF('Formulario PPGR3'!$G411="","",'Formulario PPGR1'!#REF!)</f>
        <v/>
      </c>
      <c r="G411" s="190"/>
      <c r="H411" s="507" t="str" cm="1">
        <f t="array" ref="H411">IF(Tabla1[[#This Row],[Código_Actividad]]="","",_xlfn.XLOOKUP(Tabla1[[#This Row],[Código_Actividad]],CodigoActividad,Tabla2[Actividades Programables Presupuestables],"",0))</f>
        <v/>
      </c>
      <c r="I411" s="508" t="str">
        <f>IFERROR(VLOOKUP('Formulario PPGR3'!$G411,'Formulario PPGR2'!$H$19:$V$286,15,FALSE),"")</f>
        <v/>
      </c>
      <c r="J411" s="513"/>
      <c r="K411" s="512"/>
      <c r="L411" s="509" t="str">
        <f>IF(Tabla1[[#This Row],[Descripción]]="","",_xlfn.XLOOKUP(Tabla1[[#This Row],[Descripción]],Tabla10[Descripción],Tabla10[Unidad de Medida],"",0))</f>
        <v/>
      </c>
      <c r="M411" s="299"/>
      <c r="N411" s="525" t="str">
        <f>IF(Tabla1[[#This Row],[Descripción]]="","",_xlfn.XLOOKUP(Tabla1[[#This Row],[Descripción]],Tabla10[Descripción],Tabla10[Precio Unitario],0))</f>
        <v/>
      </c>
      <c r="O411" s="525" t="str">
        <f>IF(Tabla1[[#This Row],[Cantidad de Insumos]]="","",Tabla1[[#This Row],[Precio Unitario]]*Tabla1[[#This Row],[Cantidad de Insumos]])</f>
        <v/>
      </c>
      <c r="P411" s="510" t="str">
        <f>IF(Tabla1[[#This Row],[Descripción]]="","",_xlfn.XLOOKUP(Tabla1[[#This Row],[Descripción]],Tabla10[Descripción],Tabla10[CODIGO PRESUPUESTARIO],0))</f>
        <v/>
      </c>
      <c r="Q411" s="511"/>
      <c r="R411" s="511" t="str">
        <f>IF(Tabla1[[#This Row],[Insumos]]="","",_xlfn.XLOOKUP(Tabla1[[#This Row],[Insumos]],Tabla10[Insumo],Tabla10[InsumoAbrev],"",0))</f>
        <v/>
      </c>
    </row>
    <row r="412" spans="2:18" x14ac:dyDescent="0.25">
      <c r="B412" s="191" t="str">
        <f>IF('Formulario PPGR3'!$G412="","",CONCATENATE('Formulario PPGR3'!$C412,".",'Formulario PPGR3'!$D412,".",'Formulario PPGR3'!$E412,".",'Formulario PPGR3'!$F412))</f>
        <v/>
      </c>
      <c r="C412" s="191" t="str">
        <f>IF('Formulario PPGR3'!$G412="","",'Formulario PPGR1'!#REF!)</f>
        <v/>
      </c>
      <c r="D412" s="191" t="str">
        <f>IF('Formulario PPGR3'!$G412="","",'Formulario PPGR1'!#REF!)</f>
        <v/>
      </c>
      <c r="E412" s="191" t="str">
        <f>IF('Formulario PPGR3'!$G412="","",'Formulario PPGR1'!#REF!)</f>
        <v/>
      </c>
      <c r="F412" s="191" t="str">
        <f>IF('Formulario PPGR3'!$G412="","",'Formulario PPGR1'!#REF!)</f>
        <v/>
      </c>
      <c r="G412" s="190"/>
      <c r="H412" s="507" t="str" cm="1">
        <f t="array" ref="H412">IF(Tabla1[[#This Row],[Código_Actividad]]="","",_xlfn.XLOOKUP(Tabla1[[#This Row],[Código_Actividad]],CodigoActividad,Tabla2[Actividades Programables Presupuestables],"",0))</f>
        <v/>
      </c>
      <c r="I412" s="508" t="str">
        <f>IFERROR(VLOOKUP('Formulario PPGR3'!$G412,'Formulario PPGR2'!$H$19:$V$286,15,FALSE),"")</f>
        <v/>
      </c>
      <c r="J412" s="513"/>
      <c r="K412" s="512"/>
      <c r="L412" s="509" t="str">
        <f>IF(Tabla1[[#This Row],[Descripción]]="","",_xlfn.XLOOKUP(Tabla1[[#This Row],[Descripción]],Tabla10[Descripción],Tabla10[Unidad de Medida],"",0))</f>
        <v/>
      </c>
      <c r="M412" s="299"/>
      <c r="N412" s="525" t="str">
        <f>IF(Tabla1[[#This Row],[Descripción]]="","",_xlfn.XLOOKUP(Tabla1[[#This Row],[Descripción]],Tabla10[Descripción],Tabla10[Precio Unitario],0))</f>
        <v/>
      </c>
      <c r="O412" s="525" t="str">
        <f>IF(Tabla1[[#This Row],[Cantidad de Insumos]]="","",Tabla1[[#This Row],[Precio Unitario]]*Tabla1[[#This Row],[Cantidad de Insumos]])</f>
        <v/>
      </c>
      <c r="P412" s="510" t="str">
        <f>IF(Tabla1[[#This Row],[Descripción]]="","",_xlfn.XLOOKUP(Tabla1[[#This Row],[Descripción]],Tabla10[Descripción],Tabla10[CODIGO PRESUPUESTARIO],0))</f>
        <v/>
      </c>
      <c r="Q412" s="511"/>
      <c r="R412" s="511" t="str">
        <f>IF(Tabla1[[#This Row],[Insumos]]="","",_xlfn.XLOOKUP(Tabla1[[#This Row],[Insumos]],Tabla10[Insumo],Tabla10[InsumoAbrev],"",0))</f>
        <v/>
      </c>
    </row>
    <row r="413" spans="2:18" x14ac:dyDescent="0.25">
      <c r="B413" s="191" t="str">
        <f>IF('Formulario PPGR3'!$G413="","",CONCATENATE('Formulario PPGR3'!$C413,".",'Formulario PPGR3'!$D413,".",'Formulario PPGR3'!$E413,".",'Formulario PPGR3'!$F413))</f>
        <v/>
      </c>
      <c r="C413" s="191" t="str">
        <f>IF('Formulario PPGR3'!$G413="","",'Formulario PPGR1'!#REF!)</f>
        <v/>
      </c>
      <c r="D413" s="191" t="str">
        <f>IF('Formulario PPGR3'!$G413="","",'Formulario PPGR1'!#REF!)</f>
        <v/>
      </c>
      <c r="E413" s="191" t="str">
        <f>IF('Formulario PPGR3'!$G413="","",'Formulario PPGR1'!#REF!)</f>
        <v/>
      </c>
      <c r="F413" s="191" t="str">
        <f>IF('Formulario PPGR3'!$G413="","",'Formulario PPGR1'!#REF!)</f>
        <v/>
      </c>
      <c r="G413" s="190"/>
      <c r="H413" s="507" t="str" cm="1">
        <f t="array" ref="H413">IF(Tabla1[[#This Row],[Código_Actividad]]="","",_xlfn.XLOOKUP(Tabla1[[#This Row],[Código_Actividad]],CodigoActividad,Tabla2[Actividades Programables Presupuestables],"",0))</f>
        <v/>
      </c>
      <c r="I413" s="508" t="str">
        <f>IFERROR(VLOOKUP('Formulario PPGR3'!$G413,'Formulario PPGR2'!$H$19:$V$286,15,FALSE),"")</f>
        <v/>
      </c>
      <c r="J413" s="513"/>
      <c r="K413" s="512"/>
      <c r="L413" s="509" t="str">
        <f>IF(Tabla1[[#This Row],[Descripción]]="","",_xlfn.XLOOKUP(Tabla1[[#This Row],[Descripción]],Tabla10[Descripción],Tabla10[Unidad de Medida],"",0))</f>
        <v/>
      </c>
      <c r="M413" s="299"/>
      <c r="N413" s="525" t="str">
        <f>IF(Tabla1[[#This Row],[Descripción]]="","",_xlfn.XLOOKUP(Tabla1[[#This Row],[Descripción]],Tabla10[Descripción],Tabla10[Precio Unitario],0))</f>
        <v/>
      </c>
      <c r="O413" s="525" t="str">
        <f>IF(Tabla1[[#This Row],[Cantidad de Insumos]]="","",Tabla1[[#This Row],[Precio Unitario]]*Tabla1[[#This Row],[Cantidad de Insumos]])</f>
        <v/>
      </c>
      <c r="P413" s="510" t="str">
        <f>IF(Tabla1[[#This Row],[Descripción]]="","",_xlfn.XLOOKUP(Tabla1[[#This Row],[Descripción]],Tabla10[Descripción],Tabla10[CODIGO PRESUPUESTARIO],0))</f>
        <v/>
      </c>
      <c r="Q413" s="511"/>
      <c r="R413" s="511" t="str">
        <f>IF(Tabla1[[#This Row],[Insumos]]="","",_xlfn.XLOOKUP(Tabla1[[#This Row],[Insumos]],Tabla10[Insumo],Tabla10[InsumoAbrev],"",0))</f>
        <v/>
      </c>
    </row>
    <row r="414" spans="2:18" x14ac:dyDescent="0.25">
      <c r="B414" s="191" t="str">
        <f>IF('Formulario PPGR3'!$G414="","",CONCATENATE('Formulario PPGR3'!$C414,".",'Formulario PPGR3'!$D414,".",'Formulario PPGR3'!$E414,".",'Formulario PPGR3'!$F414))</f>
        <v/>
      </c>
      <c r="C414" s="191" t="str">
        <f>IF('Formulario PPGR3'!$G414="","",'Formulario PPGR1'!#REF!)</f>
        <v/>
      </c>
      <c r="D414" s="191" t="str">
        <f>IF('Formulario PPGR3'!$G414="","",'Formulario PPGR1'!#REF!)</f>
        <v/>
      </c>
      <c r="E414" s="191" t="str">
        <f>IF('Formulario PPGR3'!$G414="","",'Formulario PPGR1'!#REF!)</f>
        <v/>
      </c>
      <c r="F414" s="191" t="str">
        <f>IF('Formulario PPGR3'!$G414="","",'Formulario PPGR1'!#REF!)</f>
        <v/>
      </c>
      <c r="G414" s="190"/>
      <c r="H414" s="507" t="str" cm="1">
        <f t="array" ref="H414">IF(Tabla1[[#This Row],[Código_Actividad]]="","",_xlfn.XLOOKUP(Tabla1[[#This Row],[Código_Actividad]],CodigoActividad,Tabla2[Actividades Programables Presupuestables],"",0))</f>
        <v/>
      </c>
      <c r="I414" s="508" t="str">
        <f>IFERROR(VLOOKUP('Formulario PPGR3'!$G414,'Formulario PPGR2'!$H$19:$V$286,15,FALSE),"")</f>
        <v/>
      </c>
      <c r="J414" s="513"/>
      <c r="K414" s="512"/>
      <c r="L414" s="509" t="str">
        <f>IF(Tabla1[[#This Row],[Descripción]]="","",_xlfn.XLOOKUP(Tabla1[[#This Row],[Descripción]],Tabla10[Descripción],Tabla10[Unidad de Medida],"",0))</f>
        <v/>
      </c>
      <c r="M414" s="299"/>
      <c r="N414" s="525" t="str">
        <f>IF(Tabla1[[#This Row],[Descripción]]="","",_xlfn.XLOOKUP(Tabla1[[#This Row],[Descripción]],Tabla10[Descripción],Tabla10[Precio Unitario],0))</f>
        <v/>
      </c>
      <c r="O414" s="525" t="str">
        <f>IF(Tabla1[[#This Row],[Cantidad de Insumos]]="","",Tabla1[[#This Row],[Precio Unitario]]*Tabla1[[#This Row],[Cantidad de Insumos]])</f>
        <v/>
      </c>
      <c r="P414" s="510" t="str">
        <f>IF(Tabla1[[#This Row],[Descripción]]="","",_xlfn.XLOOKUP(Tabla1[[#This Row],[Descripción]],Tabla10[Descripción],Tabla10[CODIGO PRESUPUESTARIO],0))</f>
        <v/>
      </c>
      <c r="Q414" s="511"/>
      <c r="R414" s="511" t="str">
        <f>IF(Tabla1[[#This Row],[Insumos]]="","",_xlfn.XLOOKUP(Tabla1[[#This Row],[Insumos]],Tabla10[Insumo],Tabla10[InsumoAbrev],"",0))</f>
        <v/>
      </c>
    </row>
    <row r="415" spans="2:18" x14ac:dyDescent="0.25">
      <c r="B415" s="191" t="str">
        <f>IF('Formulario PPGR3'!$G415="","",CONCATENATE('Formulario PPGR3'!$C415,".",'Formulario PPGR3'!$D415,".",'Formulario PPGR3'!$E415,".",'Formulario PPGR3'!$F415))</f>
        <v/>
      </c>
      <c r="C415" s="191" t="str">
        <f>IF('Formulario PPGR3'!$G415="","",'Formulario PPGR1'!#REF!)</f>
        <v/>
      </c>
      <c r="D415" s="191" t="str">
        <f>IF('Formulario PPGR3'!$G415="","",'Formulario PPGR1'!#REF!)</f>
        <v/>
      </c>
      <c r="E415" s="191" t="str">
        <f>IF('Formulario PPGR3'!$G415="","",'Formulario PPGR1'!#REF!)</f>
        <v/>
      </c>
      <c r="F415" s="191" t="str">
        <f>IF('Formulario PPGR3'!$G415="","",'Formulario PPGR1'!#REF!)</f>
        <v/>
      </c>
      <c r="G415" s="190"/>
      <c r="H415" s="507" t="str" cm="1">
        <f t="array" ref="H415">IF(Tabla1[[#This Row],[Código_Actividad]]="","",_xlfn.XLOOKUP(Tabla1[[#This Row],[Código_Actividad]],CodigoActividad,Tabla2[Actividades Programables Presupuestables],"",0))</f>
        <v/>
      </c>
      <c r="I415" s="508" t="str">
        <f>IFERROR(VLOOKUP('Formulario PPGR3'!$G415,'Formulario PPGR2'!$H$19:$V$286,15,FALSE),"")</f>
        <v/>
      </c>
      <c r="J415" s="513"/>
      <c r="K415" s="512"/>
      <c r="L415" s="509" t="str">
        <f>IF(Tabla1[[#This Row],[Descripción]]="","",_xlfn.XLOOKUP(Tabla1[[#This Row],[Descripción]],Tabla10[Descripción],Tabla10[Unidad de Medida],"",0))</f>
        <v/>
      </c>
      <c r="M415" s="299"/>
      <c r="N415" s="525" t="str">
        <f>IF(Tabla1[[#This Row],[Descripción]]="","",_xlfn.XLOOKUP(Tabla1[[#This Row],[Descripción]],Tabla10[Descripción],Tabla10[Precio Unitario],0))</f>
        <v/>
      </c>
      <c r="O415" s="525" t="str">
        <f>IF(Tabla1[[#This Row],[Cantidad de Insumos]]="","",Tabla1[[#This Row],[Precio Unitario]]*Tabla1[[#This Row],[Cantidad de Insumos]])</f>
        <v/>
      </c>
      <c r="P415" s="510" t="str">
        <f>IF(Tabla1[[#This Row],[Descripción]]="","",_xlfn.XLOOKUP(Tabla1[[#This Row],[Descripción]],Tabla10[Descripción],Tabla10[CODIGO PRESUPUESTARIO],0))</f>
        <v/>
      </c>
      <c r="Q415" s="511"/>
      <c r="R415" s="511" t="str">
        <f>IF(Tabla1[[#This Row],[Insumos]]="","",_xlfn.XLOOKUP(Tabla1[[#This Row],[Insumos]],Tabla10[Insumo],Tabla10[InsumoAbrev],"",0))</f>
        <v/>
      </c>
    </row>
    <row r="416" spans="2:18" x14ac:dyDescent="0.25">
      <c r="B416" s="191" t="str">
        <f>IF('Formulario PPGR3'!$G416="","",CONCATENATE('Formulario PPGR3'!$C416,".",'Formulario PPGR3'!$D416,".",'Formulario PPGR3'!$E416,".",'Formulario PPGR3'!$F416))</f>
        <v/>
      </c>
      <c r="C416" s="191" t="str">
        <f>IF('Formulario PPGR3'!$G416="","",'Formulario PPGR1'!#REF!)</f>
        <v/>
      </c>
      <c r="D416" s="191" t="str">
        <f>IF('Formulario PPGR3'!$G416="","",'Formulario PPGR1'!#REF!)</f>
        <v/>
      </c>
      <c r="E416" s="191" t="str">
        <f>IF('Formulario PPGR3'!$G416="","",'Formulario PPGR1'!#REF!)</f>
        <v/>
      </c>
      <c r="F416" s="191" t="str">
        <f>IF('Formulario PPGR3'!$G416="","",'Formulario PPGR1'!#REF!)</f>
        <v/>
      </c>
      <c r="G416" s="190"/>
      <c r="H416" s="507" t="str" cm="1">
        <f t="array" ref="H416">IF(Tabla1[[#This Row],[Código_Actividad]]="","",_xlfn.XLOOKUP(Tabla1[[#This Row],[Código_Actividad]],CodigoActividad,Tabla2[Actividades Programables Presupuestables],"",0))</f>
        <v/>
      </c>
      <c r="I416" s="508" t="str">
        <f>IFERROR(VLOOKUP('Formulario PPGR3'!$G416,'Formulario PPGR2'!$H$19:$V$286,15,FALSE),"")</f>
        <v/>
      </c>
      <c r="J416" s="513"/>
      <c r="K416" s="512"/>
      <c r="L416" s="509" t="str">
        <f>IF(Tabla1[[#This Row],[Descripción]]="","",_xlfn.XLOOKUP(Tabla1[[#This Row],[Descripción]],Tabla10[Descripción],Tabla10[Unidad de Medida],"",0))</f>
        <v/>
      </c>
      <c r="M416" s="299"/>
      <c r="N416" s="525" t="str">
        <f>IF(Tabla1[[#This Row],[Descripción]]="","",_xlfn.XLOOKUP(Tabla1[[#This Row],[Descripción]],Tabla10[Descripción],Tabla10[Precio Unitario],0))</f>
        <v/>
      </c>
      <c r="O416" s="525" t="str">
        <f>IF(Tabla1[[#This Row],[Cantidad de Insumos]]="","",Tabla1[[#This Row],[Precio Unitario]]*Tabla1[[#This Row],[Cantidad de Insumos]])</f>
        <v/>
      </c>
      <c r="P416" s="510" t="str">
        <f>IF(Tabla1[[#This Row],[Descripción]]="","",_xlfn.XLOOKUP(Tabla1[[#This Row],[Descripción]],Tabla10[Descripción],Tabla10[CODIGO PRESUPUESTARIO],0))</f>
        <v/>
      </c>
      <c r="Q416" s="511"/>
      <c r="R416" s="511" t="str">
        <f>IF(Tabla1[[#This Row],[Insumos]]="","",_xlfn.XLOOKUP(Tabla1[[#This Row],[Insumos]],Tabla10[Insumo],Tabla10[InsumoAbrev],"",0))</f>
        <v/>
      </c>
    </row>
    <row r="417" spans="2:18" x14ac:dyDescent="0.25">
      <c r="B417" s="191" t="str">
        <f>IF('Formulario PPGR3'!$G417="","",CONCATENATE('Formulario PPGR3'!$C417,".",'Formulario PPGR3'!$D417,".",'Formulario PPGR3'!$E417,".",'Formulario PPGR3'!$F417))</f>
        <v/>
      </c>
      <c r="C417" s="191" t="str">
        <f>IF('Formulario PPGR3'!$G417="","",'Formulario PPGR1'!#REF!)</f>
        <v/>
      </c>
      <c r="D417" s="191" t="str">
        <f>IF('Formulario PPGR3'!$G417="","",'Formulario PPGR1'!#REF!)</f>
        <v/>
      </c>
      <c r="E417" s="191" t="str">
        <f>IF('Formulario PPGR3'!$G417="","",'Formulario PPGR1'!#REF!)</f>
        <v/>
      </c>
      <c r="F417" s="191" t="str">
        <f>IF('Formulario PPGR3'!$G417="","",'Formulario PPGR1'!#REF!)</f>
        <v/>
      </c>
      <c r="G417" s="190"/>
      <c r="H417" s="507" t="str" cm="1">
        <f t="array" ref="H417">IF(Tabla1[[#This Row],[Código_Actividad]]="","",_xlfn.XLOOKUP(Tabla1[[#This Row],[Código_Actividad]],CodigoActividad,Tabla2[Actividades Programables Presupuestables],"",0))</f>
        <v/>
      </c>
      <c r="I417" s="508" t="str">
        <f>IFERROR(VLOOKUP('Formulario PPGR3'!$G417,'Formulario PPGR2'!$H$19:$V$286,15,FALSE),"")</f>
        <v/>
      </c>
      <c r="J417" s="513"/>
      <c r="K417" s="512"/>
      <c r="L417" s="509" t="str">
        <f>IF(Tabla1[[#This Row],[Descripción]]="","",_xlfn.XLOOKUP(Tabla1[[#This Row],[Descripción]],Tabla10[Descripción],Tabla10[Unidad de Medida],"",0))</f>
        <v/>
      </c>
      <c r="M417" s="299"/>
      <c r="N417" s="525" t="str">
        <f>IF(Tabla1[[#This Row],[Descripción]]="","",_xlfn.XLOOKUP(Tabla1[[#This Row],[Descripción]],Tabla10[Descripción],Tabla10[Precio Unitario],0))</f>
        <v/>
      </c>
      <c r="O417" s="525" t="str">
        <f>IF(Tabla1[[#This Row],[Cantidad de Insumos]]="","",Tabla1[[#This Row],[Precio Unitario]]*Tabla1[[#This Row],[Cantidad de Insumos]])</f>
        <v/>
      </c>
      <c r="P417" s="510" t="str">
        <f>IF(Tabla1[[#This Row],[Descripción]]="","",_xlfn.XLOOKUP(Tabla1[[#This Row],[Descripción]],Tabla10[Descripción],Tabla10[CODIGO PRESUPUESTARIO],0))</f>
        <v/>
      </c>
      <c r="Q417" s="511"/>
      <c r="R417" s="511" t="str">
        <f>IF(Tabla1[[#This Row],[Insumos]]="","",_xlfn.XLOOKUP(Tabla1[[#This Row],[Insumos]],Tabla10[Insumo],Tabla10[InsumoAbrev],"",0))</f>
        <v/>
      </c>
    </row>
    <row r="418" spans="2:18" x14ac:dyDescent="0.25">
      <c r="B418" s="191" t="str">
        <f>IF('Formulario PPGR3'!$G418="","",CONCATENATE('Formulario PPGR3'!$C418,".",'Formulario PPGR3'!$D418,".",'Formulario PPGR3'!$E418,".",'Formulario PPGR3'!$F418))</f>
        <v/>
      </c>
      <c r="C418" s="191" t="str">
        <f>IF('Formulario PPGR3'!$G418="","",'Formulario PPGR1'!#REF!)</f>
        <v/>
      </c>
      <c r="D418" s="191" t="str">
        <f>IF('Formulario PPGR3'!$G418="","",'Formulario PPGR1'!#REF!)</f>
        <v/>
      </c>
      <c r="E418" s="191" t="str">
        <f>IF('Formulario PPGR3'!$G418="","",'Formulario PPGR1'!#REF!)</f>
        <v/>
      </c>
      <c r="F418" s="191" t="str">
        <f>IF('Formulario PPGR3'!$G418="","",'Formulario PPGR1'!#REF!)</f>
        <v/>
      </c>
      <c r="G418" s="190"/>
      <c r="H418" s="507" t="str" cm="1">
        <f t="array" ref="H418">IF(Tabla1[[#This Row],[Código_Actividad]]="","",_xlfn.XLOOKUP(Tabla1[[#This Row],[Código_Actividad]],CodigoActividad,Tabla2[Actividades Programables Presupuestables],"",0))</f>
        <v/>
      </c>
      <c r="I418" s="508" t="str">
        <f>IFERROR(VLOOKUP('Formulario PPGR3'!$G418,'Formulario PPGR2'!$H$19:$V$286,15,FALSE),"")</f>
        <v/>
      </c>
      <c r="J418" s="513"/>
      <c r="K418" s="512"/>
      <c r="L418" s="509" t="str">
        <f>IF(Tabla1[[#This Row],[Descripción]]="","",_xlfn.XLOOKUP(Tabla1[[#This Row],[Descripción]],Tabla10[Descripción],Tabla10[Unidad de Medida],"",0))</f>
        <v/>
      </c>
      <c r="M418" s="299"/>
      <c r="N418" s="525" t="str">
        <f>IF(Tabla1[[#This Row],[Descripción]]="","",_xlfn.XLOOKUP(Tabla1[[#This Row],[Descripción]],Tabla10[Descripción],Tabla10[Precio Unitario],0))</f>
        <v/>
      </c>
      <c r="O418" s="525" t="str">
        <f>IF(Tabla1[[#This Row],[Cantidad de Insumos]]="","",Tabla1[[#This Row],[Precio Unitario]]*Tabla1[[#This Row],[Cantidad de Insumos]])</f>
        <v/>
      </c>
      <c r="P418" s="510" t="str">
        <f>IF(Tabla1[[#This Row],[Descripción]]="","",_xlfn.XLOOKUP(Tabla1[[#This Row],[Descripción]],Tabla10[Descripción],Tabla10[CODIGO PRESUPUESTARIO],0))</f>
        <v/>
      </c>
      <c r="Q418" s="511"/>
      <c r="R418" s="511" t="str">
        <f>IF(Tabla1[[#This Row],[Insumos]]="","",_xlfn.XLOOKUP(Tabla1[[#This Row],[Insumos]],Tabla10[Insumo],Tabla10[InsumoAbrev],"",0))</f>
        <v/>
      </c>
    </row>
    <row r="419" spans="2:18" x14ac:dyDescent="0.25">
      <c r="B419" s="191" t="str">
        <f>IF('Formulario PPGR3'!$G419="","",CONCATENATE('Formulario PPGR3'!$C419,".",'Formulario PPGR3'!$D419,".",'Formulario PPGR3'!$E419,".",'Formulario PPGR3'!$F419))</f>
        <v/>
      </c>
      <c r="C419" s="191" t="str">
        <f>IF('Formulario PPGR3'!$G419="","",'Formulario PPGR1'!#REF!)</f>
        <v/>
      </c>
      <c r="D419" s="191" t="str">
        <f>IF('Formulario PPGR3'!$G419="","",'Formulario PPGR1'!#REF!)</f>
        <v/>
      </c>
      <c r="E419" s="191" t="str">
        <f>IF('Formulario PPGR3'!$G419="","",'Formulario PPGR1'!#REF!)</f>
        <v/>
      </c>
      <c r="F419" s="191" t="str">
        <f>IF('Formulario PPGR3'!$G419="","",'Formulario PPGR1'!#REF!)</f>
        <v/>
      </c>
      <c r="G419" s="190"/>
      <c r="H419" s="507" t="str" cm="1">
        <f t="array" ref="H419">IF(Tabla1[[#This Row],[Código_Actividad]]="","",_xlfn.XLOOKUP(Tabla1[[#This Row],[Código_Actividad]],CodigoActividad,Tabla2[Actividades Programables Presupuestables],"",0))</f>
        <v/>
      </c>
      <c r="I419" s="508" t="str">
        <f>IFERROR(VLOOKUP('Formulario PPGR3'!$G419,'Formulario PPGR2'!$H$19:$V$286,15,FALSE),"")</f>
        <v/>
      </c>
      <c r="J419" s="513"/>
      <c r="K419" s="512"/>
      <c r="L419" s="509" t="str">
        <f>IF(Tabla1[[#This Row],[Descripción]]="","",_xlfn.XLOOKUP(Tabla1[[#This Row],[Descripción]],Tabla10[Descripción],Tabla10[Unidad de Medida],"",0))</f>
        <v/>
      </c>
      <c r="M419" s="299"/>
      <c r="N419" s="525" t="str">
        <f>IF(Tabla1[[#This Row],[Descripción]]="","",_xlfn.XLOOKUP(Tabla1[[#This Row],[Descripción]],Tabla10[Descripción],Tabla10[Precio Unitario],0))</f>
        <v/>
      </c>
      <c r="O419" s="525" t="str">
        <f>IF(Tabla1[[#This Row],[Cantidad de Insumos]]="","",Tabla1[[#This Row],[Precio Unitario]]*Tabla1[[#This Row],[Cantidad de Insumos]])</f>
        <v/>
      </c>
      <c r="P419" s="510" t="str">
        <f>IF(Tabla1[[#This Row],[Descripción]]="","",_xlfn.XLOOKUP(Tabla1[[#This Row],[Descripción]],Tabla10[Descripción],Tabla10[CODIGO PRESUPUESTARIO],0))</f>
        <v/>
      </c>
      <c r="Q419" s="511"/>
      <c r="R419" s="511" t="str">
        <f>IF(Tabla1[[#This Row],[Insumos]]="","",_xlfn.XLOOKUP(Tabla1[[#This Row],[Insumos]],Tabla10[Insumo],Tabla10[InsumoAbrev],"",0))</f>
        <v/>
      </c>
    </row>
    <row r="420" spans="2:18" x14ac:dyDescent="0.25">
      <c r="B420" s="191" t="str">
        <f>IF('Formulario PPGR3'!$G420="","",CONCATENATE('Formulario PPGR3'!$C420,".",'Formulario PPGR3'!$D420,".",'Formulario PPGR3'!$E420,".",'Formulario PPGR3'!$F420))</f>
        <v/>
      </c>
      <c r="C420" s="191" t="str">
        <f>IF('Formulario PPGR3'!$G420="","",'Formulario PPGR1'!#REF!)</f>
        <v/>
      </c>
      <c r="D420" s="191" t="str">
        <f>IF('Formulario PPGR3'!$G420="","",'Formulario PPGR1'!#REF!)</f>
        <v/>
      </c>
      <c r="E420" s="191" t="str">
        <f>IF('Formulario PPGR3'!$G420="","",'Formulario PPGR1'!#REF!)</f>
        <v/>
      </c>
      <c r="F420" s="191" t="str">
        <f>IF('Formulario PPGR3'!$G420="","",'Formulario PPGR1'!#REF!)</f>
        <v/>
      </c>
      <c r="G420" s="190"/>
      <c r="H420" s="507" t="str" cm="1">
        <f t="array" ref="H420">IF(Tabla1[[#This Row],[Código_Actividad]]="","",_xlfn.XLOOKUP(Tabla1[[#This Row],[Código_Actividad]],CodigoActividad,Tabla2[Actividades Programables Presupuestables],"",0))</f>
        <v/>
      </c>
      <c r="I420" s="508" t="str">
        <f>IFERROR(VLOOKUP('Formulario PPGR3'!$G420,'Formulario PPGR2'!$H$19:$V$286,15,FALSE),"")</f>
        <v/>
      </c>
      <c r="J420" s="513"/>
      <c r="K420" s="512"/>
      <c r="L420" s="509" t="str">
        <f>IF(Tabla1[[#This Row],[Descripción]]="","",_xlfn.XLOOKUP(Tabla1[[#This Row],[Descripción]],Tabla10[Descripción],Tabla10[Unidad de Medida],"",0))</f>
        <v/>
      </c>
      <c r="M420" s="299"/>
      <c r="N420" s="525" t="str">
        <f>IF(Tabla1[[#This Row],[Descripción]]="","",_xlfn.XLOOKUP(Tabla1[[#This Row],[Descripción]],Tabla10[Descripción],Tabla10[Precio Unitario],0))</f>
        <v/>
      </c>
      <c r="O420" s="525" t="str">
        <f>IF(Tabla1[[#This Row],[Cantidad de Insumos]]="","",Tabla1[[#This Row],[Precio Unitario]]*Tabla1[[#This Row],[Cantidad de Insumos]])</f>
        <v/>
      </c>
      <c r="P420" s="510" t="str">
        <f>IF(Tabla1[[#This Row],[Descripción]]="","",_xlfn.XLOOKUP(Tabla1[[#This Row],[Descripción]],Tabla10[Descripción],Tabla10[CODIGO PRESUPUESTARIO],0))</f>
        <v/>
      </c>
      <c r="Q420" s="511"/>
      <c r="R420" s="511" t="str">
        <f>IF(Tabla1[[#This Row],[Insumos]]="","",_xlfn.XLOOKUP(Tabla1[[#This Row],[Insumos]],Tabla10[Insumo],Tabla10[InsumoAbrev],"",0))</f>
        <v/>
      </c>
    </row>
    <row r="421" spans="2:18" x14ac:dyDescent="0.25">
      <c r="B421" s="191" t="str">
        <f>IF('Formulario PPGR3'!$G421="","",CONCATENATE('Formulario PPGR3'!$C421,".",'Formulario PPGR3'!$D421,".",'Formulario PPGR3'!$E421,".",'Formulario PPGR3'!$F421))</f>
        <v/>
      </c>
      <c r="C421" s="191" t="str">
        <f>IF('Formulario PPGR3'!$G421="","",'Formulario PPGR1'!#REF!)</f>
        <v/>
      </c>
      <c r="D421" s="191" t="str">
        <f>IF('Formulario PPGR3'!$G421="","",'Formulario PPGR1'!#REF!)</f>
        <v/>
      </c>
      <c r="E421" s="191" t="str">
        <f>IF('Formulario PPGR3'!$G421="","",'Formulario PPGR1'!#REF!)</f>
        <v/>
      </c>
      <c r="F421" s="191" t="str">
        <f>IF('Formulario PPGR3'!$G421="","",'Formulario PPGR1'!#REF!)</f>
        <v/>
      </c>
      <c r="G421" s="190"/>
      <c r="H421" s="507" t="str" cm="1">
        <f t="array" ref="H421">IF(Tabla1[[#This Row],[Código_Actividad]]="","",_xlfn.XLOOKUP(Tabla1[[#This Row],[Código_Actividad]],CodigoActividad,Tabla2[Actividades Programables Presupuestables],"",0))</f>
        <v/>
      </c>
      <c r="I421" s="508" t="str">
        <f>IFERROR(VLOOKUP('Formulario PPGR3'!$G421,'Formulario PPGR2'!$H$19:$V$286,15,FALSE),"")</f>
        <v/>
      </c>
      <c r="J421" s="513"/>
      <c r="K421" s="512"/>
      <c r="L421" s="509" t="str">
        <f>IF(Tabla1[[#This Row],[Descripción]]="","",_xlfn.XLOOKUP(Tabla1[[#This Row],[Descripción]],Tabla10[Descripción],Tabla10[Unidad de Medida],"",0))</f>
        <v/>
      </c>
      <c r="M421" s="299"/>
      <c r="N421" s="525" t="str">
        <f>IF(Tabla1[[#This Row],[Descripción]]="","",_xlfn.XLOOKUP(Tabla1[[#This Row],[Descripción]],Tabla10[Descripción],Tabla10[Precio Unitario],0))</f>
        <v/>
      </c>
      <c r="O421" s="525" t="str">
        <f>IF(Tabla1[[#This Row],[Cantidad de Insumos]]="","",Tabla1[[#This Row],[Precio Unitario]]*Tabla1[[#This Row],[Cantidad de Insumos]])</f>
        <v/>
      </c>
      <c r="P421" s="510" t="str">
        <f>IF(Tabla1[[#This Row],[Descripción]]="","",_xlfn.XLOOKUP(Tabla1[[#This Row],[Descripción]],Tabla10[Descripción],Tabla10[CODIGO PRESUPUESTARIO],0))</f>
        <v/>
      </c>
      <c r="Q421" s="511"/>
      <c r="R421" s="511" t="str">
        <f>IF(Tabla1[[#This Row],[Insumos]]="","",_xlfn.XLOOKUP(Tabla1[[#This Row],[Insumos]],Tabla10[Insumo],Tabla10[InsumoAbrev],"",0))</f>
        <v/>
      </c>
    </row>
    <row r="422" spans="2:18" x14ac:dyDescent="0.25">
      <c r="B422" s="191" t="str">
        <f>IF('Formulario PPGR3'!$G422="","",CONCATENATE('Formulario PPGR3'!$C422,".",'Formulario PPGR3'!$D422,".",'Formulario PPGR3'!$E422,".",'Formulario PPGR3'!$F422))</f>
        <v/>
      </c>
      <c r="C422" s="191" t="str">
        <f>IF('Formulario PPGR3'!$G422="","",'Formulario PPGR1'!#REF!)</f>
        <v/>
      </c>
      <c r="D422" s="191" t="str">
        <f>IF('Formulario PPGR3'!$G422="","",'Formulario PPGR1'!#REF!)</f>
        <v/>
      </c>
      <c r="E422" s="191" t="str">
        <f>IF('Formulario PPGR3'!$G422="","",'Formulario PPGR1'!#REF!)</f>
        <v/>
      </c>
      <c r="F422" s="191" t="str">
        <f>IF('Formulario PPGR3'!$G422="","",'Formulario PPGR1'!#REF!)</f>
        <v/>
      </c>
      <c r="G422" s="190"/>
      <c r="H422" s="507" t="str" cm="1">
        <f t="array" ref="H422">IF(Tabla1[[#This Row],[Código_Actividad]]="","",_xlfn.XLOOKUP(Tabla1[[#This Row],[Código_Actividad]],CodigoActividad,Tabla2[Actividades Programables Presupuestables],"",0))</f>
        <v/>
      </c>
      <c r="I422" s="508" t="str">
        <f>IFERROR(VLOOKUP('Formulario PPGR3'!$G422,'Formulario PPGR2'!$H$19:$V$286,15,FALSE),"")</f>
        <v/>
      </c>
      <c r="J422" s="513"/>
      <c r="K422" s="512"/>
      <c r="L422" s="509" t="str">
        <f>IF(Tabla1[[#This Row],[Descripción]]="","",_xlfn.XLOOKUP(Tabla1[[#This Row],[Descripción]],Tabla10[Descripción],Tabla10[Unidad de Medida],"",0))</f>
        <v/>
      </c>
      <c r="M422" s="299"/>
      <c r="N422" s="525" t="str">
        <f>IF(Tabla1[[#This Row],[Descripción]]="","",_xlfn.XLOOKUP(Tabla1[[#This Row],[Descripción]],Tabla10[Descripción],Tabla10[Precio Unitario],0))</f>
        <v/>
      </c>
      <c r="O422" s="525" t="str">
        <f>IF(Tabla1[[#This Row],[Cantidad de Insumos]]="","",Tabla1[[#This Row],[Precio Unitario]]*Tabla1[[#This Row],[Cantidad de Insumos]])</f>
        <v/>
      </c>
      <c r="P422" s="510" t="str">
        <f>IF(Tabla1[[#This Row],[Descripción]]="","",_xlfn.XLOOKUP(Tabla1[[#This Row],[Descripción]],Tabla10[Descripción],Tabla10[CODIGO PRESUPUESTARIO],0))</f>
        <v/>
      </c>
      <c r="Q422" s="511"/>
      <c r="R422" s="511" t="str">
        <f>IF(Tabla1[[#This Row],[Insumos]]="","",_xlfn.XLOOKUP(Tabla1[[#This Row],[Insumos]],Tabla10[Insumo],Tabla10[InsumoAbrev],"",0))</f>
        <v/>
      </c>
    </row>
    <row r="423" spans="2:18" x14ac:dyDescent="0.25">
      <c r="B423" s="191" t="str">
        <f>IF('Formulario PPGR3'!$G423="","",CONCATENATE('Formulario PPGR3'!$C423,".",'Formulario PPGR3'!$D423,".",'Formulario PPGR3'!$E423,".",'Formulario PPGR3'!$F423))</f>
        <v/>
      </c>
      <c r="C423" s="191" t="str">
        <f>IF('Formulario PPGR3'!$G423="","",'Formulario PPGR1'!#REF!)</f>
        <v/>
      </c>
      <c r="D423" s="191" t="str">
        <f>IF('Formulario PPGR3'!$G423="","",'Formulario PPGR1'!#REF!)</f>
        <v/>
      </c>
      <c r="E423" s="191" t="str">
        <f>IF('Formulario PPGR3'!$G423="","",'Formulario PPGR1'!#REF!)</f>
        <v/>
      </c>
      <c r="F423" s="191" t="str">
        <f>IF('Formulario PPGR3'!$G423="","",'Formulario PPGR1'!#REF!)</f>
        <v/>
      </c>
      <c r="G423" s="190"/>
      <c r="H423" s="507" t="str" cm="1">
        <f t="array" ref="H423">IF(Tabla1[[#This Row],[Código_Actividad]]="","",_xlfn.XLOOKUP(Tabla1[[#This Row],[Código_Actividad]],CodigoActividad,Tabla2[Actividades Programables Presupuestables],"",0))</f>
        <v/>
      </c>
      <c r="I423" s="508" t="str">
        <f>IFERROR(VLOOKUP('Formulario PPGR3'!$G423,'Formulario PPGR2'!$H$19:$V$286,15,FALSE),"")</f>
        <v/>
      </c>
      <c r="J423" s="513"/>
      <c r="K423" s="512"/>
      <c r="L423" s="509" t="str">
        <f>IF(Tabla1[[#This Row],[Descripción]]="","",_xlfn.XLOOKUP(Tabla1[[#This Row],[Descripción]],Tabla10[Descripción],Tabla10[Unidad de Medida],"",0))</f>
        <v/>
      </c>
      <c r="M423" s="299"/>
      <c r="N423" s="525" t="str">
        <f>IF(Tabla1[[#This Row],[Descripción]]="","",_xlfn.XLOOKUP(Tabla1[[#This Row],[Descripción]],Tabla10[Descripción],Tabla10[Precio Unitario],0))</f>
        <v/>
      </c>
      <c r="O423" s="525" t="str">
        <f>IF(Tabla1[[#This Row],[Cantidad de Insumos]]="","",Tabla1[[#This Row],[Precio Unitario]]*Tabla1[[#This Row],[Cantidad de Insumos]])</f>
        <v/>
      </c>
      <c r="P423" s="510" t="str">
        <f>IF(Tabla1[[#This Row],[Descripción]]="","",_xlfn.XLOOKUP(Tabla1[[#This Row],[Descripción]],Tabla10[Descripción],Tabla10[CODIGO PRESUPUESTARIO],0))</f>
        <v/>
      </c>
      <c r="Q423" s="511"/>
      <c r="R423" s="511" t="str">
        <f>IF(Tabla1[[#This Row],[Insumos]]="","",_xlfn.XLOOKUP(Tabla1[[#This Row],[Insumos]],Tabla10[Insumo],Tabla10[InsumoAbrev],"",0))</f>
        <v/>
      </c>
    </row>
    <row r="424" spans="2:18" x14ac:dyDescent="0.25">
      <c r="B424" s="191" t="str">
        <f>IF('Formulario PPGR3'!$G424="","",CONCATENATE('Formulario PPGR3'!$C424,".",'Formulario PPGR3'!$D424,".",'Formulario PPGR3'!$E424,".",'Formulario PPGR3'!$F424))</f>
        <v/>
      </c>
      <c r="C424" s="191" t="str">
        <f>IF('Formulario PPGR3'!$G424="","",'Formulario PPGR1'!#REF!)</f>
        <v/>
      </c>
      <c r="D424" s="191" t="str">
        <f>IF('Formulario PPGR3'!$G424="","",'Formulario PPGR1'!#REF!)</f>
        <v/>
      </c>
      <c r="E424" s="191" t="str">
        <f>IF('Formulario PPGR3'!$G424="","",'Formulario PPGR1'!#REF!)</f>
        <v/>
      </c>
      <c r="F424" s="191" t="str">
        <f>IF('Formulario PPGR3'!$G424="","",'Formulario PPGR1'!#REF!)</f>
        <v/>
      </c>
      <c r="G424" s="190"/>
      <c r="H424" s="507" t="str" cm="1">
        <f t="array" ref="H424">IF(Tabla1[[#This Row],[Código_Actividad]]="","",_xlfn.XLOOKUP(Tabla1[[#This Row],[Código_Actividad]],CodigoActividad,Tabla2[Actividades Programables Presupuestables],"",0))</f>
        <v/>
      </c>
      <c r="I424" s="508" t="str">
        <f>IFERROR(VLOOKUP('Formulario PPGR3'!$G424,'Formulario PPGR2'!$H$19:$V$286,15,FALSE),"")</f>
        <v/>
      </c>
      <c r="J424" s="513"/>
      <c r="K424" s="512"/>
      <c r="L424" s="509" t="str">
        <f>IF(Tabla1[[#This Row],[Descripción]]="","",_xlfn.XLOOKUP(Tabla1[[#This Row],[Descripción]],Tabla10[Descripción],Tabla10[Unidad de Medida],"",0))</f>
        <v/>
      </c>
      <c r="M424" s="299"/>
      <c r="N424" s="525" t="str">
        <f>IF(Tabla1[[#This Row],[Descripción]]="","",_xlfn.XLOOKUP(Tabla1[[#This Row],[Descripción]],Tabla10[Descripción],Tabla10[Precio Unitario],0))</f>
        <v/>
      </c>
      <c r="O424" s="525" t="str">
        <f>IF(Tabla1[[#This Row],[Cantidad de Insumos]]="","",Tabla1[[#This Row],[Precio Unitario]]*Tabla1[[#This Row],[Cantidad de Insumos]])</f>
        <v/>
      </c>
      <c r="P424" s="510" t="str">
        <f>IF(Tabla1[[#This Row],[Descripción]]="","",_xlfn.XLOOKUP(Tabla1[[#This Row],[Descripción]],Tabla10[Descripción],Tabla10[CODIGO PRESUPUESTARIO],0))</f>
        <v/>
      </c>
      <c r="Q424" s="511"/>
      <c r="R424" s="511" t="str">
        <f>IF(Tabla1[[#This Row],[Insumos]]="","",_xlfn.XLOOKUP(Tabla1[[#This Row],[Insumos]],Tabla10[Insumo],Tabla10[InsumoAbrev],"",0))</f>
        <v/>
      </c>
    </row>
    <row r="425" spans="2:18" x14ac:dyDescent="0.25">
      <c r="B425" s="191" t="str">
        <f>IF('Formulario PPGR3'!$G425="","",CONCATENATE('Formulario PPGR3'!$C425,".",'Formulario PPGR3'!$D425,".",'Formulario PPGR3'!$E425,".",'Formulario PPGR3'!$F425))</f>
        <v/>
      </c>
      <c r="C425" s="191" t="str">
        <f>IF('Formulario PPGR3'!$G425="","",'Formulario PPGR1'!#REF!)</f>
        <v/>
      </c>
      <c r="D425" s="191" t="str">
        <f>IF('Formulario PPGR3'!$G425="","",'Formulario PPGR1'!#REF!)</f>
        <v/>
      </c>
      <c r="E425" s="191" t="str">
        <f>IF('Formulario PPGR3'!$G425="","",'Formulario PPGR1'!#REF!)</f>
        <v/>
      </c>
      <c r="F425" s="191" t="str">
        <f>IF('Formulario PPGR3'!$G425="","",'Formulario PPGR1'!#REF!)</f>
        <v/>
      </c>
      <c r="G425" s="190"/>
      <c r="H425" s="507" t="str" cm="1">
        <f t="array" ref="H425">IF(Tabla1[[#This Row],[Código_Actividad]]="","",_xlfn.XLOOKUP(Tabla1[[#This Row],[Código_Actividad]],CodigoActividad,Tabla2[Actividades Programables Presupuestables],"",0))</f>
        <v/>
      </c>
      <c r="I425" s="508" t="str">
        <f>IFERROR(VLOOKUP('Formulario PPGR3'!$G425,'Formulario PPGR2'!$H$19:$V$286,15,FALSE),"")</f>
        <v/>
      </c>
      <c r="J425" s="513"/>
      <c r="K425" s="512"/>
      <c r="L425" s="509" t="str">
        <f>IF(Tabla1[[#This Row],[Descripción]]="","",_xlfn.XLOOKUP(Tabla1[[#This Row],[Descripción]],Tabla10[Descripción],Tabla10[Unidad de Medida],"",0))</f>
        <v/>
      </c>
      <c r="M425" s="299"/>
      <c r="N425" s="525" t="str">
        <f>IF(Tabla1[[#This Row],[Descripción]]="","",_xlfn.XLOOKUP(Tabla1[[#This Row],[Descripción]],Tabla10[Descripción],Tabla10[Precio Unitario],0))</f>
        <v/>
      </c>
      <c r="O425" s="525" t="str">
        <f>IF(Tabla1[[#This Row],[Cantidad de Insumos]]="","",Tabla1[[#This Row],[Precio Unitario]]*Tabla1[[#This Row],[Cantidad de Insumos]])</f>
        <v/>
      </c>
      <c r="P425" s="510" t="str">
        <f>IF(Tabla1[[#This Row],[Descripción]]="","",_xlfn.XLOOKUP(Tabla1[[#This Row],[Descripción]],Tabla10[Descripción],Tabla10[CODIGO PRESUPUESTARIO],0))</f>
        <v/>
      </c>
      <c r="Q425" s="511"/>
      <c r="R425" s="511" t="str">
        <f>IF(Tabla1[[#This Row],[Insumos]]="","",_xlfn.XLOOKUP(Tabla1[[#This Row],[Insumos]],Tabla10[Insumo],Tabla10[InsumoAbrev],"",0))</f>
        <v/>
      </c>
    </row>
    <row r="426" spans="2:18" x14ac:dyDescent="0.25">
      <c r="B426" s="191" t="str">
        <f>IF('Formulario PPGR3'!$G426="","",CONCATENATE('Formulario PPGR3'!$C426,".",'Formulario PPGR3'!$D426,".",'Formulario PPGR3'!$E426,".",'Formulario PPGR3'!$F426))</f>
        <v/>
      </c>
      <c r="C426" s="191" t="str">
        <f>IF('Formulario PPGR3'!$G426="","",'Formulario PPGR1'!#REF!)</f>
        <v/>
      </c>
      <c r="D426" s="191" t="str">
        <f>IF('Formulario PPGR3'!$G426="","",'Formulario PPGR1'!#REF!)</f>
        <v/>
      </c>
      <c r="E426" s="191" t="str">
        <f>IF('Formulario PPGR3'!$G426="","",'Formulario PPGR1'!#REF!)</f>
        <v/>
      </c>
      <c r="F426" s="191" t="str">
        <f>IF('Formulario PPGR3'!$G426="","",'Formulario PPGR1'!#REF!)</f>
        <v/>
      </c>
      <c r="G426" s="190"/>
      <c r="H426" s="507" t="str" cm="1">
        <f t="array" ref="H426">IF(Tabla1[[#This Row],[Código_Actividad]]="","",_xlfn.XLOOKUP(Tabla1[[#This Row],[Código_Actividad]],CodigoActividad,Tabla2[Actividades Programables Presupuestables],"",0))</f>
        <v/>
      </c>
      <c r="I426" s="508" t="str">
        <f>IFERROR(VLOOKUP('Formulario PPGR3'!$G426,'Formulario PPGR2'!$H$19:$V$286,15,FALSE),"")</f>
        <v/>
      </c>
      <c r="J426" s="513"/>
      <c r="K426" s="512"/>
      <c r="L426" s="509" t="str">
        <f>IF(Tabla1[[#This Row],[Descripción]]="","",_xlfn.XLOOKUP(Tabla1[[#This Row],[Descripción]],Tabla10[Descripción],Tabla10[Unidad de Medida],"",0))</f>
        <v/>
      </c>
      <c r="M426" s="299"/>
      <c r="N426" s="525" t="str">
        <f>IF(Tabla1[[#This Row],[Descripción]]="","",_xlfn.XLOOKUP(Tabla1[[#This Row],[Descripción]],Tabla10[Descripción],Tabla10[Precio Unitario],0))</f>
        <v/>
      </c>
      <c r="O426" s="525" t="str">
        <f>IF(Tabla1[[#This Row],[Cantidad de Insumos]]="","",Tabla1[[#This Row],[Precio Unitario]]*Tabla1[[#This Row],[Cantidad de Insumos]])</f>
        <v/>
      </c>
      <c r="P426" s="510" t="str">
        <f>IF(Tabla1[[#This Row],[Descripción]]="","",_xlfn.XLOOKUP(Tabla1[[#This Row],[Descripción]],Tabla10[Descripción],Tabla10[CODIGO PRESUPUESTARIO],0))</f>
        <v/>
      </c>
      <c r="Q426" s="511"/>
      <c r="R426" s="511" t="str">
        <f>IF(Tabla1[[#This Row],[Insumos]]="","",_xlfn.XLOOKUP(Tabla1[[#This Row],[Insumos]],Tabla10[Insumo],Tabla10[InsumoAbrev],"",0))</f>
        <v/>
      </c>
    </row>
    <row r="427" spans="2:18" x14ac:dyDescent="0.25">
      <c r="B427" s="191" t="str">
        <f>IF('Formulario PPGR3'!$G427="","",CONCATENATE('Formulario PPGR3'!$C427,".",'Formulario PPGR3'!$D427,".",'Formulario PPGR3'!$E427,".",'Formulario PPGR3'!$F427))</f>
        <v/>
      </c>
      <c r="C427" s="191" t="str">
        <f>IF('Formulario PPGR3'!$G427="","",'Formulario PPGR1'!#REF!)</f>
        <v/>
      </c>
      <c r="D427" s="191" t="str">
        <f>IF('Formulario PPGR3'!$G427="","",'Formulario PPGR1'!#REF!)</f>
        <v/>
      </c>
      <c r="E427" s="191" t="str">
        <f>IF('Formulario PPGR3'!$G427="","",'Formulario PPGR1'!#REF!)</f>
        <v/>
      </c>
      <c r="F427" s="191" t="str">
        <f>IF('Formulario PPGR3'!$G427="","",'Formulario PPGR1'!#REF!)</f>
        <v/>
      </c>
      <c r="G427" s="190"/>
      <c r="H427" s="507" t="str" cm="1">
        <f t="array" ref="H427">IF(Tabla1[[#This Row],[Código_Actividad]]="","",_xlfn.XLOOKUP(Tabla1[[#This Row],[Código_Actividad]],CodigoActividad,Tabla2[Actividades Programables Presupuestables],"",0))</f>
        <v/>
      </c>
      <c r="I427" s="508" t="str">
        <f>IFERROR(VLOOKUP('Formulario PPGR3'!$G427,'Formulario PPGR2'!$H$19:$V$286,15,FALSE),"")</f>
        <v/>
      </c>
      <c r="J427" s="513"/>
      <c r="K427" s="512"/>
      <c r="L427" s="509" t="str">
        <f>IF(Tabla1[[#This Row],[Descripción]]="","",_xlfn.XLOOKUP(Tabla1[[#This Row],[Descripción]],Tabla10[Descripción],Tabla10[Unidad de Medida],"",0))</f>
        <v/>
      </c>
      <c r="M427" s="299"/>
      <c r="N427" s="525" t="str">
        <f>IF(Tabla1[[#This Row],[Descripción]]="","",_xlfn.XLOOKUP(Tabla1[[#This Row],[Descripción]],Tabla10[Descripción],Tabla10[Precio Unitario],0))</f>
        <v/>
      </c>
      <c r="O427" s="525" t="str">
        <f>IF(Tabla1[[#This Row],[Cantidad de Insumos]]="","",Tabla1[[#This Row],[Precio Unitario]]*Tabla1[[#This Row],[Cantidad de Insumos]])</f>
        <v/>
      </c>
      <c r="P427" s="510" t="str">
        <f>IF(Tabla1[[#This Row],[Descripción]]="","",_xlfn.XLOOKUP(Tabla1[[#This Row],[Descripción]],Tabla10[Descripción],Tabla10[CODIGO PRESUPUESTARIO],0))</f>
        <v/>
      </c>
      <c r="Q427" s="511"/>
      <c r="R427" s="511" t="str">
        <f>IF(Tabla1[[#This Row],[Insumos]]="","",_xlfn.XLOOKUP(Tabla1[[#This Row],[Insumos]],Tabla10[Insumo],Tabla10[InsumoAbrev],"",0))</f>
        <v/>
      </c>
    </row>
    <row r="428" spans="2:18" x14ac:dyDescent="0.25">
      <c r="B428" s="191" t="str">
        <f>IF('Formulario PPGR3'!$G428="","",CONCATENATE('Formulario PPGR3'!$C428,".",'Formulario PPGR3'!$D428,".",'Formulario PPGR3'!$E428,".",'Formulario PPGR3'!$F428))</f>
        <v/>
      </c>
      <c r="C428" s="191" t="str">
        <f>IF('Formulario PPGR3'!$G428="","",'Formulario PPGR1'!#REF!)</f>
        <v/>
      </c>
      <c r="D428" s="191" t="str">
        <f>IF('Formulario PPGR3'!$G428="","",'Formulario PPGR1'!#REF!)</f>
        <v/>
      </c>
      <c r="E428" s="191" t="str">
        <f>IF('Formulario PPGR3'!$G428="","",'Formulario PPGR1'!#REF!)</f>
        <v/>
      </c>
      <c r="F428" s="191" t="str">
        <f>IF('Formulario PPGR3'!$G428="","",'Formulario PPGR1'!#REF!)</f>
        <v/>
      </c>
      <c r="G428" s="190"/>
      <c r="H428" s="507" t="str" cm="1">
        <f t="array" ref="H428">IF(Tabla1[[#This Row],[Código_Actividad]]="","",_xlfn.XLOOKUP(Tabla1[[#This Row],[Código_Actividad]],CodigoActividad,Tabla2[Actividades Programables Presupuestables],"",0))</f>
        <v/>
      </c>
      <c r="I428" s="508" t="str">
        <f>IFERROR(VLOOKUP('Formulario PPGR3'!$G428,'Formulario PPGR2'!$H$19:$V$286,15,FALSE),"")</f>
        <v/>
      </c>
      <c r="J428" s="513"/>
      <c r="K428" s="512"/>
      <c r="L428" s="509" t="str">
        <f>IF(Tabla1[[#This Row],[Descripción]]="","",_xlfn.XLOOKUP(Tabla1[[#This Row],[Descripción]],Tabla10[Descripción],Tabla10[Unidad de Medida],"",0))</f>
        <v/>
      </c>
      <c r="M428" s="299"/>
      <c r="N428" s="525" t="str">
        <f>IF(Tabla1[[#This Row],[Descripción]]="","",_xlfn.XLOOKUP(Tabla1[[#This Row],[Descripción]],Tabla10[Descripción],Tabla10[Precio Unitario],0))</f>
        <v/>
      </c>
      <c r="O428" s="525" t="str">
        <f>IF(Tabla1[[#This Row],[Cantidad de Insumos]]="","",Tabla1[[#This Row],[Precio Unitario]]*Tabla1[[#This Row],[Cantidad de Insumos]])</f>
        <v/>
      </c>
      <c r="P428" s="510" t="str">
        <f>IF(Tabla1[[#This Row],[Descripción]]="","",_xlfn.XLOOKUP(Tabla1[[#This Row],[Descripción]],Tabla10[Descripción],Tabla10[CODIGO PRESUPUESTARIO],0))</f>
        <v/>
      </c>
      <c r="Q428" s="511"/>
      <c r="R428" s="511" t="str">
        <f>IF(Tabla1[[#This Row],[Insumos]]="","",_xlfn.XLOOKUP(Tabla1[[#This Row],[Insumos]],Tabla10[Insumo],Tabla10[InsumoAbrev],"",0))</f>
        <v/>
      </c>
    </row>
    <row r="429" spans="2:18" x14ac:dyDescent="0.25">
      <c r="B429" s="191" t="str">
        <f>IF('Formulario PPGR3'!$G429="","",CONCATENATE('Formulario PPGR3'!$C429,".",'Formulario PPGR3'!$D429,".",'Formulario PPGR3'!$E429,".",'Formulario PPGR3'!$F429))</f>
        <v/>
      </c>
      <c r="C429" s="191" t="str">
        <f>IF('Formulario PPGR3'!$G429="","",'Formulario PPGR1'!#REF!)</f>
        <v/>
      </c>
      <c r="D429" s="191" t="str">
        <f>IF('Formulario PPGR3'!$G429="","",'Formulario PPGR1'!#REF!)</f>
        <v/>
      </c>
      <c r="E429" s="191" t="str">
        <f>IF('Formulario PPGR3'!$G429="","",'Formulario PPGR1'!#REF!)</f>
        <v/>
      </c>
      <c r="F429" s="191" t="str">
        <f>IF('Formulario PPGR3'!$G429="","",'Formulario PPGR1'!#REF!)</f>
        <v/>
      </c>
      <c r="G429" s="190"/>
      <c r="H429" s="507" t="str" cm="1">
        <f t="array" ref="H429">IF(Tabla1[[#This Row],[Código_Actividad]]="","",_xlfn.XLOOKUP(Tabla1[[#This Row],[Código_Actividad]],CodigoActividad,Tabla2[Actividades Programables Presupuestables],"",0))</f>
        <v/>
      </c>
      <c r="I429" s="508" t="str">
        <f>IFERROR(VLOOKUP('Formulario PPGR3'!$G429,'Formulario PPGR2'!$H$19:$V$286,15,FALSE),"")</f>
        <v/>
      </c>
      <c r="J429" s="513"/>
      <c r="K429" s="512"/>
      <c r="L429" s="509" t="str">
        <f>IF(Tabla1[[#This Row],[Descripción]]="","",_xlfn.XLOOKUP(Tabla1[[#This Row],[Descripción]],Tabla10[Descripción],Tabla10[Unidad de Medida],"",0))</f>
        <v/>
      </c>
      <c r="M429" s="299"/>
      <c r="N429" s="525" t="str">
        <f>IF(Tabla1[[#This Row],[Descripción]]="","",_xlfn.XLOOKUP(Tabla1[[#This Row],[Descripción]],Tabla10[Descripción],Tabla10[Precio Unitario],0))</f>
        <v/>
      </c>
      <c r="O429" s="525" t="str">
        <f>IF(Tabla1[[#This Row],[Cantidad de Insumos]]="","",Tabla1[[#This Row],[Precio Unitario]]*Tabla1[[#This Row],[Cantidad de Insumos]])</f>
        <v/>
      </c>
      <c r="P429" s="510" t="str">
        <f>IF(Tabla1[[#This Row],[Descripción]]="","",_xlfn.XLOOKUP(Tabla1[[#This Row],[Descripción]],Tabla10[Descripción],Tabla10[CODIGO PRESUPUESTARIO],0))</f>
        <v/>
      </c>
      <c r="Q429" s="511"/>
      <c r="R429" s="511" t="str">
        <f>IF(Tabla1[[#This Row],[Insumos]]="","",_xlfn.XLOOKUP(Tabla1[[#This Row],[Insumos]],Tabla10[Insumo],Tabla10[InsumoAbrev],"",0))</f>
        <v/>
      </c>
    </row>
    <row r="430" spans="2:18" x14ac:dyDescent="0.25">
      <c r="B430" s="191" t="str">
        <f>IF('Formulario PPGR3'!$G430="","",CONCATENATE('Formulario PPGR3'!$C430,".",'Formulario PPGR3'!$D430,".",'Formulario PPGR3'!$E430,".",'Formulario PPGR3'!$F430))</f>
        <v/>
      </c>
      <c r="C430" s="191" t="str">
        <f>IF('Formulario PPGR3'!$G430="","",'Formulario PPGR1'!#REF!)</f>
        <v/>
      </c>
      <c r="D430" s="191" t="str">
        <f>IF('Formulario PPGR3'!$G430="","",'Formulario PPGR1'!#REF!)</f>
        <v/>
      </c>
      <c r="E430" s="191" t="str">
        <f>IF('Formulario PPGR3'!$G430="","",'Formulario PPGR1'!#REF!)</f>
        <v/>
      </c>
      <c r="F430" s="191" t="str">
        <f>IF('Formulario PPGR3'!$G430="","",'Formulario PPGR1'!#REF!)</f>
        <v/>
      </c>
      <c r="G430" s="190"/>
      <c r="H430" s="507" t="str" cm="1">
        <f t="array" ref="H430">IF(Tabla1[[#This Row],[Código_Actividad]]="","",_xlfn.XLOOKUP(Tabla1[[#This Row],[Código_Actividad]],CodigoActividad,Tabla2[Actividades Programables Presupuestables],"",0))</f>
        <v/>
      </c>
      <c r="I430" s="508" t="str">
        <f>IFERROR(VLOOKUP('Formulario PPGR3'!$G430,'Formulario PPGR2'!$H$19:$V$286,15,FALSE),"")</f>
        <v/>
      </c>
      <c r="J430" s="513"/>
      <c r="K430" s="512"/>
      <c r="L430" s="509" t="str">
        <f>IF(Tabla1[[#This Row],[Descripción]]="","",_xlfn.XLOOKUP(Tabla1[[#This Row],[Descripción]],Tabla10[Descripción],Tabla10[Unidad de Medida],"",0))</f>
        <v/>
      </c>
      <c r="M430" s="299"/>
      <c r="N430" s="525" t="str">
        <f>IF(Tabla1[[#This Row],[Descripción]]="","",_xlfn.XLOOKUP(Tabla1[[#This Row],[Descripción]],Tabla10[Descripción],Tabla10[Precio Unitario],0))</f>
        <v/>
      </c>
      <c r="O430" s="525" t="str">
        <f>IF(Tabla1[[#This Row],[Cantidad de Insumos]]="","",Tabla1[[#This Row],[Precio Unitario]]*Tabla1[[#This Row],[Cantidad de Insumos]])</f>
        <v/>
      </c>
      <c r="P430" s="510" t="str">
        <f>IF(Tabla1[[#This Row],[Descripción]]="","",_xlfn.XLOOKUP(Tabla1[[#This Row],[Descripción]],Tabla10[Descripción],Tabla10[CODIGO PRESUPUESTARIO],0))</f>
        <v/>
      </c>
      <c r="Q430" s="511"/>
      <c r="R430" s="511" t="str">
        <f>IF(Tabla1[[#This Row],[Insumos]]="","",_xlfn.XLOOKUP(Tabla1[[#This Row],[Insumos]],Tabla10[Insumo],Tabla10[InsumoAbrev],"",0))</f>
        <v/>
      </c>
    </row>
    <row r="431" spans="2:18" x14ac:dyDescent="0.25">
      <c r="B431" s="191" t="str">
        <f>IF('Formulario PPGR3'!$G431="","",CONCATENATE('Formulario PPGR3'!$C431,".",'Formulario PPGR3'!$D431,".",'Formulario PPGR3'!$E431,".",'Formulario PPGR3'!$F431))</f>
        <v/>
      </c>
      <c r="C431" s="191" t="str">
        <f>IF('Formulario PPGR3'!$G431="","",'Formulario PPGR1'!#REF!)</f>
        <v/>
      </c>
      <c r="D431" s="191" t="str">
        <f>IF('Formulario PPGR3'!$G431="","",'Formulario PPGR1'!#REF!)</f>
        <v/>
      </c>
      <c r="E431" s="191" t="str">
        <f>IF('Formulario PPGR3'!$G431="","",'Formulario PPGR1'!#REF!)</f>
        <v/>
      </c>
      <c r="F431" s="191" t="str">
        <f>IF('Formulario PPGR3'!$G431="","",'Formulario PPGR1'!#REF!)</f>
        <v/>
      </c>
      <c r="G431" s="190"/>
      <c r="H431" s="507" t="str" cm="1">
        <f t="array" ref="H431">IF(Tabla1[[#This Row],[Código_Actividad]]="","",_xlfn.XLOOKUP(Tabla1[[#This Row],[Código_Actividad]],CodigoActividad,Tabla2[Actividades Programables Presupuestables],"",0))</f>
        <v/>
      </c>
      <c r="I431" s="508" t="str">
        <f>IFERROR(VLOOKUP('Formulario PPGR3'!$G431,'Formulario PPGR2'!$H$19:$V$286,15,FALSE),"")</f>
        <v/>
      </c>
      <c r="J431" s="513"/>
      <c r="K431" s="512"/>
      <c r="L431" s="509" t="str">
        <f>IF(Tabla1[[#This Row],[Descripción]]="","",_xlfn.XLOOKUP(Tabla1[[#This Row],[Descripción]],Tabla10[Descripción],Tabla10[Unidad de Medida],"",0))</f>
        <v/>
      </c>
      <c r="M431" s="299"/>
      <c r="N431" s="525" t="str">
        <f>IF(Tabla1[[#This Row],[Descripción]]="","",_xlfn.XLOOKUP(Tabla1[[#This Row],[Descripción]],Tabla10[Descripción],Tabla10[Precio Unitario],0))</f>
        <v/>
      </c>
      <c r="O431" s="525" t="str">
        <f>IF(Tabla1[[#This Row],[Cantidad de Insumos]]="","",Tabla1[[#This Row],[Precio Unitario]]*Tabla1[[#This Row],[Cantidad de Insumos]])</f>
        <v/>
      </c>
      <c r="P431" s="510" t="str">
        <f>IF(Tabla1[[#This Row],[Descripción]]="","",_xlfn.XLOOKUP(Tabla1[[#This Row],[Descripción]],Tabla10[Descripción],Tabla10[CODIGO PRESUPUESTARIO],0))</f>
        <v/>
      </c>
      <c r="Q431" s="511"/>
      <c r="R431" s="511" t="str">
        <f>IF(Tabla1[[#This Row],[Insumos]]="","",_xlfn.XLOOKUP(Tabla1[[#This Row],[Insumos]],Tabla10[Insumo],Tabla10[InsumoAbrev],"",0))</f>
        <v/>
      </c>
    </row>
    <row r="432" spans="2:18" x14ac:dyDescent="0.25">
      <c r="B432" s="191" t="str">
        <f>IF('Formulario PPGR3'!$G432="","",CONCATENATE('Formulario PPGR3'!$C432,".",'Formulario PPGR3'!$D432,".",'Formulario PPGR3'!$E432,".",'Formulario PPGR3'!$F432))</f>
        <v/>
      </c>
      <c r="C432" s="191" t="str">
        <f>IF('Formulario PPGR3'!$G432="","",'Formulario PPGR1'!#REF!)</f>
        <v/>
      </c>
      <c r="D432" s="191" t="str">
        <f>IF('Formulario PPGR3'!$G432="","",'Formulario PPGR1'!#REF!)</f>
        <v/>
      </c>
      <c r="E432" s="191" t="str">
        <f>IF('Formulario PPGR3'!$G432="","",'Formulario PPGR1'!#REF!)</f>
        <v/>
      </c>
      <c r="F432" s="191" t="str">
        <f>IF('Formulario PPGR3'!$G432="","",'Formulario PPGR1'!#REF!)</f>
        <v/>
      </c>
      <c r="G432" s="190"/>
      <c r="H432" s="507" t="str" cm="1">
        <f t="array" ref="H432">IF(Tabla1[[#This Row],[Código_Actividad]]="","",_xlfn.XLOOKUP(Tabla1[[#This Row],[Código_Actividad]],CodigoActividad,Tabla2[Actividades Programables Presupuestables],"",0))</f>
        <v/>
      </c>
      <c r="I432" s="508" t="str">
        <f>IFERROR(VLOOKUP('Formulario PPGR3'!$G432,'Formulario PPGR2'!$H$19:$V$286,15,FALSE),"")</f>
        <v/>
      </c>
      <c r="J432" s="513"/>
      <c r="K432" s="512"/>
      <c r="L432" s="509" t="str">
        <f>IF(Tabla1[[#This Row],[Descripción]]="","",_xlfn.XLOOKUP(Tabla1[[#This Row],[Descripción]],Tabla10[Descripción],Tabla10[Unidad de Medida],"",0))</f>
        <v/>
      </c>
      <c r="M432" s="299"/>
      <c r="N432" s="525" t="str">
        <f>IF(Tabla1[[#This Row],[Descripción]]="","",_xlfn.XLOOKUP(Tabla1[[#This Row],[Descripción]],Tabla10[Descripción],Tabla10[Precio Unitario],0))</f>
        <v/>
      </c>
      <c r="O432" s="525" t="str">
        <f>IF(Tabla1[[#This Row],[Cantidad de Insumos]]="","",Tabla1[[#This Row],[Precio Unitario]]*Tabla1[[#This Row],[Cantidad de Insumos]])</f>
        <v/>
      </c>
      <c r="P432" s="510" t="str">
        <f>IF(Tabla1[[#This Row],[Descripción]]="","",_xlfn.XLOOKUP(Tabla1[[#This Row],[Descripción]],Tabla10[Descripción],Tabla10[CODIGO PRESUPUESTARIO],0))</f>
        <v/>
      </c>
      <c r="Q432" s="511"/>
      <c r="R432" s="511" t="str">
        <f>IF(Tabla1[[#This Row],[Insumos]]="","",_xlfn.XLOOKUP(Tabla1[[#This Row],[Insumos]],Tabla10[Insumo],Tabla10[InsumoAbrev],"",0))</f>
        <v/>
      </c>
    </row>
    <row r="433" spans="2:18" x14ac:dyDescent="0.25">
      <c r="B433" s="191" t="str">
        <f>IF('Formulario PPGR3'!$G433="","",CONCATENATE('Formulario PPGR3'!$C433,".",'Formulario PPGR3'!$D433,".",'Formulario PPGR3'!$E433,".",'Formulario PPGR3'!$F433))</f>
        <v/>
      </c>
      <c r="C433" s="191" t="str">
        <f>IF('Formulario PPGR3'!$G433="","",'Formulario PPGR1'!#REF!)</f>
        <v/>
      </c>
      <c r="D433" s="191" t="str">
        <f>IF('Formulario PPGR3'!$G433="","",'Formulario PPGR1'!#REF!)</f>
        <v/>
      </c>
      <c r="E433" s="191" t="str">
        <f>IF('Formulario PPGR3'!$G433="","",'Formulario PPGR1'!#REF!)</f>
        <v/>
      </c>
      <c r="F433" s="191" t="str">
        <f>IF('Formulario PPGR3'!$G433="","",'Formulario PPGR1'!#REF!)</f>
        <v/>
      </c>
      <c r="G433" s="190"/>
      <c r="H433" s="507" t="str" cm="1">
        <f t="array" ref="H433">IF(Tabla1[[#This Row],[Código_Actividad]]="","",_xlfn.XLOOKUP(Tabla1[[#This Row],[Código_Actividad]],CodigoActividad,Tabla2[Actividades Programables Presupuestables],"",0))</f>
        <v/>
      </c>
      <c r="I433" s="508" t="str">
        <f>IFERROR(VLOOKUP('Formulario PPGR3'!$G433,'Formulario PPGR2'!$H$19:$V$286,15,FALSE),"")</f>
        <v/>
      </c>
      <c r="J433" s="513"/>
      <c r="K433" s="512"/>
      <c r="L433" s="509" t="str">
        <f>IF(Tabla1[[#This Row],[Descripción]]="","",_xlfn.XLOOKUP(Tabla1[[#This Row],[Descripción]],Tabla10[Descripción],Tabla10[Unidad de Medida],"",0))</f>
        <v/>
      </c>
      <c r="M433" s="299"/>
      <c r="N433" s="525" t="str">
        <f>IF(Tabla1[[#This Row],[Descripción]]="","",_xlfn.XLOOKUP(Tabla1[[#This Row],[Descripción]],Tabla10[Descripción],Tabla10[Precio Unitario],0))</f>
        <v/>
      </c>
      <c r="O433" s="525" t="str">
        <f>IF(Tabla1[[#This Row],[Cantidad de Insumos]]="","",Tabla1[[#This Row],[Precio Unitario]]*Tabla1[[#This Row],[Cantidad de Insumos]])</f>
        <v/>
      </c>
      <c r="P433" s="510" t="str">
        <f>IF(Tabla1[[#This Row],[Descripción]]="","",_xlfn.XLOOKUP(Tabla1[[#This Row],[Descripción]],Tabla10[Descripción],Tabla10[CODIGO PRESUPUESTARIO],0))</f>
        <v/>
      </c>
      <c r="Q433" s="511"/>
      <c r="R433" s="511" t="str">
        <f>IF(Tabla1[[#This Row],[Insumos]]="","",_xlfn.XLOOKUP(Tabla1[[#This Row],[Insumos]],Tabla10[Insumo],Tabla10[InsumoAbrev],"",0))</f>
        <v/>
      </c>
    </row>
    <row r="434" spans="2:18" x14ac:dyDescent="0.25">
      <c r="B434" s="191" t="str">
        <f>IF('Formulario PPGR3'!$G434="","",CONCATENATE('Formulario PPGR3'!$C434,".",'Formulario PPGR3'!$D434,".",'Formulario PPGR3'!$E434,".",'Formulario PPGR3'!$F434))</f>
        <v/>
      </c>
      <c r="C434" s="191" t="str">
        <f>IF('Formulario PPGR3'!$G434="","",'Formulario PPGR1'!#REF!)</f>
        <v/>
      </c>
      <c r="D434" s="191" t="str">
        <f>IF('Formulario PPGR3'!$G434="","",'Formulario PPGR1'!#REF!)</f>
        <v/>
      </c>
      <c r="E434" s="191" t="str">
        <f>IF('Formulario PPGR3'!$G434="","",'Formulario PPGR1'!#REF!)</f>
        <v/>
      </c>
      <c r="F434" s="191" t="str">
        <f>IF('Formulario PPGR3'!$G434="","",'Formulario PPGR1'!#REF!)</f>
        <v/>
      </c>
      <c r="G434" s="190"/>
      <c r="H434" s="507" t="str" cm="1">
        <f t="array" ref="H434">IF(Tabla1[[#This Row],[Código_Actividad]]="","",_xlfn.XLOOKUP(Tabla1[[#This Row],[Código_Actividad]],CodigoActividad,Tabla2[Actividades Programables Presupuestables],"",0))</f>
        <v/>
      </c>
      <c r="I434" s="508" t="str">
        <f>IFERROR(VLOOKUP('Formulario PPGR3'!$G434,'Formulario PPGR2'!$H$19:$V$286,15,FALSE),"")</f>
        <v/>
      </c>
      <c r="J434" s="513"/>
      <c r="K434" s="512"/>
      <c r="L434" s="509" t="str">
        <f>IF(Tabla1[[#This Row],[Descripción]]="","",_xlfn.XLOOKUP(Tabla1[[#This Row],[Descripción]],Tabla10[Descripción],Tabla10[Unidad de Medida],"",0))</f>
        <v/>
      </c>
      <c r="M434" s="299"/>
      <c r="N434" s="525" t="str">
        <f>IF(Tabla1[[#This Row],[Descripción]]="","",_xlfn.XLOOKUP(Tabla1[[#This Row],[Descripción]],Tabla10[Descripción],Tabla10[Precio Unitario],0))</f>
        <v/>
      </c>
      <c r="O434" s="525" t="str">
        <f>IF(Tabla1[[#This Row],[Cantidad de Insumos]]="","",Tabla1[[#This Row],[Precio Unitario]]*Tabla1[[#This Row],[Cantidad de Insumos]])</f>
        <v/>
      </c>
      <c r="P434" s="510" t="str">
        <f>IF(Tabla1[[#This Row],[Descripción]]="","",_xlfn.XLOOKUP(Tabla1[[#This Row],[Descripción]],Tabla10[Descripción],Tabla10[CODIGO PRESUPUESTARIO],0))</f>
        <v/>
      </c>
      <c r="Q434" s="511"/>
      <c r="R434" s="511" t="str">
        <f>IF(Tabla1[[#This Row],[Insumos]]="","",_xlfn.XLOOKUP(Tabla1[[#This Row],[Insumos]],Tabla10[Insumo],Tabla10[InsumoAbrev],"",0))</f>
        <v/>
      </c>
    </row>
    <row r="435" spans="2:18" x14ac:dyDescent="0.25">
      <c r="B435" s="191" t="str">
        <f>IF('Formulario PPGR3'!$G435="","",CONCATENATE('Formulario PPGR3'!$C435,".",'Formulario PPGR3'!$D435,".",'Formulario PPGR3'!$E435,".",'Formulario PPGR3'!$F435))</f>
        <v/>
      </c>
      <c r="C435" s="191" t="str">
        <f>IF('Formulario PPGR3'!$G435="","",'Formulario PPGR1'!#REF!)</f>
        <v/>
      </c>
      <c r="D435" s="191" t="str">
        <f>IF('Formulario PPGR3'!$G435="","",'Formulario PPGR1'!#REF!)</f>
        <v/>
      </c>
      <c r="E435" s="191" t="str">
        <f>IF('Formulario PPGR3'!$G435="","",'Formulario PPGR1'!#REF!)</f>
        <v/>
      </c>
      <c r="F435" s="191" t="str">
        <f>IF('Formulario PPGR3'!$G435="","",'Formulario PPGR1'!#REF!)</f>
        <v/>
      </c>
      <c r="G435" s="190"/>
      <c r="H435" s="507" t="str" cm="1">
        <f t="array" ref="H435">IF(Tabla1[[#This Row],[Código_Actividad]]="","",_xlfn.XLOOKUP(Tabla1[[#This Row],[Código_Actividad]],CodigoActividad,Tabla2[Actividades Programables Presupuestables],"",0))</f>
        <v/>
      </c>
      <c r="I435" s="508" t="str">
        <f>IFERROR(VLOOKUP('Formulario PPGR3'!$G435,'Formulario PPGR2'!$H$19:$V$286,15,FALSE),"")</f>
        <v/>
      </c>
      <c r="J435" s="513"/>
      <c r="K435" s="512"/>
      <c r="L435" s="509" t="str">
        <f>IF(Tabla1[[#This Row],[Descripción]]="","",_xlfn.XLOOKUP(Tabla1[[#This Row],[Descripción]],Tabla10[Descripción],Tabla10[Unidad de Medida],"",0))</f>
        <v/>
      </c>
      <c r="M435" s="299"/>
      <c r="N435" s="525" t="str">
        <f>IF(Tabla1[[#This Row],[Descripción]]="","",_xlfn.XLOOKUP(Tabla1[[#This Row],[Descripción]],Tabla10[Descripción],Tabla10[Precio Unitario],0))</f>
        <v/>
      </c>
      <c r="O435" s="525" t="str">
        <f>IF(Tabla1[[#This Row],[Cantidad de Insumos]]="","",Tabla1[[#This Row],[Precio Unitario]]*Tabla1[[#This Row],[Cantidad de Insumos]])</f>
        <v/>
      </c>
      <c r="P435" s="510" t="str">
        <f>IF(Tabla1[[#This Row],[Descripción]]="","",_xlfn.XLOOKUP(Tabla1[[#This Row],[Descripción]],Tabla10[Descripción],Tabla10[CODIGO PRESUPUESTARIO],0))</f>
        <v/>
      </c>
      <c r="Q435" s="511"/>
      <c r="R435" s="511" t="str">
        <f>IF(Tabla1[[#This Row],[Insumos]]="","",_xlfn.XLOOKUP(Tabla1[[#This Row],[Insumos]],Tabla10[Insumo],Tabla10[InsumoAbrev],"",0))</f>
        <v/>
      </c>
    </row>
    <row r="436" spans="2:18" x14ac:dyDescent="0.25">
      <c r="B436" s="191" t="str">
        <f>IF('Formulario PPGR3'!$G436="","",CONCATENATE('Formulario PPGR3'!$C436,".",'Formulario PPGR3'!$D436,".",'Formulario PPGR3'!$E436,".",'Formulario PPGR3'!$F436))</f>
        <v/>
      </c>
      <c r="C436" s="191" t="str">
        <f>IF('Formulario PPGR3'!$G436="","",'Formulario PPGR1'!#REF!)</f>
        <v/>
      </c>
      <c r="D436" s="191" t="str">
        <f>IF('Formulario PPGR3'!$G436="","",'Formulario PPGR1'!#REF!)</f>
        <v/>
      </c>
      <c r="E436" s="191" t="str">
        <f>IF('Formulario PPGR3'!$G436="","",'Formulario PPGR1'!#REF!)</f>
        <v/>
      </c>
      <c r="F436" s="191" t="str">
        <f>IF('Formulario PPGR3'!$G436="","",'Formulario PPGR1'!#REF!)</f>
        <v/>
      </c>
      <c r="G436" s="190"/>
      <c r="H436" s="507" t="str" cm="1">
        <f t="array" ref="H436">IF(Tabla1[[#This Row],[Código_Actividad]]="","",_xlfn.XLOOKUP(Tabla1[[#This Row],[Código_Actividad]],CodigoActividad,Tabla2[Actividades Programables Presupuestables],"",0))</f>
        <v/>
      </c>
      <c r="I436" s="508" t="str">
        <f>IFERROR(VLOOKUP('Formulario PPGR3'!$G436,'Formulario PPGR2'!$H$19:$V$286,15,FALSE),"")</f>
        <v/>
      </c>
      <c r="J436" s="513"/>
      <c r="K436" s="512"/>
      <c r="L436" s="509" t="str">
        <f>IF(Tabla1[[#This Row],[Descripción]]="","",_xlfn.XLOOKUP(Tabla1[[#This Row],[Descripción]],Tabla10[Descripción],Tabla10[Unidad de Medida],"",0))</f>
        <v/>
      </c>
      <c r="M436" s="299"/>
      <c r="N436" s="525" t="str">
        <f>IF(Tabla1[[#This Row],[Descripción]]="","",_xlfn.XLOOKUP(Tabla1[[#This Row],[Descripción]],Tabla10[Descripción],Tabla10[Precio Unitario],0))</f>
        <v/>
      </c>
      <c r="O436" s="525" t="str">
        <f>IF(Tabla1[[#This Row],[Cantidad de Insumos]]="","",Tabla1[[#This Row],[Precio Unitario]]*Tabla1[[#This Row],[Cantidad de Insumos]])</f>
        <v/>
      </c>
      <c r="P436" s="510" t="str">
        <f>IF(Tabla1[[#This Row],[Descripción]]="","",_xlfn.XLOOKUP(Tabla1[[#This Row],[Descripción]],Tabla10[Descripción],Tabla10[CODIGO PRESUPUESTARIO],0))</f>
        <v/>
      </c>
      <c r="Q436" s="511"/>
      <c r="R436" s="511" t="str">
        <f>IF(Tabla1[[#This Row],[Insumos]]="","",_xlfn.XLOOKUP(Tabla1[[#This Row],[Insumos]],Tabla10[Insumo],Tabla10[InsumoAbrev],"",0))</f>
        <v/>
      </c>
    </row>
    <row r="437" spans="2:18" x14ac:dyDescent="0.25">
      <c r="B437" s="191" t="str">
        <f>IF('Formulario PPGR3'!$G437="","",CONCATENATE('Formulario PPGR3'!$C437,".",'Formulario PPGR3'!$D437,".",'Formulario PPGR3'!$E437,".",'Formulario PPGR3'!$F437))</f>
        <v/>
      </c>
      <c r="C437" s="191" t="str">
        <f>IF('Formulario PPGR3'!$G437="","",'Formulario PPGR1'!#REF!)</f>
        <v/>
      </c>
      <c r="D437" s="191" t="str">
        <f>IF('Formulario PPGR3'!$G437="","",'Formulario PPGR1'!#REF!)</f>
        <v/>
      </c>
      <c r="E437" s="191" t="str">
        <f>IF('Formulario PPGR3'!$G437="","",'Formulario PPGR1'!#REF!)</f>
        <v/>
      </c>
      <c r="F437" s="191" t="str">
        <f>IF('Formulario PPGR3'!$G437="","",'Formulario PPGR1'!#REF!)</f>
        <v/>
      </c>
      <c r="G437" s="190"/>
      <c r="H437" s="507" t="str" cm="1">
        <f t="array" ref="H437">IF(Tabla1[[#This Row],[Código_Actividad]]="","",_xlfn.XLOOKUP(Tabla1[[#This Row],[Código_Actividad]],CodigoActividad,Tabla2[Actividades Programables Presupuestables],"",0))</f>
        <v/>
      </c>
      <c r="I437" s="508" t="str">
        <f>IFERROR(VLOOKUP('Formulario PPGR3'!$G437,'Formulario PPGR2'!$H$19:$V$286,15,FALSE),"")</f>
        <v/>
      </c>
      <c r="J437" s="513"/>
      <c r="K437" s="512"/>
      <c r="L437" s="509" t="str">
        <f>IF(Tabla1[[#This Row],[Descripción]]="","",_xlfn.XLOOKUP(Tabla1[[#This Row],[Descripción]],Tabla10[Descripción],Tabla10[Unidad de Medida],"",0))</f>
        <v/>
      </c>
      <c r="M437" s="299"/>
      <c r="N437" s="525" t="str">
        <f>IF(Tabla1[[#This Row],[Descripción]]="","",_xlfn.XLOOKUP(Tabla1[[#This Row],[Descripción]],Tabla10[Descripción],Tabla10[Precio Unitario],0))</f>
        <v/>
      </c>
      <c r="O437" s="525" t="str">
        <f>IF(Tabla1[[#This Row],[Cantidad de Insumos]]="","",Tabla1[[#This Row],[Precio Unitario]]*Tabla1[[#This Row],[Cantidad de Insumos]])</f>
        <v/>
      </c>
      <c r="P437" s="510" t="str">
        <f>IF(Tabla1[[#This Row],[Descripción]]="","",_xlfn.XLOOKUP(Tabla1[[#This Row],[Descripción]],Tabla10[Descripción],Tabla10[CODIGO PRESUPUESTARIO],0))</f>
        <v/>
      </c>
      <c r="Q437" s="511"/>
      <c r="R437" s="511" t="str">
        <f>IF(Tabla1[[#This Row],[Insumos]]="","",_xlfn.XLOOKUP(Tabla1[[#This Row],[Insumos]],Tabla10[Insumo],Tabla10[InsumoAbrev],"",0))</f>
        <v/>
      </c>
    </row>
    <row r="438" spans="2:18" x14ac:dyDescent="0.25">
      <c r="B438" s="191" t="str">
        <f>IF('Formulario PPGR3'!$G438="","",CONCATENATE('Formulario PPGR3'!$C438,".",'Formulario PPGR3'!$D438,".",'Formulario PPGR3'!$E438,".",'Formulario PPGR3'!$F438))</f>
        <v/>
      </c>
      <c r="C438" s="191" t="str">
        <f>IF('Formulario PPGR3'!$G438="","",'Formulario PPGR1'!#REF!)</f>
        <v/>
      </c>
      <c r="D438" s="191" t="str">
        <f>IF('Formulario PPGR3'!$G438="","",'Formulario PPGR1'!#REF!)</f>
        <v/>
      </c>
      <c r="E438" s="191" t="str">
        <f>IF('Formulario PPGR3'!$G438="","",'Formulario PPGR1'!#REF!)</f>
        <v/>
      </c>
      <c r="F438" s="191" t="str">
        <f>IF('Formulario PPGR3'!$G438="","",'Formulario PPGR1'!#REF!)</f>
        <v/>
      </c>
      <c r="G438" s="190"/>
      <c r="H438" s="507" t="str" cm="1">
        <f t="array" ref="H438">IF(Tabla1[[#This Row],[Código_Actividad]]="","",_xlfn.XLOOKUP(Tabla1[[#This Row],[Código_Actividad]],CodigoActividad,Tabla2[Actividades Programables Presupuestables],"",0))</f>
        <v/>
      </c>
      <c r="I438" s="508" t="str">
        <f>IFERROR(VLOOKUP('Formulario PPGR3'!$G438,'Formulario PPGR2'!$H$19:$V$286,15,FALSE),"")</f>
        <v/>
      </c>
      <c r="J438" s="513"/>
      <c r="K438" s="512"/>
      <c r="L438" s="509" t="str">
        <f>IF(Tabla1[[#This Row],[Descripción]]="","",_xlfn.XLOOKUP(Tabla1[[#This Row],[Descripción]],Tabla10[Descripción],Tabla10[Unidad de Medida],"",0))</f>
        <v/>
      </c>
      <c r="M438" s="299"/>
      <c r="N438" s="525" t="str">
        <f>IF(Tabla1[[#This Row],[Descripción]]="","",_xlfn.XLOOKUP(Tabla1[[#This Row],[Descripción]],Tabla10[Descripción],Tabla10[Precio Unitario],0))</f>
        <v/>
      </c>
      <c r="O438" s="525" t="str">
        <f>IF(Tabla1[[#This Row],[Cantidad de Insumos]]="","",Tabla1[[#This Row],[Precio Unitario]]*Tabla1[[#This Row],[Cantidad de Insumos]])</f>
        <v/>
      </c>
      <c r="P438" s="510" t="str">
        <f>IF(Tabla1[[#This Row],[Descripción]]="","",_xlfn.XLOOKUP(Tabla1[[#This Row],[Descripción]],Tabla10[Descripción],Tabla10[CODIGO PRESUPUESTARIO],0))</f>
        <v/>
      </c>
      <c r="Q438" s="511"/>
      <c r="R438" s="511" t="str">
        <f>IF(Tabla1[[#This Row],[Insumos]]="","",_xlfn.XLOOKUP(Tabla1[[#This Row],[Insumos]],Tabla10[Insumo],Tabla10[InsumoAbrev],"",0))</f>
        <v/>
      </c>
    </row>
    <row r="439" spans="2:18" x14ac:dyDescent="0.25">
      <c r="B439" s="191" t="str">
        <f>IF('Formulario PPGR3'!$G439="","",CONCATENATE('Formulario PPGR3'!$C439,".",'Formulario PPGR3'!$D439,".",'Formulario PPGR3'!$E439,".",'Formulario PPGR3'!$F439))</f>
        <v/>
      </c>
      <c r="C439" s="191" t="str">
        <f>IF('Formulario PPGR3'!$G439="","",'Formulario PPGR1'!#REF!)</f>
        <v/>
      </c>
      <c r="D439" s="191" t="str">
        <f>IF('Formulario PPGR3'!$G439="","",'Formulario PPGR1'!#REF!)</f>
        <v/>
      </c>
      <c r="E439" s="191" t="str">
        <f>IF('Formulario PPGR3'!$G439="","",'Formulario PPGR1'!#REF!)</f>
        <v/>
      </c>
      <c r="F439" s="191" t="str">
        <f>IF('Formulario PPGR3'!$G439="","",'Formulario PPGR1'!#REF!)</f>
        <v/>
      </c>
      <c r="G439" s="190"/>
      <c r="H439" s="507" t="str" cm="1">
        <f t="array" ref="H439">IF(Tabla1[[#This Row],[Código_Actividad]]="","",_xlfn.XLOOKUP(Tabla1[[#This Row],[Código_Actividad]],CodigoActividad,Tabla2[Actividades Programables Presupuestables],"",0))</f>
        <v/>
      </c>
      <c r="I439" s="508" t="str">
        <f>IFERROR(VLOOKUP('Formulario PPGR3'!$G439,'Formulario PPGR2'!$H$19:$V$286,15,FALSE),"")</f>
        <v/>
      </c>
      <c r="J439" s="513"/>
      <c r="K439" s="512"/>
      <c r="L439" s="509" t="str">
        <f>IF(Tabla1[[#This Row],[Descripción]]="","",_xlfn.XLOOKUP(Tabla1[[#This Row],[Descripción]],Tabla10[Descripción],Tabla10[Unidad de Medida],"",0))</f>
        <v/>
      </c>
      <c r="M439" s="299"/>
      <c r="N439" s="525" t="str">
        <f>IF(Tabla1[[#This Row],[Descripción]]="","",_xlfn.XLOOKUP(Tabla1[[#This Row],[Descripción]],Tabla10[Descripción],Tabla10[Precio Unitario],0))</f>
        <v/>
      </c>
      <c r="O439" s="525" t="str">
        <f>IF(Tabla1[[#This Row],[Cantidad de Insumos]]="","",Tabla1[[#This Row],[Precio Unitario]]*Tabla1[[#This Row],[Cantidad de Insumos]])</f>
        <v/>
      </c>
      <c r="P439" s="510" t="str">
        <f>IF(Tabla1[[#This Row],[Descripción]]="","",_xlfn.XLOOKUP(Tabla1[[#This Row],[Descripción]],Tabla10[Descripción],Tabla10[CODIGO PRESUPUESTARIO],0))</f>
        <v/>
      </c>
      <c r="Q439" s="511"/>
      <c r="R439" s="511" t="str">
        <f>IF(Tabla1[[#This Row],[Insumos]]="","",_xlfn.XLOOKUP(Tabla1[[#This Row],[Insumos]],Tabla10[Insumo],Tabla10[InsumoAbrev],"",0))</f>
        <v/>
      </c>
    </row>
    <row r="440" spans="2:18" x14ac:dyDescent="0.25">
      <c r="B440" s="191" t="str">
        <f>IF('Formulario PPGR3'!$G440="","",CONCATENATE('Formulario PPGR3'!$C440,".",'Formulario PPGR3'!$D440,".",'Formulario PPGR3'!$E440,".",'Formulario PPGR3'!$F440))</f>
        <v/>
      </c>
      <c r="C440" s="191" t="str">
        <f>IF('Formulario PPGR3'!$G440="","",'Formulario PPGR1'!#REF!)</f>
        <v/>
      </c>
      <c r="D440" s="191" t="str">
        <f>IF('Formulario PPGR3'!$G440="","",'Formulario PPGR1'!#REF!)</f>
        <v/>
      </c>
      <c r="E440" s="191" t="str">
        <f>IF('Formulario PPGR3'!$G440="","",'Formulario PPGR1'!#REF!)</f>
        <v/>
      </c>
      <c r="F440" s="191" t="str">
        <f>IF('Formulario PPGR3'!$G440="","",'Formulario PPGR1'!#REF!)</f>
        <v/>
      </c>
      <c r="G440" s="190"/>
      <c r="H440" s="507" t="str" cm="1">
        <f t="array" ref="H440">IF(Tabla1[[#This Row],[Código_Actividad]]="","",_xlfn.XLOOKUP(Tabla1[[#This Row],[Código_Actividad]],CodigoActividad,Tabla2[Actividades Programables Presupuestables],"",0))</f>
        <v/>
      </c>
      <c r="I440" s="508" t="str">
        <f>IFERROR(VLOOKUP('Formulario PPGR3'!$G440,'Formulario PPGR2'!$H$19:$V$286,15,FALSE),"")</f>
        <v/>
      </c>
      <c r="J440" s="513"/>
      <c r="K440" s="512"/>
      <c r="L440" s="509" t="str">
        <f>IF(Tabla1[[#This Row],[Descripción]]="","",_xlfn.XLOOKUP(Tabla1[[#This Row],[Descripción]],Tabla10[Descripción],Tabla10[Unidad de Medida],"",0))</f>
        <v/>
      </c>
      <c r="M440" s="299"/>
      <c r="N440" s="525" t="str">
        <f>IF(Tabla1[[#This Row],[Descripción]]="","",_xlfn.XLOOKUP(Tabla1[[#This Row],[Descripción]],Tabla10[Descripción],Tabla10[Precio Unitario],0))</f>
        <v/>
      </c>
      <c r="O440" s="525" t="str">
        <f>IF(Tabla1[[#This Row],[Cantidad de Insumos]]="","",Tabla1[[#This Row],[Precio Unitario]]*Tabla1[[#This Row],[Cantidad de Insumos]])</f>
        <v/>
      </c>
      <c r="P440" s="510" t="str">
        <f>IF(Tabla1[[#This Row],[Descripción]]="","",_xlfn.XLOOKUP(Tabla1[[#This Row],[Descripción]],Tabla10[Descripción],Tabla10[CODIGO PRESUPUESTARIO],0))</f>
        <v/>
      </c>
      <c r="Q440" s="511"/>
      <c r="R440" s="511" t="str">
        <f>IF(Tabla1[[#This Row],[Insumos]]="","",_xlfn.XLOOKUP(Tabla1[[#This Row],[Insumos]],Tabla10[Insumo],Tabla10[InsumoAbrev],"",0))</f>
        <v/>
      </c>
    </row>
    <row r="441" spans="2:18" x14ac:dyDescent="0.25">
      <c r="B441" s="191" t="str">
        <f>IF('Formulario PPGR3'!$G441="","",CONCATENATE('Formulario PPGR3'!$C441,".",'Formulario PPGR3'!$D441,".",'Formulario PPGR3'!$E441,".",'Formulario PPGR3'!$F441))</f>
        <v/>
      </c>
      <c r="C441" s="191" t="str">
        <f>IF('Formulario PPGR3'!$G441="","",'Formulario PPGR1'!#REF!)</f>
        <v/>
      </c>
      <c r="D441" s="191" t="str">
        <f>IF('Formulario PPGR3'!$G441="","",'Formulario PPGR1'!#REF!)</f>
        <v/>
      </c>
      <c r="E441" s="191" t="str">
        <f>IF('Formulario PPGR3'!$G441="","",'Formulario PPGR1'!#REF!)</f>
        <v/>
      </c>
      <c r="F441" s="191" t="str">
        <f>IF('Formulario PPGR3'!$G441="","",'Formulario PPGR1'!#REF!)</f>
        <v/>
      </c>
      <c r="G441" s="190"/>
      <c r="H441" s="507" t="str" cm="1">
        <f t="array" ref="H441">IF(Tabla1[[#This Row],[Código_Actividad]]="","",_xlfn.XLOOKUP(Tabla1[[#This Row],[Código_Actividad]],CodigoActividad,Tabla2[Actividades Programables Presupuestables],"",0))</f>
        <v/>
      </c>
      <c r="I441" s="508" t="str">
        <f>IFERROR(VLOOKUP('Formulario PPGR3'!$G441,'Formulario PPGR2'!$H$19:$V$286,15,FALSE),"")</f>
        <v/>
      </c>
      <c r="J441" s="513"/>
      <c r="K441" s="512"/>
      <c r="L441" s="509" t="str">
        <f>IF(Tabla1[[#This Row],[Descripción]]="","",_xlfn.XLOOKUP(Tabla1[[#This Row],[Descripción]],Tabla10[Descripción],Tabla10[Unidad de Medida],"",0))</f>
        <v/>
      </c>
      <c r="M441" s="299"/>
      <c r="N441" s="525" t="str">
        <f>IF(Tabla1[[#This Row],[Descripción]]="","",_xlfn.XLOOKUP(Tabla1[[#This Row],[Descripción]],Tabla10[Descripción],Tabla10[Precio Unitario],0))</f>
        <v/>
      </c>
      <c r="O441" s="525" t="str">
        <f>IF(Tabla1[[#This Row],[Cantidad de Insumos]]="","",Tabla1[[#This Row],[Precio Unitario]]*Tabla1[[#This Row],[Cantidad de Insumos]])</f>
        <v/>
      </c>
      <c r="P441" s="510" t="str">
        <f>IF(Tabla1[[#This Row],[Descripción]]="","",_xlfn.XLOOKUP(Tabla1[[#This Row],[Descripción]],Tabla10[Descripción],Tabla10[CODIGO PRESUPUESTARIO],0))</f>
        <v/>
      </c>
      <c r="Q441" s="511"/>
      <c r="R441" s="511" t="str">
        <f>IF(Tabla1[[#This Row],[Insumos]]="","",_xlfn.XLOOKUP(Tabla1[[#This Row],[Insumos]],Tabla10[Insumo],Tabla10[InsumoAbrev],"",0))</f>
        <v/>
      </c>
    </row>
    <row r="442" spans="2:18" x14ac:dyDescent="0.25">
      <c r="B442" s="191" t="str">
        <f>IF('Formulario PPGR3'!$G442="","",CONCATENATE('Formulario PPGR3'!$C442,".",'Formulario PPGR3'!$D442,".",'Formulario PPGR3'!$E442,".",'Formulario PPGR3'!$F442))</f>
        <v/>
      </c>
      <c r="C442" s="191" t="str">
        <f>IF('Formulario PPGR3'!$G442="","",'Formulario PPGR1'!#REF!)</f>
        <v/>
      </c>
      <c r="D442" s="191" t="str">
        <f>IF('Formulario PPGR3'!$G442="","",'Formulario PPGR1'!#REF!)</f>
        <v/>
      </c>
      <c r="E442" s="191" t="str">
        <f>IF('Formulario PPGR3'!$G442="","",'Formulario PPGR1'!#REF!)</f>
        <v/>
      </c>
      <c r="F442" s="191" t="str">
        <f>IF('Formulario PPGR3'!$G442="","",'Formulario PPGR1'!#REF!)</f>
        <v/>
      </c>
      <c r="G442" s="190"/>
      <c r="H442" s="507" t="str" cm="1">
        <f t="array" ref="H442">IF(Tabla1[[#This Row],[Código_Actividad]]="","",_xlfn.XLOOKUP(Tabla1[[#This Row],[Código_Actividad]],CodigoActividad,Tabla2[Actividades Programables Presupuestables],"",0))</f>
        <v/>
      </c>
      <c r="I442" s="508" t="str">
        <f>IFERROR(VLOOKUP('Formulario PPGR3'!$G442,'Formulario PPGR2'!$H$19:$V$286,15,FALSE),"")</f>
        <v/>
      </c>
      <c r="J442" s="513"/>
      <c r="K442" s="512"/>
      <c r="L442" s="509" t="str">
        <f>IF(Tabla1[[#This Row],[Descripción]]="","",_xlfn.XLOOKUP(Tabla1[[#This Row],[Descripción]],Tabla10[Descripción],Tabla10[Unidad de Medida],"",0))</f>
        <v/>
      </c>
      <c r="M442" s="299"/>
      <c r="N442" s="525" t="str">
        <f>IF(Tabla1[[#This Row],[Descripción]]="","",_xlfn.XLOOKUP(Tabla1[[#This Row],[Descripción]],Tabla10[Descripción],Tabla10[Precio Unitario],0))</f>
        <v/>
      </c>
      <c r="O442" s="525" t="str">
        <f>IF(Tabla1[[#This Row],[Cantidad de Insumos]]="","",Tabla1[[#This Row],[Precio Unitario]]*Tabla1[[#This Row],[Cantidad de Insumos]])</f>
        <v/>
      </c>
      <c r="P442" s="510" t="str">
        <f>IF(Tabla1[[#This Row],[Descripción]]="","",_xlfn.XLOOKUP(Tabla1[[#This Row],[Descripción]],Tabla10[Descripción],Tabla10[CODIGO PRESUPUESTARIO],0))</f>
        <v/>
      </c>
      <c r="Q442" s="511"/>
      <c r="R442" s="511" t="str">
        <f>IF(Tabla1[[#This Row],[Insumos]]="","",_xlfn.XLOOKUP(Tabla1[[#This Row],[Insumos]],Tabla10[Insumo],Tabla10[InsumoAbrev],"",0))</f>
        <v/>
      </c>
    </row>
    <row r="443" spans="2:18" x14ac:dyDescent="0.25">
      <c r="B443" s="191" t="str">
        <f>IF('Formulario PPGR3'!$G443="","",CONCATENATE('Formulario PPGR3'!$C443,".",'Formulario PPGR3'!$D443,".",'Formulario PPGR3'!$E443,".",'Formulario PPGR3'!$F443))</f>
        <v/>
      </c>
      <c r="C443" s="191" t="str">
        <f>IF('Formulario PPGR3'!$G443="","",'Formulario PPGR1'!#REF!)</f>
        <v/>
      </c>
      <c r="D443" s="191" t="str">
        <f>IF('Formulario PPGR3'!$G443="","",'Formulario PPGR1'!#REF!)</f>
        <v/>
      </c>
      <c r="E443" s="191" t="str">
        <f>IF('Formulario PPGR3'!$G443="","",'Formulario PPGR1'!#REF!)</f>
        <v/>
      </c>
      <c r="F443" s="191" t="str">
        <f>IF('Formulario PPGR3'!$G443="","",'Formulario PPGR1'!#REF!)</f>
        <v/>
      </c>
      <c r="G443" s="190"/>
      <c r="H443" s="507" t="str" cm="1">
        <f t="array" ref="H443">IF(Tabla1[[#This Row],[Código_Actividad]]="","",_xlfn.XLOOKUP(Tabla1[[#This Row],[Código_Actividad]],CodigoActividad,Tabla2[Actividades Programables Presupuestables],"",0))</f>
        <v/>
      </c>
      <c r="I443" s="508" t="str">
        <f>IFERROR(VLOOKUP('Formulario PPGR3'!$G443,'Formulario PPGR2'!$H$19:$V$286,15,FALSE),"")</f>
        <v/>
      </c>
      <c r="J443" s="513"/>
      <c r="K443" s="512"/>
      <c r="L443" s="509" t="str">
        <f>IF(Tabla1[[#This Row],[Descripción]]="","",_xlfn.XLOOKUP(Tabla1[[#This Row],[Descripción]],Tabla10[Descripción],Tabla10[Unidad de Medida],"",0))</f>
        <v/>
      </c>
      <c r="M443" s="299"/>
      <c r="N443" s="525" t="str">
        <f>IF(Tabla1[[#This Row],[Descripción]]="","",_xlfn.XLOOKUP(Tabla1[[#This Row],[Descripción]],Tabla10[Descripción],Tabla10[Precio Unitario],0))</f>
        <v/>
      </c>
      <c r="O443" s="525" t="str">
        <f>IF(Tabla1[[#This Row],[Cantidad de Insumos]]="","",Tabla1[[#This Row],[Precio Unitario]]*Tabla1[[#This Row],[Cantidad de Insumos]])</f>
        <v/>
      </c>
      <c r="P443" s="510" t="str">
        <f>IF(Tabla1[[#This Row],[Descripción]]="","",_xlfn.XLOOKUP(Tabla1[[#This Row],[Descripción]],Tabla10[Descripción],Tabla10[CODIGO PRESUPUESTARIO],0))</f>
        <v/>
      </c>
      <c r="Q443" s="511"/>
      <c r="R443" s="511" t="str">
        <f>IF(Tabla1[[#This Row],[Insumos]]="","",_xlfn.XLOOKUP(Tabla1[[#This Row],[Insumos]],Tabla10[Insumo],Tabla10[InsumoAbrev],"",0))</f>
        <v/>
      </c>
    </row>
    <row r="444" spans="2:18" x14ac:dyDescent="0.25">
      <c r="B444" s="191" t="str">
        <f>IF('Formulario PPGR3'!$G444="","",CONCATENATE('Formulario PPGR3'!$C444,".",'Formulario PPGR3'!$D444,".",'Formulario PPGR3'!$E444,".",'Formulario PPGR3'!$F444))</f>
        <v/>
      </c>
      <c r="C444" s="191" t="str">
        <f>IF('Formulario PPGR3'!$G444="","",'Formulario PPGR1'!#REF!)</f>
        <v/>
      </c>
      <c r="D444" s="191" t="str">
        <f>IF('Formulario PPGR3'!$G444="","",'Formulario PPGR1'!#REF!)</f>
        <v/>
      </c>
      <c r="E444" s="191" t="str">
        <f>IF('Formulario PPGR3'!$G444="","",'Formulario PPGR1'!#REF!)</f>
        <v/>
      </c>
      <c r="F444" s="191" t="str">
        <f>IF('Formulario PPGR3'!$G444="","",'Formulario PPGR1'!#REF!)</f>
        <v/>
      </c>
      <c r="G444" s="190"/>
      <c r="H444" s="507" t="str" cm="1">
        <f t="array" ref="H444">IF(Tabla1[[#This Row],[Código_Actividad]]="","",_xlfn.XLOOKUP(Tabla1[[#This Row],[Código_Actividad]],CodigoActividad,Tabla2[Actividades Programables Presupuestables],"",0))</f>
        <v/>
      </c>
      <c r="I444" s="508" t="str">
        <f>IFERROR(VLOOKUP('Formulario PPGR3'!$G444,'Formulario PPGR2'!$H$19:$V$286,15,FALSE),"")</f>
        <v/>
      </c>
      <c r="J444" s="513"/>
      <c r="K444" s="512"/>
      <c r="L444" s="509" t="str">
        <f>IF(Tabla1[[#This Row],[Descripción]]="","",_xlfn.XLOOKUP(Tabla1[[#This Row],[Descripción]],Tabla10[Descripción],Tabla10[Unidad de Medida],"",0))</f>
        <v/>
      </c>
      <c r="M444" s="299"/>
      <c r="N444" s="525" t="str">
        <f>IF(Tabla1[[#This Row],[Descripción]]="","",_xlfn.XLOOKUP(Tabla1[[#This Row],[Descripción]],Tabla10[Descripción],Tabla10[Precio Unitario],0))</f>
        <v/>
      </c>
      <c r="O444" s="525" t="str">
        <f>IF(Tabla1[[#This Row],[Cantidad de Insumos]]="","",Tabla1[[#This Row],[Precio Unitario]]*Tabla1[[#This Row],[Cantidad de Insumos]])</f>
        <v/>
      </c>
      <c r="P444" s="510" t="str">
        <f>IF(Tabla1[[#This Row],[Descripción]]="","",_xlfn.XLOOKUP(Tabla1[[#This Row],[Descripción]],Tabla10[Descripción],Tabla10[CODIGO PRESUPUESTARIO],0))</f>
        <v/>
      </c>
      <c r="Q444" s="511"/>
      <c r="R444" s="511" t="str">
        <f>IF(Tabla1[[#This Row],[Insumos]]="","",_xlfn.XLOOKUP(Tabla1[[#This Row],[Insumos]],Tabla10[Insumo],Tabla10[InsumoAbrev],"",0))</f>
        <v/>
      </c>
    </row>
    <row r="445" spans="2:18" x14ac:dyDescent="0.25">
      <c r="B445" s="191" t="str">
        <f>IF('Formulario PPGR3'!$G445="","",CONCATENATE('Formulario PPGR3'!$C445,".",'Formulario PPGR3'!$D445,".",'Formulario PPGR3'!$E445,".",'Formulario PPGR3'!$F445))</f>
        <v/>
      </c>
      <c r="C445" s="191" t="str">
        <f>IF('Formulario PPGR3'!$G445="","",'Formulario PPGR1'!#REF!)</f>
        <v/>
      </c>
      <c r="D445" s="191" t="str">
        <f>IF('Formulario PPGR3'!$G445="","",'Formulario PPGR1'!#REF!)</f>
        <v/>
      </c>
      <c r="E445" s="191" t="str">
        <f>IF('Formulario PPGR3'!$G445="","",'Formulario PPGR1'!#REF!)</f>
        <v/>
      </c>
      <c r="F445" s="191" t="str">
        <f>IF('Formulario PPGR3'!$G445="","",'Formulario PPGR1'!#REF!)</f>
        <v/>
      </c>
      <c r="G445" s="190"/>
      <c r="H445" s="507" t="str" cm="1">
        <f t="array" ref="H445">IF(Tabla1[[#This Row],[Código_Actividad]]="","",_xlfn.XLOOKUP(Tabla1[[#This Row],[Código_Actividad]],CodigoActividad,Tabla2[Actividades Programables Presupuestables],"",0))</f>
        <v/>
      </c>
      <c r="I445" s="508" t="str">
        <f>IFERROR(VLOOKUP('Formulario PPGR3'!$G445,'Formulario PPGR2'!$H$19:$V$286,15,FALSE),"")</f>
        <v/>
      </c>
      <c r="J445" s="513"/>
      <c r="K445" s="512"/>
      <c r="L445" s="509" t="str">
        <f>IF(Tabla1[[#This Row],[Descripción]]="","",_xlfn.XLOOKUP(Tabla1[[#This Row],[Descripción]],Tabla10[Descripción],Tabla10[Unidad de Medida],"",0))</f>
        <v/>
      </c>
      <c r="M445" s="299"/>
      <c r="N445" s="525" t="str">
        <f>IF(Tabla1[[#This Row],[Descripción]]="","",_xlfn.XLOOKUP(Tabla1[[#This Row],[Descripción]],Tabla10[Descripción],Tabla10[Precio Unitario],0))</f>
        <v/>
      </c>
      <c r="O445" s="525" t="str">
        <f>IF(Tabla1[[#This Row],[Cantidad de Insumos]]="","",Tabla1[[#This Row],[Precio Unitario]]*Tabla1[[#This Row],[Cantidad de Insumos]])</f>
        <v/>
      </c>
      <c r="P445" s="510" t="str">
        <f>IF(Tabla1[[#This Row],[Descripción]]="","",_xlfn.XLOOKUP(Tabla1[[#This Row],[Descripción]],Tabla10[Descripción],Tabla10[CODIGO PRESUPUESTARIO],0))</f>
        <v/>
      </c>
      <c r="Q445" s="511"/>
      <c r="R445" s="511" t="str">
        <f>IF(Tabla1[[#This Row],[Insumos]]="","",_xlfn.XLOOKUP(Tabla1[[#This Row],[Insumos]],Tabla10[Insumo],Tabla10[InsumoAbrev],"",0))</f>
        <v/>
      </c>
    </row>
    <row r="446" spans="2:18" x14ac:dyDescent="0.25">
      <c r="B446" s="191" t="str">
        <f>IF('Formulario PPGR3'!$G446="","",CONCATENATE('Formulario PPGR3'!$C446,".",'Formulario PPGR3'!$D446,".",'Formulario PPGR3'!$E446,".",'Formulario PPGR3'!$F446))</f>
        <v/>
      </c>
      <c r="C446" s="191" t="str">
        <f>IF('Formulario PPGR3'!$G446="","",'Formulario PPGR1'!#REF!)</f>
        <v/>
      </c>
      <c r="D446" s="191" t="str">
        <f>IF('Formulario PPGR3'!$G446="","",'Formulario PPGR1'!#REF!)</f>
        <v/>
      </c>
      <c r="E446" s="191" t="str">
        <f>IF('Formulario PPGR3'!$G446="","",'Formulario PPGR1'!#REF!)</f>
        <v/>
      </c>
      <c r="F446" s="191" t="str">
        <f>IF('Formulario PPGR3'!$G446="","",'Formulario PPGR1'!#REF!)</f>
        <v/>
      </c>
      <c r="G446" s="190"/>
      <c r="H446" s="507" t="str" cm="1">
        <f t="array" ref="H446">IF(Tabla1[[#This Row],[Código_Actividad]]="","",_xlfn.XLOOKUP(Tabla1[[#This Row],[Código_Actividad]],CodigoActividad,Tabla2[Actividades Programables Presupuestables],"",0))</f>
        <v/>
      </c>
      <c r="I446" s="508" t="str">
        <f>IFERROR(VLOOKUP('Formulario PPGR3'!$G446,'Formulario PPGR2'!$H$19:$V$286,15,FALSE),"")</f>
        <v/>
      </c>
      <c r="J446" s="513"/>
      <c r="K446" s="512"/>
      <c r="L446" s="509" t="str">
        <f>IF(Tabla1[[#This Row],[Descripción]]="","",_xlfn.XLOOKUP(Tabla1[[#This Row],[Descripción]],Tabla10[Descripción],Tabla10[Unidad de Medida],"",0))</f>
        <v/>
      </c>
      <c r="M446" s="299"/>
      <c r="N446" s="525" t="str">
        <f>IF(Tabla1[[#This Row],[Descripción]]="","",_xlfn.XLOOKUP(Tabla1[[#This Row],[Descripción]],Tabla10[Descripción],Tabla10[Precio Unitario],0))</f>
        <v/>
      </c>
      <c r="O446" s="525" t="str">
        <f>IF(Tabla1[[#This Row],[Cantidad de Insumos]]="","",Tabla1[[#This Row],[Precio Unitario]]*Tabla1[[#This Row],[Cantidad de Insumos]])</f>
        <v/>
      </c>
      <c r="P446" s="510" t="str">
        <f>IF(Tabla1[[#This Row],[Descripción]]="","",_xlfn.XLOOKUP(Tabla1[[#This Row],[Descripción]],Tabla10[Descripción],Tabla10[CODIGO PRESUPUESTARIO],0))</f>
        <v/>
      </c>
      <c r="Q446" s="511"/>
      <c r="R446" s="511" t="str">
        <f>IF(Tabla1[[#This Row],[Insumos]]="","",_xlfn.XLOOKUP(Tabla1[[#This Row],[Insumos]],Tabla10[Insumo],Tabla10[InsumoAbrev],"",0))</f>
        <v/>
      </c>
    </row>
    <row r="447" spans="2:18" x14ac:dyDescent="0.25">
      <c r="B447" s="191" t="str">
        <f>IF('Formulario PPGR3'!$G447="","",CONCATENATE('Formulario PPGR3'!$C447,".",'Formulario PPGR3'!$D447,".",'Formulario PPGR3'!$E447,".",'Formulario PPGR3'!$F447))</f>
        <v/>
      </c>
      <c r="C447" s="191" t="str">
        <f>IF('Formulario PPGR3'!$G447="","",'Formulario PPGR1'!#REF!)</f>
        <v/>
      </c>
      <c r="D447" s="191" t="str">
        <f>IF('Formulario PPGR3'!$G447="","",'Formulario PPGR1'!#REF!)</f>
        <v/>
      </c>
      <c r="E447" s="191" t="str">
        <f>IF('Formulario PPGR3'!$G447="","",'Formulario PPGR1'!#REF!)</f>
        <v/>
      </c>
      <c r="F447" s="191" t="str">
        <f>IF('Formulario PPGR3'!$G447="","",'Formulario PPGR1'!#REF!)</f>
        <v/>
      </c>
      <c r="G447" s="190"/>
      <c r="H447" s="507" t="str" cm="1">
        <f t="array" ref="H447">IF(Tabla1[[#This Row],[Código_Actividad]]="","",_xlfn.XLOOKUP(Tabla1[[#This Row],[Código_Actividad]],CodigoActividad,Tabla2[Actividades Programables Presupuestables],"",0))</f>
        <v/>
      </c>
      <c r="I447" s="508" t="str">
        <f>IFERROR(VLOOKUP('Formulario PPGR3'!$G447,'Formulario PPGR2'!$H$19:$V$286,15,FALSE),"")</f>
        <v/>
      </c>
      <c r="J447" s="513"/>
      <c r="K447" s="512"/>
      <c r="L447" s="509" t="str">
        <f>IF(Tabla1[[#This Row],[Descripción]]="","",_xlfn.XLOOKUP(Tabla1[[#This Row],[Descripción]],Tabla10[Descripción],Tabla10[Unidad de Medida],"",0))</f>
        <v/>
      </c>
      <c r="M447" s="299"/>
      <c r="N447" s="525" t="str">
        <f>IF(Tabla1[[#This Row],[Descripción]]="","",_xlfn.XLOOKUP(Tabla1[[#This Row],[Descripción]],Tabla10[Descripción],Tabla10[Precio Unitario],0))</f>
        <v/>
      </c>
      <c r="O447" s="525" t="str">
        <f>IF(Tabla1[[#This Row],[Cantidad de Insumos]]="","",Tabla1[[#This Row],[Precio Unitario]]*Tabla1[[#This Row],[Cantidad de Insumos]])</f>
        <v/>
      </c>
      <c r="P447" s="510" t="str">
        <f>IF(Tabla1[[#This Row],[Descripción]]="","",_xlfn.XLOOKUP(Tabla1[[#This Row],[Descripción]],Tabla10[Descripción],Tabla10[CODIGO PRESUPUESTARIO],0))</f>
        <v/>
      </c>
      <c r="Q447" s="511"/>
      <c r="R447" s="511" t="str">
        <f>IF(Tabla1[[#This Row],[Insumos]]="","",_xlfn.XLOOKUP(Tabla1[[#This Row],[Insumos]],Tabla10[Insumo],Tabla10[InsumoAbrev],"",0))</f>
        <v/>
      </c>
    </row>
    <row r="448" spans="2:18" x14ac:dyDescent="0.25">
      <c r="B448" s="191" t="str">
        <f>IF('Formulario PPGR3'!$G448="","",CONCATENATE('Formulario PPGR3'!$C448,".",'Formulario PPGR3'!$D448,".",'Formulario PPGR3'!$E448,".",'Formulario PPGR3'!$F448))</f>
        <v/>
      </c>
      <c r="C448" s="191" t="str">
        <f>IF('Formulario PPGR3'!$G448="","",'Formulario PPGR1'!#REF!)</f>
        <v/>
      </c>
      <c r="D448" s="191" t="str">
        <f>IF('Formulario PPGR3'!$G448="","",'Formulario PPGR1'!#REF!)</f>
        <v/>
      </c>
      <c r="E448" s="191" t="str">
        <f>IF('Formulario PPGR3'!$G448="","",'Formulario PPGR1'!#REF!)</f>
        <v/>
      </c>
      <c r="F448" s="191" t="str">
        <f>IF('Formulario PPGR3'!$G448="","",'Formulario PPGR1'!#REF!)</f>
        <v/>
      </c>
      <c r="G448" s="190"/>
      <c r="H448" s="507" t="str" cm="1">
        <f t="array" ref="H448">IF(Tabla1[[#This Row],[Código_Actividad]]="","",_xlfn.XLOOKUP(Tabla1[[#This Row],[Código_Actividad]],CodigoActividad,Tabla2[Actividades Programables Presupuestables],"",0))</f>
        <v/>
      </c>
      <c r="I448" s="508" t="str">
        <f>IFERROR(VLOOKUP('Formulario PPGR3'!$G448,'Formulario PPGR2'!$H$19:$V$286,15,FALSE),"")</f>
        <v/>
      </c>
      <c r="J448" s="513"/>
      <c r="K448" s="512"/>
      <c r="L448" s="509" t="str">
        <f>IF(Tabla1[[#This Row],[Descripción]]="","",_xlfn.XLOOKUP(Tabla1[[#This Row],[Descripción]],Tabla10[Descripción],Tabla10[Unidad de Medida],"",0))</f>
        <v/>
      </c>
      <c r="M448" s="299"/>
      <c r="N448" s="525" t="str">
        <f>IF(Tabla1[[#This Row],[Descripción]]="","",_xlfn.XLOOKUP(Tabla1[[#This Row],[Descripción]],Tabla10[Descripción],Tabla10[Precio Unitario],0))</f>
        <v/>
      </c>
      <c r="O448" s="525" t="str">
        <f>IF(Tabla1[[#This Row],[Cantidad de Insumos]]="","",Tabla1[[#This Row],[Precio Unitario]]*Tabla1[[#This Row],[Cantidad de Insumos]])</f>
        <v/>
      </c>
      <c r="P448" s="510" t="str">
        <f>IF(Tabla1[[#This Row],[Descripción]]="","",_xlfn.XLOOKUP(Tabla1[[#This Row],[Descripción]],Tabla10[Descripción],Tabla10[CODIGO PRESUPUESTARIO],0))</f>
        <v/>
      </c>
      <c r="Q448" s="511"/>
      <c r="R448" s="511" t="str">
        <f>IF(Tabla1[[#This Row],[Insumos]]="","",_xlfn.XLOOKUP(Tabla1[[#This Row],[Insumos]],Tabla10[Insumo],Tabla10[InsumoAbrev],"",0))</f>
        <v/>
      </c>
    </row>
    <row r="449" spans="2:18" x14ac:dyDescent="0.25">
      <c r="B449" s="191" t="str">
        <f>IF('Formulario PPGR3'!$G449="","",CONCATENATE('Formulario PPGR3'!$C449,".",'Formulario PPGR3'!$D449,".",'Formulario PPGR3'!$E449,".",'Formulario PPGR3'!$F449))</f>
        <v/>
      </c>
      <c r="C449" s="191" t="str">
        <f>IF('Formulario PPGR3'!$G449="","",'Formulario PPGR1'!#REF!)</f>
        <v/>
      </c>
      <c r="D449" s="191" t="str">
        <f>IF('Formulario PPGR3'!$G449="","",'Formulario PPGR1'!#REF!)</f>
        <v/>
      </c>
      <c r="E449" s="191" t="str">
        <f>IF('Formulario PPGR3'!$G449="","",'Formulario PPGR1'!#REF!)</f>
        <v/>
      </c>
      <c r="F449" s="191" t="str">
        <f>IF('Formulario PPGR3'!$G449="","",'Formulario PPGR1'!#REF!)</f>
        <v/>
      </c>
      <c r="G449" s="190"/>
      <c r="H449" s="507" t="str" cm="1">
        <f t="array" ref="H449">IF(Tabla1[[#This Row],[Código_Actividad]]="","",_xlfn.XLOOKUP(Tabla1[[#This Row],[Código_Actividad]],CodigoActividad,Tabla2[Actividades Programables Presupuestables],"",0))</f>
        <v/>
      </c>
      <c r="I449" s="508" t="str">
        <f>IFERROR(VLOOKUP('Formulario PPGR3'!$G449,'Formulario PPGR2'!$H$19:$V$286,15,FALSE),"")</f>
        <v/>
      </c>
      <c r="J449" s="513"/>
      <c r="K449" s="512"/>
      <c r="L449" s="509" t="str">
        <f>IF(Tabla1[[#This Row],[Descripción]]="","",_xlfn.XLOOKUP(Tabla1[[#This Row],[Descripción]],Tabla10[Descripción],Tabla10[Unidad de Medida],"",0))</f>
        <v/>
      </c>
      <c r="M449" s="299"/>
      <c r="N449" s="525" t="str">
        <f>IF(Tabla1[[#This Row],[Descripción]]="","",_xlfn.XLOOKUP(Tabla1[[#This Row],[Descripción]],Tabla10[Descripción],Tabla10[Precio Unitario],0))</f>
        <v/>
      </c>
      <c r="O449" s="525" t="str">
        <f>IF(Tabla1[[#This Row],[Cantidad de Insumos]]="","",Tabla1[[#This Row],[Precio Unitario]]*Tabla1[[#This Row],[Cantidad de Insumos]])</f>
        <v/>
      </c>
      <c r="P449" s="510" t="str">
        <f>IF(Tabla1[[#This Row],[Descripción]]="","",_xlfn.XLOOKUP(Tabla1[[#This Row],[Descripción]],Tabla10[Descripción],Tabla10[CODIGO PRESUPUESTARIO],0))</f>
        <v/>
      </c>
      <c r="Q449" s="511"/>
      <c r="R449" s="511" t="str">
        <f>IF(Tabla1[[#This Row],[Insumos]]="","",_xlfn.XLOOKUP(Tabla1[[#This Row],[Insumos]],Tabla10[Insumo],Tabla10[InsumoAbrev],"",0))</f>
        <v/>
      </c>
    </row>
    <row r="450" spans="2:18" x14ac:dyDescent="0.25">
      <c r="B450" s="191" t="str">
        <f>IF('Formulario PPGR3'!$G450="","",CONCATENATE('Formulario PPGR3'!$C450,".",'Formulario PPGR3'!$D450,".",'Formulario PPGR3'!$E450,".",'Formulario PPGR3'!$F450))</f>
        <v/>
      </c>
      <c r="C450" s="191" t="str">
        <f>IF('Formulario PPGR3'!$G450="","",'Formulario PPGR1'!#REF!)</f>
        <v/>
      </c>
      <c r="D450" s="191" t="str">
        <f>IF('Formulario PPGR3'!$G450="","",'Formulario PPGR1'!#REF!)</f>
        <v/>
      </c>
      <c r="E450" s="191" t="str">
        <f>IF('Formulario PPGR3'!$G450="","",'Formulario PPGR1'!#REF!)</f>
        <v/>
      </c>
      <c r="F450" s="191" t="str">
        <f>IF('Formulario PPGR3'!$G450="","",'Formulario PPGR1'!#REF!)</f>
        <v/>
      </c>
      <c r="G450" s="190"/>
      <c r="H450" s="507" t="str" cm="1">
        <f t="array" ref="H450">IF(Tabla1[[#This Row],[Código_Actividad]]="","",_xlfn.XLOOKUP(Tabla1[[#This Row],[Código_Actividad]],CodigoActividad,Tabla2[Actividades Programables Presupuestables],"",0))</f>
        <v/>
      </c>
      <c r="I450" s="508" t="str">
        <f>IFERROR(VLOOKUP('Formulario PPGR3'!$G450,'Formulario PPGR2'!$H$19:$V$286,15,FALSE),"")</f>
        <v/>
      </c>
      <c r="J450" s="513"/>
      <c r="K450" s="512"/>
      <c r="L450" s="509" t="str">
        <f>IF(Tabla1[[#This Row],[Descripción]]="","",_xlfn.XLOOKUP(Tabla1[[#This Row],[Descripción]],Tabla10[Descripción],Tabla10[Unidad de Medida],"",0))</f>
        <v/>
      </c>
      <c r="M450" s="299"/>
      <c r="N450" s="525" t="str">
        <f>IF(Tabla1[[#This Row],[Descripción]]="","",_xlfn.XLOOKUP(Tabla1[[#This Row],[Descripción]],Tabla10[Descripción],Tabla10[Precio Unitario],0))</f>
        <v/>
      </c>
      <c r="O450" s="525" t="str">
        <f>IF(Tabla1[[#This Row],[Cantidad de Insumos]]="","",Tabla1[[#This Row],[Precio Unitario]]*Tabla1[[#This Row],[Cantidad de Insumos]])</f>
        <v/>
      </c>
      <c r="P450" s="510" t="str">
        <f>IF(Tabla1[[#This Row],[Descripción]]="","",_xlfn.XLOOKUP(Tabla1[[#This Row],[Descripción]],Tabla10[Descripción],Tabla10[CODIGO PRESUPUESTARIO],0))</f>
        <v/>
      </c>
      <c r="Q450" s="511"/>
      <c r="R450" s="511" t="str">
        <f>IF(Tabla1[[#This Row],[Insumos]]="","",_xlfn.XLOOKUP(Tabla1[[#This Row],[Insumos]],Tabla10[Insumo],Tabla10[InsumoAbrev],"",0))</f>
        <v/>
      </c>
    </row>
    <row r="451" spans="2:18" x14ac:dyDescent="0.25">
      <c r="B451" s="191" t="str">
        <f>IF('Formulario PPGR3'!$G451="","",CONCATENATE('Formulario PPGR3'!$C451,".",'Formulario PPGR3'!$D451,".",'Formulario PPGR3'!$E451,".",'Formulario PPGR3'!$F451))</f>
        <v/>
      </c>
      <c r="C451" s="191" t="str">
        <f>IF('Formulario PPGR3'!$G451="","",'Formulario PPGR1'!#REF!)</f>
        <v/>
      </c>
      <c r="D451" s="191" t="str">
        <f>IF('Formulario PPGR3'!$G451="","",'Formulario PPGR1'!#REF!)</f>
        <v/>
      </c>
      <c r="E451" s="191" t="str">
        <f>IF('Formulario PPGR3'!$G451="","",'Formulario PPGR1'!#REF!)</f>
        <v/>
      </c>
      <c r="F451" s="191" t="str">
        <f>IF('Formulario PPGR3'!$G451="","",'Formulario PPGR1'!#REF!)</f>
        <v/>
      </c>
      <c r="G451" s="190"/>
      <c r="H451" s="507" t="str" cm="1">
        <f t="array" ref="H451">IF(Tabla1[[#This Row],[Código_Actividad]]="","",_xlfn.XLOOKUP(Tabla1[[#This Row],[Código_Actividad]],CodigoActividad,Tabla2[Actividades Programables Presupuestables],"",0))</f>
        <v/>
      </c>
      <c r="I451" s="508" t="str">
        <f>IFERROR(VLOOKUP('Formulario PPGR3'!$G451,'Formulario PPGR2'!$H$19:$V$286,15,FALSE),"")</f>
        <v/>
      </c>
      <c r="J451" s="513"/>
      <c r="K451" s="512"/>
      <c r="L451" s="509" t="str">
        <f>IF(Tabla1[[#This Row],[Descripción]]="","",_xlfn.XLOOKUP(Tabla1[[#This Row],[Descripción]],Tabla10[Descripción],Tabla10[Unidad de Medida],"",0))</f>
        <v/>
      </c>
      <c r="M451" s="299"/>
      <c r="N451" s="525" t="str">
        <f>IF(Tabla1[[#This Row],[Descripción]]="","",_xlfn.XLOOKUP(Tabla1[[#This Row],[Descripción]],Tabla10[Descripción],Tabla10[Precio Unitario],0))</f>
        <v/>
      </c>
      <c r="O451" s="525" t="str">
        <f>IF(Tabla1[[#This Row],[Cantidad de Insumos]]="","",Tabla1[[#This Row],[Precio Unitario]]*Tabla1[[#This Row],[Cantidad de Insumos]])</f>
        <v/>
      </c>
      <c r="P451" s="510" t="str">
        <f>IF(Tabla1[[#This Row],[Descripción]]="","",_xlfn.XLOOKUP(Tabla1[[#This Row],[Descripción]],Tabla10[Descripción],Tabla10[CODIGO PRESUPUESTARIO],0))</f>
        <v/>
      </c>
      <c r="Q451" s="511"/>
      <c r="R451" s="511" t="str">
        <f>IF(Tabla1[[#This Row],[Insumos]]="","",_xlfn.XLOOKUP(Tabla1[[#This Row],[Insumos]],Tabla10[Insumo],Tabla10[InsumoAbrev],"",0))</f>
        <v/>
      </c>
    </row>
    <row r="452" spans="2:18" x14ac:dyDescent="0.25">
      <c r="B452" s="191" t="str">
        <f>IF('Formulario PPGR3'!$G452="","",CONCATENATE('Formulario PPGR3'!$C452,".",'Formulario PPGR3'!$D452,".",'Formulario PPGR3'!$E452,".",'Formulario PPGR3'!$F452))</f>
        <v/>
      </c>
      <c r="C452" s="191" t="str">
        <f>IF('Formulario PPGR3'!$G452="","",'Formulario PPGR1'!#REF!)</f>
        <v/>
      </c>
      <c r="D452" s="191" t="str">
        <f>IF('Formulario PPGR3'!$G452="","",'Formulario PPGR1'!#REF!)</f>
        <v/>
      </c>
      <c r="E452" s="191" t="str">
        <f>IF('Formulario PPGR3'!$G452="","",'Formulario PPGR1'!#REF!)</f>
        <v/>
      </c>
      <c r="F452" s="191" t="str">
        <f>IF('Formulario PPGR3'!$G452="","",'Formulario PPGR1'!#REF!)</f>
        <v/>
      </c>
      <c r="G452" s="190"/>
      <c r="H452" s="507" t="str" cm="1">
        <f t="array" ref="H452">IF(Tabla1[[#This Row],[Código_Actividad]]="","",_xlfn.XLOOKUP(Tabla1[[#This Row],[Código_Actividad]],CodigoActividad,Tabla2[Actividades Programables Presupuestables],"",0))</f>
        <v/>
      </c>
      <c r="I452" s="508" t="str">
        <f>IFERROR(VLOOKUP('Formulario PPGR3'!$G452,'Formulario PPGR2'!$H$19:$V$286,15,FALSE),"")</f>
        <v/>
      </c>
      <c r="J452" s="513"/>
      <c r="K452" s="512"/>
      <c r="L452" s="509" t="str">
        <f>IF(Tabla1[[#This Row],[Descripción]]="","",_xlfn.XLOOKUP(Tabla1[[#This Row],[Descripción]],Tabla10[Descripción],Tabla10[Unidad de Medida],"",0))</f>
        <v/>
      </c>
      <c r="M452" s="299"/>
      <c r="N452" s="525" t="str">
        <f>IF(Tabla1[[#This Row],[Descripción]]="","",_xlfn.XLOOKUP(Tabla1[[#This Row],[Descripción]],Tabla10[Descripción],Tabla10[Precio Unitario],0))</f>
        <v/>
      </c>
      <c r="O452" s="525" t="str">
        <f>IF(Tabla1[[#This Row],[Cantidad de Insumos]]="","",Tabla1[[#This Row],[Precio Unitario]]*Tabla1[[#This Row],[Cantidad de Insumos]])</f>
        <v/>
      </c>
      <c r="P452" s="510" t="str">
        <f>IF(Tabla1[[#This Row],[Descripción]]="","",_xlfn.XLOOKUP(Tabla1[[#This Row],[Descripción]],Tabla10[Descripción],Tabla10[CODIGO PRESUPUESTARIO],0))</f>
        <v/>
      </c>
      <c r="Q452" s="511"/>
      <c r="R452" s="511" t="str">
        <f>IF(Tabla1[[#This Row],[Insumos]]="","",_xlfn.XLOOKUP(Tabla1[[#This Row],[Insumos]],Tabla10[Insumo],Tabla10[InsumoAbrev],"",0))</f>
        <v/>
      </c>
    </row>
    <row r="453" spans="2:18" x14ac:dyDescent="0.25">
      <c r="B453" s="191" t="str">
        <f>IF('Formulario PPGR3'!$G453="","",CONCATENATE('Formulario PPGR3'!$C453,".",'Formulario PPGR3'!$D453,".",'Formulario PPGR3'!$E453,".",'Formulario PPGR3'!$F453))</f>
        <v/>
      </c>
      <c r="C453" s="191" t="str">
        <f>IF('Formulario PPGR3'!$G453="","",'Formulario PPGR1'!#REF!)</f>
        <v/>
      </c>
      <c r="D453" s="191" t="str">
        <f>IF('Formulario PPGR3'!$G453="","",'Formulario PPGR1'!#REF!)</f>
        <v/>
      </c>
      <c r="E453" s="191" t="str">
        <f>IF('Formulario PPGR3'!$G453="","",'Formulario PPGR1'!#REF!)</f>
        <v/>
      </c>
      <c r="F453" s="191" t="str">
        <f>IF('Formulario PPGR3'!$G453="","",'Formulario PPGR1'!#REF!)</f>
        <v/>
      </c>
      <c r="G453" s="190"/>
      <c r="H453" s="507" t="str" cm="1">
        <f t="array" ref="H453">IF(Tabla1[[#This Row],[Código_Actividad]]="","",_xlfn.XLOOKUP(Tabla1[[#This Row],[Código_Actividad]],CodigoActividad,Tabla2[Actividades Programables Presupuestables],"",0))</f>
        <v/>
      </c>
      <c r="I453" s="508" t="str">
        <f>IFERROR(VLOOKUP('Formulario PPGR3'!$G453,'Formulario PPGR2'!$H$19:$V$286,15,FALSE),"")</f>
        <v/>
      </c>
      <c r="J453" s="513"/>
      <c r="K453" s="512"/>
      <c r="L453" s="509" t="str">
        <f>IF(Tabla1[[#This Row],[Descripción]]="","",_xlfn.XLOOKUP(Tabla1[[#This Row],[Descripción]],Tabla10[Descripción],Tabla10[Unidad de Medida],"",0))</f>
        <v/>
      </c>
      <c r="M453" s="299"/>
      <c r="N453" s="525" t="str">
        <f>IF(Tabla1[[#This Row],[Descripción]]="","",_xlfn.XLOOKUP(Tabla1[[#This Row],[Descripción]],Tabla10[Descripción],Tabla10[Precio Unitario],0))</f>
        <v/>
      </c>
      <c r="O453" s="525" t="str">
        <f>IF(Tabla1[[#This Row],[Cantidad de Insumos]]="","",Tabla1[[#This Row],[Precio Unitario]]*Tabla1[[#This Row],[Cantidad de Insumos]])</f>
        <v/>
      </c>
      <c r="P453" s="510" t="str">
        <f>IF(Tabla1[[#This Row],[Descripción]]="","",_xlfn.XLOOKUP(Tabla1[[#This Row],[Descripción]],Tabla10[Descripción],Tabla10[CODIGO PRESUPUESTARIO],0))</f>
        <v/>
      </c>
      <c r="Q453" s="511"/>
      <c r="R453" s="511" t="str">
        <f>IF(Tabla1[[#This Row],[Insumos]]="","",_xlfn.XLOOKUP(Tabla1[[#This Row],[Insumos]],Tabla10[Insumo],Tabla10[InsumoAbrev],"",0))</f>
        <v/>
      </c>
    </row>
    <row r="454" spans="2:18" x14ac:dyDescent="0.25">
      <c r="B454" s="191" t="str">
        <f>IF('Formulario PPGR3'!$G454="","",CONCATENATE('Formulario PPGR3'!$C454,".",'Formulario PPGR3'!$D454,".",'Formulario PPGR3'!$E454,".",'Formulario PPGR3'!$F454))</f>
        <v/>
      </c>
      <c r="C454" s="191" t="str">
        <f>IF('Formulario PPGR3'!$G454="","",'Formulario PPGR1'!#REF!)</f>
        <v/>
      </c>
      <c r="D454" s="191" t="str">
        <f>IF('Formulario PPGR3'!$G454="","",'Formulario PPGR1'!#REF!)</f>
        <v/>
      </c>
      <c r="E454" s="191" t="str">
        <f>IF('Formulario PPGR3'!$G454="","",'Formulario PPGR1'!#REF!)</f>
        <v/>
      </c>
      <c r="F454" s="191" t="str">
        <f>IF('Formulario PPGR3'!$G454="","",'Formulario PPGR1'!#REF!)</f>
        <v/>
      </c>
      <c r="G454" s="190"/>
      <c r="H454" s="507" t="str" cm="1">
        <f t="array" ref="H454">IF(Tabla1[[#This Row],[Código_Actividad]]="","",_xlfn.XLOOKUP(Tabla1[[#This Row],[Código_Actividad]],CodigoActividad,Tabla2[Actividades Programables Presupuestables],"",0))</f>
        <v/>
      </c>
      <c r="I454" s="508" t="str">
        <f>IFERROR(VLOOKUP('Formulario PPGR3'!$G454,'Formulario PPGR2'!$H$19:$V$286,15,FALSE),"")</f>
        <v/>
      </c>
      <c r="J454" s="513"/>
      <c r="K454" s="512"/>
      <c r="L454" s="509" t="str">
        <f>IF(Tabla1[[#This Row],[Descripción]]="","",_xlfn.XLOOKUP(Tabla1[[#This Row],[Descripción]],Tabla10[Descripción],Tabla10[Unidad de Medida],"",0))</f>
        <v/>
      </c>
      <c r="M454" s="299"/>
      <c r="N454" s="525" t="str">
        <f>IF(Tabla1[[#This Row],[Descripción]]="","",_xlfn.XLOOKUP(Tabla1[[#This Row],[Descripción]],Tabla10[Descripción],Tabla10[Precio Unitario],0))</f>
        <v/>
      </c>
      <c r="O454" s="525" t="str">
        <f>IF(Tabla1[[#This Row],[Cantidad de Insumos]]="","",Tabla1[[#This Row],[Precio Unitario]]*Tabla1[[#This Row],[Cantidad de Insumos]])</f>
        <v/>
      </c>
      <c r="P454" s="510" t="str">
        <f>IF(Tabla1[[#This Row],[Descripción]]="","",_xlfn.XLOOKUP(Tabla1[[#This Row],[Descripción]],Tabla10[Descripción],Tabla10[CODIGO PRESUPUESTARIO],0))</f>
        <v/>
      </c>
      <c r="Q454" s="511"/>
      <c r="R454" s="511" t="str">
        <f>IF(Tabla1[[#This Row],[Insumos]]="","",_xlfn.XLOOKUP(Tabla1[[#This Row],[Insumos]],Tabla10[Insumo],Tabla10[InsumoAbrev],"",0))</f>
        <v/>
      </c>
    </row>
    <row r="455" spans="2:18" x14ac:dyDescent="0.25">
      <c r="B455" s="191" t="str">
        <f>IF('Formulario PPGR3'!$G455="","",CONCATENATE('Formulario PPGR3'!$C455,".",'Formulario PPGR3'!$D455,".",'Formulario PPGR3'!$E455,".",'Formulario PPGR3'!$F455))</f>
        <v/>
      </c>
      <c r="C455" s="191" t="str">
        <f>IF('Formulario PPGR3'!$G455="","",'Formulario PPGR1'!#REF!)</f>
        <v/>
      </c>
      <c r="D455" s="191" t="str">
        <f>IF('Formulario PPGR3'!$G455="","",'Formulario PPGR1'!#REF!)</f>
        <v/>
      </c>
      <c r="E455" s="191" t="str">
        <f>IF('Formulario PPGR3'!$G455="","",'Formulario PPGR1'!#REF!)</f>
        <v/>
      </c>
      <c r="F455" s="191" t="str">
        <f>IF('Formulario PPGR3'!$G455="","",'Formulario PPGR1'!#REF!)</f>
        <v/>
      </c>
      <c r="G455" s="190"/>
      <c r="H455" s="507" t="str" cm="1">
        <f t="array" ref="H455">IF(Tabla1[[#This Row],[Código_Actividad]]="","",_xlfn.XLOOKUP(Tabla1[[#This Row],[Código_Actividad]],CodigoActividad,Tabla2[Actividades Programables Presupuestables],"",0))</f>
        <v/>
      </c>
      <c r="I455" s="508" t="str">
        <f>IFERROR(VLOOKUP('Formulario PPGR3'!$G455,'Formulario PPGR2'!$H$19:$V$286,15,FALSE),"")</f>
        <v/>
      </c>
      <c r="J455" s="513"/>
      <c r="K455" s="512"/>
      <c r="L455" s="509" t="str">
        <f>IF(Tabla1[[#This Row],[Descripción]]="","",_xlfn.XLOOKUP(Tabla1[[#This Row],[Descripción]],Tabla10[Descripción],Tabla10[Unidad de Medida],"",0))</f>
        <v/>
      </c>
      <c r="M455" s="299"/>
      <c r="N455" s="525" t="str">
        <f>IF(Tabla1[[#This Row],[Descripción]]="","",_xlfn.XLOOKUP(Tabla1[[#This Row],[Descripción]],Tabla10[Descripción],Tabla10[Precio Unitario],0))</f>
        <v/>
      </c>
      <c r="O455" s="525" t="str">
        <f>IF(Tabla1[[#This Row],[Cantidad de Insumos]]="","",Tabla1[[#This Row],[Precio Unitario]]*Tabla1[[#This Row],[Cantidad de Insumos]])</f>
        <v/>
      </c>
      <c r="P455" s="510" t="str">
        <f>IF(Tabla1[[#This Row],[Descripción]]="","",_xlfn.XLOOKUP(Tabla1[[#This Row],[Descripción]],Tabla10[Descripción],Tabla10[CODIGO PRESUPUESTARIO],0))</f>
        <v/>
      </c>
      <c r="Q455" s="511"/>
      <c r="R455" s="511" t="str">
        <f>IF(Tabla1[[#This Row],[Insumos]]="","",_xlfn.XLOOKUP(Tabla1[[#This Row],[Insumos]],Tabla10[Insumo],Tabla10[InsumoAbrev],"",0))</f>
        <v/>
      </c>
    </row>
    <row r="456" spans="2:18" x14ac:dyDescent="0.25">
      <c r="B456" s="191" t="str">
        <f>IF('Formulario PPGR3'!$G456="","",CONCATENATE('Formulario PPGR3'!$C456,".",'Formulario PPGR3'!$D456,".",'Formulario PPGR3'!$E456,".",'Formulario PPGR3'!$F456))</f>
        <v/>
      </c>
      <c r="C456" s="191" t="str">
        <f>IF('Formulario PPGR3'!$G456="","",'Formulario PPGR1'!#REF!)</f>
        <v/>
      </c>
      <c r="D456" s="191" t="str">
        <f>IF('Formulario PPGR3'!$G456="","",'Formulario PPGR1'!#REF!)</f>
        <v/>
      </c>
      <c r="E456" s="191" t="str">
        <f>IF('Formulario PPGR3'!$G456="","",'Formulario PPGR1'!#REF!)</f>
        <v/>
      </c>
      <c r="F456" s="191" t="str">
        <f>IF('Formulario PPGR3'!$G456="","",'Formulario PPGR1'!#REF!)</f>
        <v/>
      </c>
      <c r="G456" s="190"/>
      <c r="H456" s="507" t="str" cm="1">
        <f t="array" ref="H456">IF(Tabla1[[#This Row],[Código_Actividad]]="","",_xlfn.XLOOKUP(Tabla1[[#This Row],[Código_Actividad]],CodigoActividad,Tabla2[Actividades Programables Presupuestables],"",0))</f>
        <v/>
      </c>
      <c r="I456" s="508" t="str">
        <f>IFERROR(VLOOKUP('Formulario PPGR3'!$G456,'Formulario PPGR2'!$H$19:$V$286,15,FALSE),"")</f>
        <v/>
      </c>
      <c r="J456" s="513"/>
      <c r="K456" s="512"/>
      <c r="L456" s="509" t="str">
        <f>IF(Tabla1[[#This Row],[Descripción]]="","",_xlfn.XLOOKUP(Tabla1[[#This Row],[Descripción]],Tabla10[Descripción],Tabla10[Unidad de Medida],"",0))</f>
        <v/>
      </c>
      <c r="M456" s="299"/>
      <c r="N456" s="525" t="str">
        <f>IF(Tabla1[[#This Row],[Descripción]]="","",_xlfn.XLOOKUP(Tabla1[[#This Row],[Descripción]],Tabla10[Descripción],Tabla10[Precio Unitario],0))</f>
        <v/>
      </c>
      <c r="O456" s="525" t="str">
        <f>IF(Tabla1[[#This Row],[Cantidad de Insumos]]="","",Tabla1[[#This Row],[Precio Unitario]]*Tabla1[[#This Row],[Cantidad de Insumos]])</f>
        <v/>
      </c>
      <c r="P456" s="510" t="str">
        <f>IF(Tabla1[[#This Row],[Descripción]]="","",_xlfn.XLOOKUP(Tabla1[[#This Row],[Descripción]],Tabla10[Descripción],Tabla10[CODIGO PRESUPUESTARIO],0))</f>
        <v/>
      </c>
      <c r="Q456" s="511"/>
      <c r="R456" s="511" t="str">
        <f>IF(Tabla1[[#This Row],[Insumos]]="","",_xlfn.XLOOKUP(Tabla1[[#This Row],[Insumos]],Tabla10[Insumo],Tabla10[InsumoAbrev],"",0))</f>
        <v/>
      </c>
    </row>
    <row r="457" spans="2:18" x14ac:dyDescent="0.25">
      <c r="B457" s="191" t="str">
        <f>IF('Formulario PPGR3'!$G457="","",CONCATENATE('Formulario PPGR3'!$C457,".",'Formulario PPGR3'!$D457,".",'Formulario PPGR3'!$E457,".",'Formulario PPGR3'!$F457))</f>
        <v/>
      </c>
      <c r="C457" s="191" t="str">
        <f>IF('Formulario PPGR3'!$G457="","",'Formulario PPGR1'!#REF!)</f>
        <v/>
      </c>
      <c r="D457" s="191" t="str">
        <f>IF('Formulario PPGR3'!$G457="","",'Formulario PPGR1'!#REF!)</f>
        <v/>
      </c>
      <c r="E457" s="191" t="str">
        <f>IF('Formulario PPGR3'!$G457="","",'Formulario PPGR1'!#REF!)</f>
        <v/>
      </c>
      <c r="F457" s="191" t="str">
        <f>IF('Formulario PPGR3'!$G457="","",'Formulario PPGR1'!#REF!)</f>
        <v/>
      </c>
      <c r="G457" s="190"/>
      <c r="H457" s="507" t="str" cm="1">
        <f t="array" ref="H457">IF(Tabla1[[#This Row],[Código_Actividad]]="","",_xlfn.XLOOKUP(Tabla1[[#This Row],[Código_Actividad]],CodigoActividad,Tabla2[Actividades Programables Presupuestables],"",0))</f>
        <v/>
      </c>
      <c r="I457" s="508" t="str">
        <f>IFERROR(VLOOKUP('Formulario PPGR3'!$G457,'Formulario PPGR2'!$H$19:$V$286,15,FALSE),"")</f>
        <v/>
      </c>
      <c r="J457" s="513"/>
      <c r="K457" s="512"/>
      <c r="L457" s="509" t="str">
        <f>IF(Tabla1[[#This Row],[Descripción]]="","",_xlfn.XLOOKUP(Tabla1[[#This Row],[Descripción]],Tabla10[Descripción],Tabla10[Unidad de Medida],"",0))</f>
        <v/>
      </c>
      <c r="M457" s="299"/>
      <c r="N457" s="525" t="str">
        <f>IF(Tabla1[[#This Row],[Descripción]]="","",_xlfn.XLOOKUP(Tabla1[[#This Row],[Descripción]],Tabla10[Descripción],Tabla10[Precio Unitario],0))</f>
        <v/>
      </c>
      <c r="O457" s="525" t="str">
        <f>IF(Tabla1[[#This Row],[Cantidad de Insumos]]="","",Tabla1[[#This Row],[Precio Unitario]]*Tabla1[[#This Row],[Cantidad de Insumos]])</f>
        <v/>
      </c>
      <c r="P457" s="510" t="str">
        <f>IF(Tabla1[[#This Row],[Descripción]]="","",_xlfn.XLOOKUP(Tabla1[[#This Row],[Descripción]],Tabla10[Descripción],Tabla10[CODIGO PRESUPUESTARIO],0))</f>
        <v/>
      </c>
      <c r="Q457" s="511"/>
      <c r="R457" s="511" t="str">
        <f>IF(Tabla1[[#This Row],[Insumos]]="","",_xlfn.XLOOKUP(Tabla1[[#This Row],[Insumos]],Tabla10[Insumo],Tabla10[InsumoAbrev],"",0))</f>
        <v/>
      </c>
    </row>
    <row r="458" spans="2:18" x14ac:dyDescent="0.25">
      <c r="B458" s="191" t="str">
        <f>IF('Formulario PPGR3'!$G458="","",CONCATENATE('Formulario PPGR3'!$C458,".",'Formulario PPGR3'!$D458,".",'Formulario PPGR3'!$E458,".",'Formulario PPGR3'!$F458))</f>
        <v/>
      </c>
      <c r="C458" s="191" t="str">
        <f>IF('Formulario PPGR3'!$G458="","",'Formulario PPGR1'!#REF!)</f>
        <v/>
      </c>
      <c r="D458" s="191" t="str">
        <f>IF('Formulario PPGR3'!$G458="","",'Formulario PPGR1'!#REF!)</f>
        <v/>
      </c>
      <c r="E458" s="191" t="str">
        <f>IF('Formulario PPGR3'!$G458="","",'Formulario PPGR1'!#REF!)</f>
        <v/>
      </c>
      <c r="F458" s="191" t="str">
        <f>IF('Formulario PPGR3'!$G458="","",'Formulario PPGR1'!#REF!)</f>
        <v/>
      </c>
      <c r="G458" s="190"/>
      <c r="H458" s="507" t="str" cm="1">
        <f t="array" ref="H458">IF(Tabla1[[#This Row],[Código_Actividad]]="","",_xlfn.XLOOKUP(Tabla1[[#This Row],[Código_Actividad]],CodigoActividad,Tabla2[Actividades Programables Presupuestables],"",0))</f>
        <v/>
      </c>
      <c r="I458" s="508" t="str">
        <f>IFERROR(VLOOKUP('Formulario PPGR3'!$G458,'Formulario PPGR2'!$H$19:$V$286,15,FALSE),"")</f>
        <v/>
      </c>
      <c r="J458" s="513"/>
      <c r="K458" s="512"/>
      <c r="L458" s="509" t="str">
        <f>IF(Tabla1[[#This Row],[Descripción]]="","",_xlfn.XLOOKUP(Tabla1[[#This Row],[Descripción]],Tabla10[Descripción],Tabla10[Unidad de Medida],"",0))</f>
        <v/>
      </c>
      <c r="M458" s="299"/>
      <c r="N458" s="525" t="str">
        <f>IF(Tabla1[[#This Row],[Descripción]]="","",_xlfn.XLOOKUP(Tabla1[[#This Row],[Descripción]],Tabla10[Descripción],Tabla10[Precio Unitario],0))</f>
        <v/>
      </c>
      <c r="O458" s="525" t="str">
        <f>IF(Tabla1[[#This Row],[Cantidad de Insumos]]="","",Tabla1[[#This Row],[Precio Unitario]]*Tabla1[[#This Row],[Cantidad de Insumos]])</f>
        <v/>
      </c>
      <c r="P458" s="510" t="str">
        <f>IF(Tabla1[[#This Row],[Descripción]]="","",_xlfn.XLOOKUP(Tabla1[[#This Row],[Descripción]],Tabla10[Descripción],Tabla10[CODIGO PRESUPUESTARIO],0))</f>
        <v/>
      </c>
      <c r="Q458" s="511"/>
      <c r="R458" s="511" t="str">
        <f>IF(Tabla1[[#This Row],[Insumos]]="","",_xlfn.XLOOKUP(Tabla1[[#This Row],[Insumos]],Tabla10[Insumo],Tabla10[InsumoAbrev],"",0))</f>
        <v/>
      </c>
    </row>
    <row r="459" spans="2:18" x14ac:dyDescent="0.25">
      <c r="B459" s="191" t="str">
        <f>IF('Formulario PPGR3'!$G459="","",CONCATENATE('Formulario PPGR3'!$C459,".",'Formulario PPGR3'!$D459,".",'Formulario PPGR3'!$E459,".",'Formulario PPGR3'!$F459))</f>
        <v/>
      </c>
      <c r="C459" s="191" t="str">
        <f>IF('Formulario PPGR3'!$G459="","",'Formulario PPGR1'!#REF!)</f>
        <v/>
      </c>
      <c r="D459" s="191" t="str">
        <f>IF('Formulario PPGR3'!$G459="","",'Formulario PPGR1'!#REF!)</f>
        <v/>
      </c>
      <c r="E459" s="191" t="str">
        <f>IF('Formulario PPGR3'!$G459="","",'Formulario PPGR1'!#REF!)</f>
        <v/>
      </c>
      <c r="F459" s="191" t="str">
        <f>IF('Formulario PPGR3'!$G459="","",'Formulario PPGR1'!#REF!)</f>
        <v/>
      </c>
      <c r="G459" s="190"/>
      <c r="H459" s="507" t="str" cm="1">
        <f t="array" ref="H459">IF(Tabla1[[#This Row],[Código_Actividad]]="","",_xlfn.XLOOKUP(Tabla1[[#This Row],[Código_Actividad]],CodigoActividad,Tabla2[Actividades Programables Presupuestables],"",0))</f>
        <v/>
      </c>
      <c r="I459" s="508" t="str">
        <f>IFERROR(VLOOKUP('Formulario PPGR3'!$G459,'Formulario PPGR2'!$H$19:$V$286,15,FALSE),"")</f>
        <v/>
      </c>
      <c r="J459" s="513"/>
      <c r="K459" s="512"/>
      <c r="L459" s="509" t="str">
        <f>IF(Tabla1[[#This Row],[Descripción]]="","",_xlfn.XLOOKUP(Tabla1[[#This Row],[Descripción]],Tabla10[Descripción],Tabla10[Unidad de Medida],"",0))</f>
        <v/>
      </c>
      <c r="M459" s="299"/>
      <c r="N459" s="525" t="str">
        <f>IF(Tabla1[[#This Row],[Descripción]]="","",_xlfn.XLOOKUP(Tabla1[[#This Row],[Descripción]],Tabla10[Descripción],Tabla10[Precio Unitario],0))</f>
        <v/>
      </c>
      <c r="O459" s="525" t="str">
        <f>IF(Tabla1[[#This Row],[Cantidad de Insumos]]="","",Tabla1[[#This Row],[Precio Unitario]]*Tabla1[[#This Row],[Cantidad de Insumos]])</f>
        <v/>
      </c>
      <c r="P459" s="510" t="str">
        <f>IF(Tabla1[[#This Row],[Descripción]]="","",_xlfn.XLOOKUP(Tabla1[[#This Row],[Descripción]],Tabla10[Descripción],Tabla10[CODIGO PRESUPUESTARIO],0))</f>
        <v/>
      </c>
      <c r="Q459" s="511"/>
      <c r="R459" s="511" t="str">
        <f>IF(Tabla1[[#This Row],[Insumos]]="","",_xlfn.XLOOKUP(Tabla1[[#This Row],[Insumos]],Tabla10[Insumo],Tabla10[InsumoAbrev],"",0))</f>
        <v/>
      </c>
    </row>
    <row r="460" spans="2:18" x14ac:dyDescent="0.25">
      <c r="B460" s="191" t="str">
        <f>IF('Formulario PPGR3'!$G460="","",CONCATENATE('Formulario PPGR3'!$C460,".",'Formulario PPGR3'!$D460,".",'Formulario PPGR3'!$E460,".",'Formulario PPGR3'!$F460))</f>
        <v/>
      </c>
      <c r="C460" s="191" t="str">
        <f>IF('Formulario PPGR3'!$G460="","",'Formulario PPGR1'!#REF!)</f>
        <v/>
      </c>
      <c r="D460" s="191" t="str">
        <f>IF('Formulario PPGR3'!$G460="","",'Formulario PPGR1'!#REF!)</f>
        <v/>
      </c>
      <c r="E460" s="191" t="str">
        <f>IF('Formulario PPGR3'!$G460="","",'Formulario PPGR1'!#REF!)</f>
        <v/>
      </c>
      <c r="F460" s="191" t="str">
        <f>IF('Formulario PPGR3'!$G460="","",'Formulario PPGR1'!#REF!)</f>
        <v/>
      </c>
      <c r="G460" s="190"/>
      <c r="H460" s="507" t="str" cm="1">
        <f t="array" ref="H460">IF(Tabla1[[#This Row],[Código_Actividad]]="","",_xlfn.XLOOKUP(Tabla1[[#This Row],[Código_Actividad]],CodigoActividad,Tabla2[Actividades Programables Presupuestables],"",0))</f>
        <v/>
      </c>
      <c r="I460" s="508" t="str">
        <f>IFERROR(VLOOKUP('Formulario PPGR3'!$G460,'Formulario PPGR2'!$H$19:$V$286,15,FALSE),"")</f>
        <v/>
      </c>
      <c r="J460" s="513"/>
      <c r="K460" s="512"/>
      <c r="L460" s="509" t="str">
        <f>IF(Tabla1[[#This Row],[Descripción]]="","",_xlfn.XLOOKUP(Tabla1[[#This Row],[Descripción]],Tabla10[Descripción],Tabla10[Unidad de Medida],"",0))</f>
        <v/>
      </c>
      <c r="M460" s="299"/>
      <c r="N460" s="525" t="str">
        <f>IF(Tabla1[[#This Row],[Descripción]]="","",_xlfn.XLOOKUP(Tabla1[[#This Row],[Descripción]],Tabla10[Descripción],Tabla10[Precio Unitario],0))</f>
        <v/>
      </c>
      <c r="O460" s="525" t="str">
        <f>IF(Tabla1[[#This Row],[Cantidad de Insumos]]="","",Tabla1[[#This Row],[Precio Unitario]]*Tabla1[[#This Row],[Cantidad de Insumos]])</f>
        <v/>
      </c>
      <c r="P460" s="510" t="str">
        <f>IF(Tabla1[[#This Row],[Descripción]]="","",_xlfn.XLOOKUP(Tabla1[[#This Row],[Descripción]],Tabla10[Descripción],Tabla10[CODIGO PRESUPUESTARIO],0))</f>
        <v/>
      </c>
      <c r="Q460" s="511"/>
      <c r="R460" s="511" t="str">
        <f>IF(Tabla1[[#This Row],[Insumos]]="","",_xlfn.XLOOKUP(Tabla1[[#This Row],[Insumos]],Tabla10[Insumo],Tabla10[InsumoAbrev],"",0))</f>
        <v/>
      </c>
    </row>
    <row r="461" spans="2:18" x14ac:dyDescent="0.25">
      <c r="B461" s="191" t="str">
        <f>IF('Formulario PPGR3'!$G461="","",CONCATENATE('Formulario PPGR3'!$C461,".",'Formulario PPGR3'!$D461,".",'Formulario PPGR3'!$E461,".",'Formulario PPGR3'!$F461))</f>
        <v/>
      </c>
      <c r="C461" s="191" t="str">
        <f>IF('Formulario PPGR3'!$G461="","",'Formulario PPGR1'!#REF!)</f>
        <v/>
      </c>
      <c r="D461" s="191" t="str">
        <f>IF('Formulario PPGR3'!$G461="","",'Formulario PPGR1'!#REF!)</f>
        <v/>
      </c>
      <c r="E461" s="191" t="str">
        <f>IF('Formulario PPGR3'!$G461="","",'Formulario PPGR1'!#REF!)</f>
        <v/>
      </c>
      <c r="F461" s="191" t="str">
        <f>IF('Formulario PPGR3'!$G461="","",'Formulario PPGR1'!#REF!)</f>
        <v/>
      </c>
      <c r="G461" s="190"/>
      <c r="H461" s="507" t="str" cm="1">
        <f t="array" ref="H461">IF(Tabla1[[#This Row],[Código_Actividad]]="","",_xlfn.XLOOKUP(Tabla1[[#This Row],[Código_Actividad]],CodigoActividad,Tabla2[Actividades Programables Presupuestables],"",0))</f>
        <v/>
      </c>
      <c r="I461" s="508" t="str">
        <f>IFERROR(VLOOKUP('Formulario PPGR3'!$G461,'Formulario PPGR2'!$H$19:$V$286,15,FALSE),"")</f>
        <v/>
      </c>
      <c r="J461" s="513"/>
      <c r="K461" s="512"/>
      <c r="L461" s="509" t="str">
        <f>IF(Tabla1[[#This Row],[Descripción]]="","",_xlfn.XLOOKUP(Tabla1[[#This Row],[Descripción]],Tabla10[Descripción],Tabla10[Unidad de Medida],"",0))</f>
        <v/>
      </c>
      <c r="M461" s="299"/>
      <c r="N461" s="525" t="str">
        <f>IF(Tabla1[[#This Row],[Descripción]]="","",_xlfn.XLOOKUP(Tabla1[[#This Row],[Descripción]],Tabla10[Descripción],Tabla10[Precio Unitario],0))</f>
        <v/>
      </c>
      <c r="O461" s="525" t="str">
        <f>IF(Tabla1[[#This Row],[Cantidad de Insumos]]="","",Tabla1[[#This Row],[Precio Unitario]]*Tabla1[[#This Row],[Cantidad de Insumos]])</f>
        <v/>
      </c>
      <c r="P461" s="510" t="str">
        <f>IF(Tabla1[[#This Row],[Descripción]]="","",_xlfn.XLOOKUP(Tabla1[[#This Row],[Descripción]],Tabla10[Descripción],Tabla10[CODIGO PRESUPUESTARIO],0))</f>
        <v/>
      </c>
      <c r="Q461" s="511"/>
      <c r="R461" s="511" t="str">
        <f>IF(Tabla1[[#This Row],[Insumos]]="","",_xlfn.XLOOKUP(Tabla1[[#This Row],[Insumos]],Tabla10[Insumo],Tabla10[InsumoAbrev],"",0))</f>
        <v/>
      </c>
    </row>
    <row r="462" spans="2:18" x14ac:dyDescent="0.25">
      <c r="B462" s="191" t="str">
        <f>IF('Formulario PPGR3'!$G462="","",CONCATENATE('Formulario PPGR3'!$C462,".",'Formulario PPGR3'!$D462,".",'Formulario PPGR3'!$E462,".",'Formulario PPGR3'!$F462))</f>
        <v/>
      </c>
      <c r="C462" s="191" t="str">
        <f>IF('Formulario PPGR3'!$G462="","",'Formulario PPGR1'!#REF!)</f>
        <v/>
      </c>
      <c r="D462" s="191" t="str">
        <f>IF('Formulario PPGR3'!$G462="","",'Formulario PPGR1'!#REF!)</f>
        <v/>
      </c>
      <c r="E462" s="191" t="str">
        <f>IF('Formulario PPGR3'!$G462="","",'Formulario PPGR1'!#REF!)</f>
        <v/>
      </c>
      <c r="F462" s="191" t="str">
        <f>IF('Formulario PPGR3'!$G462="","",'Formulario PPGR1'!#REF!)</f>
        <v/>
      </c>
      <c r="G462" s="190"/>
      <c r="H462" s="507" t="str" cm="1">
        <f t="array" ref="H462">IF(Tabla1[[#This Row],[Código_Actividad]]="","",_xlfn.XLOOKUP(Tabla1[[#This Row],[Código_Actividad]],CodigoActividad,Tabla2[Actividades Programables Presupuestables],"",0))</f>
        <v/>
      </c>
      <c r="I462" s="508" t="str">
        <f>IFERROR(VLOOKUP('Formulario PPGR3'!$G462,'Formulario PPGR2'!$H$19:$V$286,15,FALSE),"")</f>
        <v/>
      </c>
      <c r="J462" s="513"/>
      <c r="K462" s="512"/>
      <c r="L462" s="509" t="str">
        <f>IF(Tabla1[[#This Row],[Descripción]]="","",_xlfn.XLOOKUP(Tabla1[[#This Row],[Descripción]],Tabla10[Descripción],Tabla10[Unidad de Medida],"",0))</f>
        <v/>
      </c>
      <c r="M462" s="299"/>
      <c r="N462" s="525" t="str">
        <f>IF(Tabla1[[#This Row],[Descripción]]="","",_xlfn.XLOOKUP(Tabla1[[#This Row],[Descripción]],Tabla10[Descripción],Tabla10[Precio Unitario],0))</f>
        <v/>
      </c>
      <c r="O462" s="525" t="str">
        <f>IF(Tabla1[[#This Row],[Cantidad de Insumos]]="","",Tabla1[[#This Row],[Precio Unitario]]*Tabla1[[#This Row],[Cantidad de Insumos]])</f>
        <v/>
      </c>
      <c r="P462" s="510" t="str">
        <f>IF(Tabla1[[#This Row],[Descripción]]="","",_xlfn.XLOOKUP(Tabla1[[#This Row],[Descripción]],Tabla10[Descripción],Tabla10[CODIGO PRESUPUESTARIO],0))</f>
        <v/>
      </c>
      <c r="Q462" s="511"/>
      <c r="R462" s="511" t="str">
        <f>IF(Tabla1[[#This Row],[Insumos]]="","",_xlfn.XLOOKUP(Tabla1[[#This Row],[Insumos]],Tabla10[Insumo],Tabla10[InsumoAbrev],"",0))</f>
        <v/>
      </c>
    </row>
    <row r="463" spans="2:18" x14ac:dyDescent="0.25">
      <c r="B463" s="191" t="str">
        <f>IF('Formulario PPGR3'!$G463="","",CONCATENATE('Formulario PPGR3'!$C463,".",'Formulario PPGR3'!$D463,".",'Formulario PPGR3'!$E463,".",'Formulario PPGR3'!$F463))</f>
        <v/>
      </c>
      <c r="C463" s="191" t="str">
        <f>IF('Formulario PPGR3'!$G463="","",'Formulario PPGR1'!#REF!)</f>
        <v/>
      </c>
      <c r="D463" s="191" t="str">
        <f>IF('Formulario PPGR3'!$G463="","",'Formulario PPGR1'!#REF!)</f>
        <v/>
      </c>
      <c r="E463" s="191" t="str">
        <f>IF('Formulario PPGR3'!$G463="","",'Formulario PPGR1'!#REF!)</f>
        <v/>
      </c>
      <c r="F463" s="191" t="str">
        <f>IF('Formulario PPGR3'!$G463="","",'Formulario PPGR1'!#REF!)</f>
        <v/>
      </c>
      <c r="G463" s="190"/>
      <c r="H463" s="507" t="str" cm="1">
        <f t="array" ref="H463">IF(Tabla1[[#This Row],[Código_Actividad]]="","",_xlfn.XLOOKUP(Tabla1[[#This Row],[Código_Actividad]],CodigoActividad,Tabla2[Actividades Programables Presupuestables],"",0))</f>
        <v/>
      </c>
      <c r="I463" s="508" t="str">
        <f>IFERROR(VLOOKUP('Formulario PPGR3'!$G463,'Formulario PPGR2'!$H$19:$V$286,15,FALSE),"")</f>
        <v/>
      </c>
      <c r="J463" s="513"/>
      <c r="K463" s="512"/>
      <c r="L463" s="509" t="str">
        <f>IF(Tabla1[[#This Row],[Descripción]]="","",_xlfn.XLOOKUP(Tabla1[[#This Row],[Descripción]],Tabla10[Descripción],Tabla10[Unidad de Medida],"",0))</f>
        <v/>
      </c>
      <c r="M463" s="299"/>
      <c r="N463" s="525" t="str">
        <f>IF(Tabla1[[#This Row],[Descripción]]="","",_xlfn.XLOOKUP(Tabla1[[#This Row],[Descripción]],Tabla10[Descripción],Tabla10[Precio Unitario],0))</f>
        <v/>
      </c>
      <c r="O463" s="525" t="str">
        <f>IF(Tabla1[[#This Row],[Cantidad de Insumos]]="","",Tabla1[[#This Row],[Precio Unitario]]*Tabla1[[#This Row],[Cantidad de Insumos]])</f>
        <v/>
      </c>
      <c r="P463" s="510" t="str">
        <f>IF(Tabla1[[#This Row],[Descripción]]="","",_xlfn.XLOOKUP(Tabla1[[#This Row],[Descripción]],Tabla10[Descripción],Tabla10[CODIGO PRESUPUESTARIO],0))</f>
        <v/>
      </c>
      <c r="Q463" s="511"/>
      <c r="R463" s="511" t="str">
        <f>IF(Tabla1[[#This Row],[Insumos]]="","",_xlfn.XLOOKUP(Tabla1[[#This Row],[Insumos]],Tabla10[Insumo],Tabla10[InsumoAbrev],"",0))</f>
        <v/>
      </c>
    </row>
    <row r="464" spans="2:18" x14ac:dyDescent="0.25">
      <c r="B464" s="191" t="str">
        <f>IF('Formulario PPGR3'!$G464="","",CONCATENATE('Formulario PPGR3'!$C464,".",'Formulario PPGR3'!$D464,".",'Formulario PPGR3'!$E464,".",'Formulario PPGR3'!$F464))</f>
        <v/>
      </c>
      <c r="C464" s="191" t="str">
        <f>IF('Formulario PPGR3'!$G464="","",'Formulario PPGR1'!#REF!)</f>
        <v/>
      </c>
      <c r="D464" s="191" t="str">
        <f>IF('Formulario PPGR3'!$G464="","",'Formulario PPGR1'!#REF!)</f>
        <v/>
      </c>
      <c r="E464" s="191" t="str">
        <f>IF('Formulario PPGR3'!$G464="","",'Formulario PPGR1'!#REF!)</f>
        <v/>
      </c>
      <c r="F464" s="191" t="str">
        <f>IF('Formulario PPGR3'!$G464="","",'Formulario PPGR1'!#REF!)</f>
        <v/>
      </c>
      <c r="G464" s="190"/>
      <c r="H464" s="507" t="str" cm="1">
        <f t="array" ref="H464">IF(Tabla1[[#This Row],[Código_Actividad]]="","",_xlfn.XLOOKUP(Tabla1[[#This Row],[Código_Actividad]],CodigoActividad,Tabla2[Actividades Programables Presupuestables],"",0))</f>
        <v/>
      </c>
      <c r="I464" s="508" t="str">
        <f>IFERROR(VLOOKUP('Formulario PPGR3'!$G464,'Formulario PPGR2'!$H$19:$V$286,15,FALSE),"")</f>
        <v/>
      </c>
      <c r="J464" s="513"/>
      <c r="K464" s="512"/>
      <c r="L464" s="509" t="str">
        <f>IF(Tabla1[[#This Row],[Descripción]]="","",_xlfn.XLOOKUP(Tabla1[[#This Row],[Descripción]],Tabla10[Descripción],Tabla10[Unidad de Medida],"",0))</f>
        <v/>
      </c>
      <c r="M464" s="299"/>
      <c r="N464" s="525" t="str">
        <f>IF(Tabla1[[#This Row],[Descripción]]="","",_xlfn.XLOOKUP(Tabla1[[#This Row],[Descripción]],Tabla10[Descripción],Tabla10[Precio Unitario],0))</f>
        <v/>
      </c>
      <c r="O464" s="525" t="str">
        <f>IF(Tabla1[[#This Row],[Cantidad de Insumos]]="","",Tabla1[[#This Row],[Precio Unitario]]*Tabla1[[#This Row],[Cantidad de Insumos]])</f>
        <v/>
      </c>
      <c r="P464" s="510" t="str">
        <f>IF(Tabla1[[#This Row],[Descripción]]="","",_xlfn.XLOOKUP(Tabla1[[#This Row],[Descripción]],Tabla10[Descripción],Tabla10[CODIGO PRESUPUESTARIO],0))</f>
        <v/>
      </c>
      <c r="Q464" s="511"/>
      <c r="R464" s="511" t="str">
        <f>IF(Tabla1[[#This Row],[Insumos]]="","",_xlfn.XLOOKUP(Tabla1[[#This Row],[Insumos]],Tabla10[Insumo],Tabla10[InsumoAbrev],"",0))</f>
        <v/>
      </c>
    </row>
    <row r="465" spans="2:18" x14ac:dyDescent="0.25">
      <c r="B465" s="191" t="str">
        <f>IF('Formulario PPGR3'!$G465="","",CONCATENATE('Formulario PPGR3'!$C465,".",'Formulario PPGR3'!$D465,".",'Formulario PPGR3'!$E465,".",'Formulario PPGR3'!$F465))</f>
        <v/>
      </c>
      <c r="C465" s="191" t="str">
        <f>IF('Formulario PPGR3'!$G465="","",'Formulario PPGR1'!#REF!)</f>
        <v/>
      </c>
      <c r="D465" s="191" t="str">
        <f>IF('Formulario PPGR3'!$G465="","",'Formulario PPGR1'!#REF!)</f>
        <v/>
      </c>
      <c r="E465" s="191" t="str">
        <f>IF('Formulario PPGR3'!$G465="","",'Formulario PPGR1'!#REF!)</f>
        <v/>
      </c>
      <c r="F465" s="191" t="str">
        <f>IF('Formulario PPGR3'!$G465="","",'Formulario PPGR1'!#REF!)</f>
        <v/>
      </c>
      <c r="G465" s="190"/>
      <c r="H465" s="507" t="str" cm="1">
        <f t="array" ref="H465">IF(Tabla1[[#This Row],[Código_Actividad]]="","",_xlfn.XLOOKUP(Tabla1[[#This Row],[Código_Actividad]],CodigoActividad,Tabla2[Actividades Programables Presupuestables],"",0))</f>
        <v/>
      </c>
      <c r="I465" s="508" t="str">
        <f>IFERROR(VLOOKUP('Formulario PPGR3'!$G465,'Formulario PPGR2'!$H$19:$V$286,15,FALSE),"")</f>
        <v/>
      </c>
      <c r="J465" s="513"/>
      <c r="K465" s="512"/>
      <c r="L465" s="509" t="str">
        <f>IF(Tabla1[[#This Row],[Descripción]]="","",_xlfn.XLOOKUP(Tabla1[[#This Row],[Descripción]],Tabla10[Descripción],Tabla10[Unidad de Medida],"",0))</f>
        <v/>
      </c>
      <c r="M465" s="299"/>
      <c r="N465" s="525" t="str">
        <f>IF(Tabla1[[#This Row],[Descripción]]="","",_xlfn.XLOOKUP(Tabla1[[#This Row],[Descripción]],Tabla10[Descripción],Tabla10[Precio Unitario],0))</f>
        <v/>
      </c>
      <c r="O465" s="525" t="str">
        <f>IF(Tabla1[[#This Row],[Cantidad de Insumos]]="","",Tabla1[[#This Row],[Precio Unitario]]*Tabla1[[#This Row],[Cantidad de Insumos]])</f>
        <v/>
      </c>
      <c r="P465" s="510" t="str">
        <f>IF(Tabla1[[#This Row],[Descripción]]="","",_xlfn.XLOOKUP(Tabla1[[#This Row],[Descripción]],Tabla10[Descripción],Tabla10[CODIGO PRESUPUESTARIO],0))</f>
        <v/>
      </c>
      <c r="Q465" s="511"/>
      <c r="R465" s="511" t="str">
        <f>IF(Tabla1[[#This Row],[Insumos]]="","",_xlfn.XLOOKUP(Tabla1[[#This Row],[Insumos]],Tabla10[Insumo],Tabla10[InsumoAbrev],"",0))</f>
        <v/>
      </c>
    </row>
    <row r="466" spans="2:18" x14ac:dyDescent="0.25">
      <c r="B466" s="191" t="str">
        <f>IF('Formulario PPGR3'!$G466="","",CONCATENATE('Formulario PPGR3'!$C466,".",'Formulario PPGR3'!$D466,".",'Formulario PPGR3'!$E466,".",'Formulario PPGR3'!$F466))</f>
        <v/>
      </c>
      <c r="C466" s="191" t="str">
        <f>IF('Formulario PPGR3'!$G466="","",'Formulario PPGR1'!#REF!)</f>
        <v/>
      </c>
      <c r="D466" s="191" t="str">
        <f>IF('Formulario PPGR3'!$G466="","",'Formulario PPGR1'!#REF!)</f>
        <v/>
      </c>
      <c r="E466" s="191" t="str">
        <f>IF('Formulario PPGR3'!$G466="","",'Formulario PPGR1'!#REF!)</f>
        <v/>
      </c>
      <c r="F466" s="191" t="str">
        <f>IF('Formulario PPGR3'!$G466="","",'Formulario PPGR1'!#REF!)</f>
        <v/>
      </c>
      <c r="G466" s="190"/>
      <c r="H466" s="507" t="str" cm="1">
        <f t="array" ref="H466">IF(Tabla1[[#This Row],[Código_Actividad]]="","",_xlfn.XLOOKUP(Tabla1[[#This Row],[Código_Actividad]],CodigoActividad,Tabla2[Actividades Programables Presupuestables],"",0))</f>
        <v/>
      </c>
      <c r="I466" s="508" t="str">
        <f>IFERROR(VLOOKUP('Formulario PPGR3'!$G466,'Formulario PPGR2'!$H$19:$V$286,15,FALSE),"")</f>
        <v/>
      </c>
      <c r="J466" s="513"/>
      <c r="K466" s="512"/>
      <c r="L466" s="509" t="str">
        <f>IF(Tabla1[[#This Row],[Descripción]]="","",_xlfn.XLOOKUP(Tabla1[[#This Row],[Descripción]],Tabla10[Descripción],Tabla10[Unidad de Medida],"",0))</f>
        <v/>
      </c>
      <c r="M466" s="299"/>
      <c r="N466" s="525" t="str">
        <f>IF(Tabla1[[#This Row],[Descripción]]="","",_xlfn.XLOOKUP(Tabla1[[#This Row],[Descripción]],Tabla10[Descripción],Tabla10[Precio Unitario],0))</f>
        <v/>
      </c>
      <c r="O466" s="525" t="str">
        <f>IF(Tabla1[[#This Row],[Cantidad de Insumos]]="","",Tabla1[[#This Row],[Precio Unitario]]*Tabla1[[#This Row],[Cantidad de Insumos]])</f>
        <v/>
      </c>
      <c r="P466" s="510" t="str">
        <f>IF(Tabla1[[#This Row],[Descripción]]="","",_xlfn.XLOOKUP(Tabla1[[#This Row],[Descripción]],Tabla10[Descripción],Tabla10[CODIGO PRESUPUESTARIO],0))</f>
        <v/>
      </c>
      <c r="Q466" s="511"/>
      <c r="R466" s="511" t="str">
        <f>IF(Tabla1[[#This Row],[Insumos]]="","",_xlfn.XLOOKUP(Tabla1[[#This Row],[Insumos]],Tabla10[Insumo],Tabla10[InsumoAbrev],"",0))</f>
        <v/>
      </c>
    </row>
    <row r="467" spans="2:18" x14ac:dyDescent="0.25">
      <c r="B467" s="191" t="str">
        <f>IF('Formulario PPGR3'!$G467="","",CONCATENATE('Formulario PPGR3'!$C467,".",'Formulario PPGR3'!$D467,".",'Formulario PPGR3'!$E467,".",'Formulario PPGR3'!$F467))</f>
        <v/>
      </c>
      <c r="C467" s="191" t="str">
        <f>IF('Formulario PPGR3'!$G467="","",'Formulario PPGR1'!#REF!)</f>
        <v/>
      </c>
      <c r="D467" s="191" t="str">
        <f>IF('Formulario PPGR3'!$G467="","",'Formulario PPGR1'!#REF!)</f>
        <v/>
      </c>
      <c r="E467" s="191" t="str">
        <f>IF('Formulario PPGR3'!$G467="","",'Formulario PPGR1'!#REF!)</f>
        <v/>
      </c>
      <c r="F467" s="191" t="str">
        <f>IF('Formulario PPGR3'!$G467="","",'Formulario PPGR1'!#REF!)</f>
        <v/>
      </c>
      <c r="G467" s="190"/>
      <c r="H467" s="507" t="str" cm="1">
        <f t="array" ref="H467">IF(Tabla1[[#This Row],[Código_Actividad]]="","",_xlfn.XLOOKUP(Tabla1[[#This Row],[Código_Actividad]],CodigoActividad,Tabla2[Actividades Programables Presupuestables],"",0))</f>
        <v/>
      </c>
      <c r="I467" s="508" t="str">
        <f>IFERROR(VLOOKUP('Formulario PPGR3'!$G467,'Formulario PPGR2'!$H$19:$V$286,15,FALSE),"")</f>
        <v/>
      </c>
      <c r="J467" s="513"/>
      <c r="K467" s="512"/>
      <c r="L467" s="509" t="str">
        <f>IF(Tabla1[[#This Row],[Descripción]]="","",_xlfn.XLOOKUP(Tabla1[[#This Row],[Descripción]],Tabla10[Descripción],Tabla10[Unidad de Medida],"",0))</f>
        <v/>
      </c>
      <c r="M467" s="299"/>
      <c r="N467" s="525" t="str">
        <f>IF(Tabla1[[#This Row],[Descripción]]="","",_xlfn.XLOOKUP(Tabla1[[#This Row],[Descripción]],Tabla10[Descripción],Tabla10[Precio Unitario],0))</f>
        <v/>
      </c>
      <c r="O467" s="525" t="str">
        <f>IF(Tabla1[[#This Row],[Cantidad de Insumos]]="","",Tabla1[[#This Row],[Precio Unitario]]*Tabla1[[#This Row],[Cantidad de Insumos]])</f>
        <v/>
      </c>
      <c r="P467" s="510" t="str">
        <f>IF(Tabla1[[#This Row],[Descripción]]="","",_xlfn.XLOOKUP(Tabla1[[#This Row],[Descripción]],Tabla10[Descripción],Tabla10[CODIGO PRESUPUESTARIO],0))</f>
        <v/>
      </c>
      <c r="Q467" s="511"/>
      <c r="R467" s="511" t="str">
        <f>IF(Tabla1[[#This Row],[Insumos]]="","",_xlfn.XLOOKUP(Tabla1[[#This Row],[Insumos]],Tabla10[Insumo],Tabla10[InsumoAbrev],"",0))</f>
        <v/>
      </c>
    </row>
    <row r="468" spans="2:18" x14ac:dyDescent="0.25">
      <c r="B468" s="191" t="str">
        <f>IF('Formulario PPGR3'!$G468="","",CONCATENATE('Formulario PPGR3'!$C468,".",'Formulario PPGR3'!$D468,".",'Formulario PPGR3'!$E468,".",'Formulario PPGR3'!$F468))</f>
        <v/>
      </c>
      <c r="C468" s="191" t="str">
        <f>IF('Formulario PPGR3'!$G468="","",'Formulario PPGR1'!#REF!)</f>
        <v/>
      </c>
      <c r="D468" s="191" t="str">
        <f>IF('Formulario PPGR3'!$G468="","",'Formulario PPGR1'!#REF!)</f>
        <v/>
      </c>
      <c r="E468" s="191" t="str">
        <f>IF('Formulario PPGR3'!$G468="","",'Formulario PPGR1'!#REF!)</f>
        <v/>
      </c>
      <c r="F468" s="191" t="str">
        <f>IF('Formulario PPGR3'!$G468="","",'Formulario PPGR1'!#REF!)</f>
        <v/>
      </c>
      <c r="G468" s="190"/>
      <c r="H468" s="507" t="str" cm="1">
        <f t="array" ref="H468">IF(Tabla1[[#This Row],[Código_Actividad]]="","",_xlfn.XLOOKUP(Tabla1[[#This Row],[Código_Actividad]],CodigoActividad,Tabla2[Actividades Programables Presupuestables],"",0))</f>
        <v/>
      </c>
      <c r="I468" s="508" t="str">
        <f>IFERROR(VLOOKUP('Formulario PPGR3'!$G468,'Formulario PPGR2'!$H$19:$V$286,15,FALSE),"")</f>
        <v/>
      </c>
      <c r="J468" s="513"/>
      <c r="K468" s="512"/>
      <c r="L468" s="509" t="str">
        <f>IF(Tabla1[[#This Row],[Descripción]]="","",_xlfn.XLOOKUP(Tabla1[[#This Row],[Descripción]],Tabla10[Descripción],Tabla10[Unidad de Medida],"",0))</f>
        <v/>
      </c>
      <c r="M468" s="299"/>
      <c r="N468" s="525" t="str">
        <f>IF(Tabla1[[#This Row],[Descripción]]="","",_xlfn.XLOOKUP(Tabla1[[#This Row],[Descripción]],Tabla10[Descripción],Tabla10[Precio Unitario],0))</f>
        <v/>
      </c>
      <c r="O468" s="525" t="str">
        <f>IF(Tabla1[[#This Row],[Cantidad de Insumos]]="","",Tabla1[[#This Row],[Precio Unitario]]*Tabla1[[#This Row],[Cantidad de Insumos]])</f>
        <v/>
      </c>
      <c r="P468" s="510" t="str">
        <f>IF(Tabla1[[#This Row],[Descripción]]="","",_xlfn.XLOOKUP(Tabla1[[#This Row],[Descripción]],Tabla10[Descripción],Tabla10[CODIGO PRESUPUESTARIO],0))</f>
        <v/>
      </c>
      <c r="Q468" s="511"/>
      <c r="R468" s="511" t="str">
        <f>IF(Tabla1[[#This Row],[Insumos]]="","",_xlfn.XLOOKUP(Tabla1[[#This Row],[Insumos]],Tabla10[Insumo],Tabla10[InsumoAbrev],"",0))</f>
        <v/>
      </c>
    </row>
    <row r="469" spans="2:18" x14ac:dyDescent="0.25">
      <c r="B469" s="191" t="str">
        <f>IF('Formulario PPGR3'!$G469="","",CONCATENATE('Formulario PPGR3'!$C469,".",'Formulario PPGR3'!$D469,".",'Formulario PPGR3'!$E469,".",'Formulario PPGR3'!$F469))</f>
        <v/>
      </c>
      <c r="C469" s="191" t="str">
        <f>IF('Formulario PPGR3'!$G469="","",'Formulario PPGR1'!#REF!)</f>
        <v/>
      </c>
      <c r="D469" s="191" t="str">
        <f>IF('Formulario PPGR3'!$G469="","",'Formulario PPGR1'!#REF!)</f>
        <v/>
      </c>
      <c r="E469" s="191" t="str">
        <f>IF('Formulario PPGR3'!$G469="","",'Formulario PPGR1'!#REF!)</f>
        <v/>
      </c>
      <c r="F469" s="191" t="str">
        <f>IF('Formulario PPGR3'!$G469="","",'Formulario PPGR1'!#REF!)</f>
        <v/>
      </c>
      <c r="G469" s="190"/>
      <c r="H469" s="507" t="str" cm="1">
        <f t="array" ref="H469">IF(Tabla1[[#This Row],[Código_Actividad]]="","",_xlfn.XLOOKUP(Tabla1[[#This Row],[Código_Actividad]],CodigoActividad,Tabla2[Actividades Programables Presupuestables],"",0))</f>
        <v/>
      </c>
      <c r="I469" s="508" t="str">
        <f>IFERROR(VLOOKUP('Formulario PPGR3'!$G469,'Formulario PPGR2'!$H$19:$V$286,15,FALSE),"")</f>
        <v/>
      </c>
      <c r="J469" s="513"/>
      <c r="K469" s="512"/>
      <c r="L469" s="509" t="str">
        <f>IF(Tabla1[[#This Row],[Descripción]]="","",_xlfn.XLOOKUP(Tabla1[[#This Row],[Descripción]],Tabla10[Descripción],Tabla10[Unidad de Medida],"",0))</f>
        <v/>
      </c>
      <c r="M469" s="299"/>
      <c r="N469" s="525" t="str">
        <f>IF(Tabla1[[#This Row],[Descripción]]="","",_xlfn.XLOOKUP(Tabla1[[#This Row],[Descripción]],Tabla10[Descripción],Tabla10[Precio Unitario],0))</f>
        <v/>
      </c>
      <c r="O469" s="525" t="str">
        <f>IF(Tabla1[[#This Row],[Cantidad de Insumos]]="","",Tabla1[[#This Row],[Precio Unitario]]*Tabla1[[#This Row],[Cantidad de Insumos]])</f>
        <v/>
      </c>
      <c r="P469" s="510" t="str">
        <f>IF(Tabla1[[#This Row],[Descripción]]="","",_xlfn.XLOOKUP(Tabla1[[#This Row],[Descripción]],Tabla10[Descripción],Tabla10[CODIGO PRESUPUESTARIO],0))</f>
        <v/>
      </c>
      <c r="Q469" s="511"/>
      <c r="R469" s="511" t="str">
        <f>IF(Tabla1[[#This Row],[Insumos]]="","",_xlfn.XLOOKUP(Tabla1[[#This Row],[Insumos]],Tabla10[Insumo],Tabla10[InsumoAbrev],"",0))</f>
        <v/>
      </c>
    </row>
    <row r="470" spans="2:18" x14ac:dyDescent="0.25">
      <c r="B470" s="191" t="str">
        <f>IF('Formulario PPGR3'!$G470="","",CONCATENATE('Formulario PPGR3'!$C470,".",'Formulario PPGR3'!$D470,".",'Formulario PPGR3'!$E470,".",'Formulario PPGR3'!$F470))</f>
        <v/>
      </c>
      <c r="C470" s="191" t="str">
        <f>IF('Formulario PPGR3'!$G470="","",'Formulario PPGR1'!#REF!)</f>
        <v/>
      </c>
      <c r="D470" s="191" t="str">
        <f>IF('Formulario PPGR3'!$G470="","",'Formulario PPGR1'!#REF!)</f>
        <v/>
      </c>
      <c r="E470" s="191" t="str">
        <f>IF('Formulario PPGR3'!$G470="","",'Formulario PPGR1'!#REF!)</f>
        <v/>
      </c>
      <c r="F470" s="191" t="str">
        <f>IF('Formulario PPGR3'!$G470="","",'Formulario PPGR1'!#REF!)</f>
        <v/>
      </c>
      <c r="G470" s="190"/>
      <c r="H470" s="507" t="str" cm="1">
        <f t="array" ref="H470">IF(Tabla1[[#This Row],[Código_Actividad]]="","",_xlfn.XLOOKUP(Tabla1[[#This Row],[Código_Actividad]],CodigoActividad,Tabla2[Actividades Programables Presupuestables],"",0))</f>
        <v/>
      </c>
      <c r="I470" s="508" t="str">
        <f>IFERROR(VLOOKUP('Formulario PPGR3'!$G470,'Formulario PPGR2'!$H$19:$V$286,15,FALSE),"")</f>
        <v/>
      </c>
      <c r="J470" s="513"/>
      <c r="K470" s="512"/>
      <c r="L470" s="509" t="str">
        <f>IF(Tabla1[[#This Row],[Descripción]]="","",_xlfn.XLOOKUP(Tabla1[[#This Row],[Descripción]],Tabla10[Descripción],Tabla10[Unidad de Medida],"",0))</f>
        <v/>
      </c>
      <c r="M470" s="299"/>
      <c r="N470" s="525" t="str">
        <f>IF(Tabla1[[#This Row],[Descripción]]="","",_xlfn.XLOOKUP(Tabla1[[#This Row],[Descripción]],Tabla10[Descripción],Tabla10[Precio Unitario],0))</f>
        <v/>
      </c>
      <c r="O470" s="525" t="str">
        <f>IF(Tabla1[[#This Row],[Cantidad de Insumos]]="","",Tabla1[[#This Row],[Precio Unitario]]*Tabla1[[#This Row],[Cantidad de Insumos]])</f>
        <v/>
      </c>
      <c r="P470" s="510" t="str">
        <f>IF(Tabla1[[#This Row],[Descripción]]="","",_xlfn.XLOOKUP(Tabla1[[#This Row],[Descripción]],Tabla10[Descripción],Tabla10[CODIGO PRESUPUESTARIO],0))</f>
        <v/>
      </c>
      <c r="Q470" s="511"/>
      <c r="R470" s="511" t="str">
        <f>IF(Tabla1[[#This Row],[Insumos]]="","",_xlfn.XLOOKUP(Tabla1[[#This Row],[Insumos]],Tabla10[Insumo],Tabla10[InsumoAbrev],"",0))</f>
        <v/>
      </c>
    </row>
    <row r="471" spans="2:18" x14ac:dyDescent="0.25">
      <c r="B471" s="191" t="str">
        <f>IF('Formulario PPGR3'!$G471="","",CONCATENATE('Formulario PPGR3'!$C471,".",'Formulario PPGR3'!$D471,".",'Formulario PPGR3'!$E471,".",'Formulario PPGR3'!$F471))</f>
        <v/>
      </c>
      <c r="C471" s="191" t="str">
        <f>IF('Formulario PPGR3'!$G471="","",'Formulario PPGR1'!#REF!)</f>
        <v/>
      </c>
      <c r="D471" s="191" t="str">
        <f>IF('Formulario PPGR3'!$G471="","",'Formulario PPGR1'!#REF!)</f>
        <v/>
      </c>
      <c r="E471" s="191" t="str">
        <f>IF('Formulario PPGR3'!$G471="","",'Formulario PPGR1'!#REF!)</f>
        <v/>
      </c>
      <c r="F471" s="191" t="str">
        <f>IF('Formulario PPGR3'!$G471="","",'Formulario PPGR1'!#REF!)</f>
        <v/>
      </c>
      <c r="G471" s="190"/>
      <c r="H471" s="507" t="str" cm="1">
        <f t="array" ref="H471">IF(Tabla1[[#This Row],[Código_Actividad]]="","",_xlfn.XLOOKUP(Tabla1[[#This Row],[Código_Actividad]],CodigoActividad,Tabla2[Actividades Programables Presupuestables],"",0))</f>
        <v/>
      </c>
      <c r="I471" s="508" t="str">
        <f>IFERROR(VLOOKUP('Formulario PPGR3'!$G471,'Formulario PPGR2'!$H$19:$V$286,15,FALSE),"")</f>
        <v/>
      </c>
      <c r="J471" s="513"/>
      <c r="K471" s="512"/>
      <c r="L471" s="509" t="str">
        <f>IF(Tabla1[[#This Row],[Descripción]]="","",_xlfn.XLOOKUP(Tabla1[[#This Row],[Descripción]],Tabla10[Descripción],Tabla10[Unidad de Medida],"",0))</f>
        <v/>
      </c>
      <c r="M471" s="299"/>
      <c r="N471" s="525" t="str">
        <f>IF(Tabla1[[#This Row],[Descripción]]="","",_xlfn.XLOOKUP(Tabla1[[#This Row],[Descripción]],Tabla10[Descripción],Tabla10[Precio Unitario],0))</f>
        <v/>
      </c>
      <c r="O471" s="525" t="str">
        <f>IF(Tabla1[[#This Row],[Cantidad de Insumos]]="","",Tabla1[[#This Row],[Precio Unitario]]*Tabla1[[#This Row],[Cantidad de Insumos]])</f>
        <v/>
      </c>
      <c r="P471" s="510" t="str">
        <f>IF(Tabla1[[#This Row],[Descripción]]="","",_xlfn.XLOOKUP(Tabla1[[#This Row],[Descripción]],Tabla10[Descripción],Tabla10[CODIGO PRESUPUESTARIO],0))</f>
        <v/>
      </c>
      <c r="Q471" s="511"/>
      <c r="R471" s="511" t="str">
        <f>IF(Tabla1[[#This Row],[Insumos]]="","",_xlfn.XLOOKUP(Tabla1[[#This Row],[Insumos]],Tabla10[Insumo],Tabla10[InsumoAbrev],"",0))</f>
        <v/>
      </c>
    </row>
    <row r="472" spans="2:18" x14ac:dyDescent="0.25">
      <c r="B472" s="191" t="str">
        <f>IF('Formulario PPGR3'!$G472="","",CONCATENATE('Formulario PPGR3'!$C472,".",'Formulario PPGR3'!$D472,".",'Formulario PPGR3'!$E472,".",'Formulario PPGR3'!$F472))</f>
        <v/>
      </c>
      <c r="C472" s="191" t="str">
        <f>IF('Formulario PPGR3'!$G472="","",'Formulario PPGR1'!#REF!)</f>
        <v/>
      </c>
      <c r="D472" s="191" t="str">
        <f>IF('Formulario PPGR3'!$G472="","",'Formulario PPGR1'!#REF!)</f>
        <v/>
      </c>
      <c r="E472" s="191" t="str">
        <f>IF('Formulario PPGR3'!$G472="","",'Formulario PPGR1'!#REF!)</f>
        <v/>
      </c>
      <c r="F472" s="191" t="str">
        <f>IF('Formulario PPGR3'!$G472="","",'Formulario PPGR1'!#REF!)</f>
        <v/>
      </c>
      <c r="G472" s="190"/>
      <c r="H472" s="507" t="str" cm="1">
        <f t="array" ref="H472">IF(Tabla1[[#This Row],[Código_Actividad]]="","",_xlfn.XLOOKUP(Tabla1[[#This Row],[Código_Actividad]],CodigoActividad,Tabla2[Actividades Programables Presupuestables],"",0))</f>
        <v/>
      </c>
      <c r="I472" s="508" t="str">
        <f>IFERROR(VLOOKUP('Formulario PPGR3'!$G472,'Formulario PPGR2'!$H$19:$V$286,15,FALSE),"")</f>
        <v/>
      </c>
      <c r="J472" s="513"/>
      <c r="K472" s="512"/>
      <c r="L472" s="509" t="str">
        <f>IF(Tabla1[[#This Row],[Descripción]]="","",_xlfn.XLOOKUP(Tabla1[[#This Row],[Descripción]],Tabla10[Descripción],Tabla10[Unidad de Medida],"",0))</f>
        <v/>
      </c>
      <c r="M472" s="299"/>
      <c r="N472" s="525" t="str">
        <f>IF(Tabla1[[#This Row],[Descripción]]="","",_xlfn.XLOOKUP(Tabla1[[#This Row],[Descripción]],Tabla10[Descripción],Tabla10[Precio Unitario],0))</f>
        <v/>
      </c>
      <c r="O472" s="525" t="str">
        <f>IF(Tabla1[[#This Row],[Cantidad de Insumos]]="","",Tabla1[[#This Row],[Precio Unitario]]*Tabla1[[#This Row],[Cantidad de Insumos]])</f>
        <v/>
      </c>
      <c r="P472" s="510" t="str">
        <f>IF(Tabla1[[#This Row],[Descripción]]="","",_xlfn.XLOOKUP(Tabla1[[#This Row],[Descripción]],Tabla10[Descripción],Tabla10[CODIGO PRESUPUESTARIO],0))</f>
        <v/>
      </c>
      <c r="Q472" s="511"/>
      <c r="R472" s="511" t="str">
        <f>IF(Tabla1[[#This Row],[Insumos]]="","",_xlfn.XLOOKUP(Tabla1[[#This Row],[Insumos]],Tabla10[Insumo],Tabla10[InsumoAbrev],"",0))</f>
        <v/>
      </c>
    </row>
    <row r="473" spans="2:18" x14ac:dyDescent="0.25">
      <c r="B473" s="191" t="str">
        <f>IF('Formulario PPGR3'!$G473="","",CONCATENATE('Formulario PPGR3'!$C473,".",'Formulario PPGR3'!$D473,".",'Formulario PPGR3'!$E473,".",'Formulario PPGR3'!$F473))</f>
        <v/>
      </c>
      <c r="C473" s="191" t="str">
        <f>IF('Formulario PPGR3'!$G473="","",'Formulario PPGR1'!#REF!)</f>
        <v/>
      </c>
      <c r="D473" s="191" t="str">
        <f>IF('Formulario PPGR3'!$G473="","",'Formulario PPGR1'!#REF!)</f>
        <v/>
      </c>
      <c r="E473" s="191" t="str">
        <f>IF('Formulario PPGR3'!$G473="","",'Formulario PPGR1'!#REF!)</f>
        <v/>
      </c>
      <c r="F473" s="191" t="str">
        <f>IF('Formulario PPGR3'!$G473="","",'Formulario PPGR1'!#REF!)</f>
        <v/>
      </c>
      <c r="G473" s="190"/>
      <c r="H473" s="507" t="str" cm="1">
        <f t="array" ref="H473">IF(Tabla1[[#This Row],[Código_Actividad]]="","",_xlfn.XLOOKUP(Tabla1[[#This Row],[Código_Actividad]],CodigoActividad,Tabla2[Actividades Programables Presupuestables],"",0))</f>
        <v/>
      </c>
      <c r="I473" s="508" t="str">
        <f>IFERROR(VLOOKUP('Formulario PPGR3'!$G473,'Formulario PPGR2'!$H$19:$V$286,15,FALSE),"")</f>
        <v/>
      </c>
      <c r="J473" s="513"/>
      <c r="K473" s="512"/>
      <c r="L473" s="509" t="str">
        <f>IF(Tabla1[[#This Row],[Descripción]]="","",_xlfn.XLOOKUP(Tabla1[[#This Row],[Descripción]],Tabla10[Descripción],Tabla10[Unidad de Medida],"",0))</f>
        <v/>
      </c>
      <c r="M473" s="299"/>
      <c r="N473" s="525" t="str">
        <f>IF(Tabla1[[#This Row],[Descripción]]="","",_xlfn.XLOOKUP(Tabla1[[#This Row],[Descripción]],Tabla10[Descripción],Tabla10[Precio Unitario],0))</f>
        <v/>
      </c>
      <c r="O473" s="525" t="str">
        <f>IF(Tabla1[[#This Row],[Cantidad de Insumos]]="","",Tabla1[[#This Row],[Precio Unitario]]*Tabla1[[#This Row],[Cantidad de Insumos]])</f>
        <v/>
      </c>
      <c r="P473" s="510" t="str">
        <f>IF(Tabla1[[#This Row],[Descripción]]="","",_xlfn.XLOOKUP(Tabla1[[#This Row],[Descripción]],Tabla10[Descripción],Tabla10[CODIGO PRESUPUESTARIO],0))</f>
        <v/>
      </c>
      <c r="Q473" s="511"/>
      <c r="R473" s="511" t="str">
        <f>IF(Tabla1[[#This Row],[Insumos]]="","",_xlfn.XLOOKUP(Tabla1[[#This Row],[Insumos]],Tabla10[Insumo],Tabla10[InsumoAbrev],"",0))</f>
        <v/>
      </c>
    </row>
    <row r="474" spans="2:18" x14ac:dyDescent="0.25">
      <c r="B474" s="191" t="str">
        <f>IF('Formulario PPGR3'!$G474="","",CONCATENATE('Formulario PPGR3'!$C474,".",'Formulario PPGR3'!$D474,".",'Formulario PPGR3'!$E474,".",'Formulario PPGR3'!$F474))</f>
        <v/>
      </c>
      <c r="C474" s="191" t="str">
        <f>IF('Formulario PPGR3'!$G474="","",'Formulario PPGR1'!#REF!)</f>
        <v/>
      </c>
      <c r="D474" s="191" t="str">
        <f>IF('Formulario PPGR3'!$G474="","",'Formulario PPGR1'!#REF!)</f>
        <v/>
      </c>
      <c r="E474" s="191" t="str">
        <f>IF('Formulario PPGR3'!$G474="","",'Formulario PPGR1'!#REF!)</f>
        <v/>
      </c>
      <c r="F474" s="191" t="str">
        <f>IF('Formulario PPGR3'!$G474="","",'Formulario PPGR1'!#REF!)</f>
        <v/>
      </c>
      <c r="G474" s="190"/>
      <c r="H474" s="507" t="str" cm="1">
        <f t="array" ref="H474">IF(Tabla1[[#This Row],[Código_Actividad]]="","",_xlfn.XLOOKUP(Tabla1[[#This Row],[Código_Actividad]],CodigoActividad,Tabla2[Actividades Programables Presupuestables],"",0))</f>
        <v/>
      </c>
      <c r="I474" s="508" t="str">
        <f>IFERROR(VLOOKUP('Formulario PPGR3'!$G474,'Formulario PPGR2'!$H$19:$V$286,15,FALSE),"")</f>
        <v/>
      </c>
      <c r="J474" s="513"/>
      <c r="K474" s="512"/>
      <c r="L474" s="509" t="str">
        <f>IF(Tabla1[[#This Row],[Descripción]]="","",_xlfn.XLOOKUP(Tabla1[[#This Row],[Descripción]],Tabla10[Descripción],Tabla10[Unidad de Medida],"",0))</f>
        <v/>
      </c>
      <c r="M474" s="299"/>
      <c r="N474" s="525" t="str">
        <f>IF(Tabla1[[#This Row],[Descripción]]="","",_xlfn.XLOOKUP(Tabla1[[#This Row],[Descripción]],Tabla10[Descripción],Tabla10[Precio Unitario],0))</f>
        <v/>
      </c>
      <c r="O474" s="525" t="str">
        <f>IF(Tabla1[[#This Row],[Cantidad de Insumos]]="","",Tabla1[[#This Row],[Precio Unitario]]*Tabla1[[#This Row],[Cantidad de Insumos]])</f>
        <v/>
      </c>
      <c r="P474" s="510" t="str">
        <f>IF(Tabla1[[#This Row],[Descripción]]="","",_xlfn.XLOOKUP(Tabla1[[#This Row],[Descripción]],Tabla10[Descripción],Tabla10[CODIGO PRESUPUESTARIO],0))</f>
        <v/>
      </c>
      <c r="Q474" s="511"/>
      <c r="R474" s="511" t="str">
        <f>IF(Tabla1[[#This Row],[Insumos]]="","",_xlfn.XLOOKUP(Tabla1[[#This Row],[Insumos]],Tabla10[Insumo],Tabla10[InsumoAbrev],"",0))</f>
        <v/>
      </c>
    </row>
    <row r="475" spans="2:18" x14ac:dyDescent="0.25">
      <c r="B475" s="191" t="str">
        <f>IF('Formulario PPGR3'!$G475="","",CONCATENATE('Formulario PPGR3'!$C475,".",'Formulario PPGR3'!$D475,".",'Formulario PPGR3'!$E475,".",'Formulario PPGR3'!$F475))</f>
        <v/>
      </c>
      <c r="C475" s="191" t="str">
        <f>IF('Formulario PPGR3'!$G475="","",'Formulario PPGR1'!#REF!)</f>
        <v/>
      </c>
      <c r="D475" s="191" t="str">
        <f>IF('Formulario PPGR3'!$G475="","",'Formulario PPGR1'!#REF!)</f>
        <v/>
      </c>
      <c r="E475" s="191" t="str">
        <f>IF('Formulario PPGR3'!$G475="","",'Formulario PPGR1'!#REF!)</f>
        <v/>
      </c>
      <c r="F475" s="191" t="str">
        <f>IF('Formulario PPGR3'!$G475="","",'Formulario PPGR1'!#REF!)</f>
        <v/>
      </c>
      <c r="G475" s="190"/>
      <c r="H475" s="507" t="str" cm="1">
        <f t="array" ref="H475">IF(Tabla1[[#This Row],[Código_Actividad]]="","",_xlfn.XLOOKUP(Tabla1[[#This Row],[Código_Actividad]],CodigoActividad,Tabla2[Actividades Programables Presupuestables],"",0))</f>
        <v/>
      </c>
      <c r="I475" s="508" t="str">
        <f>IFERROR(VLOOKUP('Formulario PPGR3'!$G475,'Formulario PPGR2'!$H$19:$V$286,15,FALSE),"")</f>
        <v/>
      </c>
      <c r="J475" s="513"/>
      <c r="K475" s="512"/>
      <c r="L475" s="509" t="str">
        <f>IF(Tabla1[[#This Row],[Descripción]]="","",_xlfn.XLOOKUP(Tabla1[[#This Row],[Descripción]],Tabla10[Descripción],Tabla10[Unidad de Medida],"",0))</f>
        <v/>
      </c>
      <c r="M475" s="299"/>
      <c r="N475" s="525" t="str">
        <f>IF(Tabla1[[#This Row],[Descripción]]="","",_xlfn.XLOOKUP(Tabla1[[#This Row],[Descripción]],Tabla10[Descripción],Tabla10[Precio Unitario],0))</f>
        <v/>
      </c>
      <c r="O475" s="525" t="str">
        <f>IF(Tabla1[[#This Row],[Cantidad de Insumos]]="","",Tabla1[[#This Row],[Precio Unitario]]*Tabla1[[#This Row],[Cantidad de Insumos]])</f>
        <v/>
      </c>
      <c r="P475" s="510" t="str">
        <f>IF(Tabla1[[#This Row],[Descripción]]="","",_xlfn.XLOOKUP(Tabla1[[#This Row],[Descripción]],Tabla10[Descripción],Tabla10[CODIGO PRESUPUESTARIO],0))</f>
        <v/>
      </c>
      <c r="Q475" s="511"/>
      <c r="R475" s="511" t="str">
        <f>IF(Tabla1[[#This Row],[Insumos]]="","",_xlfn.XLOOKUP(Tabla1[[#This Row],[Insumos]],Tabla10[Insumo],Tabla10[InsumoAbrev],"",0))</f>
        <v/>
      </c>
    </row>
    <row r="476" spans="2:18" x14ac:dyDescent="0.25">
      <c r="B476" s="191" t="str">
        <f>IF('Formulario PPGR3'!$G476="","",CONCATENATE('Formulario PPGR3'!$C476,".",'Formulario PPGR3'!$D476,".",'Formulario PPGR3'!$E476,".",'Formulario PPGR3'!$F476))</f>
        <v/>
      </c>
      <c r="C476" s="191" t="str">
        <f>IF('Formulario PPGR3'!$G476="","",'Formulario PPGR1'!#REF!)</f>
        <v/>
      </c>
      <c r="D476" s="191" t="str">
        <f>IF('Formulario PPGR3'!$G476="","",'Formulario PPGR1'!#REF!)</f>
        <v/>
      </c>
      <c r="E476" s="191" t="str">
        <f>IF('Formulario PPGR3'!$G476="","",'Formulario PPGR1'!#REF!)</f>
        <v/>
      </c>
      <c r="F476" s="191" t="str">
        <f>IF('Formulario PPGR3'!$G476="","",'Formulario PPGR1'!#REF!)</f>
        <v/>
      </c>
      <c r="G476" s="190"/>
      <c r="H476" s="507" t="str" cm="1">
        <f t="array" ref="H476">IF(Tabla1[[#This Row],[Código_Actividad]]="","",_xlfn.XLOOKUP(Tabla1[[#This Row],[Código_Actividad]],CodigoActividad,Tabla2[Actividades Programables Presupuestables],"",0))</f>
        <v/>
      </c>
      <c r="I476" s="508" t="str">
        <f>IFERROR(VLOOKUP('Formulario PPGR3'!$G476,'Formulario PPGR2'!$H$19:$V$286,15,FALSE),"")</f>
        <v/>
      </c>
      <c r="J476" s="513"/>
      <c r="K476" s="512"/>
      <c r="L476" s="509" t="str">
        <f>IF(Tabla1[[#This Row],[Descripción]]="","",_xlfn.XLOOKUP(Tabla1[[#This Row],[Descripción]],Tabla10[Descripción],Tabla10[Unidad de Medida],"",0))</f>
        <v/>
      </c>
      <c r="M476" s="299"/>
      <c r="N476" s="525" t="str">
        <f>IF(Tabla1[[#This Row],[Descripción]]="","",_xlfn.XLOOKUP(Tabla1[[#This Row],[Descripción]],Tabla10[Descripción],Tabla10[Precio Unitario],0))</f>
        <v/>
      </c>
      <c r="O476" s="525" t="str">
        <f>IF(Tabla1[[#This Row],[Cantidad de Insumos]]="","",Tabla1[[#This Row],[Precio Unitario]]*Tabla1[[#This Row],[Cantidad de Insumos]])</f>
        <v/>
      </c>
      <c r="P476" s="510" t="str">
        <f>IF(Tabla1[[#This Row],[Descripción]]="","",_xlfn.XLOOKUP(Tabla1[[#This Row],[Descripción]],Tabla10[Descripción],Tabla10[CODIGO PRESUPUESTARIO],0))</f>
        <v/>
      </c>
      <c r="Q476" s="511"/>
      <c r="R476" s="511" t="str">
        <f>IF(Tabla1[[#This Row],[Insumos]]="","",_xlfn.XLOOKUP(Tabla1[[#This Row],[Insumos]],Tabla10[Insumo],Tabla10[InsumoAbrev],"",0))</f>
        <v/>
      </c>
    </row>
    <row r="477" spans="2:18" x14ac:dyDescent="0.25">
      <c r="B477" s="191" t="str">
        <f>IF('Formulario PPGR3'!$G477="","",CONCATENATE('Formulario PPGR3'!$C477,".",'Formulario PPGR3'!$D477,".",'Formulario PPGR3'!$E477,".",'Formulario PPGR3'!$F477))</f>
        <v/>
      </c>
      <c r="C477" s="191" t="str">
        <f>IF('Formulario PPGR3'!$G477="","",'Formulario PPGR1'!#REF!)</f>
        <v/>
      </c>
      <c r="D477" s="191" t="str">
        <f>IF('Formulario PPGR3'!$G477="","",'Formulario PPGR1'!#REF!)</f>
        <v/>
      </c>
      <c r="E477" s="191" t="str">
        <f>IF('Formulario PPGR3'!$G477="","",'Formulario PPGR1'!#REF!)</f>
        <v/>
      </c>
      <c r="F477" s="191" t="str">
        <f>IF('Formulario PPGR3'!$G477="","",'Formulario PPGR1'!#REF!)</f>
        <v/>
      </c>
      <c r="G477" s="190"/>
      <c r="H477" s="507" t="str" cm="1">
        <f t="array" ref="H477">IF(Tabla1[[#This Row],[Código_Actividad]]="","",_xlfn.XLOOKUP(Tabla1[[#This Row],[Código_Actividad]],CodigoActividad,Tabla2[Actividades Programables Presupuestables],"",0))</f>
        <v/>
      </c>
      <c r="I477" s="508" t="str">
        <f>IFERROR(VLOOKUP('Formulario PPGR3'!$G477,'Formulario PPGR2'!$H$19:$V$286,15,FALSE),"")</f>
        <v/>
      </c>
      <c r="J477" s="513"/>
      <c r="K477" s="512"/>
      <c r="L477" s="509" t="str">
        <f>IF(Tabla1[[#This Row],[Descripción]]="","",_xlfn.XLOOKUP(Tabla1[[#This Row],[Descripción]],Tabla10[Descripción],Tabla10[Unidad de Medida],"",0))</f>
        <v/>
      </c>
      <c r="M477" s="299"/>
      <c r="N477" s="525" t="str">
        <f>IF(Tabla1[[#This Row],[Descripción]]="","",_xlfn.XLOOKUP(Tabla1[[#This Row],[Descripción]],Tabla10[Descripción],Tabla10[Precio Unitario],0))</f>
        <v/>
      </c>
      <c r="O477" s="525" t="str">
        <f>IF(Tabla1[[#This Row],[Cantidad de Insumos]]="","",Tabla1[[#This Row],[Precio Unitario]]*Tabla1[[#This Row],[Cantidad de Insumos]])</f>
        <v/>
      </c>
      <c r="P477" s="510" t="str">
        <f>IF(Tabla1[[#This Row],[Descripción]]="","",_xlfn.XLOOKUP(Tabla1[[#This Row],[Descripción]],Tabla10[Descripción],Tabla10[CODIGO PRESUPUESTARIO],0))</f>
        <v/>
      </c>
      <c r="Q477" s="511"/>
      <c r="R477" s="511" t="str">
        <f>IF(Tabla1[[#This Row],[Insumos]]="","",_xlfn.XLOOKUP(Tabla1[[#This Row],[Insumos]],Tabla10[Insumo],Tabla10[InsumoAbrev],"",0))</f>
        <v/>
      </c>
    </row>
    <row r="478" spans="2:18" x14ac:dyDescent="0.25">
      <c r="B478" s="191" t="str">
        <f>IF('Formulario PPGR3'!$G478="","",CONCATENATE('Formulario PPGR3'!$C478,".",'Formulario PPGR3'!$D478,".",'Formulario PPGR3'!$E478,".",'Formulario PPGR3'!$F478))</f>
        <v/>
      </c>
      <c r="C478" s="191" t="str">
        <f>IF('Formulario PPGR3'!$G478="","",'Formulario PPGR1'!#REF!)</f>
        <v/>
      </c>
      <c r="D478" s="191" t="str">
        <f>IF('Formulario PPGR3'!$G478="","",'Formulario PPGR1'!#REF!)</f>
        <v/>
      </c>
      <c r="E478" s="191" t="str">
        <f>IF('Formulario PPGR3'!$G478="","",'Formulario PPGR1'!#REF!)</f>
        <v/>
      </c>
      <c r="F478" s="191" t="str">
        <f>IF('Formulario PPGR3'!$G478="","",'Formulario PPGR1'!#REF!)</f>
        <v/>
      </c>
      <c r="G478" s="190"/>
      <c r="H478" s="507" t="str" cm="1">
        <f t="array" ref="H478">IF(Tabla1[[#This Row],[Código_Actividad]]="","",_xlfn.XLOOKUP(Tabla1[[#This Row],[Código_Actividad]],CodigoActividad,Tabla2[Actividades Programables Presupuestables],"",0))</f>
        <v/>
      </c>
      <c r="I478" s="508" t="str">
        <f>IFERROR(VLOOKUP('Formulario PPGR3'!$G478,'Formulario PPGR2'!$H$19:$V$286,15,FALSE),"")</f>
        <v/>
      </c>
      <c r="J478" s="513"/>
      <c r="K478" s="512"/>
      <c r="L478" s="509" t="str">
        <f>IF(Tabla1[[#This Row],[Descripción]]="","",_xlfn.XLOOKUP(Tabla1[[#This Row],[Descripción]],Tabla10[Descripción],Tabla10[Unidad de Medida],"",0))</f>
        <v/>
      </c>
      <c r="M478" s="299"/>
      <c r="N478" s="525" t="str">
        <f>IF(Tabla1[[#This Row],[Descripción]]="","",_xlfn.XLOOKUP(Tabla1[[#This Row],[Descripción]],Tabla10[Descripción],Tabla10[Precio Unitario],0))</f>
        <v/>
      </c>
      <c r="O478" s="525" t="str">
        <f>IF(Tabla1[[#This Row],[Cantidad de Insumos]]="","",Tabla1[[#This Row],[Precio Unitario]]*Tabla1[[#This Row],[Cantidad de Insumos]])</f>
        <v/>
      </c>
      <c r="P478" s="510" t="str">
        <f>IF(Tabla1[[#This Row],[Descripción]]="","",_xlfn.XLOOKUP(Tabla1[[#This Row],[Descripción]],Tabla10[Descripción],Tabla10[CODIGO PRESUPUESTARIO],0))</f>
        <v/>
      </c>
      <c r="Q478" s="511"/>
      <c r="R478" s="511" t="str">
        <f>IF(Tabla1[[#This Row],[Insumos]]="","",_xlfn.XLOOKUP(Tabla1[[#This Row],[Insumos]],Tabla10[Insumo],Tabla10[InsumoAbrev],"",0))</f>
        <v/>
      </c>
    </row>
    <row r="479" spans="2:18" x14ac:dyDescent="0.25">
      <c r="B479" s="191" t="str">
        <f>IF('Formulario PPGR3'!$G479="","",CONCATENATE('Formulario PPGR3'!$C479,".",'Formulario PPGR3'!$D479,".",'Formulario PPGR3'!$E479,".",'Formulario PPGR3'!$F479))</f>
        <v/>
      </c>
      <c r="C479" s="191" t="str">
        <f>IF('Formulario PPGR3'!$G479="","",'Formulario PPGR1'!#REF!)</f>
        <v/>
      </c>
      <c r="D479" s="191" t="str">
        <f>IF('Formulario PPGR3'!$G479="","",'Formulario PPGR1'!#REF!)</f>
        <v/>
      </c>
      <c r="E479" s="191" t="str">
        <f>IF('Formulario PPGR3'!$G479="","",'Formulario PPGR1'!#REF!)</f>
        <v/>
      </c>
      <c r="F479" s="191" t="str">
        <f>IF('Formulario PPGR3'!$G479="","",'Formulario PPGR1'!#REF!)</f>
        <v/>
      </c>
      <c r="G479" s="190"/>
      <c r="H479" s="507" t="str" cm="1">
        <f t="array" ref="H479">IF(Tabla1[[#This Row],[Código_Actividad]]="","",_xlfn.XLOOKUP(Tabla1[[#This Row],[Código_Actividad]],CodigoActividad,Tabla2[Actividades Programables Presupuestables],"",0))</f>
        <v/>
      </c>
      <c r="I479" s="508" t="str">
        <f>IFERROR(VLOOKUP('Formulario PPGR3'!$G479,'Formulario PPGR2'!$H$19:$V$286,15,FALSE),"")</f>
        <v/>
      </c>
      <c r="J479" s="513"/>
      <c r="K479" s="512"/>
      <c r="L479" s="509" t="str">
        <f>IF(Tabla1[[#This Row],[Descripción]]="","",_xlfn.XLOOKUP(Tabla1[[#This Row],[Descripción]],Tabla10[Descripción],Tabla10[Unidad de Medida],"",0))</f>
        <v/>
      </c>
      <c r="M479" s="299"/>
      <c r="N479" s="525" t="str">
        <f>IF(Tabla1[[#This Row],[Descripción]]="","",_xlfn.XLOOKUP(Tabla1[[#This Row],[Descripción]],Tabla10[Descripción],Tabla10[Precio Unitario],0))</f>
        <v/>
      </c>
      <c r="O479" s="525" t="str">
        <f>IF(Tabla1[[#This Row],[Cantidad de Insumos]]="","",Tabla1[[#This Row],[Precio Unitario]]*Tabla1[[#This Row],[Cantidad de Insumos]])</f>
        <v/>
      </c>
      <c r="P479" s="510" t="str">
        <f>IF(Tabla1[[#This Row],[Descripción]]="","",_xlfn.XLOOKUP(Tabla1[[#This Row],[Descripción]],Tabla10[Descripción],Tabla10[CODIGO PRESUPUESTARIO],0))</f>
        <v/>
      </c>
      <c r="Q479" s="511"/>
      <c r="R479" s="511" t="str">
        <f>IF(Tabla1[[#This Row],[Insumos]]="","",_xlfn.XLOOKUP(Tabla1[[#This Row],[Insumos]],Tabla10[Insumo],Tabla10[InsumoAbrev],"",0))</f>
        <v/>
      </c>
    </row>
    <row r="480" spans="2:18" x14ac:dyDescent="0.25">
      <c r="B480" s="191" t="str">
        <f>IF('Formulario PPGR3'!$G480="","",CONCATENATE('Formulario PPGR3'!$C480,".",'Formulario PPGR3'!$D480,".",'Formulario PPGR3'!$E480,".",'Formulario PPGR3'!$F480))</f>
        <v/>
      </c>
      <c r="C480" s="191" t="str">
        <f>IF('Formulario PPGR3'!$G480="","",'Formulario PPGR1'!#REF!)</f>
        <v/>
      </c>
      <c r="D480" s="191" t="str">
        <f>IF('Formulario PPGR3'!$G480="","",'Formulario PPGR1'!#REF!)</f>
        <v/>
      </c>
      <c r="E480" s="191" t="str">
        <f>IF('Formulario PPGR3'!$G480="","",'Formulario PPGR1'!#REF!)</f>
        <v/>
      </c>
      <c r="F480" s="191" t="str">
        <f>IF('Formulario PPGR3'!$G480="","",'Formulario PPGR1'!#REF!)</f>
        <v/>
      </c>
      <c r="G480" s="190"/>
      <c r="H480" s="507" t="str" cm="1">
        <f t="array" ref="H480">IF(Tabla1[[#This Row],[Código_Actividad]]="","",_xlfn.XLOOKUP(Tabla1[[#This Row],[Código_Actividad]],CodigoActividad,Tabla2[Actividades Programables Presupuestables],"",0))</f>
        <v/>
      </c>
      <c r="I480" s="508" t="str">
        <f>IFERROR(VLOOKUP('Formulario PPGR3'!$G480,'Formulario PPGR2'!$H$19:$V$286,15,FALSE),"")</f>
        <v/>
      </c>
      <c r="J480" s="513"/>
      <c r="K480" s="512"/>
      <c r="L480" s="509" t="str">
        <f>IF(Tabla1[[#This Row],[Descripción]]="","",_xlfn.XLOOKUP(Tabla1[[#This Row],[Descripción]],Tabla10[Descripción],Tabla10[Unidad de Medida],"",0))</f>
        <v/>
      </c>
      <c r="M480" s="299"/>
      <c r="N480" s="525" t="str">
        <f>IF(Tabla1[[#This Row],[Descripción]]="","",_xlfn.XLOOKUP(Tabla1[[#This Row],[Descripción]],Tabla10[Descripción],Tabla10[Precio Unitario],0))</f>
        <v/>
      </c>
      <c r="O480" s="525" t="str">
        <f>IF(Tabla1[[#This Row],[Cantidad de Insumos]]="","",Tabla1[[#This Row],[Precio Unitario]]*Tabla1[[#This Row],[Cantidad de Insumos]])</f>
        <v/>
      </c>
      <c r="P480" s="510" t="str">
        <f>IF(Tabla1[[#This Row],[Descripción]]="","",_xlfn.XLOOKUP(Tabla1[[#This Row],[Descripción]],Tabla10[Descripción],Tabla10[CODIGO PRESUPUESTARIO],0))</f>
        <v/>
      </c>
      <c r="Q480" s="511"/>
      <c r="R480" s="511" t="str">
        <f>IF(Tabla1[[#This Row],[Insumos]]="","",_xlfn.XLOOKUP(Tabla1[[#This Row],[Insumos]],Tabla10[Insumo],Tabla10[InsumoAbrev],"",0))</f>
        <v/>
      </c>
    </row>
    <row r="481" spans="2:18" x14ac:dyDescent="0.25">
      <c r="B481" s="191" t="str">
        <f>IF('Formulario PPGR3'!$G481="","",CONCATENATE('Formulario PPGR3'!$C481,".",'Formulario PPGR3'!$D481,".",'Formulario PPGR3'!$E481,".",'Formulario PPGR3'!$F481))</f>
        <v/>
      </c>
      <c r="C481" s="191" t="str">
        <f>IF('Formulario PPGR3'!$G481="","",'Formulario PPGR1'!#REF!)</f>
        <v/>
      </c>
      <c r="D481" s="191" t="str">
        <f>IF('Formulario PPGR3'!$G481="","",'Formulario PPGR1'!#REF!)</f>
        <v/>
      </c>
      <c r="E481" s="191" t="str">
        <f>IF('Formulario PPGR3'!$G481="","",'Formulario PPGR1'!#REF!)</f>
        <v/>
      </c>
      <c r="F481" s="191" t="str">
        <f>IF('Formulario PPGR3'!$G481="","",'Formulario PPGR1'!#REF!)</f>
        <v/>
      </c>
      <c r="G481" s="190"/>
      <c r="H481" s="507" t="str" cm="1">
        <f t="array" ref="H481">IF(Tabla1[[#This Row],[Código_Actividad]]="","",_xlfn.XLOOKUP(Tabla1[[#This Row],[Código_Actividad]],CodigoActividad,Tabla2[Actividades Programables Presupuestables],"",0))</f>
        <v/>
      </c>
      <c r="I481" s="508" t="str">
        <f>IFERROR(VLOOKUP('Formulario PPGR3'!$G481,'Formulario PPGR2'!$H$19:$V$286,15,FALSE),"")</f>
        <v/>
      </c>
      <c r="J481" s="513"/>
      <c r="K481" s="512"/>
      <c r="L481" s="509" t="str">
        <f>IF(Tabla1[[#This Row],[Descripción]]="","",_xlfn.XLOOKUP(Tabla1[[#This Row],[Descripción]],Tabla10[Descripción],Tabla10[Unidad de Medida],"",0))</f>
        <v/>
      </c>
      <c r="M481" s="299"/>
      <c r="N481" s="525" t="str">
        <f>IF(Tabla1[[#This Row],[Descripción]]="","",_xlfn.XLOOKUP(Tabla1[[#This Row],[Descripción]],Tabla10[Descripción],Tabla10[Precio Unitario],0))</f>
        <v/>
      </c>
      <c r="O481" s="525" t="str">
        <f>IF(Tabla1[[#This Row],[Cantidad de Insumos]]="","",Tabla1[[#This Row],[Precio Unitario]]*Tabla1[[#This Row],[Cantidad de Insumos]])</f>
        <v/>
      </c>
      <c r="P481" s="510" t="str">
        <f>IF(Tabla1[[#This Row],[Descripción]]="","",_xlfn.XLOOKUP(Tabla1[[#This Row],[Descripción]],Tabla10[Descripción],Tabla10[CODIGO PRESUPUESTARIO],0))</f>
        <v/>
      </c>
      <c r="Q481" s="511"/>
      <c r="R481" s="511" t="str">
        <f>IF(Tabla1[[#This Row],[Insumos]]="","",_xlfn.XLOOKUP(Tabla1[[#This Row],[Insumos]],Tabla10[Insumo],Tabla10[InsumoAbrev],"",0))</f>
        <v/>
      </c>
    </row>
    <row r="482" spans="2:18" x14ac:dyDescent="0.25">
      <c r="B482" s="191" t="str">
        <f>IF('Formulario PPGR3'!$G482="","",CONCATENATE('Formulario PPGR3'!$C482,".",'Formulario PPGR3'!$D482,".",'Formulario PPGR3'!$E482,".",'Formulario PPGR3'!$F482))</f>
        <v/>
      </c>
      <c r="C482" s="191" t="str">
        <f>IF('Formulario PPGR3'!$G482="","",'Formulario PPGR1'!#REF!)</f>
        <v/>
      </c>
      <c r="D482" s="191" t="str">
        <f>IF('Formulario PPGR3'!$G482="","",'Formulario PPGR1'!#REF!)</f>
        <v/>
      </c>
      <c r="E482" s="191" t="str">
        <f>IF('Formulario PPGR3'!$G482="","",'Formulario PPGR1'!#REF!)</f>
        <v/>
      </c>
      <c r="F482" s="191" t="str">
        <f>IF('Formulario PPGR3'!$G482="","",'Formulario PPGR1'!#REF!)</f>
        <v/>
      </c>
      <c r="G482" s="190"/>
      <c r="H482" s="507" t="str" cm="1">
        <f t="array" ref="H482">IF(Tabla1[[#This Row],[Código_Actividad]]="","",_xlfn.XLOOKUP(Tabla1[[#This Row],[Código_Actividad]],CodigoActividad,Tabla2[Actividades Programables Presupuestables],"",0))</f>
        <v/>
      </c>
      <c r="I482" s="508" t="str">
        <f>IFERROR(VLOOKUP('Formulario PPGR3'!$G482,'Formulario PPGR2'!$H$19:$V$286,15,FALSE),"")</f>
        <v/>
      </c>
      <c r="J482" s="513"/>
      <c r="K482" s="512"/>
      <c r="L482" s="509" t="str">
        <f>IF(Tabla1[[#This Row],[Descripción]]="","",_xlfn.XLOOKUP(Tabla1[[#This Row],[Descripción]],Tabla10[Descripción],Tabla10[Unidad de Medida],"",0))</f>
        <v/>
      </c>
      <c r="M482" s="299"/>
      <c r="N482" s="525" t="str">
        <f>IF(Tabla1[[#This Row],[Descripción]]="","",_xlfn.XLOOKUP(Tabla1[[#This Row],[Descripción]],Tabla10[Descripción],Tabla10[Precio Unitario],0))</f>
        <v/>
      </c>
      <c r="O482" s="525" t="str">
        <f>IF(Tabla1[[#This Row],[Cantidad de Insumos]]="","",Tabla1[[#This Row],[Precio Unitario]]*Tabla1[[#This Row],[Cantidad de Insumos]])</f>
        <v/>
      </c>
      <c r="P482" s="510" t="str">
        <f>IF(Tabla1[[#This Row],[Descripción]]="","",_xlfn.XLOOKUP(Tabla1[[#This Row],[Descripción]],Tabla10[Descripción],Tabla10[CODIGO PRESUPUESTARIO],0))</f>
        <v/>
      </c>
      <c r="Q482" s="511"/>
      <c r="R482" s="511" t="str">
        <f>IF(Tabla1[[#This Row],[Insumos]]="","",_xlfn.XLOOKUP(Tabla1[[#This Row],[Insumos]],Tabla10[Insumo],Tabla10[InsumoAbrev],"",0))</f>
        <v/>
      </c>
    </row>
    <row r="483" spans="2:18" x14ac:dyDescent="0.25">
      <c r="B483" s="191" t="str">
        <f>IF('Formulario PPGR3'!$G483="","",CONCATENATE('Formulario PPGR3'!$C483,".",'Formulario PPGR3'!$D483,".",'Formulario PPGR3'!$E483,".",'Formulario PPGR3'!$F483))</f>
        <v/>
      </c>
      <c r="C483" s="191" t="str">
        <f>IF('Formulario PPGR3'!$G483="","",'Formulario PPGR1'!#REF!)</f>
        <v/>
      </c>
      <c r="D483" s="191" t="str">
        <f>IF('Formulario PPGR3'!$G483="","",'Formulario PPGR1'!#REF!)</f>
        <v/>
      </c>
      <c r="E483" s="191" t="str">
        <f>IF('Formulario PPGR3'!$G483="","",'Formulario PPGR1'!#REF!)</f>
        <v/>
      </c>
      <c r="F483" s="191" t="str">
        <f>IF('Formulario PPGR3'!$G483="","",'Formulario PPGR1'!#REF!)</f>
        <v/>
      </c>
      <c r="G483" s="190"/>
      <c r="H483" s="507" t="str" cm="1">
        <f t="array" ref="H483">IF(Tabla1[[#This Row],[Código_Actividad]]="","",_xlfn.XLOOKUP(Tabla1[[#This Row],[Código_Actividad]],CodigoActividad,Tabla2[Actividades Programables Presupuestables],"",0))</f>
        <v/>
      </c>
      <c r="I483" s="508" t="str">
        <f>IFERROR(VLOOKUP('Formulario PPGR3'!$G483,'Formulario PPGR2'!$H$19:$V$286,15,FALSE),"")</f>
        <v/>
      </c>
      <c r="J483" s="513"/>
      <c r="K483" s="512"/>
      <c r="L483" s="509" t="str">
        <f>IF(Tabla1[[#This Row],[Descripción]]="","",_xlfn.XLOOKUP(Tabla1[[#This Row],[Descripción]],Tabla10[Descripción],Tabla10[Unidad de Medida],"",0))</f>
        <v/>
      </c>
      <c r="M483" s="299"/>
      <c r="N483" s="525" t="str">
        <f>IF(Tabla1[[#This Row],[Descripción]]="","",_xlfn.XLOOKUP(Tabla1[[#This Row],[Descripción]],Tabla10[Descripción],Tabla10[Precio Unitario],0))</f>
        <v/>
      </c>
      <c r="O483" s="525" t="str">
        <f>IF(Tabla1[[#This Row],[Cantidad de Insumos]]="","",Tabla1[[#This Row],[Precio Unitario]]*Tabla1[[#This Row],[Cantidad de Insumos]])</f>
        <v/>
      </c>
      <c r="P483" s="510" t="str">
        <f>IF(Tabla1[[#This Row],[Descripción]]="","",_xlfn.XLOOKUP(Tabla1[[#This Row],[Descripción]],Tabla10[Descripción],Tabla10[CODIGO PRESUPUESTARIO],0))</f>
        <v/>
      </c>
      <c r="Q483" s="511"/>
      <c r="R483" s="511" t="str">
        <f>IF(Tabla1[[#This Row],[Insumos]]="","",_xlfn.XLOOKUP(Tabla1[[#This Row],[Insumos]],Tabla10[Insumo],Tabla10[InsumoAbrev],"",0))</f>
        <v/>
      </c>
    </row>
    <row r="484" spans="2:18" x14ac:dyDescent="0.25">
      <c r="B484" s="191" t="str">
        <f>IF('Formulario PPGR3'!$G484="","",CONCATENATE('Formulario PPGR3'!$C484,".",'Formulario PPGR3'!$D484,".",'Formulario PPGR3'!$E484,".",'Formulario PPGR3'!$F484))</f>
        <v/>
      </c>
      <c r="C484" s="191" t="str">
        <f>IF('Formulario PPGR3'!$G484="","",'Formulario PPGR1'!#REF!)</f>
        <v/>
      </c>
      <c r="D484" s="191" t="str">
        <f>IF('Formulario PPGR3'!$G484="","",'Formulario PPGR1'!#REF!)</f>
        <v/>
      </c>
      <c r="E484" s="191" t="str">
        <f>IF('Formulario PPGR3'!$G484="","",'Formulario PPGR1'!#REF!)</f>
        <v/>
      </c>
      <c r="F484" s="191" t="str">
        <f>IF('Formulario PPGR3'!$G484="","",'Formulario PPGR1'!#REF!)</f>
        <v/>
      </c>
      <c r="G484" s="190"/>
      <c r="H484" s="507" t="str" cm="1">
        <f t="array" ref="H484">IF(Tabla1[[#This Row],[Código_Actividad]]="","",_xlfn.XLOOKUP(Tabla1[[#This Row],[Código_Actividad]],CodigoActividad,Tabla2[Actividades Programables Presupuestables],"",0))</f>
        <v/>
      </c>
      <c r="I484" s="508" t="str">
        <f>IFERROR(VLOOKUP('Formulario PPGR3'!$G484,'Formulario PPGR2'!$H$19:$V$286,15,FALSE),"")</f>
        <v/>
      </c>
      <c r="J484" s="513"/>
      <c r="K484" s="512"/>
      <c r="L484" s="509" t="str">
        <f>IF(Tabla1[[#This Row],[Descripción]]="","",_xlfn.XLOOKUP(Tabla1[[#This Row],[Descripción]],Tabla10[Descripción],Tabla10[Unidad de Medida],"",0))</f>
        <v/>
      </c>
      <c r="M484" s="299"/>
      <c r="N484" s="525" t="str">
        <f>IF(Tabla1[[#This Row],[Descripción]]="","",_xlfn.XLOOKUP(Tabla1[[#This Row],[Descripción]],Tabla10[Descripción],Tabla10[Precio Unitario],0))</f>
        <v/>
      </c>
      <c r="O484" s="525" t="str">
        <f>IF(Tabla1[[#This Row],[Cantidad de Insumos]]="","",Tabla1[[#This Row],[Precio Unitario]]*Tabla1[[#This Row],[Cantidad de Insumos]])</f>
        <v/>
      </c>
      <c r="P484" s="510" t="str">
        <f>IF(Tabla1[[#This Row],[Descripción]]="","",_xlfn.XLOOKUP(Tabla1[[#This Row],[Descripción]],Tabla10[Descripción],Tabla10[CODIGO PRESUPUESTARIO],0))</f>
        <v/>
      </c>
      <c r="Q484" s="511"/>
      <c r="R484" s="511" t="str">
        <f>IF(Tabla1[[#This Row],[Insumos]]="","",_xlfn.XLOOKUP(Tabla1[[#This Row],[Insumos]],Tabla10[Insumo],Tabla10[InsumoAbrev],"",0))</f>
        <v/>
      </c>
    </row>
    <row r="485" spans="2:18" x14ac:dyDescent="0.25">
      <c r="B485" s="191" t="str">
        <f>IF('Formulario PPGR3'!$G485="","",CONCATENATE('Formulario PPGR3'!$C485,".",'Formulario PPGR3'!$D485,".",'Formulario PPGR3'!$E485,".",'Formulario PPGR3'!$F485))</f>
        <v/>
      </c>
      <c r="C485" s="191" t="str">
        <f>IF('Formulario PPGR3'!$G485="","",'Formulario PPGR1'!#REF!)</f>
        <v/>
      </c>
      <c r="D485" s="191" t="str">
        <f>IF('Formulario PPGR3'!$G485="","",'Formulario PPGR1'!#REF!)</f>
        <v/>
      </c>
      <c r="E485" s="191" t="str">
        <f>IF('Formulario PPGR3'!$G485="","",'Formulario PPGR1'!#REF!)</f>
        <v/>
      </c>
      <c r="F485" s="191" t="str">
        <f>IF('Formulario PPGR3'!$G485="","",'Formulario PPGR1'!#REF!)</f>
        <v/>
      </c>
      <c r="G485" s="190"/>
      <c r="H485" s="507" t="str" cm="1">
        <f t="array" ref="H485">IF(Tabla1[[#This Row],[Código_Actividad]]="","",_xlfn.XLOOKUP(Tabla1[[#This Row],[Código_Actividad]],CodigoActividad,Tabla2[Actividades Programables Presupuestables],"",0))</f>
        <v/>
      </c>
      <c r="I485" s="508" t="str">
        <f>IFERROR(VLOOKUP('Formulario PPGR3'!$G485,'Formulario PPGR2'!$H$19:$V$286,15,FALSE),"")</f>
        <v/>
      </c>
      <c r="J485" s="513"/>
      <c r="K485" s="512"/>
      <c r="L485" s="509" t="str">
        <f>IF(Tabla1[[#This Row],[Descripción]]="","",_xlfn.XLOOKUP(Tabla1[[#This Row],[Descripción]],Tabla10[Descripción],Tabla10[Unidad de Medida],"",0))</f>
        <v/>
      </c>
      <c r="M485" s="299"/>
      <c r="N485" s="525" t="str">
        <f>IF(Tabla1[[#This Row],[Descripción]]="","",_xlfn.XLOOKUP(Tabla1[[#This Row],[Descripción]],Tabla10[Descripción],Tabla10[Precio Unitario],0))</f>
        <v/>
      </c>
      <c r="O485" s="525" t="str">
        <f>IF(Tabla1[[#This Row],[Cantidad de Insumos]]="","",Tabla1[[#This Row],[Precio Unitario]]*Tabla1[[#This Row],[Cantidad de Insumos]])</f>
        <v/>
      </c>
      <c r="P485" s="510" t="str">
        <f>IF(Tabla1[[#This Row],[Descripción]]="","",_xlfn.XLOOKUP(Tabla1[[#This Row],[Descripción]],Tabla10[Descripción],Tabla10[CODIGO PRESUPUESTARIO],0))</f>
        <v/>
      </c>
      <c r="Q485" s="511"/>
      <c r="R485" s="511" t="str">
        <f>IF(Tabla1[[#This Row],[Insumos]]="","",_xlfn.XLOOKUP(Tabla1[[#This Row],[Insumos]],Tabla10[Insumo],Tabla10[InsumoAbrev],"",0))</f>
        <v/>
      </c>
    </row>
    <row r="486" spans="2:18" x14ac:dyDescent="0.25">
      <c r="B486" s="191" t="str">
        <f>IF('Formulario PPGR3'!$G486="","",CONCATENATE('Formulario PPGR3'!$C486,".",'Formulario PPGR3'!$D486,".",'Formulario PPGR3'!$E486,".",'Formulario PPGR3'!$F486))</f>
        <v/>
      </c>
      <c r="C486" s="191" t="str">
        <f>IF('Formulario PPGR3'!$G486="","",'Formulario PPGR1'!#REF!)</f>
        <v/>
      </c>
      <c r="D486" s="191" t="str">
        <f>IF('Formulario PPGR3'!$G486="","",'Formulario PPGR1'!#REF!)</f>
        <v/>
      </c>
      <c r="E486" s="191" t="str">
        <f>IF('Formulario PPGR3'!$G486="","",'Formulario PPGR1'!#REF!)</f>
        <v/>
      </c>
      <c r="F486" s="191" t="str">
        <f>IF('Formulario PPGR3'!$G486="","",'Formulario PPGR1'!#REF!)</f>
        <v/>
      </c>
      <c r="G486" s="190"/>
      <c r="H486" s="507" t="str" cm="1">
        <f t="array" ref="H486">IF(Tabla1[[#This Row],[Código_Actividad]]="","",_xlfn.XLOOKUP(Tabla1[[#This Row],[Código_Actividad]],CodigoActividad,Tabla2[Actividades Programables Presupuestables],"",0))</f>
        <v/>
      </c>
      <c r="I486" s="508" t="str">
        <f>IFERROR(VLOOKUP('Formulario PPGR3'!$G486,'Formulario PPGR2'!$H$19:$V$286,15,FALSE),"")</f>
        <v/>
      </c>
      <c r="J486" s="513"/>
      <c r="K486" s="512"/>
      <c r="L486" s="509" t="str">
        <f>IF(Tabla1[[#This Row],[Descripción]]="","",_xlfn.XLOOKUP(Tabla1[[#This Row],[Descripción]],Tabla10[Descripción],Tabla10[Unidad de Medida],"",0))</f>
        <v/>
      </c>
      <c r="M486" s="299"/>
      <c r="N486" s="525" t="str">
        <f>IF(Tabla1[[#This Row],[Descripción]]="","",_xlfn.XLOOKUP(Tabla1[[#This Row],[Descripción]],Tabla10[Descripción],Tabla10[Precio Unitario],0))</f>
        <v/>
      </c>
      <c r="O486" s="525" t="str">
        <f>IF(Tabla1[[#This Row],[Cantidad de Insumos]]="","",Tabla1[[#This Row],[Precio Unitario]]*Tabla1[[#This Row],[Cantidad de Insumos]])</f>
        <v/>
      </c>
      <c r="P486" s="510" t="str">
        <f>IF(Tabla1[[#This Row],[Descripción]]="","",_xlfn.XLOOKUP(Tabla1[[#This Row],[Descripción]],Tabla10[Descripción],Tabla10[CODIGO PRESUPUESTARIO],0))</f>
        <v/>
      </c>
      <c r="Q486" s="511"/>
      <c r="R486" s="511" t="str">
        <f>IF(Tabla1[[#This Row],[Insumos]]="","",_xlfn.XLOOKUP(Tabla1[[#This Row],[Insumos]],Tabla10[Insumo],Tabla10[InsumoAbrev],"",0))</f>
        <v/>
      </c>
    </row>
    <row r="487" spans="2:18" x14ac:dyDescent="0.25">
      <c r="B487" s="191" t="str">
        <f>IF('Formulario PPGR3'!$G487="","",CONCATENATE('Formulario PPGR3'!$C487,".",'Formulario PPGR3'!$D487,".",'Formulario PPGR3'!$E487,".",'Formulario PPGR3'!$F487))</f>
        <v/>
      </c>
      <c r="C487" s="191" t="str">
        <f>IF('Formulario PPGR3'!$G487="","",'Formulario PPGR1'!#REF!)</f>
        <v/>
      </c>
      <c r="D487" s="191" t="str">
        <f>IF('Formulario PPGR3'!$G487="","",'Formulario PPGR1'!#REF!)</f>
        <v/>
      </c>
      <c r="E487" s="191" t="str">
        <f>IF('Formulario PPGR3'!$G487="","",'Formulario PPGR1'!#REF!)</f>
        <v/>
      </c>
      <c r="F487" s="191" t="str">
        <f>IF('Formulario PPGR3'!$G487="","",'Formulario PPGR1'!#REF!)</f>
        <v/>
      </c>
      <c r="G487" s="190"/>
      <c r="H487" s="507" t="str" cm="1">
        <f t="array" ref="H487">IF(Tabla1[[#This Row],[Código_Actividad]]="","",_xlfn.XLOOKUP(Tabla1[[#This Row],[Código_Actividad]],CodigoActividad,Tabla2[Actividades Programables Presupuestables],"",0))</f>
        <v/>
      </c>
      <c r="I487" s="508" t="str">
        <f>IFERROR(VLOOKUP('Formulario PPGR3'!$G487,'Formulario PPGR2'!$H$19:$V$286,15,FALSE),"")</f>
        <v/>
      </c>
      <c r="J487" s="513"/>
      <c r="K487" s="512"/>
      <c r="L487" s="509" t="str">
        <f>IF(Tabla1[[#This Row],[Descripción]]="","",_xlfn.XLOOKUP(Tabla1[[#This Row],[Descripción]],Tabla10[Descripción],Tabla10[Unidad de Medida],"",0))</f>
        <v/>
      </c>
      <c r="M487" s="299"/>
      <c r="N487" s="525" t="str">
        <f>IF(Tabla1[[#This Row],[Descripción]]="","",_xlfn.XLOOKUP(Tabla1[[#This Row],[Descripción]],Tabla10[Descripción],Tabla10[Precio Unitario],0))</f>
        <v/>
      </c>
      <c r="O487" s="525" t="str">
        <f>IF(Tabla1[[#This Row],[Cantidad de Insumos]]="","",Tabla1[[#This Row],[Precio Unitario]]*Tabla1[[#This Row],[Cantidad de Insumos]])</f>
        <v/>
      </c>
      <c r="P487" s="510" t="str">
        <f>IF(Tabla1[[#This Row],[Descripción]]="","",_xlfn.XLOOKUP(Tabla1[[#This Row],[Descripción]],Tabla10[Descripción],Tabla10[CODIGO PRESUPUESTARIO],0))</f>
        <v/>
      </c>
      <c r="Q487" s="511"/>
      <c r="R487" s="511" t="str">
        <f>IF(Tabla1[[#This Row],[Insumos]]="","",_xlfn.XLOOKUP(Tabla1[[#This Row],[Insumos]],Tabla10[Insumo],Tabla10[InsumoAbrev],"",0))</f>
        <v/>
      </c>
    </row>
    <row r="488" spans="2:18" x14ac:dyDescent="0.25">
      <c r="B488" s="191" t="str">
        <f>IF('Formulario PPGR3'!$G488="","",CONCATENATE('Formulario PPGR3'!$C488,".",'Formulario PPGR3'!$D488,".",'Formulario PPGR3'!$E488,".",'Formulario PPGR3'!$F488))</f>
        <v/>
      </c>
      <c r="C488" s="191" t="str">
        <f>IF('Formulario PPGR3'!$G488="","",'Formulario PPGR1'!#REF!)</f>
        <v/>
      </c>
      <c r="D488" s="191" t="str">
        <f>IF('Formulario PPGR3'!$G488="","",'Formulario PPGR1'!#REF!)</f>
        <v/>
      </c>
      <c r="E488" s="191" t="str">
        <f>IF('Formulario PPGR3'!$G488="","",'Formulario PPGR1'!#REF!)</f>
        <v/>
      </c>
      <c r="F488" s="191" t="str">
        <f>IF('Formulario PPGR3'!$G488="","",'Formulario PPGR1'!#REF!)</f>
        <v/>
      </c>
      <c r="G488" s="190"/>
      <c r="H488" s="507" t="str" cm="1">
        <f t="array" ref="H488">IF(Tabla1[[#This Row],[Código_Actividad]]="","",_xlfn.XLOOKUP(Tabla1[[#This Row],[Código_Actividad]],CodigoActividad,Tabla2[Actividades Programables Presupuestables],"",0))</f>
        <v/>
      </c>
      <c r="I488" s="508" t="str">
        <f>IFERROR(VLOOKUP('Formulario PPGR3'!$G488,'Formulario PPGR2'!$H$19:$V$286,15,FALSE),"")</f>
        <v/>
      </c>
      <c r="J488" s="513"/>
      <c r="K488" s="512"/>
      <c r="L488" s="509" t="str">
        <f>IF(Tabla1[[#This Row],[Descripción]]="","",_xlfn.XLOOKUP(Tabla1[[#This Row],[Descripción]],Tabla10[Descripción],Tabla10[Unidad de Medida],"",0))</f>
        <v/>
      </c>
      <c r="M488" s="299"/>
      <c r="N488" s="525" t="str">
        <f>IF(Tabla1[[#This Row],[Descripción]]="","",_xlfn.XLOOKUP(Tabla1[[#This Row],[Descripción]],Tabla10[Descripción],Tabla10[Precio Unitario],0))</f>
        <v/>
      </c>
      <c r="O488" s="525" t="str">
        <f>IF(Tabla1[[#This Row],[Cantidad de Insumos]]="","",Tabla1[[#This Row],[Precio Unitario]]*Tabla1[[#This Row],[Cantidad de Insumos]])</f>
        <v/>
      </c>
      <c r="P488" s="510" t="str">
        <f>IF(Tabla1[[#This Row],[Descripción]]="","",_xlfn.XLOOKUP(Tabla1[[#This Row],[Descripción]],Tabla10[Descripción],Tabla10[CODIGO PRESUPUESTARIO],0))</f>
        <v/>
      </c>
      <c r="Q488" s="511"/>
      <c r="R488" s="511" t="str">
        <f>IF(Tabla1[[#This Row],[Insumos]]="","",_xlfn.XLOOKUP(Tabla1[[#This Row],[Insumos]],Tabla10[Insumo],Tabla10[InsumoAbrev],"",0))</f>
        <v/>
      </c>
    </row>
    <row r="489" spans="2:18" x14ac:dyDescent="0.25">
      <c r="B489" s="191" t="str">
        <f>IF('Formulario PPGR3'!$G489="","",CONCATENATE('Formulario PPGR3'!$C489,".",'Formulario PPGR3'!$D489,".",'Formulario PPGR3'!$E489,".",'Formulario PPGR3'!$F489))</f>
        <v/>
      </c>
      <c r="C489" s="191" t="str">
        <f>IF('Formulario PPGR3'!$G489="","",'Formulario PPGR1'!#REF!)</f>
        <v/>
      </c>
      <c r="D489" s="191" t="str">
        <f>IF('Formulario PPGR3'!$G489="","",'Formulario PPGR1'!#REF!)</f>
        <v/>
      </c>
      <c r="E489" s="191" t="str">
        <f>IF('Formulario PPGR3'!$G489="","",'Formulario PPGR1'!#REF!)</f>
        <v/>
      </c>
      <c r="F489" s="191" t="str">
        <f>IF('Formulario PPGR3'!$G489="","",'Formulario PPGR1'!#REF!)</f>
        <v/>
      </c>
      <c r="G489" s="190"/>
      <c r="H489" s="507" t="str" cm="1">
        <f t="array" ref="H489">IF(Tabla1[[#This Row],[Código_Actividad]]="","",_xlfn.XLOOKUP(Tabla1[[#This Row],[Código_Actividad]],CodigoActividad,Tabla2[Actividades Programables Presupuestables],"",0))</f>
        <v/>
      </c>
      <c r="I489" s="508" t="str">
        <f>IFERROR(VLOOKUP('Formulario PPGR3'!$G489,'Formulario PPGR2'!$H$19:$V$286,15,FALSE),"")</f>
        <v/>
      </c>
      <c r="J489" s="513"/>
      <c r="K489" s="512"/>
      <c r="L489" s="509" t="str">
        <f>IF(Tabla1[[#This Row],[Descripción]]="","",_xlfn.XLOOKUP(Tabla1[[#This Row],[Descripción]],Tabla10[Descripción],Tabla10[Unidad de Medida],"",0))</f>
        <v/>
      </c>
      <c r="M489" s="299"/>
      <c r="N489" s="525" t="str">
        <f>IF(Tabla1[[#This Row],[Descripción]]="","",_xlfn.XLOOKUP(Tabla1[[#This Row],[Descripción]],Tabla10[Descripción],Tabla10[Precio Unitario],0))</f>
        <v/>
      </c>
      <c r="O489" s="525" t="str">
        <f>IF(Tabla1[[#This Row],[Cantidad de Insumos]]="","",Tabla1[[#This Row],[Precio Unitario]]*Tabla1[[#This Row],[Cantidad de Insumos]])</f>
        <v/>
      </c>
      <c r="P489" s="510" t="str">
        <f>IF(Tabla1[[#This Row],[Descripción]]="","",_xlfn.XLOOKUP(Tabla1[[#This Row],[Descripción]],Tabla10[Descripción],Tabla10[CODIGO PRESUPUESTARIO],0))</f>
        <v/>
      </c>
      <c r="Q489" s="511"/>
      <c r="R489" s="511" t="str">
        <f>IF(Tabla1[[#This Row],[Insumos]]="","",_xlfn.XLOOKUP(Tabla1[[#This Row],[Insumos]],Tabla10[Insumo],Tabla10[InsumoAbrev],"",0))</f>
        <v/>
      </c>
    </row>
    <row r="490" spans="2:18" x14ac:dyDescent="0.25">
      <c r="B490" s="191" t="str">
        <f>IF('Formulario PPGR3'!$G490="","",CONCATENATE('Formulario PPGR3'!$C490,".",'Formulario PPGR3'!$D490,".",'Formulario PPGR3'!$E490,".",'Formulario PPGR3'!$F490))</f>
        <v/>
      </c>
      <c r="C490" s="191" t="str">
        <f>IF('Formulario PPGR3'!$G490="","",'Formulario PPGR1'!#REF!)</f>
        <v/>
      </c>
      <c r="D490" s="191" t="str">
        <f>IF('Formulario PPGR3'!$G490="","",'Formulario PPGR1'!#REF!)</f>
        <v/>
      </c>
      <c r="E490" s="191" t="str">
        <f>IF('Formulario PPGR3'!$G490="","",'Formulario PPGR1'!#REF!)</f>
        <v/>
      </c>
      <c r="F490" s="191" t="str">
        <f>IF('Formulario PPGR3'!$G490="","",'Formulario PPGR1'!#REF!)</f>
        <v/>
      </c>
      <c r="G490" s="190"/>
      <c r="H490" s="507" t="str" cm="1">
        <f t="array" ref="H490">IF(Tabla1[[#This Row],[Código_Actividad]]="","",_xlfn.XLOOKUP(Tabla1[[#This Row],[Código_Actividad]],CodigoActividad,Tabla2[Actividades Programables Presupuestables],"",0))</f>
        <v/>
      </c>
      <c r="I490" s="508" t="str">
        <f>IFERROR(VLOOKUP('Formulario PPGR3'!$G490,'Formulario PPGR2'!$H$19:$V$286,15,FALSE),"")</f>
        <v/>
      </c>
      <c r="J490" s="513"/>
      <c r="K490" s="512"/>
      <c r="L490" s="509" t="str">
        <f>IF(Tabla1[[#This Row],[Descripción]]="","",_xlfn.XLOOKUP(Tabla1[[#This Row],[Descripción]],Tabla10[Descripción],Tabla10[Unidad de Medida],"",0))</f>
        <v/>
      </c>
      <c r="M490" s="299"/>
      <c r="N490" s="525" t="str">
        <f>IF(Tabla1[[#This Row],[Descripción]]="","",_xlfn.XLOOKUP(Tabla1[[#This Row],[Descripción]],Tabla10[Descripción],Tabla10[Precio Unitario],0))</f>
        <v/>
      </c>
      <c r="O490" s="525" t="str">
        <f>IF(Tabla1[[#This Row],[Cantidad de Insumos]]="","",Tabla1[[#This Row],[Precio Unitario]]*Tabla1[[#This Row],[Cantidad de Insumos]])</f>
        <v/>
      </c>
      <c r="P490" s="510" t="str">
        <f>IF(Tabla1[[#This Row],[Descripción]]="","",_xlfn.XLOOKUP(Tabla1[[#This Row],[Descripción]],Tabla10[Descripción],Tabla10[CODIGO PRESUPUESTARIO],0))</f>
        <v/>
      </c>
      <c r="Q490" s="511"/>
      <c r="R490" s="511" t="str">
        <f>IF(Tabla1[[#This Row],[Insumos]]="","",_xlfn.XLOOKUP(Tabla1[[#This Row],[Insumos]],Tabla10[Insumo],Tabla10[InsumoAbrev],"",0))</f>
        <v/>
      </c>
    </row>
    <row r="491" spans="2:18" x14ac:dyDescent="0.25">
      <c r="B491" s="191" t="str">
        <f>IF('Formulario PPGR3'!$G491="","",CONCATENATE('Formulario PPGR3'!$C491,".",'Formulario PPGR3'!$D491,".",'Formulario PPGR3'!$E491,".",'Formulario PPGR3'!$F491))</f>
        <v/>
      </c>
      <c r="C491" s="191" t="str">
        <f>IF('Formulario PPGR3'!$G491="","",'Formulario PPGR1'!#REF!)</f>
        <v/>
      </c>
      <c r="D491" s="191" t="str">
        <f>IF('Formulario PPGR3'!$G491="","",'Formulario PPGR1'!#REF!)</f>
        <v/>
      </c>
      <c r="E491" s="191" t="str">
        <f>IF('Formulario PPGR3'!$G491="","",'Formulario PPGR1'!#REF!)</f>
        <v/>
      </c>
      <c r="F491" s="191" t="str">
        <f>IF('Formulario PPGR3'!$G491="","",'Formulario PPGR1'!#REF!)</f>
        <v/>
      </c>
      <c r="G491" s="190"/>
      <c r="H491" s="507" t="str" cm="1">
        <f t="array" ref="H491">IF(Tabla1[[#This Row],[Código_Actividad]]="","",_xlfn.XLOOKUP(Tabla1[[#This Row],[Código_Actividad]],CodigoActividad,Tabla2[Actividades Programables Presupuestables],"",0))</f>
        <v/>
      </c>
      <c r="I491" s="508" t="str">
        <f>IFERROR(VLOOKUP('Formulario PPGR3'!$G491,'Formulario PPGR2'!$H$19:$V$286,15,FALSE),"")</f>
        <v/>
      </c>
      <c r="J491" s="513"/>
      <c r="K491" s="512"/>
      <c r="L491" s="509" t="str">
        <f>IF(Tabla1[[#This Row],[Descripción]]="","",_xlfn.XLOOKUP(Tabla1[[#This Row],[Descripción]],Tabla10[Descripción],Tabla10[Unidad de Medida],"",0))</f>
        <v/>
      </c>
      <c r="M491" s="299"/>
      <c r="N491" s="525" t="str">
        <f>IF(Tabla1[[#This Row],[Descripción]]="","",_xlfn.XLOOKUP(Tabla1[[#This Row],[Descripción]],Tabla10[Descripción],Tabla10[Precio Unitario],0))</f>
        <v/>
      </c>
      <c r="O491" s="525" t="str">
        <f>IF(Tabla1[[#This Row],[Cantidad de Insumos]]="","",Tabla1[[#This Row],[Precio Unitario]]*Tabla1[[#This Row],[Cantidad de Insumos]])</f>
        <v/>
      </c>
      <c r="P491" s="510" t="str">
        <f>IF(Tabla1[[#This Row],[Descripción]]="","",_xlfn.XLOOKUP(Tabla1[[#This Row],[Descripción]],Tabla10[Descripción],Tabla10[CODIGO PRESUPUESTARIO],0))</f>
        <v/>
      </c>
      <c r="Q491" s="511"/>
      <c r="R491" s="511" t="str">
        <f>IF(Tabla1[[#This Row],[Insumos]]="","",_xlfn.XLOOKUP(Tabla1[[#This Row],[Insumos]],Tabla10[Insumo],Tabla10[InsumoAbrev],"",0))</f>
        <v/>
      </c>
    </row>
    <row r="492" spans="2:18" x14ac:dyDescent="0.25">
      <c r="B492" s="191" t="str">
        <f>IF('Formulario PPGR3'!$G492="","",CONCATENATE('Formulario PPGR3'!$C492,".",'Formulario PPGR3'!$D492,".",'Formulario PPGR3'!$E492,".",'Formulario PPGR3'!$F492))</f>
        <v/>
      </c>
      <c r="C492" s="191" t="str">
        <f>IF('Formulario PPGR3'!$G492="","",'Formulario PPGR1'!#REF!)</f>
        <v/>
      </c>
      <c r="D492" s="191" t="str">
        <f>IF('Formulario PPGR3'!$G492="","",'Formulario PPGR1'!#REF!)</f>
        <v/>
      </c>
      <c r="E492" s="191" t="str">
        <f>IF('Formulario PPGR3'!$G492="","",'Formulario PPGR1'!#REF!)</f>
        <v/>
      </c>
      <c r="F492" s="191" t="str">
        <f>IF('Formulario PPGR3'!$G492="","",'Formulario PPGR1'!#REF!)</f>
        <v/>
      </c>
      <c r="G492" s="190"/>
      <c r="H492" s="507" t="str" cm="1">
        <f t="array" ref="H492">IF(Tabla1[[#This Row],[Código_Actividad]]="","",_xlfn.XLOOKUP(Tabla1[[#This Row],[Código_Actividad]],CodigoActividad,Tabla2[Actividades Programables Presupuestables],"",0))</f>
        <v/>
      </c>
      <c r="I492" s="508" t="str">
        <f>IFERROR(VLOOKUP('Formulario PPGR3'!$G492,'Formulario PPGR2'!$H$19:$V$286,15,FALSE),"")</f>
        <v/>
      </c>
      <c r="J492" s="513"/>
      <c r="K492" s="512"/>
      <c r="L492" s="509" t="str">
        <f>IF(Tabla1[[#This Row],[Descripción]]="","",_xlfn.XLOOKUP(Tabla1[[#This Row],[Descripción]],Tabla10[Descripción],Tabla10[Unidad de Medida],"",0))</f>
        <v/>
      </c>
      <c r="M492" s="299"/>
      <c r="N492" s="525" t="str">
        <f>IF(Tabla1[[#This Row],[Descripción]]="","",_xlfn.XLOOKUP(Tabla1[[#This Row],[Descripción]],Tabla10[Descripción],Tabla10[Precio Unitario],0))</f>
        <v/>
      </c>
      <c r="O492" s="525" t="str">
        <f>IF(Tabla1[[#This Row],[Cantidad de Insumos]]="","",Tabla1[[#This Row],[Precio Unitario]]*Tabla1[[#This Row],[Cantidad de Insumos]])</f>
        <v/>
      </c>
      <c r="P492" s="510" t="str">
        <f>IF(Tabla1[[#This Row],[Descripción]]="","",_xlfn.XLOOKUP(Tabla1[[#This Row],[Descripción]],Tabla10[Descripción],Tabla10[CODIGO PRESUPUESTARIO],0))</f>
        <v/>
      </c>
      <c r="Q492" s="511"/>
      <c r="R492" s="511" t="str">
        <f>IF(Tabla1[[#This Row],[Insumos]]="","",_xlfn.XLOOKUP(Tabla1[[#This Row],[Insumos]],Tabla10[Insumo],Tabla10[InsumoAbrev],"",0))</f>
        <v/>
      </c>
    </row>
    <row r="493" spans="2:18" x14ac:dyDescent="0.25">
      <c r="B493" s="191" t="str">
        <f>IF('Formulario PPGR3'!$G493="","",CONCATENATE('Formulario PPGR3'!$C493,".",'Formulario PPGR3'!$D493,".",'Formulario PPGR3'!$E493,".",'Formulario PPGR3'!$F493))</f>
        <v/>
      </c>
      <c r="C493" s="191" t="str">
        <f>IF('Formulario PPGR3'!$G493="","",'Formulario PPGR1'!#REF!)</f>
        <v/>
      </c>
      <c r="D493" s="191" t="str">
        <f>IF('Formulario PPGR3'!$G493="","",'Formulario PPGR1'!#REF!)</f>
        <v/>
      </c>
      <c r="E493" s="191" t="str">
        <f>IF('Formulario PPGR3'!$G493="","",'Formulario PPGR1'!#REF!)</f>
        <v/>
      </c>
      <c r="F493" s="191" t="str">
        <f>IF('Formulario PPGR3'!$G493="","",'Formulario PPGR1'!#REF!)</f>
        <v/>
      </c>
      <c r="G493" s="190"/>
      <c r="H493" s="507" t="str" cm="1">
        <f t="array" ref="H493">IF(Tabla1[[#This Row],[Código_Actividad]]="","",_xlfn.XLOOKUP(Tabla1[[#This Row],[Código_Actividad]],CodigoActividad,Tabla2[Actividades Programables Presupuestables],"",0))</f>
        <v/>
      </c>
      <c r="I493" s="508" t="str">
        <f>IFERROR(VLOOKUP('Formulario PPGR3'!$G493,'Formulario PPGR2'!$H$19:$V$286,15,FALSE),"")</f>
        <v/>
      </c>
      <c r="J493" s="513"/>
      <c r="K493" s="512"/>
      <c r="L493" s="509" t="str">
        <f>IF(Tabla1[[#This Row],[Descripción]]="","",_xlfn.XLOOKUP(Tabla1[[#This Row],[Descripción]],Tabla10[Descripción],Tabla10[Unidad de Medida],"",0))</f>
        <v/>
      </c>
      <c r="M493" s="299"/>
      <c r="N493" s="525" t="str">
        <f>IF(Tabla1[[#This Row],[Descripción]]="","",_xlfn.XLOOKUP(Tabla1[[#This Row],[Descripción]],Tabla10[Descripción],Tabla10[Precio Unitario],0))</f>
        <v/>
      </c>
      <c r="O493" s="525" t="str">
        <f>IF(Tabla1[[#This Row],[Cantidad de Insumos]]="","",Tabla1[[#This Row],[Precio Unitario]]*Tabla1[[#This Row],[Cantidad de Insumos]])</f>
        <v/>
      </c>
      <c r="P493" s="510" t="str">
        <f>IF(Tabla1[[#This Row],[Descripción]]="","",_xlfn.XLOOKUP(Tabla1[[#This Row],[Descripción]],Tabla10[Descripción],Tabla10[CODIGO PRESUPUESTARIO],0))</f>
        <v/>
      </c>
      <c r="Q493" s="511"/>
      <c r="R493" s="511" t="str">
        <f>IF(Tabla1[[#This Row],[Insumos]]="","",_xlfn.XLOOKUP(Tabla1[[#This Row],[Insumos]],Tabla10[Insumo],Tabla10[InsumoAbrev],"",0))</f>
        <v/>
      </c>
    </row>
    <row r="494" spans="2:18" x14ac:dyDescent="0.25">
      <c r="B494" s="191" t="str">
        <f>IF('Formulario PPGR3'!$G494="","",CONCATENATE('Formulario PPGR3'!$C494,".",'Formulario PPGR3'!$D494,".",'Formulario PPGR3'!$E494,".",'Formulario PPGR3'!$F494))</f>
        <v/>
      </c>
      <c r="C494" s="191" t="str">
        <f>IF('Formulario PPGR3'!$G494="","",'Formulario PPGR1'!#REF!)</f>
        <v/>
      </c>
      <c r="D494" s="191" t="str">
        <f>IF('Formulario PPGR3'!$G494="","",'Formulario PPGR1'!#REF!)</f>
        <v/>
      </c>
      <c r="E494" s="191" t="str">
        <f>IF('Formulario PPGR3'!$G494="","",'Formulario PPGR1'!#REF!)</f>
        <v/>
      </c>
      <c r="F494" s="191" t="str">
        <f>IF('Formulario PPGR3'!$G494="","",'Formulario PPGR1'!#REF!)</f>
        <v/>
      </c>
      <c r="G494" s="190"/>
      <c r="H494" s="507" t="str" cm="1">
        <f t="array" ref="H494">IF(Tabla1[[#This Row],[Código_Actividad]]="","",_xlfn.XLOOKUP(Tabla1[[#This Row],[Código_Actividad]],CodigoActividad,Tabla2[Actividades Programables Presupuestables],"",0))</f>
        <v/>
      </c>
      <c r="I494" s="508" t="str">
        <f>IFERROR(VLOOKUP('Formulario PPGR3'!$G494,'Formulario PPGR2'!$H$19:$V$286,15,FALSE),"")</f>
        <v/>
      </c>
      <c r="J494" s="513"/>
      <c r="K494" s="512"/>
      <c r="L494" s="509" t="str">
        <f>IF(Tabla1[[#This Row],[Descripción]]="","",_xlfn.XLOOKUP(Tabla1[[#This Row],[Descripción]],Tabla10[Descripción],Tabla10[Unidad de Medida],"",0))</f>
        <v/>
      </c>
      <c r="M494" s="299"/>
      <c r="N494" s="525" t="str">
        <f>IF(Tabla1[[#This Row],[Descripción]]="","",_xlfn.XLOOKUP(Tabla1[[#This Row],[Descripción]],Tabla10[Descripción],Tabla10[Precio Unitario],0))</f>
        <v/>
      </c>
      <c r="O494" s="525" t="str">
        <f>IF(Tabla1[[#This Row],[Cantidad de Insumos]]="","",Tabla1[[#This Row],[Precio Unitario]]*Tabla1[[#This Row],[Cantidad de Insumos]])</f>
        <v/>
      </c>
      <c r="P494" s="510" t="str">
        <f>IF(Tabla1[[#This Row],[Descripción]]="","",_xlfn.XLOOKUP(Tabla1[[#This Row],[Descripción]],Tabla10[Descripción],Tabla10[CODIGO PRESUPUESTARIO],0))</f>
        <v/>
      </c>
      <c r="Q494" s="511"/>
      <c r="R494" s="511" t="str">
        <f>IF(Tabla1[[#This Row],[Insumos]]="","",_xlfn.XLOOKUP(Tabla1[[#This Row],[Insumos]],Tabla10[Insumo],Tabla10[InsumoAbrev],"",0))</f>
        <v/>
      </c>
    </row>
    <row r="495" spans="2:18" x14ac:dyDescent="0.25">
      <c r="B495" s="191" t="str">
        <f>IF('Formulario PPGR3'!$G495="","",CONCATENATE('Formulario PPGR3'!$C495,".",'Formulario PPGR3'!$D495,".",'Formulario PPGR3'!$E495,".",'Formulario PPGR3'!$F495))</f>
        <v/>
      </c>
      <c r="C495" s="191" t="str">
        <f>IF('Formulario PPGR3'!$G495="","",'Formulario PPGR1'!#REF!)</f>
        <v/>
      </c>
      <c r="D495" s="191" t="str">
        <f>IF('Formulario PPGR3'!$G495="","",'Formulario PPGR1'!#REF!)</f>
        <v/>
      </c>
      <c r="E495" s="191" t="str">
        <f>IF('Formulario PPGR3'!$G495="","",'Formulario PPGR1'!#REF!)</f>
        <v/>
      </c>
      <c r="F495" s="191" t="str">
        <f>IF('Formulario PPGR3'!$G495="","",'Formulario PPGR1'!#REF!)</f>
        <v/>
      </c>
      <c r="G495" s="190"/>
      <c r="H495" s="507" t="str" cm="1">
        <f t="array" ref="H495">IF(Tabla1[[#This Row],[Código_Actividad]]="","",_xlfn.XLOOKUP(Tabla1[[#This Row],[Código_Actividad]],CodigoActividad,Tabla2[Actividades Programables Presupuestables],"",0))</f>
        <v/>
      </c>
      <c r="I495" s="508" t="str">
        <f>IFERROR(VLOOKUP('Formulario PPGR3'!$G495,'Formulario PPGR2'!$H$19:$V$286,15,FALSE),"")</f>
        <v/>
      </c>
      <c r="J495" s="513"/>
      <c r="K495" s="512"/>
      <c r="L495" s="509" t="str">
        <f>IF(Tabla1[[#This Row],[Descripción]]="","",_xlfn.XLOOKUP(Tabla1[[#This Row],[Descripción]],Tabla10[Descripción],Tabla10[Unidad de Medida],"",0))</f>
        <v/>
      </c>
      <c r="M495" s="299"/>
      <c r="N495" s="525" t="str">
        <f>IF(Tabla1[[#This Row],[Descripción]]="","",_xlfn.XLOOKUP(Tabla1[[#This Row],[Descripción]],Tabla10[Descripción],Tabla10[Precio Unitario],0))</f>
        <v/>
      </c>
      <c r="O495" s="525" t="str">
        <f>IF(Tabla1[[#This Row],[Cantidad de Insumos]]="","",Tabla1[[#This Row],[Precio Unitario]]*Tabla1[[#This Row],[Cantidad de Insumos]])</f>
        <v/>
      </c>
      <c r="P495" s="510" t="str">
        <f>IF(Tabla1[[#This Row],[Descripción]]="","",_xlfn.XLOOKUP(Tabla1[[#This Row],[Descripción]],Tabla10[Descripción],Tabla10[CODIGO PRESUPUESTARIO],0))</f>
        <v/>
      </c>
      <c r="Q495" s="511"/>
      <c r="R495" s="511" t="str">
        <f>IF(Tabla1[[#This Row],[Insumos]]="","",_xlfn.XLOOKUP(Tabla1[[#This Row],[Insumos]],Tabla10[Insumo],Tabla10[InsumoAbrev],"",0))</f>
        <v/>
      </c>
    </row>
    <row r="496" spans="2:18" x14ac:dyDescent="0.25">
      <c r="B496" s="191" t="str">
        <f>IF('Formulario PPGR3'!$G496="","",CONCATENATE('Formulario PPGR3'!$C496,".",'Formulario PPGR3'!$D496,".",'Formulario PPGR3'!$E496,".",'Formulario PPGR3'!$F496))</f>
        <v/>
      </c>
      <c r="C496" s="191" t="str">
        <f>IF('Formulario PPGR3'!$G496="","",'Formulario PPGR1'!#REF!)</f>
        <v/>
      </c>
      <c r="D496" s="191" t="str">
        <f>IF('Formulario PPGR3'!$G496="","",'Formulario PPGR1'!#REF!)</f>
        <v/>
      </c>
      <c r="E496" s="191" t="str">
        <f>IF('Formulario PPGR3'!$G496="","",'Formulario PPGR1'!#REF!)</f>
        <v/>
      </c>
      <c r="F496" s="191" t="str">
        <f>IF('Formulario PPGR3'!$G496="","",'Formulario PPGR1'!#REF!)</f>
        <v/>
      </c>
      <c r="G496" s="190"/>
      <c r="H496" s="507" t="str" cm="1">
        <f t="array" ref="H496">IF(Tabla1[[#This Row],[Código_Actividad]]="","",_xlfn.XLOOKUP(Tabla1[[#This Row],[Código_Actividad]],CodigoActividad,Tabla2[Actividades Programables Presupuestables],"",0))</f>
        <v/>
      </c>
      <c r="I496" s="508" t="str">
        <f>IFERROR(VLOOKUP('Formulario PPGR3'!$G496,'Formulario PPGR2'!$H$19:$V$286,15,FALSE),"")</f>
        <v/>
      </c>
      <c r="J496" s="513"/>
      <c r="K496" s="512"/>
      <c r="L496" s="509" t="str">
        <f>IF(Tabla1[[#This Row],[Descripción]]="","",_xlfn.XLOOKUP(Tabla1[[#This Row],[Descripción]],Tabla10[Descripción],Tabla10[Unidad de Medida],"",0))</f>
        <v/>
      </c>
      <c r="M496" s="299"/>
      <c r="N496" s="525" t="str">
        <f>IF(Tabla1[[#This Row],[Descripción]]="","",_xlfn.XLOOKUP(Tabla1[[#This Row],[Descripción]],Tabla10[Descripción],Tabla10[Precio Unitario],0))</f>
        <v/>
      </c>
      <c r="O496" s="525" t="str">
        <f>IF(Tabla1[[#This Row],[Cantidad de Insumos]]="","",Tabla1[[#This Row],[Precio Unitario]]*Tabla1[[#This Row],[Cantidad de Insumos]])</f>
        <v/>
      </c>
      <c r="P496" s="510" t="str">
        <f>IF(Tabla1[[#This Row],[Descripción]]="","",_xlfn.XLOOKUP(Tabla1[[#This Row],[Descripción]],Tabla10[Descripción],Tabla10[CODIGO PRESUPUESTARIO],0))</f>
        <v/>
      </c>
      <c r="Q496" s="511"/>
      <c r="R496" s="511" t="str">
        <f>IF(Tabla1[[#This Row],[Insumos]]="","",_xlfn.XLOOKUP(Tabla1[[#This Row],[Insumos]],Tabla10[Insumo],Tabla10[InsumoAbrev],"",0))</f>
        <v/>
      </c>
    </row>
    <row r="497" spans="2:18" x14ac:dyDescent="0.25">
      <c r="B497" s="191" t="str">
        <f>IF('Formulario PPGR3'!$G497="","",CONCATENATE('Formulario PPGR3'!$C497,".",'Formulario PPGR3'!$D497,".",'Formulario PPGR3'!$E497,".",'Formulario PPGR3'!$F497))</f>
        <v/>
      </c>
      <c r="C497" s="191" t="str">
        <f>IF('Formulario PPGR3'!$G497="","",'Formulario PPGR1'!#REF!)</f>
        <v/>
      </c>
      <c r="D497" s="191" t="str">
        <f>IF('Formulario PPGR3'!$G497="","",'Formulario PPGR1'!#REF!)</f>
        <v/>
      </c>
      <c r="E497" s="191" t="str">
        <f>IF('Formulario PPGR3'!$G497="","",'Formulario PPGR1'!#REF!)</f>
        <v/>
      </c>
      <c r="F497" s="191" t="str">
        <f>IF('Formulario PPGR3'!$G497="","",'Formulario PPGR1'!#REF!)</f>
        <v/>
      </c>
      <c r="G497" s="190"/>
      <c r="H497" s="507" t="str" cm="1">
        <f t="array" ref="H497">IF(Tabla1[[#This Row],[Código_Actividad]]="","",_xlfn.XLOOKUP(Tabla1[[#This Row],[Código_Actividad]],CodigoActividad,Tabla2[Actividades Programables Presupuestables],"",0))</f>
        <v/>
      </c>
      <c r="I497" s="508" t="str">
        <f>IFERROR(VLOOKUP('Formulario PPGR3'!$G497,'Formulario PPGR2'!$H$19:$V$286,15,FALSE),"")</f>
        <v/>
      </c>
      <c r="J497" s="513"/>
      <c r="K497" s="512"/>
      <c r="L497" s="509" t="str">
        <f>IF(Tabla1[[#This Row],[Descripción]]="","",_xlfn.XLOOKUP(Tabla1[[#This Row],[Descripción]],Tabla10[Descripción],Tabla10[Unidad de Medida],"",0))</f>
        <v/>
      </c>
      <c r="M497" s="299"/>
      <c r="N497" s="525" t="str">
        <f>IF(Tabla1[[#This Row],[Descripción]]="","",_xlfn.XLOOKUP(Tabla1[[#This Row],[Descripción]],Tabla10[Descripción],Tabla10[Precio Unitario],0))</f>
        <v/>
      </c>
      <c r="O497" s="525" t="str">
        <f>IF(Tabla1[[#This Row],[Cantidad de Insumos]]="","",Tabla1[[#This Row],[Precio Unitario]]*Tabla1[[#This Row],[Cantidad de Insumos]])</f>
        <v/>
      </c>
      <c r="P497" s="510" t="str">
        <f>IF(Tabla1[[#This Row],[Descripción]]="","",_xlfn.XLOOKUP(Tabla1[[#This Row],[Descripción]],Tabla10[Descripción],Tabla10[CODIGO PRESUPUESTARIO],0))</f>
        <v/>
      </c>
      <c r="Q497" s="511"/>
      <c r="R497" s="511" t="str">
        <f>IF(Tabla1[[#This Row],[Insumos]]="","",_xlfn.XLOOKUP(Tabla1[[#This Row],[Insumos]],Tabla10[Insumo],Tabla10[InsumoAbrev],"",0))</f>
        <v/>
      </c>
    </row>
    <row r="498" spans="2:18" x14ac:dyDescent="0.25">
      <c r="B498" s="191" t="str">
        <f>IF('Formulario PPGR3'!$G498="","",CONCATENATE('Formulario PPGR3'!$C498,".",'Formulario PPGR3'!$D498,".",'Formulario PPGR3'!$E498,".",'Formulario PPGR3'!$F498))</f>
        <v/>
      </c>
      <c r="C498" s="191" t="str">
        <f>IF('Formulario PPGR3'!$G498="","",'Formulario PPGR1'!#REF!)</f>
        <v/>
      </c>
      <c r="D498" s="191" t="str">
        <f>IF('Formulario PPGR3'!$G498="","",'Formulario PPGR1'!#REF!)</f>
        <v/>
      </c>
      <c r="E498" s="191" t="str">
        <f>IF('Formulario PPGR3'!$G498="","",'Formulario PPGR1'!#REF!)</f>
        <v/>
      </c>
      <c r="F498" s="191" t="str">
        <f>IF('Formulario PPGR3'!$G498="","",'Formulario PPGR1'!#REF!)</f>
        <v/>
      </c>
      <c r="G498" s="190"/>
      <c r="H498" s="507" t="str" cm="1">
        <f t="array" ref="H498">IF(Tabla1[[#This Row],[Código_Actividad]]="","",_xlfn.XLOOKUP(Tabla1[[#This Row],[Código_Actividad]],CodigoActividad,Tabla2[Actividades Programables Presupuestables],"",0))</f>
        <v/>
      </c>
      <c r="I498" s="508" t="str">
        <f>IFERROR(VLOOKUP('Formulario PPGR3'!$G498,'Formulario PPGR2'!$H$19:$V$286,15,FALSE),"")</f>
        <v/>
      </c>
      <c r="J498" s="513"/>
      <c r="K498" s="512"/>
      <c r="L498" s="509" t="str">
        <f>IF(Tabla1[[#This Row],[Descripción]]="","",_xlfn.XLOOKUP(Tabla1[[#This Row],[Descripción]],Tabla10[Descripción],Tabla10[Unidad de Medida],"",0))</f>
        <v/>
      </c>
      <c r="M498" s="299"/>
      <c r="N498" s="525" t="str">
        <f>IF(Tabla1[[#This Row],[Descripción]]="","",_xlfn.XLOOKUP(Tabla1[[#This Row],[Descripción]],Tabla10[Descripción],Tabla10[Precio Unitario],0))</f>
        <v/>
      </c>
      <c r="O498" s="525" t="str">
        <f>IF(Tabla1[[#This Row],[Cantidad de Insumos]]="","",Tabla1[[#This Row],[Precio Unitario]]*Tabla1[[#This Row],[Cantidad de Insumos]])</f>
        <v/>
      </c>
      <c r="P498" s="510" t="str">
        <f>IF(Tabla1[[#This Row],[Descripción]]="","",_xlfn.XLOOKUP(Tabla1[[#This Row],[Descripción]],Tabla10[Descripción],Tabla10[CODIGO PRESUPUESTARIO],0))</f>
        <v/>
      </c>
      <c r="Q498" s="511"/>
      <c r="R498" s="511" t="str">
        <f>IF(Tabla1[[#This Row],[Insumos]]="","",_xlfn.XLOOKUP(Tabla1[[#This Row],[Insumos]],Tabla10[Insumo],Tabla10[InsumoAbrev],"",0))</f>
        <v/>
      </c>
    </row>
    <row r="499" spans="2:18" x14ac:dyDescent="0.25">
      <c r="B499" s="191" t="str">
        <f>IF('Formulario PPGR3'!$G499="","",CONCATENATE('Formulario PPGR3'!$C499,".",'Formulario PPGR3'!$D499,".",'Formulario PPGR3'!$E499,".",'Formulario PPGR3'!$F499))</f>
        <v/>
      </c>
      <c r="C499" s="191" t="str">
        <f>IF('Formulario PPGR3'!$G499="","",'Formulario PPGR1'!#REF!)</f>
        <v/>
      </c>
      <c r="D499" s="191" t="str">
        <f>IF('Formulario PPGR3'!$G499="","",'Formulario PPGR1'!#REF!)</f>
        <v/>
      </c>
      <c r="E499" s="191" t="str">
        <f>IF('Formulario PPGR3'!$G499="","",'Formulario PPGR1'!#REF!)</f>
        <v/>
      </c>
      <c r="F499" s="191" t="str">
        <f>IF('Formulario PPGR3'!$G499="","",'Formulario PPGR1'!#REF!)</f>
        <v/>
      </c>
      <c r="G499" s="190"/>
      <c r="H499" s="507" t="str" cm="1">
        <f t="array" ref="H499">IF(Tabla1[[#This Row],[Código_Actividad]]="","",_xlfn.XLOOKUP(Tabla1[[#This Row],[Código_Actividad]],CodigoActividad,Tabla2[Actividades Programables Presupuestables],"",0))</f>
        <v/>
      </c>
      <c r="I499" s="508" t="str">
        <f>IFERROR(VLOOKUP('Formulario PPGR3'!$G499,'Formulario PPGR2'!$H$19:$V$286,15,FALSE),"")</f>
        <v/>
      </c>
      <c r="J499" s="513"/>
      <c r="K499" s="512"/>
      <c r="L499" s="509" t="str">
        <f>IF(Tabla1[[#This Row],[Descripción]]="","",_xlfn.XLOOKUP(Tabla1[[#This Row],[Descripción]],Tabla10[Descripción],Tabla10[Unidad de Medida],"",0))</f>
        <v/>
      </c>
      <c r="M499" s="299"/>
      <c r="N499" s="525" t="str">
        <f>IF(Tabla1[[#This Row],[Descripción]]="","",_xlfn.XLOOKUP(Tabla1[[#This Row],[Descripción]],Tabla10[Descripción],Tabla10[Precio Unitario],0))</f>
        <v/>
      </c>
      <c r="O499" s="525" t="str">
        <f>IF(Tabla1[[#This Row],[Cantidad de Insumos]]="","",Tabla1[[#This Row],[Precio Unitario]]*Tabla1[[#This Row],[Cantidad de Insumos]])</f>
        <v/>
      </c>
      <c r="P499" s="510" t="str">
        <f>IF(Tabla1[[#This Row],[Descripción]]="","",_xlfn.XLOOKUP(Tabla1[[#This Row],[Descripción]],Tabla10[Descripción],Tabla10[CODIGO PRESUPUESTARIO],0))</f>
        <v/>
      </c>
      <c r="Q499" s="511"/>
      <c r="R499" s="511" t="str">
        <f>IF(Tabla1[[#This Row],[Insumos]]="","",_xlfn.XLOOKUP(Tabla1[[#This Row],[Insumos]],Tabla10[Insumo],Tabla10[InsumoAbrev],"",0))</f>
        <v/>
      </c>
    </row>
    <row r="500" spans="2:18" x14ac:dyDescent="0.25">
      <c r="B500" s="191" t="str">
        <f>IF('Formulario PPGR3'!$G500="","",CONCATENATE('Formulario PPGR3'!$C500,".",'Formulario PPGR3'!$D500,".",'Formulario PPGR3'!$E500,".",'Formulario PPGR3'!$F500))</f>
        <v/>
      </c>
      <c r="C500" s="191" t="str">
        <f>IF('Formulario PPGR3'!$G500="","",'Formulario PPGR1'!#REF!)</f>
        <v/>
      </c>
      <c r="D500" s="191" t="str">
        <f>IF('Formulario PPGR3'!$G500="","",'Formulario PPGR1'!#REF!)</f>
        <v/>
      </c>
      <c r="E500" s="191" t="str">
        <f>IF('Formulario PPGR3'!$G500="","",'Formulario PPGR1'!#REF!)</f>
        <v/>
      </c>
      <c r="F500" s="191" t="str">
        <f>IF('Formulario PPGR3'!$G500="","",'Formulario PPGR1'!#REF!)</f>
        <v/>
      </c>
      <c r="G500" s="190"/>
      <c r="H500" s="507" t="str" cm="1">
        <f t="array" ref="H500">IF(Tabla1[[#This Row],[Código_Actividad]]="","",_xlfn.XLOOKUP(Tabla1[[#This Row],[Código_Actividad]],CodigoActividad,Tabla2[Actividades Programables Presupuestables],"",0))</f>
        <v/>
      </c>
      <c r="I500" s="508" t="str">
        <f>IFERROR(VLOOKUP('Formulario PPGR3'!$G500,'Formulario PPGR2'!$H$19:$V$286,15,FALSE),"")</f>
        <v/>
      </c>
      <c r="J500" s="513"/>
      <c r="K500" s="512"/>
      <c r="L500" s="509" t="str">
        <f>IF(Tabla1[[#This Row],[Descripción]]="","",_xlfn.XLOOKUP(Tabla1[[#This Row],[Descripción]],Tabla10[Descripción],Tabla10[Unidad de Medida],"",0))</f>
        <v/>
      </c>
      <c r="M500" s="299"/>
      <c r="N500" s="525" t="str">
        <f>IF(Tabla1[[#This Row],[Descripción]]="","",_xlfn.XLOOKUP(Tabla1[[#This Row],[Descripción]],Tabla10[Descripción],Tabla10[Precio Unitario],0))</f>
        <v/>
      </c>
      <c r="O500" s="525" t="str">
        <f>IF(Tabla1[[#This Row],[Cantidad de Insumos]]="","",Tabla1[[#This Row],[Precio Unitario]]*Tabla1[[#This Row],[Cantidad de Insumos]])</f>
        <v/>
      </c>
      <c r="P500" s="510" t="str">
        <f>IF(Tabla1[[#This Row],[Descripción]]="","",_xlfn.XLOOKUP(Tabla1[[#This Row],[Descripción]],Tabla10[Descripción],Tabla10[CODIGO PRESUPUESTARIO],0))</f>
        <v/>
      </c>
      <c r="Q500" s="511"/>
      <c r="R500" s="511" t="str">
        <f>IF(Tabla1[[#This Row],[Insumos]]="","",_xlfn.XLOOKUP(Tabla1[[#This Row],[Insumos]],Tabla10[Insumo],Tabla10[InsumoAbrev],"",0))</f>
        <v/>
      </c>
    </row>
    <row r="501" spans="2:18" x14ac:dyDescent="0.25">
      <c r="B501" s="191" t="str">
        <f>IF('Formulario PPGR3'!$G501="","",CONCATENATE('Formulario PPGR3'!$C501,".",'Formulario PPGR3'!$D501,".",'Formulario PPGR3'!$E501,".",'Formulario PPGR3'!$F501))</f>
        <v/>
      </c>
      <c r="C501" s="191" t="str">
        <f>IF('Formulario PPGR3'!$G501="","",'Formulario PPGR1'!#REF!)</f>
        <v/>
      </c>
      <c r="D501" s="191" t="str">
        <f>IF('Formulario PPGR3'!$G501="","",'Formulario PPGR1'!#REF!)</f>
        <v/>
      </c>
      <c r="E501" s="191" t="str">
        <f>IF('Formulario PPGR3'!$G501="","",'Formulario PPGR1'!#REF!)</f>
        <v/>
      </c>
      <c r="F501" s="191" t="str">
        <f>IF('Formulario PPGR3'!$G501="","",'Formulario PPGR1'!#REF!)</f>
        <v/>
      </c>
      <c r="G501" s="190"/>
      <c r="H501" s="507" t="str" cm="1">
        <f t="array" ref="H501">IF(Tabla1[[#This Row],[Código_Actividad]]="","",_xlfn.XLOOKUP(Tabla1[[#This Row],[Código_Actividad]],CodigoActividad,Tabla2[Actividades Programables Presupuestables],"",0))</f>
        <v/>
      </c>
      <c r="I501" s="508" t="str">
        <f>IFERROR(VLOOKUP('Formulario PPGR3'!$G501,'Formulario PPGR2'!$H$19:$V$286,15,FALSE),"")</f>
        <v/>
      </c>
      <c r="J501" s="513"/>
      <c r="K501" s="512"/>
      <c r="L501" s="509" t="str">
        <f>IF(Tabla1[[#This Row],[Descripción]]="","",_xlfn.XLOOKUP(Tabla1[[#This Row],[Descripción]],Tabla10[Descripción],Tabla10[Unidad de Medida],"",0))</f>
        <v/>
      </c>
      <c r="M501" s="299"/>
      <c r="N501" s="525" t="str">
        <f>IF(Tabla1[[#This Row],[Descripción]]="","",_xlfn.XLOOKUP(Tabla1[[#This Row],[Descripción]],Tabla10[Descripción],Tabla10[Precio Unitario],0))</f>
        <v/>
      </c>
      <c r="O501" s="525" t="str">
        <f>IF(Tabla1[[#This Row],[Cantidad de Insumos]]="","",Tabla1[[#This Row],[Precio Unitario]]*Tabla1[[#This Row],[Cantidad de Insumos]])</f>
        <v/>
      </c>
      <c r="P501" s="510" t="str">
        <f>IF(Tabla1[[#This Row],[Descripción]]="","",_xlfn.XLOOKUP(Tabla1[[#This Row],[Descripción]],Tabla10[Descripción],Tabla10[CODIGO PRESUPUESTARIO],0))</f>
        <v/>
      </c>
      <c r="Q501" s="511"/>
      <c r="R501" s="511" t="str">
        <f>IF(Tabla1[[#This Row],[Insumos]]="","",_xlfn.XLOOKUP(Tabla1[[#This Row],[Insumos]],Tabla10[Insumo],Tabla10[InsumoAbrev],"",0))</f>
        <v/>
      </c>
    </row>
    <row r="502" spans="2:18" x14ac:dyDescent="0.25">
      <c r="B502" s="191" t="str">
        <f>IF('Formulario PPGR3'!$G502="","",CONCATENATE('Formulario PPGR3'!$C502,".",'Formulario PPGR3'!$D502,".",'Formulario PPGR3'!$E502,".",'Formulario PPGR3'!$F502))</f>
        <v/>
      </c>
      <c r="C502" s="191" t="str">
        <f>IF('Formulario PPGR3'!$G502="","",'Formulario PPGR1'!#REF!)</f>
        <v/>
      </c>
      <c r="D502" s="191" t="str">
        <f>IF('Formulario PPGR3'!$G502="","",'Formulario PPGR1'!#REF!)</f>
        <v/>
      </c>
      <c r="E502" s="191" t="str">
        <f>IF('Formulario PPGR3'!$G502="","",'Formulario PPGR1'!#REF!)</f>
        <v/>
      </c>
      <c r="F502" s="191" t="str">
        <f>IF('Formulario PPGR3'!$G502="","",'Formulario PPGR1'!#REF!)</f>
        <v/>
      </c>
      <c r="G502" s="190"/>
      <c r="H502" s="507" t="str" cm="1">
        <f t="array" ref="H502">IF(Tabla1[[#This Row],[Código_Actividad]]="","",_xlfn.XLOOKUP(Tabla1[[#This Row],[Código_Actividad]],CodigoActividad,Tabla2[Actividades Programables Presupuestables],"",0))</f>
        <v/>
      </c>
      <c r="I502" s="508" t="str">
        <f>IFERROR(VLOOKUP('Formulario PPGR3'!$G502,'Formulario PPGR2'!$H$19:$V$286,15,FALSE),"")</f>
        <v/>
      </c>
      <c r="J502" s="513"/>
      <c r="K502" s="512"/>
      <c r="L502" s="509" t="str">
        <f>IF(Tabla1[[#This Row],[Descripción]]="","",_xlfn.XLOOKUP(Tabla1[[#This Row],[Descripción]],Tabla10[Descripción],Tabla10[Unidad de Medida],"",0))</f>
        <v/>
      </c>
      <c r="M502" s="299"/>
      <c r="N502" s="525" t="str">
        <f>IF(Tabla1[[#This Row],[Descripción]]="","",_xlfn.XLOOKUP(Tabla1[[#This Row],[Descripción]],Tabla10[Descripción],Tabla10[Precio Unitario],0))</f>
        <v/>
      </c>
      <c r="O502" s="525" t="str">
        <f>IF(Tabla1[[#This Row],[Cantidad de Insumos]]="","",Tabla1[[#This Row],[Precio Unitario]]*Tabla1[[#This Row],[Cantidad de Insumos]])</f>
        <v/>
      </c>
      <c r="P502" s="510" t="str">
        <f>IF(Tabla1[[#This Row],[Descripción]]="","",_xlfn.XLOOKUP(Tabla1[[#This Row],[Descripción]],Tabla10[Descripción],Tabla10[CODIGO PRESUPUESTARIO],0))</f>
        <v/>
      </c>
      <c r="Q502" s="511"/>
      <c r="R502" s="511" t="str">
        <f>IF(Tabla1[[#This Row],[Insumos]]="","",_xlfn.XLOOKUP(Tabla1[[#This Row],[Insumos]],Tabla10[Insumo],Tabla10[InsumoAbrev],"",0))</f>
        <v/>
      </c>
    </row>
    <row r="503" spans="2:18" x14ac:dyDescent="0.25">
      <c r="B503" s="191" t="str">
        <f>IF('Formulario PPGR3'!$G503="","",CONCATENATE('Formulario PPGR3'!$C503,".",'Formulario PPGR3'!$D503,".",'Formulario PPGR3'!$E503,".",'Formulario PPGR3'!$F503))</f>
        <v/>
      </c>
      <c r="C503" s="191" t="str">
        <f>IF('Formulario PPGR3'!$G503="","",'Formulario PPGR1'!#REF!)</f>
        <v/>
      </c>
      <c r="D503" s="191" t="str">
        <f>IF('Formulario PPGR3'!$G503="","",'Formulario PPGR1'!#REF!)</f>
        <v/>
      </c>
      <c r="E503" s="191" t="str">
        <f>IF('Formulario PPGR3'!$G503="","",'Formulario PPGR1'!#REF!)</f>
        <v/>
      </c>
      <c r="F503" s="191" t="str">
        <f>IF('Formulario PPGR3'!$G503="","",'Formulario PPGR1'!#REF!)</f>
        <v/>
      </c>
      <c r="G503" s="190"/>
      <c r="H503" s="507" t="str" cm="1">
        <f t="array" ref="H503">IF(Tabla1[[#This Row],[Código_Actividad]]="","",_xlfn.XLOOKUP(Tabla1[[#This Row],[Código_Actividad]],CodigoActividad,Tabla2[Actividades Programables Presupuestables],"",0))</f>
        <v/>
      </c>
      <c r="I503" s="508" t="str">
        <f>IFERROR(VLOOKUP('Formulario PPGR3'!$G503,'Formulario PPGR2'!$H$19:$V$286,15,FALSE),"")</f>
        <v/>
      </c>
      <c r="J503" s="513"/>
      <c r="K503" s="512"/>
      <c r="L503" s="509" t="str">
        <f>IF(Tabla1[[#This Row],[Descripción]]="","",_xlfn.XLOOKUP(Tabla1[[#This Row],[Descripción]],Tabla10[Descripción],Tabla10[Unidad de Medida],"",0))</f>
        <v/>
      </c>
      <c r="M503" s="299"/>
      <c r="N503" s="525" t="str">
        <f>IF(Tabla1[[#This Row],[Descripción]]="","",_xlfn.XLOOKUP(Tabla1[[#This Row],[Descripción]],Tabla10[Descripción],Tabla10[Precio Unitario],0))</f>
        <v/>
      </c>
      <c r="O503" s="525" t="str">
        <f>IF(Tabla1[[#This Row],[Cantidad de Insumos]]="","",Tabla1[[#This Row],[Precio Unitario]]*Tabla1[[#This Row],[Cantidad de Insumos]])</f>
        <v/>
      </c>
      <c r="P503" s="510" t="str">
        <f>IF(Tabla1[[#This Row],[Descripción]]="","",_xlfn.XLOOKUP(Tabla1[[#This Row],[Descripción]],Tabla10[Descripción],Tabla10[CODIGO PRESUPUESTARIO],0))</f>
        <v/>
      </c>
      <c r="Q503" s="511"/>
      <c r="R503" s="511" t="str">
        <f>IF(Tabla1[[#This Row],[Insumos]]="","",_xlfn.XLOOKUP(Tabla1[[#This Row],[Insumos]],Tabla10[Insumo],Tabla10[InsumoAbrev],"",0))</f>
        <v/>
      </c>
    </row>
    <row r="504" spans="2:18" x14ac:dyDescent="0.25">
      <c r="B504" s="191" t="str">
        <f>IF('Formulario PPGR3'!$G504="","",CONCATENATE('Formulario PPGR3'!$C504,".",'Formulario PPGR3'!$D504,".",'Formulario PPGR3'!$E504,".",'Formulario PPGR3'!$F504))</f>
        <v/>
      </c>
      <c r="C504" s="191" t="str">
        <f>IF('Formulario PPGR3'!$G504="","",'Formulario PPGR1'!#REF!)</f>
        <v/>
      </c>
      <c r="D504" s="191" t="str">
        <f>IF('Formulario PPGR3'!$G504="","",'Formulario PPGR1'!#REF!)</f>
        <v/>
      </c>
      <c r="E504" s="191" t="str">
        <f>IF('Formulario PPGR3'!$G504="","",'Formulario PPGR1'!#REF!)</f>
        <v/>
      </c>
      <c r="F504" s="191" t="str">
        <f>IF('Formulario PPGR3'!$G504="","",'Formulario PPGR1'!#REF!)</f>
        <v/>
      </c>
      <c r="G504" s="190"/>
      <c r="H504" s="507" t="str" cm="1">
        <f t="array" ref="H504">IF(Tabla1[[#This Row],[Código_Actividad]]="","",_xlfn.XLOOKUP(Tabla1[[#This Row],[Código_Actividad]],CodigoActividad,Tabla2[Actividades Programables Presupuestables],"",0))</f>
        <v/>
      </c>
      <c r="I504" s="508" t="str">
        <f>IFERROR(VLOOKUP('Formulario PPGR3'!$G504,'Formulario PPGR2'!$H$19:$V$286,15,FALSE),"")</f>
        <v/>
      </c>
      <c r="J504" s="513"/>
      <c r="K504" s="512"/>
      <c r="L504" s="509" t="str">
        <f>IF(Tabla1[[#This Row],[Descripción]]="","",_xlfn.XLOOKUP(Tabla1[[#This Row],[Descripción]],Tabla10[Descripción],Tabla10[Unidad de Medida],"",0))</f>
        <v/>
      </c>
      <c r="M504" s="299"/>
      <c r="N504" s="525" t="str">
        <f>IF(Tabla1[[#This Row],[Descripción]]="","",_xlfn.XLOOKUP(Tabla1[[#This Row],[Descripción]],Tabla10[Descripción],Tabla10[Precio Unitario],0))</f>
        <v/>
      </c>
      <c r="O504" s="525" t="str">
        <f>IF(Tabla1[[#This Row],[Cantidad de Insumos]]="","",Tabla1[[#This Row],[Precio Unitario]]*Tabla1[[#This Row],[Cantidad de Insumos]])</f>
        <v/>
      </c>
      <c r="P504" s="510" t="str">
        <f>IF(Tabla1[[#This Row],[Descripción]]="","",_xlfn.XLOOKUP(Tabla1[[#This Row],[Descripción]],Tabla10[Descripción],Tabla10[CODIGO PRESUPUESTARIO],0))</f>
        <v/>
      </c>
      <c r="Q504" s="511"/>
      <c r="R504" s="511" t="str">
        <f>IF(Tabla1[[#This Row],[Insumos]]="","",_xlfn.XLOOKUP(Tabla1[[#This Row],[Insumos]],Tabla10[Insumo],Tabla10[InsumoAbrev],"",0))</f>
        <v/>
      </c>
    </row>
    <row r="505" spans="2:18" x14ac:dyDescent="0.25">
      <c r="B505" s="191" t="str">
        <f>IF('Formulario PPGR3'!$G505="","",CONCATENATE('Formulario PPGR3'!$C505,".",'Formulario PPGR3'!$D505,".",'Formulario PPGR3'!$E505,".",'Formulario PPGR3'!$F505))</f>
        <v/>
      </c>
      <c r="C505" s="191" t="str">
        <f>IF('Formulario PPGR3'!$G505="","",'Formulario PPGR1'!#REF!)</f>
        <v/>
      </c>
      <c r="D505" s="191" t="str">
        <f>IF('Formulario PPGR3'!$G505="","",'Formulario PPGR1'!#REF!)</f>
        <v/>
      </c>
      <c r="E505" s="191" t="str">
        <f>IF('Formulario PPGR3'!$G505="","",'Formulario PPGR1'!#REF!)</f>
        <v/>
      </c>
      <c r="F505" s="191" t="str">
        <f>IF('Formulario PPGR3'!$G505="","",'Formulario PPGR1'!#REF!)</f>
        <v/>
      </c>
      <c r="G505" s="190"/>
      <c r="H505" s="507" t="str" cm="1">
        <f t="array" ref="H505">IF(Tabla1[[#This Row],[Código_Actividad]]="","",_xlfn.XLOOKUP(Tabla1[[#This Row],[Código_Actividad]],CodigoActividad,Tabla2[Actividades Programables Presupuestables],"",0))</f>
        <v/>
      </c>
      <c r="I505" s="508" t="str">
        <f>IFERROR(VLOOKUP('Formulario PPGR3'!$G505,'Formulario PPGR2'!$H$19:$V$286,15,FALSE),"")</f>
        <v/>
      </c>
      <c r="J505" s="513"/>
      <c r="K505" s="512"/>
      <c r="L505" s="509" t="str">
        <f>IF(Tabla1[[#This Row],[Descripción]]="","",_xlfn.XLOOKUP(Tabla1[[#This Row],[Descripción]],Tabla10[Descripción],Tabla10[Unidad de Medida],"",0))</f>
        <v/>
      </c>
      <c r="M505" s="299"/>
      <c r="N505" s="525" t="str">
        <f>IF(Tabla1[[#This Row],[Descripción]]="","",_xlfn.XLOOKUP(Tabla1[[#This Row],[Descripción]],Tabla10[Descripción],Tabla10[Precio Unitario],0))</f>
        <v/>
      </c>
      <c r="O505" s="525" t="str">
        <f>IF(Tabla1[[#This Row],[Cantidad de Insumos]]="","",Tabla1[[#This Row],[Precio Unitario]]*Tabla1[[#This Row],[Cantidad de Insumos]])</f>
        <v/>
      </c>
      <c r="P505" s="510" t="str">
        <f>IF(Tabla1[[#This Row],[Descripción]]="","",_xlfn.XLOOKUP(Tabla1[[#This Row],[Descripción]],Tabla10[Descripción],Tabla10[CODIGO PRESUPUESTARIO],0))</f>
        <v/>
      </c>
      <c r="Q505" s="511"/>
      <c r="R505" s="511" t="str">
        <f>IF(Tabla1[[#This Row],[Insumos]]="","",_xlfn.XLOOKUP(Tabla1[[#This Row],[Insumos]],Tabla10[Insumo],Tabla10[InsumoAbrev],"",0))</f>
        <v/>
      </c>
    </row>
    <row r="506" spans="2:18" x14ac:dyDescent="0.25">
      <c r="B506" s="191" t="str">
        <f>IF('Formulario PPGR3'!$G506="","",CONCATENATE('Formulario PPGR3'!$C506,".",'Formulario PPGR3'!$D506,".",'Formulario PPGR3'!$E506,".",'Formulario PPGR3'!$F506))</f>
        <v/>
      </c>
      <c r="C506" s="191" t="str">
        <f>IF('Formulario PPGR3'!$G506="","",'Formulario PPGR1'!#REF!)</f>
        <v/>
      </c>
      <c r="D506" s="191" t="str">
        <f>IF('Formulario PPGR3'!$G506="","",'Formulario PPGR1'!#REF!)</f>
        <v/>
      </c>
      <c r="E506" s="191" t="str">
        <f>IF('Formulario PPGR3'!$G506="","",'Formulario PPGR1'!#REF!)</f>
        <v/>
      </c>
      <c r="F506" s="191" t="str">
        <f>IF('Formulario PPGR3'!$G506="","",'Formulario PPGR1'!#REF!)</f>
        <v/>
      </c>
      <c r="G506" s="190"/>
      <c r="H506" s="507" t="str" cm="1">
        <f t="array" ref="H506">IF(Tabla1[[#This Row],[Código_Actividad]]="","",_xlfn.XLOOKUP(Tabla1[[#This Row],[Código_Actividad]],CodigoActividad,Tabla2[Actividades Programables Presupuestables],"",0))</f>
        <v/>
      </c>
      <c r="I506" s="508" t="str">
        <f>IFERROR(VLOOKUP('Formulario PPGR3'!$G506,'Formulario PPGR2'!$H$19:$V$286,15,FALSE),"")</f>
        <v/>
      </c>
      <c r="J506" s="513"/>
      <c r="K506" s="512"/>
      <c r="L506" s="509" t="str">
        <f>IF(Tabla1[[#This Row],[Descripción]]="","",_xlfn.XLOOKUP(Tabla1[[#This Row],[Descripción]],Tabla10[Descripción],Tabla10[Unidad de Medida],"",0))</f>
        <v/>
      </c>
      <c r="M506" s="299"/>
      <c r="N506" s="525" t="str">
        <f>IF(Tabla1[[#This Row],[Descripción]]="","",_xlfn.XLOOKUP(Tabla1[[#This Row],[Descripción]],Tabla10[Descripción],Tabla10[Precio Unitario],0))</f>
        <v/>
      </c>
      <c r="O506" s="525" t="str">
        <f>IF(Tabla1[[#This Row],[Cantidad de Insumos]]="","",Tabla1[[#This Row],[Precio Unitario]]*Tabla1[[#This Row],[Cantidad de Insumos]])</f>
        <v/>
      </c>
      <c r="P506" s="510" t="str">
        <f>IF(Tabla1[[#This Row],[Descripción]]="","",_xlfn.XLOOKUP(Tabla1[[#This Row],[Descripción]],Tabla10[Descripción],Tabla10[CODIGO PRESUPUESTARIO],0))</f>
        <v/>
      </c>
      <c r="Q506" s="511"/>
      <c r="R506" s="511" t="str">
        <f>IF(Tabla1[[#This Row],[Insumos]]="","",_xlfn.XLOOKUP(Tabla1[[#This Row],[Insumos]],Tabla10[Insumo],Tabla10[InsumoAbrev],"",0))</f>
        <v/>
      </c>
    </row>
    <row r="507" spans="2:18" x14ac:dyDescent="0.25">
      <c r="B507" s="191" t="str">
        <f>IF('Formulario PPGR3'!$G507="","",CONCATENATE('Formulario PPGR3'!$C507,".",'Formulario PPGR3'!$D507,".",'Formulario PPGR3'!$E507,".",'Formulario PPGR3'!$F507))</f>
        <v/>
      </c>
      <c r="C507" s="191" t="str">
        <f>IF('Formulario PPGR3'!$G507="","",'Formulario PPGR1'!#REF!)</f>
        <v/>
      </c>
      <c r="D507" s="191" t="str">
        <f>IF('Formulario PPGR3'!$G507="","",'Formulario PPGR1'!#REF!)</f>
        <v/>
      </c>
      <c r="E507" s="191" t="str">
        <f>IF('Formulario PPGR3'!$G507="","",'Formulario PPGR1'!#REF!)</f>
        <v/>
      </c>
      <c r="F507" s="191" t="str">
        <f>IF('Formulario PPGR3'!$G507="","",'Formulario PPGR1'!#REF!)</f>
        <v/>
      </c>
      <c r="G507" s="190"/>
      <c r="H507" s="507" t="str" cm="1">
        <f t="array" ref="H507">IF(Tabla1[[#This Row],[Código_Actividad]]="","",_xlfn.XLOOKUP(Tabla1[[#This Row],[Código_Actividad]],CodigoActividad,Tabla2[Actividades Programables Presupuestables],"",0))</f>
        <v/>
      </c>
      <c r="I507" s="508" t="str">
        <f>IFERROR(VLOOKUP('Formulario PPGR3'!$G507,'Formulario PPGR2'!$H$19:$V$286,15,FALSE),"")</f>
        <v/>
      </c>
      <c r="J507" s="513"/>
      <c r="K507" s="512"/>
      <c r="L507" s="509" t="str">
        <f>IF(Tabla1[[#This Row],[Descripción]]="","",_xlfn.XLOOKUP(Tabla1[[#This Row],[Descripción]],Tabla10[Descripción],Tabla10[Unidad de Medida],"",0))</f>
        <v/>
      </c>
      <c r="M507" s="299"/>
      <c r="N507" s="525" t="str">
        <f>IF(Tabla1[[#This Row],[Descripción]]="","",_xlfn.XLOOKUP(Tabla1[[#This Row],[Descripción]],Tabla10[Descripción],Tabla10[Precio Unitario],0))</f>
        <v/>
      </c>
      <c r="O507" s="525" t="str">
        <f>IF(Tabla1[[#This Row],[Cantidad de Insumos]]="","",Tabla1[[#This Row],[Precio Unitario]]*Tabla1[[#This Row],[Cantidad de Insumos]])</f>
        <v/>
      </c>
      <c r="P507" s="510" t="str">
        <f>IF(Tabla1[[#This Row],[Descripción]]="","",_xlfn.XLOOKUP(Tabla1[[#This Row],[Descripción]],Tabla10[Descripción],Tabla10[CODIGO PRESUPUESTARIO],0))</f>
        <v/>
      </c>
      <c r="Q507" s="511"/>
      <c r="R507" s="511" t="str">
        <f>IF(Tabla1[[#This Row],[Insumos]]="","",_xlfn.XLOOKUP(Tabla1[[#This Row],[Insumos]],Tabla10[Insumo],Tabla10[InsumoAbrev],"",0))</f>
        <v/>
      </c>
    </row>
    <row r="508" spans="2:18" x14ac:dyDescent="0.25">
      <c r="B508" s="191" t="str">
        <f>IF('Formulario PPGR3'!$G508="","",CONCATENATE('Formulario PPGR3'!$C508,".",'Formulario PPGR3'!$D508,".",'Formulario PPGR3'!$E508,".",'Formulario PPGR3'!$F508))</f>
        <v/>
      </c>
      <c r="C508" s="191" t="str">
        <f>IF('Formulario PPGR3'!$G508="","",'Formulario PPGR1'!#REF!)</f>
        <v/>
      </c>
      <c r="D508" s="191" t="str">
        <f>IF('Formulario PPGR3'!$G508="","",'Formulario PPGR1'!#REF!)</f>
        <v/>
      </c>
      <c r="E508" s="191" t="str">
        <f>IF('Formulario PPGR3'!$G508="","",'Formulario PPGR1'!#REF!)</f>
        <v/>
      </c>
      <c r="F508" s="191" t="str">
        <f>IF('Formulario PPGR3'!$G508="","",'Formulario PPGR1'!#REF!)</f>
        <v/>
      </c>
      <c r="G508" s="190"/>
      <c r="H508" s="507" t="str" cm="1">
        <f t="array" ref="H508">IF(Tabla1[[#This Row],[Código_Actividad]]="","",_xlfn.XLOOKUP(Tabla1[[#This Row],[Código_Actividad]],CodigoActividad,Tabla2[Actividades Programables Presupuestables],"",0))</f>
        <v/>
      </c>
      <c r="I508" s="508" t="str">
        <f>IFERROR(VLOOKUP('Formulario PPGR3'!$G508,'Formulario PPGR2'!$H$19:$V$286,15,FALSE),"")</f>
        <v/>
      </c>
      <c r="J508" s="513"/>
      <c r="K508" s="512"/>
      <c r="L508" s="509" t="str">
        <f>IF(Tabla1[[#This Row],[Descripción]]="","",_xlfn.XLOOKUP(Tabla1[[#This Row],[Descripción]],Tabla10[Descripción],Tabla10[Unidad de Medida],"",0))</f>
        <v/>
      </c>
      <c r="M508" s="299"/>
      <c r="N508" s="525" t="str">
        <f>IF(Tabla1[[#This Row],[Descripción]]="","",_xlfn.XLOOKUP(Tabla1[[#This Row],[Descripción]],Tabla10[Descripción],Tabla10[Precio Unitario],0))</f>
        <v/>
      </c>
      <c r="O508" s="525" t="str">
        <f>IF(Tabla1[[#This Row],[Cantidad de Insumos]]="","",Tabla1[[#This Row],[Precio Unitario]]*Tabla1[[#This Row],[Cantidad de Insumos]])</f>
        <v/>
      </c>
      <c r="P508" s="510" t="str">
        <f>IF(Tabla1[[#This Row],[Descripción]]="","",_xlfn.XLOOKUP(Tabla1[[#This Row],[Descripción]],Tabla10[Descripción],Tabla10[CODIGO PRESUPUESTARIO],0))</f>
        <v/>
      </c>
      <c r="Q508" s="511"/>
      <c r="R508" s="511" t="str">
        <f>IF(Tabla1[[#This Row],[Insumos]]="","",_xlfn.XLOOKUP(Tabla1[[#This Row],[Insumos]],Tabla10[Insumo],Tabla10[InsumoAbrev],"",0))</f>
        <v/>
      </c>
    </row>
    <row r="509" spans="2:18" x14ac:dyDescent="0.25">
      <c r="B509" s="191" t="str">
        <f>IF('Formulario PPGR3'!$G509="","",CONCATENATE('Formulario PPGR3'!$C509,".",'Formulario PPGR3'!$D509,".",'Formulario PPGR3'!$E509,".",'Formulario PPGR3'!$F509))</f>
        <v/>
      </c>
      <c r="C509" s="191" t="str">
        <f>IF('Formulario PPGR3'!$G509="","",'Formulario PPGR1'!#REF!)</f>
        <v/>
      </c>
      <c r="D509" s="191" t="str">
        <f>IF('Formulario PPGR3'!$G509="","",'Formulario PPGR1'!#REF!)</f>
        <v/>
      </c>
      <c r="E509" s="191" t="str">
        <f>IF('Formulario PPGR3'!$G509="","",'Formulario PPGR1'!#REF!)</f>
        <v/>
      </c>
      <c r="F509" s="191" t="str">
        <f>IF('Formulario PPGR3'!$G509="","",'Formulario PPGR1'!#REF!)</f>
        <v/>
      </c>
      <c r="G509" s="190"/>
      <c r="H509" s="507" t="str" cm="1">
        <f t="array" ref="H509">IF(Tabla1[[#This Row],[Código_Actividad]]="","",_xlfn.XLOOKUP(Tabla1[[#This Row],[Código_Actividad]],CodigoActividad,Tabla2[Actividades Programables Presupuestables],"",0))</f>
        <v/>
      </c>
      <c r="I509" s="508" t="str">
        <f>IFERROR(VLOOKUP('Formulario PPGR3'!$G509,'Formulario PPGR2'!$H$19:$V$286,15,FALSE),"")</f>
        <v/>
      </c>
      <c r="J509" s="513"/>
      <c r="K509" s="512"/>
      <c r="L509" s="509" t="str">
        <f>IF(Tabla1[[#This Row],[Descripción]]="","",_xlfn.XLOOKUP(Tabla1[[#This Row],[Descripción]],Tabla10[Descripción],Tabla10[Unidad de Medida],"",0))</f>
        <v/>
      </c>
      <c r="M509" s="299"/>
      <c r="N509" s="525" t="str">
        <f>IF(Tabla1[[#This Row],[Descripción]]="","",_xlfn.XLOOKUP(Tabla1[[#This Row],[Descripción]],Tabla10[Descripción],Tabla10[Precio Unitario],0))</f>
        <v/>
      </c>
      <c r="O509" s="525" t="str">
        <f>IF(Tabla1[[#This Row],[Cantidad de Insumos]]="","",Tabla1[[#This Row],[Precio Unitario]]*Tabla1[[#This Row],[Cantidad de Insumos]])</f>
        <v/>
      </c>
      <c r="P509" s="510" t="str">
        <f>IF(Tabla1[[#This Row],[Descripción]]="","",_xlfn.XLOOKUP(Tabla1[[#This Row],[Descripción]],Tabla10[Descripción],Tabla10[CODIGO PRESUPUESTARIO],0))</f>
        <v/>
      </c>
      <c r="Q509" s="511"/>
      <c r="R509" s="511" t="str">
        <f>IF(Tabla1[[#This Row],[Insumos]]="","",_xlfn.XLOOKUP(Tabla1[[#This Row],[Insumos]],Tabla10[Insumo],Tabla10[InsumoAbrev],"",0))</f>
        <v/>
      </c>
    </row>
    <row r="510" spans="2:18" x14ac:dyDescent="0.25">
      <c r="B510" s="191" t="str">
        <f>IF('Formulario PPGR3'!$G510="","",CONCATENATE('Formulario PPGR3'!$C510,".",'Formulario PPGR3'!$D510,".",'Formulario PPGR3'!$E510,".",'Formulario PPGR3'!$F510))</f>
        <v/>
      </c>
      <c r="C510" s="191" t="str">
        <f>IF('Formulario PPGR3'!$G510="","",'Formulario PPGR1'!#REF!)</f>
        <v/>
      </c>
      <c r="D510" s="191" t="str">
        <f>IF('Formulario PPGR3'!$G510="","",'Formulario PPGR1'!#REF!)</f>
        <v/>
      </c>
      <c r="E510" s="191" t="str">
        <f>IF('Formulario PPGR3'!$G510="","",'Formulario PPGR1'!#REF!)</f>
        <v/>
      </c>
      <c r="F510" s="191" t="str">
        <f>IF('Formulario PPGR3'!$G510="","",'Formulario PPGR1'!#REF!)</f>
        <v/>
      </c>
      <c r="G510" s="190"/>
      <c r="H510" s="507" t="str" cm="1">
        <f t="array" ref="H510">IF(Tabla1[[#This Row],[Código_Actividad]]="","",_xlfn.XLOOKUP(Tabla1[[#This Row],[Código_Actividad]],CodigoActividad,Tabla2[Actividades Programables Presupuestables],"",0))</f>
        <v/>
      </c>
      <c r="I510" s="508" t="str">
        <f>IFERROR(VLOOKUP('Formulario PPGR3'!$G510,'Formulario PPGR2'!$H$19:$V$286,15,FALSE),"")</f>
        <v/>
      </c>
      <c r="J510" s="513"/>
      <c r="K510" s="512"/>
      <c r="L510" s="509" t="str">
        <f>IF(Tabla1[[#This Row],[Descripción]]="","",_xlfn.XLOOKUP(Tabla1[[#This Row],[Descripción]],Tabla10[Descripción],Tabla10[Unidad de Medida],"",0))</f>
        <v/>
      </c>
      <c r="M510" s="299"/>
      <c r="N510" s="525" t="str">
        <f>IF(Tabla1[[#This Row],[Descripción]]="","",_xlfn.XLOOKUP(Tabla1[[#This Row],[Descripción]],Tabla10[Descripción],Tabla10[Precio Unitario],0))</f>
        <v/>
      </c>
      <c r="O510" s="525" t="str">
        <f>IF(Tabla1[[#This Row],[Cantidad de Insumos]]="","",Tabla1[[#This Row],[Precio Unitario]]*Tabla1[[#This Row],[Cantidad de Insumos]])</f>
        <v/>
      </c>
      <c r="P510" s="510" t="str">
        <f>IF(Tabla1[[#This Row],[Descripción]]="","",_xlfn.XLOOKUP(Tabla1[[#This Row],[Descripción]],Tabla10[Descripción],Tabla10[CODIGO PRESUPUESTARIO],0))</f>
        <v/>
      </c>
      <c r="Q510" s="511"/>
      <c r="R510" s="511" t="str">
        <f>IF(Tabla1[[#This Row],[Insumos]]="","",_xlfn.XLOOKUP(Tabla1[[#This Row],[Insumos]],Tabla10[Insumo],Tabla10[InsumoAbrev],"",0))</f>
        <v/>
      </c>
    </row>
    <row r="511" spans="2:18" x14ac:dyDescent="0.25">
      <c r="B511" s="191" t="str">
        <f>IF('Formulario PPGR3'!$G511="","",CONCATENATE('Formulario PPGR3'!$C511,".",'Formulario PPGR3'!$D511,".",'Formulario PPGR3'!$E511,".",'Formulario PPGR3'!$F511))</f>
        <v/>
      </c>
      <c r="C511" s="191" t="str">
        <f>IF('Formulario PPGR3'!$G511="","",'Formulario PPGR1'!#REF!)</f>
        <v/>
      </c>
      <c r="D511" s="191" t="str">
        <f>IF('Formulario PPGR3'!$G511="","",'Formulario PPGR1'!#REF!)</f>
        <v/>
      </c>
      <c r="E511" s="191" t="str">
        <f>IF('Formulario PPGR3'!$G511="","",'Formulario PPGR1'!#REF!)</f>
        <v/>
      </c>
      <c r="F511" s="191" t="str">
        <f>IF('Formulario PPGR3'!$G511="","",'Formulario PPGR1'!#REF!)</f>
        <v/>
      </c>
      <c r="G511" s="190"/>
      <c r="H511" s="507" t="str" cm="1">
        <f t="array" ref="H511">IF(Tabla1[[#This Row],[Código_Actividad]]="","",_xlfn.XLOOKUP(Tabla1[[#This Row],[Código_Actividad]],CodigoActividad,Tabla2[Actividades Programables Presupuestables],"",0))</f>
        <v/>
      </c>
      <c r="I511" s="508" t="str">
        <f>IFERROR(VLOOKUP('Formulario PPGR3'!$G511,'Formulario PPGR2'!$H$19:$V$286,15,FALSE),"")</f>
        <v/>
      </c>
      <c r="J511" s="513"/>
      <c r="K511" s="512"/>
      <c r="L511" s="509" t="str">
        <f>IF(Tabla1[[#This Row],[Descripción]]="","",_xlfn.XLOOKUP(Tabla1[[#This Row],[Descripción]],Tabla10[Descripción],Tabla10[Unidad de Medida],"",0))</f>
        <v/>
      </c>
      <c r="M511" s="299"/>
      <c r="N511" s="525" t="str">
        <f>IF(Tabla1[[#This Row],[Descripción]]="","",_xlfn.XLOOKUP(Tabla1[[#This Row],[Descripción]],Tabla10[Descripción],Tabla10[Precio Unitario],0))</f>
        <v/>
      </c>
      <c r="O511" s="525" t="str">
        <f>IF(Tabla1[[#This Row],[Cantidad de Insumos]]="","",Tabla1[[#This Row],[Precio Unitario]]*Tabla1[[#This Row],[Cantidad de Insumos]])</f>
        <v/>
      </c>
      <c r="P511" s="510" t="str">
        <f>IF(Tabla1[[#This Row],[Descripción]]="","",_xlfn.XLOOKUP(Tabla1[[#This Row],[Descripción]],Tabla10[Descripción],Tabla10[CODIGO PRESUPUESTARIO],0))</f>
        <v/>
      </c>
      <c r="Q511" s="511"/>
      <c r="R511" s="511" t="str">
        <f>IF(Tabla1[[#This Row],[Insumos]]="","",_xlfn.XLOOKUP(Tabla1[[#This Row],[Insumos]],Tabla10[Insumo],Tabla10[InsumoAbrev],"",0))</f>
        <v/>
      </c>
    </row>
    <row r="512" spans="2:18" x14ac:dyDescent="0.25">
      <c r="B512" s="191" t="str">
        <f>IF('Formulario PPGR3'!$G512="","",CONCATENATE('Formulario PPGR3'!$C512,".",'Formulario PPGR3'!$D512,".",'Formulario PPGR3'!$E512,".",'Formulario PPGR3'!$F512))</f>
        <v/>
      </c>
      <c r="C512" s="191" t="str">
        <f>IF('Formulario PPGR3'!$G512="","",'Formulario PPGR1'!#REF!)</f>
        <v/>
      </c>
      <c r="D512" s="191" t="str">
        <f>IF('Formulario PPGR3'!$G512="","",'Formulario PPGR1'!#REF!)</f>
        <v/>
      </c>
      <c r="E512" s="191" t="str">
        <f>IF('Formulario PPGR3'!$G512="","",'Formulario PPGR1'!#REF!)</f>
        <v/>
      </c>
      <c r="F512" s="191" t="str">
        <f>IF('Formulario PPGR3'!$G512="","",'Formulario PPGR1'!#REF!)</f>
        <v/>
      </c>
      <c r="G512" s="190"/>
      <c r="H512" s="507" t="str" cm="1">
        <f t="array" ref="H512">IF(Tabla1[[#This Row],[Código_Actividad]]="","",_xlfn.XLOOKUP(Tabla1[[#This Row],[Código_Actividad]],CodigoActividad,Tabla2[Actividades Programables Presupuestables],"",0))</f>
        <v/>
      </c>
      <c r="I512" s="508" t="str">
        <f>IFERROR(VLOOKUP('Formulario PPGR3'!$G512,'Formulario PPGR2'!$H$19:$V$286,15,FALSE),"")</f>
        <v/>
      </c>
      <c r="J512" s="513"/>
      <c r="K512" s="512"/>
      <c r="L512" s="509" t="str">
        <f>IF(Tabla1[[#This Row],[Descripción]]="","",_xlfn.XLOOKUP(Tabla1[[#This Row],[Descripción]],Tabla10[Descripción],Tabla10[Unidad de Medida],"",0))</f>
        <v/>
      </c>
      <c r="M512" s="299"/>
      <c r="N512" s="525" t="str">
        <f>IF(Tabla1[[#This Row],[Descripción]]="","",_xlfn.XLOOKUP(Tabla1[[#This Row],[Descripción]],Tabla10[Descripción],Tabla10[Precio Unitario],0))</f>
        <v/>
      </c>
      <c r="O512" s="525" t="str">
        <f>IF(Tabla1[[#This Row],[Cantidad de Insumos]]="","",Tabla1[[#This Row],[Precio Unitario]]*Tabla1[[#This Row],[Cantidad de Insumos]])</f>
        <v/>
      </c>
      <c r="P512" s="510" t="str">
        <f>IF(Tabla1[[#This Row],[Descripción]]="","",_xlfn.XLOOKUP(Tabla1[[#This Row],[Descripción]],Tabla10[Descripción],Tabla10[CODIGO PRESUPUESTARIO],0))</f>
        <v/>
      </c>
      <c r="Q512" s="511"/>
      <c r="R512" s="511" t="str">
        <f>IF(Tabla1[[#This Row],[Insumos]]="","",_xlfn.XLOOKUP(Tabla1[[#This Row],[Insumos]],Tabla10[Insumo],Tabla10[InsumoAbrev],"",0))</f>
        <v/>
      </c>
    </row>
    <row r="513" spans="2:18" x14ac:dyDescent="0.25">
      <c r="B513" s="191" t="str">
        <f>IF('Formulario PPGR3'!$G513="","",CONCATENATE('Formulario PPGR3'!$C513,".",'Formulario PPGR3'!$D513,".",'Formulario PPGR3'!$E513,".",'Formulario PPGR3'!$F513))</f>
        <v/>
      </c>
      <c r="C513" s="191" t="str">
        <f>IF('Formulario PPGR3'!$G513="","",'Formulario PPGR1'!#REF!)</f>
        <v/>
      </c>
      <c r="D513" s="191" t="str">
        <f>IF('Formulario PPGR3'!$G513="","",'Formulario PPGR1'!#REF!)</f>
        <v/>
      </c>
      <c r="E513" s="191" t="str">
        <f>IF('Formulario PPGR3'!$G513="","",'Formulario PPGR1'!#REF!)</f>
        <v/>
      </c>
      <c r="F513" s="191" t="str">
        <f>IF('Formulario PPGR3'!$G513="","",'Formulario PPGR1'!#REF!)</f>
        <v/>
      </c>
      <c r="G513" s="190"/>
      <c r="H513" s="507" t="str" cm="1">
        <f t="array" ref="H513">IF(Tabla1[[#This Row],[Código_Actividad]]="","",_xlfn.XLOOKUP(Tabla1[[#This Row],[Código_Actividad]],CodigoActividad,Tabla2[Actividades Programables Presupuestables],"",0))</f>
        <v/>
      </c>
      <c r="I513" s="508" t="str">
        <f>IFERROR(VLOOKUP('Formulario PPGR3'!$G513,'Formulario PPGR2'!$H$19:$V$286,15,FALSE),"")</f>
        <v/>
      </c>
      <c r="J513" s="513"/>
      <c r="K513" s="512"/>
      <c r="L513" s="509" t="str">
        <f>IF(Tabla1[[#This Row],[Descripción]]="","",_xlfn.XLOOKUP(Tabla1[[#This Row],[Descripción]],Tabla10[Descripción],Tabla10[Unidad de Medida],"",0))</f>
        <v/>
      </c>
      <c r="M513" s="299"/>
      <c r="N513" s="525" t="str">
        <f>IF(Tabla1[[#This Row],[Descripción]]="","",_xlfn.XLOOKUP(Tabla1[[#This Row],[Descripción]],Tabla10[Descripción],Tabla10[Precio Unitario],0))</f>
        <v/>
      </c>
      <c r="O513" s="525" t="str">
        <f>IF(Tabla1[[#This Row],[Cantidad de Insumos]]="","",Tabla1[[#This Row],[Precio Unitario]]*Tabla1[[#This Row],[Cantidad de Insumos]])</f>
        <v/>
      </c>
      <c r="P513" s="510" t="str">
        <f>IF(Tabla1[[#This Row],[Descripción]]="","",_xlfn.XLOOKUP(Tabla1[[#This Row],[Descripción]],Tabla10[Descripción],Tabla10[CODIGO PRESUPUESTARIO],0))</f>
        <v/>
      </c>
      <c r="Q513" s="511"/>
      <c r="R513" s="511" t="str">
        <f>IF(Tabla1[[#This Row],[Insumos]]="","",_xlfn.XLOOKUP(Tabla1[[#This Row],[Insumos]],Tabla10[Insumo],Tabla10[InsumoAbrev],"",0))</f>
        <v/>
      </c>
    </row>
    <row r="514" spans="2:18" x14ac:dyDescent="0.25">
      <c r="B514" s="191" t="str">
        <f>IF('Formulario PPGR3'!$G514="","",CONCATENATE('Formulario PPGR3'!$C514,".",'Formulario PPGR3'!$D514,".",'Formulario PPGR3'!$E514,".",'Formulario PPGR3'!$F514))</f>
        <v/>
      </c>
      <c r="C514" s="191" t="str">
        <f>IF('Formulario PPGR3'!$G514="","",'Formulario PPGR1'!#REF!)</f>
        <v/>
      </c>
      <c r="D514" s="191" t="str">
        <f>IF('Formulario PPGR3'!$G514="","",'Formulario PPGR1'!#REF!)</f>
        <v/>
      </c>
      <c r="E514" s="191" t="str">
        <f>IF('Formulario PPGR3'!$G514="","",'Formulario PPGR1'!#REF!)</f>
        <v/>
      </c>
      <c r="F514" s="191" t="str">
        <f>IF('Formulario PPGR3'!$G514="","",'Formulario PPGR1'!#REF!)</f>
        <v/>
      </c>
      <c r="G514" s="238"/>
      <c r="H514" s="507" t="str" cm="1">
        <f t="array" ref="H514">IF(Tabla1[[#This Row],[Código_Actividad]]="","",_xlfn.XLOOKUP(Tabla1[[#This Row],[Código_Actividad]],CodigoActividad,Tabla2[Actividades Programables Presupuestables],"",0))</f>
        <v/>
      </c>
      <c r="I514" s="508" t="str">
        <f>IFERROR(VLOOKUP('Formulario PPGR3'!$G514,'Formulario PPGR2'!$H$19:$V$286,15,FALSE),"")</f>
        <v/>
      </c>
      <c r="J514" s="513"/>
      <c r="K514" s="512"/>
      <c r="L514" s="509" t="str">
        <f>IF(Tabla1[[#This Row],[Descripción]]="","",_xlfn.XLOOKUP(Tabla1[[#This Row],[Descripción]],Tabla10[Descripción],Tabla10[Unidad de Medida],"",0))</f>
        <v/>
      </c>
      <c r="M514" s="299"/>
      <c r="N514" s="525" t="str">
        <f>IF(Tabla1[[#This Row],[Descripción]]="","",_xlfn.XLOOKUP(Tabla1[[#This Row],[Descripción]],Tabla10[Descripción],Tabla10[Precio Unitario],0))</f>
        <v/>
      </c>
      <c r="O514" s="525" t="str">
        <f>IF(Tabla1[[#This Row],[Cantidad de Insumos]]="","",Tabla1[[#This Row],[Precio Unitario]]*Tabla1[[#This Row],[Cantidad de Insumos]])</f>
        <v/>
      </c>
      <c r="P514" s="510" t="str">
        <f>IF(Tabla1[[#This Row],[Descripción]]="","",_xlfn.XLOOKUP(Tabla1[[#This Row],[Descripción]],Tabla10[Descripción],Tabla10[CODIGO PRESUPUESTARIO],0))</f>
        <v/>
      </c>
      <c r="Q514" s="511"/>
      <c r="R514" s="511" t="str">
        <f>IF(Tabla1[[#This Row],[Insumos]]="","",_xlfn.XLOOKUP(Tabla1[[#This Row],[Insumos]],Tabla10[Insumo],Tabla10[InsumoAbrev],"",0))</f>
        <v/>
      </c>
    </row>
    <row r="515" spans="2:18" x14ac:dyDescent="0.25">
      <c r="B515" s="191" t="str">
        <f>IF('Formulario PPGR3'!$G515="","",CONCATENATE('Formulario PPGR3'!$C515,".",'Formulario PPGR3'!$D515,".",'Formulario PPGR3'!$E515,".",'Formulario PPGR3'!$F515))</f>
        <v/>
      </c>
      <c r="C515" s="191" t="str">
        <f>IF('Formulario PPGR3'!$G515="","",'Formulario PPGR1'!#REF!)</f>
        <v/>
      </c>
      <c r="D515" s="191" t="str">
        <f>IF('Formulario PPGR3'!$G515="","",'Formulario PPGR1'!#REF!)</f>
        <v/>
      </c>
      <c r="E515" s="191" t="str">
        <f>IF('Formulario PPGR3'!$G515="","",'Formulario PPGR1'!#REF!)</f>
        <v/>
      </c>
      <c r="F515" s="191" t="str">
        <f>IF('Formulario PPGR3'!$G515="","",'Formulario PPGR1'!#REF!)</f>
        <v/>
      </c>
      <c r="G515" s="238"/>
      <c r="H515" s="507" t="str" cm="1">
        <f t="array" ref="H515">IF(Tabla1[[#This Row],[Código_Actividad]]="","",_xlfn.XLOOKUP(Tabla1[[#This Row],[Código_Actividad]],CodigoActividad,Tabla2[Actividades Programables Presupuestables],"",0))</f>
        <v/>
      </c>
      <c r="I515" s="508" t="str">
        <f>IFERROR(VLOOKUP('Formulario PPGR3'!$G515,'Formulario PPGR2'!$H$19:$V$286,15,FALSE),"")</f>
        <v/>
      </c>
      <c r="J515" s="513"/>
      <c r="K515" s="512"/>
      <c r="L515" s="509" t="str">
        <f>IF(Tabla1[[#This Row],[Descripción]]="","",_xlfn.XLOOKUP(Tabla1[[#This Row],[Descripción]],Tabla10[Descripción],Tabla10[Unidad de Medida],"",0))</f>
        <v/>
      </c>
      <c r="M515" s="299"/>
      <c r="N515" s="525" t="str">
        <f>IF(Tabla1[[#This Row],[Descripción]]="","",_xlfn.XLOOKUP(Tabla1[[#This Row],[Descripción]],Tabla10[Descripción],Tabla10[Precio Unitario],0))</f>
        <v/>
      </c>
      <c r="O515" s="525" t="str">
        <f>IF(Tabla1[[#This Row],[Cantidad de Insumos]]="","",Tabla1[[#This Row],[Precio Unitario]]*Tabla1[[#This Row],[Cantidad de Insumos]])</f>
        <v/>
      </c>
      <c r="P515" s="510" t="str">
        <f>IF(Tabla1[[#This Row],[Descripción]]="","",_xlfn.XLOOKUP(Tabla1[[#This Row],[Descripción]],Tabla10[Descripción],Tabla10[CODIGO PRESUPUESTARIO],0))</f>
        <v/>
      </c>
      <c r="Q515" s="511"/>
      <c r="R515" s="511" t="str">
        <f>IF(Tabla1[[#This Row],[Insumos]]="","",_xlfn.XLOOKUP(Tabla1[[#This Row],[Insumos]],Tabla10[Insumo],Tabla10[InsumoAbrev],"",0))</f>
        <v/>
      </c>
    </row>
    <row r="516" spans="2:18" x14ac:dyDescent="0.25">
      <c r="B516" s="191" t="str">
        <f>IF('Formulario PPGR3'!$G516="","",CONCATENATE('Formulario PPGR3'!$C516,".",'Formulario PPGR3'!$D516,".",'Formulario PPGR3'!$E516,".",'Formulario PPGR3'!$F516))</f>
        <v/>
      </c>
      <c r="C516" s="191" t="str">
        <f>IF('Formulario PPGR3'!$G516="","",'Formulario PPGR1'!#REF!)</f>
        <v/>
      </c>
      <c r="D516" s="191" t="str">
        <f>IF('Formulario PPGR3'!$G516="","",'Formulario PPGR1'!#REF!)</f>
        <v/>
      </c>
      <c r="E516" s="191" t="str">
        <f>IF('Formulario PPGR3'!$G516="","",'Formulario PPGR1'!#REF!)</f>
        <v/>
      </c>
      <c r="F516" s="191" t="str">
        <f>IF('Formulario PPGR3'!$G516="","",'Formulario PPGR1'!#REF!)</f>
        <v/>
      </c>
      <c r="G516" s="238"/>
      <c r="H516" s="507" t="str" cm="1">
        <f t="array" ref="H516">IF(Tabla1[[#This Row],[Código_Actividad]]="","",_xlfn.XLOOKUP(Tabla1[[#This Row],[Código_Actividad]],CodigoActividad,Tabla2[Actividades Programables Presupuestables],"",0))</f>
        <v/>
      </c>
      <c r="I516" s="508" t="str">
        <f>IFERROR(VLOOKUP('Formulario PPGR3'!$G516,'Formulario PPGR2'!$H$19:$V$286,15,FALSE),"")</f>
        <v/>
      </c>
      <c r="J516" s="513"/>
      <c r="K516" s="512"/>
      <c r="L516" s="509" t="str">
        <f>IF(Tabla1[[#This Row],[Descripción]]="","",_xlfn.XLOOKUP(Tabla1[[#This Row],[Descripción]],Tabla10[Descripción],Tabla10[Unidad de Medida],"",0))</f>
        <v/>
      </c>
      <c r="M516" s="299"/>
      <c r="N516" s="525" t="str">
        <f>IF(Tabla1[[#This Row],[Descripción]]="","",_xlfn.XLOOKUP(Tabla1[[#This Row],[Descripción]],Tabla10[Descripción],Tabla10[Precio Unitario],0))</f>
        <v/>
      </c>
      <c r="O516" s="525" t="str">
        <f>IF(Tabla1[[#This Row],[Cantidad de Insumos]]="","",Tabla1[[#This Row],[Precio Unitario]]*Tabla1[[#This Row],[Cantidad de Insumos]])</f>
        <v/>
      </c>
      <c r="P516" s="510" t="str">
        <f>IF(Tabla1[[#This Row],[Descripción]]="","",_xlfn.XLOOKUP(Tabla1[[#This Row],[Descripción]],Tabla10[Descripción],Tabla10[CODIGO PRESUPUESTARIO],0))</f>
        <v/>
      </c>
      <c r="Q516" s="511"/>
      <c r="R516" s="511" t="str">
        <f>IF(Tabla1[[#This Row],[Insumos]]="","",_xlfn.XLOOKUP(Tabla1[[#This Row],[Insumos]],Tabla10[Insumo],Tabla10[InsumoAbrev],"",0))</f>
        <v/>
      </c>
    </row>
    <row r="517" spans="2:18" x14ac:dyDescent="0.25">
      <c r="B517" s="191" t="str">
        <f>IF('Formulario PPGR3'!$G517="","",CONCATENATE('Formulario PPGR3'!$C517,".",'Formulario PPGR3'!$D517,".",'Formulario PPGR3'!$E517,".",'Formulario PPGR3'!$F517))</f>
        <v/>
      </c>
      <c r="C517" s="191" t="str">
        <f>IF('Formulario PPGR3'!$G517="","",'Formulario PPGR1'!#REF!)</f>
        <v/>
      </c>
      <c r="D517" s="191" t="str">
        <f>IF('Formulario PPGR3'!$G517="","",'Formulario PPGR1'!#REF!)</f>
        <v/>
      </c>
      <c r="E517" s="191" t="str">
        <f>IF('Formulario PPGR3'!$G517="","",'Formulario PPGR1'!#REF!)</f>
        <v/>
      </c>
      <c r="F517" s="191" t="str">
        <f>IF('Formulario PPGR3'!$G517="","",'Formulario PPGR1'!#REF!)</f>
        <v/>
      </c>
      <c r="G517" s="238"/>
      <c r="H517" s="507" t="str" cm="1">
        <f t="array" ref="H517">IF(Tabla1[[#This Row],[Código_Actividad]]="","",_xlfn.XLOOKUP(Tabla1[[#This Row],[Código_Actividad]],CodigoActividad,Tabla2[Actividades Programables Presupuestables],"",0))</f>
        <v/>
      </c>
      <c r="I517" s="508" t="str">
        <f>IFERROR(VLOOKUP('Formulario PPGR3'!$G517,'Formulario PPGR2'!$H$19:$V$286,15,FALSE),"")</f>
        <v/>
      </c>
      <c r="J517" s="513"/>
      <c r="K517" s="512"/>
      <c r="L517" s="509" t="str">
        <f>IF(Tabla1[[#This Row],[Descripción]]="","",_xlfn.XLOOKUP(Tabla1[[#This Row],[Descripción]],Tabla10[Descripción],Tabla10[Unidad de Medida],"",0))</f>
        <v/>
      </c>
      <c r="M517" s="299"/>
      <c r="N517" s="525" t="str">
        <f>IF(Tabla1[[#This Row],[Descripción]]="","",_xlfn.XLOOKUP(Tabla1[[#This Row],[Descripción]],Tabla10[Descripción],Tabla10[Precio Unitario],0))</f>
        <v/>
      </c>
      <c r="O517" s="525" t="str">
        <f>IF(Tabla1[[#This Row],[Cantidad de Insumos]]="","",Tabla1[[#This Row],[Precio Unitario]]*Tabla1[[#This Row],[Cantidad de Insumos]])</f>
        <v/>
      </c>
      <c r="P517" s="510" t="str">
        <f>IF(Tabla1[[#This Row],[Descripción]]="","",_xlfn.XLOOKUP(Tabla1[[#This Row],[Descripción]],Tabla10[Descripción],Tabla10[CODIGO PRESUPUESTARIO],0))</f>
        <v/>
      </c>
      <c r="Q517" s="511"/>
      <c r="R517" s="511" t="str">
        <f>IF(Tabla1[[#This Row],[Insumos]]="","",_xlfn.XLOOKUP(Tabla1[[#This Row],[Insumos]],Tabla10[Insumo],Tabla10[InsumoAbrev],"",0))</f>
        <v/>
      </c>
    </row>
    <row r="518" spans="2:18" x14ac:dyDescent="0.25">
      <c r="B518" s="191" t="str">
        <f>IF('Formulario PPGR3'!$G518="","",CONCATENATE('Formulario PPGR3'!$C518,".",'Formulario PPGR3'!$D518,".",'Formulario PPGR3'!$E518,".",'Formulario PPGR3'!$F518))</f>
        <v/>
      </c>
      <c r="C518" s="191" t="str">
        <f>IF('Formulario PPGR3'!$G518="","",'Formulario PPGR1'!#REF!)</f>
        <v/>
      </c>
      <c r="D518" s="191" t="str">
        <f>IF('Formulario PPGR3'!$G518="","",'Formulario PPGR1'!#REF!)</f>
        <v/>
      </c>
      <c r="E518" s="191" t="str">
        <f>IF('Formulario PPGR3'!$G518="","",'Formulario PPGR1'!#REF!)</f>
        <v/>
      </c>
      <c r="F518" s="191" t="str">
        <f>IF('Formulario PPGR3'!$G518="","",'Formulario PPGR1'!#REF!)</f>
        <v/>
      </c>
      <c r="G518" s="238"/>
      <c r="H518" s="507" t="str" cm="1">
        <f t="array" ref="H518">IF(Tabla1[[#This Row],[Código_Actividad]]="","",_xlfn.XLOOKUP(Tabla1[[#This Row],[Código_Actividad]],CodigoActividad,Tabla2[Actividades Programables Presupuestables],"",0))</f>
        <v/>
      </c>
      <c r="I518" s="508" t="str">
        <f>IFERROR(VLOOKUP('Formulario PPGR3'!$G518,'Formulario PPGR2'!$H$19:$V$286,15,FALSE),"")</f>
        <v/>
      </c>
      <c r="J518" s="513"/>
      <c r="K518" s="512"/>
      <c r="L518" s="509" t="str">
        <f>IF(Tabla1[[#This Row],[Descripción]]="","",_xlfn.XLOOKUP(Tabla1[[#This Row],[Descripción]],Tabla10[Descripción],Tabla10[Unidad de Medida],"",0))</f>
        <v/>
      </c>
      <c r="M518" s="299"/>
      <c r="N518" s="525" t="str">
        <f>IF(Tabla1[[#This Row],[Descripción]]="","",_xlfn.XLOOKUP(Tabla1[[#This Row],[Descripción]],Tabla10[Descripción],Tabla10[Precio Unitario],0))</f>
        <v/>
      </c>
      <c r="O518" s="525" t="str">
        <f>IF(Tabla1[[#This Row],[Cantidad de Insumos]]="","",Tabla1[[#This Row],[Precio Unitario]]*Tabla1[[#This Row],[Cantidad de Insumos]])</f>
        <v/>
      </c>
      <c r="P518" s="510" t="str">
        <f>IF(Tabla1[[#This Row],[Descripción]]="","",_xlfn.XLOOKUP(Tabla1[[#This Row],[Descripción]],Tabla10[Descripción],Tabla10[CODIGO PRESUPUESTARIO],0))</f>
        <v/>
      </c>
      <c r="Q518" s="511"/>
      <c r="R518" s="511" t="str">
        <f>IF(Tabla1[[#This Row],[Insumos]]="","",_xlfn.XLOOKUP(Tabla1[[#This Row],[Insumos]],Tabla10[Insumo],Tabla10[InsumoAbrev],"",0))</f>
        <v/>
      </c>
    </row>
    <row r="519" spans="2:18" x14ac:dyDescent="0.25">
      <c r="B519" s="191" t="str">
        <f>IF('Formulario PPGR3'!$G519="","",CONCATENATE('Formulario PPGR3'!$C519,".",'Formulario PPGR3'!$D519,".",'Formulario PPGR3'!$E519,".",'Formulario PPGR3'!$F519))</f>
        <v/>
      </c>
      <c r="C519" s="191" t="str">
        <f>IF('Formulario PPGR3'!$G519="","",'Formulario PPGR1'!#REF!)</f>
        <v/>
      </c>
      <c r="D519" s="191" t="str">
        <f>IF('Formulario PPGR3'!$G519="","",'Formulario PPGR1'!#REF!)</f>
        <v/>
      </c>
      <c r="E519" s="191" t="str">
        <f>IF('Formulario PPGR3'!$G519="","",'Formulario PPGR1'!#REF!)</f>
        <v/>
      </c>
      <c r="F519" s="191" t="str">
        <f>IF('Formulario PPGR3'!$G519="","",'Formulario PPGR1'!#REF!)</f>
        <v/>
      </c>
      <c r="G519" s="238"/>
      <c r="H519" s="507" t="str" cm="1">
        <f t="array" ref="H519">IF(Tabla1[[#This Row],[Código_Actividad]]="","",_xlfn.XLOOKUP(Tabla1[[#This Row],[Código_Actividad]],CodigoActividad,Tabla2[Actividades Programables Presupuestables],"",0))</f>
        <v/>
      </c>
      <c r="I519" s="508" t="str">
        <f>IFERROR(VLOOKUP('Formulario PPGR3'!$G519,'Formulario PPGR2'!$H$19:$V$286,15,FALSE),"")</f>
        <v/>
      </c>
      <c r="J519" s="513"/>
      <c r="K519" s="512"/>
      <c r="L519" s="509" t="str">
        <f>IF(Tabla1[[#This Row],[Descripción]]="","",_xlfn.XLOOKUP(Tabla1[[#This Row],[Descripción]],Tabla10[Descripción],Tabla10[Unidad de Medida],"",0))</f>
        <v/>
      </c>
      <c r="M519" s="299"/>
      <c r="N519" s="525" t="str">
        <f>IF(Tabla1[[#This Row],[Descripción]]="","",_xlfn.XLOOKUP(Tabla1[[#This Row],[Descripción]],Tabla10[Descripción],Tabla10[Precio Unitario],0))</f>
        <v/>
      </c>
      <c r="O519" s="525" t="str">
        <f>IF(Tabla1[[#This Row],[Cantidad de Insumos]]="","",Tabla1[[#This Row],[Precio Unitario]]*Tabla1[[#This Row],[Cantidad de Insumos]])</f>
        <v/>
      </c>
      <c r="P519" s="510" t="str">
        <f>IF(Tabla1[[#This Row],[Descripción]]="","",_xlfn.XLOOKUP(Tabla1[[#This Row],[Descripción]],Tabla10[Descripción],Tabla10[CODIGO PRESUPUESTARIO],0))</f>
        <v/>
      </c>
      <c r="Q519" s="511"/>
      <c r="R519" s="511" t="str">
        <f>IF(Tabla1[[#This Row],[Insumos]]="","",_xlfn.XLOOKUP(Tabla1[[#This Row],[Insumos]],Tabla10[Insumo],Tabla10[InsumoAbrev],"",0))</f>
        <v/>
      </c>
    </row>
    <row r="520" spans="2:18" x14ac:dyDescent="0.25">
      <c r="B520" s="191" t="str">
        <f>IF('Formulario PPGR3'!$G520="","",CONCATENATE('Formulario PPGR3'!$C520,".",'Formulario PPGR3'!$D520,".",'Formulario PPGR3'!$E520,".",'Formulario PPGR3'!$F520))</f>
        <v/>
      </c>
      <c r="C520" s="191" t="str">
        <f>IF('Formulario PPGR3'!$G520="","",'Formulario PPGR1'!#REF!)</f>
        <v/>
      </c>
      <c r="D520" s="191" t="str">
        <f>IF('Formulario PPGR3'!$G520="","",'Formulario PPGR1'!#REF!)</f>
        <v/>
      </c>
      <c r="E520" s="191" t="str">
        <f>IF('Formulario PPGR3'!$G520="","",'Formulario PPGR1'!#REF!)</f>
        <v/>
      </c>
      <c r="F520" s="191" t="str">
        <f>IF('Formulario PPGR3'!$G520="","",'Formulario PPGR1'!#REF!)</f>
        <v/>
      </c>
      <c r="G520" s="238"/>
      <c r="H520" s="507" t="str" cm="1">
        <f t="array" ref="H520">IF(Tabla1[[#This Row],[Código_Actividad]]="","",_xlfn.XLOOKUP(Tabla1[[#This Row],[Código_Actividad]],CodigoActividad,Tabla2[Actividades Programables Presupuestables],"",0))</f>
        <v/>
      </c>
      <c r="I520" s="508" t="str">
        <f>IFERROR(VLOOKUP('Formulario PPGR3'!$G520,'Formulario PPGR2'!$H$19:$V$286,15,FALSE),"")</f>
        <v/>
      </c>
      <c r="J520" s="513"/>
      <c r="K520" s="512"/>
      <c r="L520" s="509" t="str">
        <f>IF(Tabla1[[#This Row],[Descripción]]="","",_xlfn.XLOOKUP(Tabla1[[#This Row],[Descripción]],Tabla10[Descripción],Tabla10[Unidad de Medida],"",0))</f>
        <v/>
      </c>
      <c r="M520" s="299"/>
      <c r="N520" s="525" t="str">
        <f>IF(Tabla1[[#This Row],[Descripción]]="","",_xlfn.XLOOKUP(Tabla1[[#This Row],[Descripción]],Tabla10[Descripción],Tabla10[Precio Unitario],0))</f>
        <v/>
      </c>
      <c r="O520" s="525" t="str">
        <f>IF(Tabla1[[#This Row],[Cantidad de Insumos]]="","",Tabla1[[#This Row],[Precio Unitario]]*Tabla1[[#This Row],[Cantidad de Insumos]])</f>
        <v/>
      </c>
      <c r="P520" s="510" t="str">
        <f>IF(Tabla1[[#This Row],[Descripción]]="","",_xlfn.XLOOKUP(Tabla1[[#This Row],[Descripción]],Tabla10[Descripción],Tabla10[CODIGO PRESUPUESTARIO],0))</f>
        <v/>
      </c>
      <c r="Q520" s="511"/>
      <c r="R520" s="511" t="str">
        <f>IF(Tabla1[[#This Row],[Insumos]]="","",_xlfn.XLOOKUP(Tabla1[[#This Row],[Insumos]],Tabla10[Insumo],Tabla10[InsumoAbrev],"",0))</f>
        <v/>
      </c>
    </row>
    <row r="521" spans="2:18" x14ac:dyDescent="0.25">
      <c r="B521" s="191" t="str">
        <f>IF('Formulario PPGR3'!$G521="","",CONCATENATE('Formulario PPGR3'!$C521,".",'Formulario PPGR3'!$D521,".",'Formulario PPGR3'!$E521,".",'Formulario PPGR3'!$F521))</f>
        <v/>
      </c>
      <c r="C521" s="191" t="str">
        <f>IF('Formulario PPGR3'!$G521="","",'Formulario PPGR1'!#REF!)</f>
        <v/>
      </c>
      <c r="D521" s="191" t="str">
        <f>IF('Formulario PPGR3'!$G521="","",'Formulario PPGR1'!#REF!)</f>
        <v/>
      </c>
      <c r="E521" s="191" t="str">
        <f>IF('Formulario PPGR3'!$G521="","",'Formulario PPGR1'!#REF!)</f>
        <v/>
      </c>
      <c r="F521" s="191" t="str">
        <f>IF('Formulario PPGR3'!$G521="","",'Formulario PPGR1'!#REF!)</f>
        <v/>
      </c>
      <c r="G521" s="238"/>
      <c r="H521" s="507" t="str" cm="1">
        <f t="array" ref="H521">IF(Tabla1[[#This Row],[Código_Actividad]]="","",_xlfn.XLOOKUP(Tabla1[[#This Row],[Código_Actividad]],CodigoActividad,Tabla2[Actividades Programables Presupuestables],"",0))</f>
        <v/>
      </c>
      <c r="I521" s="508" t="str">
        <f>IFERROR(VLOOKUP('Formulario PPGR3'!$G521,'Formulario PPGR2'!$H$19:$V$286,15,FALSE),"")</f>
        <v/>
      </c>
      <c r="J521" s="513"/>
      <c r="K521" s="512"/>
      <c r="L521" s="509" t="str">
        <f>IF(Tabla1[[#This Row],[Descripción]]="","",_xlfn.XLOOKUP(Tabla1[[#This Row],[Descripción]],Tabla10[Descripción],Tabla10[Unidad de Medida],"",0))</f>
        <v/>
      </c>
      <c r="M521" s="299"/>
      <c r="N521" s="525" t="str">
        <f>IF(Tabla1[[#This Row],[Descripción]]="","",_xlfn.XLOOKUP(Tabla1[[#This Row],[Descripción]],Tabla10[Descripción],Tabla10[Precio Unitario],0))</f>
        <v/>
      </c>
      <c r="O521" s="525" t="str">
        <f>IF(Tabla1[[#This Row],[Cantidad de Insumos]]="","",Tabla1[[#This Row],[Precio Unitario]]*Tabla1[[#This Row],[Cantidad de Insumos]])</f>
        <v/>
      </c>
      <c r="P521" s="510" t="str">
        <f>IF(Tabla1[[#This Row],[Descripción]]="","",_xlfn.XLOOKUP(Tabla1[[#This Row],[Descripción]],Tabla10[Descripción],Tabla10[CODIGO PRESUPUESTARIO],0))</f>
        <v/>
      </c>
      <c r="Q521" s="511"/>
      <c r="R521" s="511" t="str">
        <f>IF(Tabla1[[#This Row],[Insumos]]="","",_xlfn.XLOOKUP(Tabla1[[#This Row],[Insumos]],Tabla10[Insumo],Tabla10[InsumoAbrev],"",0))</f>
        <v/>
      </c>
    </row>
    <row r="522" spans="2:18" x14ac:dyDescent="0.25">
      <c r="B522" s="191" t="str">
        <f>IF('Formulario PPGR3'!$G522="","",CONCATENATE('Formulario PPGR3'!$C522,".",'Formulario PPGR3'!$D522,".",'Formulario PPGR3'!$E522,".",'Formulario PPGR3'!$F522))</f>
        <v/>
      </c>
      <c r="C522" s="191" t="str">
        <f>IF('Formulario PPGR3'!$G522="","",'Formulario PPGR1'!#REF!)</f>
        <v/>
      </c>
      <c r="D522" s="191" t="str">
        <f>IF('Formulario PPGR3'!$G522="","",'Formulario PPGR1'!#REF!)</f>
        <v/>
      </c>
      <c r="E522" s="191" t="str">
        <f>IF('Formulario PPGR3'!$G522="","",'Formulario PPGR1'!#REF!)</f>
        <v/>
      </c>
      <c r="F522" s="191" t="str">
        <f>IF('Formulario PPGR3'!$G522="","",'Formulario PPGR1'!#REF!)</f>
        <v/>
      </c>
      <c r="G522" s="238"/>
      <c r="H522" s="507" t="str" cm="1">
        <f t="array" ref="H522">IF(Tabla1[[#This Row],[Código_Actividad]]="","",_xlfn.XLOOKUP(Tabla1[[#This Row],[Código_Actividad]],CodigoActividad,Tabla2[Actividades Programables Presupuestables],"",0))</f>
        <v/>
      </c>
      <c r="I522" s="508" t="str">
        <f>IFERROR(VLOOKUP('Formulario PPGR3'!$G522,'Formulario PPGR2'!$H$19:$V$286,15,FALSE),"")</f>
        <v/>
      </c>
      <c r="J522" s="514"/>
      <c r="K522" s="512"/>
      <c r="L522" s="509" t="str">
        <f>IF(Tabla1[[#This Row],[Descripción]]="","",_xlfn.XLOOKUP(Tabla1[[#This Row],[Descripción]],Tabla10[Descripción],Tabla10[Unidad de Medida],"",0))</f>
        <v/>
      </c>
      <c r="M522" s="299"/>
      <c r="N522" s="525" t="str">
        <f>IF(Tabla1[[#This Row],[Descripción]]="","",_xlfn.XLOOKUP(Tabla1[[#This Row],[Descripción]],Tabla10[Descripción],Tabla10[Precio Unitario],0))</f>
        <v/>
      </c>
      <c r="O522" s="525" t="str">
        <f>IF(Tabla1[[#This Row],[Cantidad de Insumos]]="","",Tabla1[[#This Row],[Precio Unitario]]*Tabla1[[#This Row],[Cantidad de Insumos]])</f>
        <v/>
      </c>
      <c r="P522" s="510" t="str">
        <f>IF(Tabla1[[#This Row],[Descripción]]="","",_xlfn.XLOOKUP(Tabla1[[#This Row],[Descripción]],Tabla10[Descripción],Tabla10[CODIGO PRESUPUESTARIO],0))</f>
        <v/>
      </c>
      <c r="Q522" s="511"/>
      <c r="R522" s="511" t="str">
        <f>IF(Tabla1[[#This Row],[Insumos]]="","",_xlfn.XLOOKUP(Tabla1[[#This Row],[Insumos]],Tabla10[Insumo],Tabla10[InsumoAbrev],"",0))</f>
        <v/>
      </c>
    </row>
    <row r="523" spans="2:18" x14ac:dyDescent="0.25">
      <c r="B523" s="191" t="str">
        <f>IF('Formulario PPGR3'!$G523="","",CONCATENATE('Formulario PPGR3'!$C523,".",'Formulario PPGR3'!$D523,".",'Formulario PPGR3'!$E523,".",'Formulario PPGR3'!$F523))</f>
        <v/>
      </c>
      <c r="C523" s="191" t="str">
        <f>IF('Formulario PPGR3'!$G523="","",'Formulario PPGR1'!#REF!)</f>
        <v/>
      </c>
      <c r="D523" s="191" t="str">
        <f>IF('Formulario PPGR3'!$G523="","",'Formulario PPGR1'!#REF!)</f>
        <v/>
      </c>
      <c r="E523" s="191" t="str">
        <f>IF('Formulario PPGR3'!$G523="","",'Formulario PPGR1'!#REF!)</f>
        <v/>
      </c>
      <c r="F523" s="191" t="str">
        <f>IF('Formulario PPGR3'!$G523="","",'Formulario PPGR1'!#REF!)</f>
        <v/>
      </c>
      <c r="G523" s="238"/>
      <c r="H523" s="507" t="str" cm="1">
        <f t="array" ref="H523">IF(Tabla1[[#This Row],[Código_Actividad]]="","",_xlfn.XLOOKUP(Tabla1[[#This Row],[Código_Actividad]],CodigoActividad,Tabla2[Actividades Programables Presupuestables],"",0))</f>
        <v/>
      </c>
      <c r="I523" s="508" t="str">
        <f>IFERROR(VLOOKUP('Formulario PPGR3'!$G523,'Formulario PPGR2'!$H$19:$V$286,15,FALSE),"")</f>
        <v/>
      </c>
      <c r="J523" s="513"/>
      <c r="K523" s="512"/>
      <c r="L523" s="509" t="str">
        <f>IF(Tabla1[[#This Row],[Descripción]]="","",_xlfn.XLOOKUP(Tabla1[[#This Row],[Descripción]],Tabla10[Descripción],Tabla10[Unidad de Medida],"",0))</f>
        <v/>
      </c>
      <c r="M523" s="299"/>
      <c r="N523" s="525" t="str">
        <f>IF(Tabla1[[#This Row],[Descripción]]="","",_xlfn.XLOOKUP(Tabla1[[#This Row],[Descripción]],Tabla10[Descripción],Tabla10[Precio Unitario],0))</f>
        <v/>
      </c>
      <c r="O523" s="525" t="str">
        <f>IF(Tabla1[[#This Row],[Cantidad de Insumos]]="","",Tabla1[[#This Row],[Precio Unitario]]*Tabla1[[#This Row],[Cantidad de Insumos]])</f>
        <v/>
      </c>
      <c r="P523" s="510" t="str">
        <f>IF(Tabla1[[#This Row],[Descripción]]="","",_xlfn.XLOOKUP(Tabla1[[#This Row],[Descripción]],Tabla10[Descripción],Tabla10[CODIGO PRESUPUESTARIO],0))</f>
        <v/>
      </c>
      <c r="Q523" s="511"/>
      <c r="R523" s="511" t="str">
        <f>IF(Tabla1[[#This Row],[Insumos]]="","",_xlfn.XLOOKUP(Tabla1[[#This Row],[Insumos]],Tabla10[Insumo],Tabla10[InsumoAbrev],"",0))</f>
        <v/>
      </c>
    </row>
    <row r="524" spans="2:18" x14ac:dyDescent="0.25">
      <c r="B524" s="191" t="str">
        <f>IF('Formulario PPGR3'!$G524="","",CONCATENATE('Formulario PPGR3'!$C524,".",'Formulario PPGR3'!$D524,".",'Formulario PPGR3'!$E524,".",'Formulario PPGR3'!$F524))</f>
        <v/>
      </c>
      <c r="C524" s="191" t="str">
        <f>IF('Formulario PPGR3'!$G524="","",'Formulario PPGR1'!#REF!)</f>
        <v/>
      </c>
      <c r="D524" s="191" t="str">
        <f>IF('Formulario PPGR3'!$G524="","",'Formulario PPGR1'!#REF!)</f>
        <v/>
      </c>
      <c r="E524" s="191" t="str">
        <f>IF('Formulario PPGR3'!$G524="","",'Formulario PPGR1'!#REF!)</f>
        <v/>
      </c>
      <c r="F524" s="191" t="str">
        <f>IF('Formulario PPGR3'!$G524="","",'Formulario PPGR1'!#REF!)</f>
        <v/>
      </c>
      <c r="G524" s="238"/>
      <c r="H524" s="507" t="str" cm="1">
        <f t="array" ref="H524">IF(Tabla1[[#This Row],[Código_Actividad]]="","",_xlfn.XLOOKUP(Tabla1[[#This Row],[Código_Actividad]],CodigoActividad,Tabla2[Actividades Programables Presupuestables],"",0))</f>
        <v/>
      </c>
      <c r="I524" s="508" t="str">
        <f>IFERROR(VLOOKUP('Formulario PPGR3'!$G524,'Formulario PPGR2'!$H$19:$V$286,15,FALSE),"")</f>
        <v/>
      </c>
      <c r="J524" s="513"/>
      <c r="K524" s="512"/>
      <c r="L524" s="509" t="str">
        <f>IF(Tabla1[[#This Row],[Descripción]]="","",_xlfn.XLOOKUP(Tabla1[[#This Row],[Descripción]],Tabla10[Descripción],Tabla10[Unidad de Medida],"",0))</f>
        <v/>
      </c>
      <c r="M524" s="299"/>
      <c r="N524" s="525" t="str">
        <f>IF(Tabla1[[#This Row],[Descripción]]="","",_xlfn.XLOOKUP(Tabla1[[#This Row],[Descripción]],Tabla10[Descripción],Tabla10[Precio Unitario],0))</f>
        <v/>
      </c>
      <c r="O524" s="525" t="str">
        <f>IF(Tabla1[[#This Row],[Cantidad de Insumos]]="","",Tabla1[[#This Row],[Precio Unitario]]*Tabla1[[#This Row],[Cantidad de Insumos]])</f>
        <v/>
      </c>
      <c r="P524" s="510" t="str">
        <f>IF(Tabla1[[#This Row],[Descripción]]="","",_xlfn.XLOOKUP(Tabla1[[#This Row],[Descripción]],Tabla10[Descripción],Tabla10[CODIGO PRESUPUESTARIO],0))</f>
        <v/>
      </c>
      <c r="Q524" s="511"/>
      <c r="R524" s="511" t="str">
        <f>IF(Tabla1[[#This Row],[Insumos]]="","",_xlfn.XLOOKUP(Tabla1[[#This Row],[Insumos]],Tabla10[Insumo],Tabla10[InsumoAbrev],"",0))</f>
        <v/>
      </c>
    </row>
    <row r="525" spans="2:18" x14ac:dyDescent="0.25">
      <c r="B525" s="191" t="str">
        <f>IF('Formulario PPGR3'!$G525="","",CONCATENATE('Formulario PPGR3'!$C525,".",'Formulario PPGR3'!$D525,".",'Formulario PPGR3'!$E525,".",'Formulario PPGR3'!$F525))</f>
        <v/>
      </c>
      <c r="C525" s="191" t="str">
        <f>IF('Formulario PPGR3'!$G525="","",'Formulario PPGR1'!#REF!)</f>
        <v/>
      </c>
      <c r="D525" s="191" t="str">
        <f>IF('Formulario PPGR3'!$G525="","",'Formulario PPGR1'!#REF!)</f>
        <v/>
      </c>
      <c r="E525" s="191" t="str">
        <f>IF('Formulario PPGR3'!$G525="","",'Formulario PPGR1'!#REF!)</f>
        <v/>
      </c>
      <c r="F525" s="191" t="str">
        <f>IF('Formulario PPGR3'!$G525="","",'Formulario PPGR1'!#REF!)</f>
        <v/>
      </c>
      <c r="G525" s="238"/>
      <c r="H525" s="507" t="str" cm="1">
        <f t="array" ref="H525">IF(Tabla1[[#This Row],[Código_Actividad]]="","",_xlfn.XLOOKUP(Tabla1[[#This Row],[Código_Actividad]],CodigoActividad,Tabla2[Actividades Programables Presupuestables],"",0))</f>
        <v/>
      </c>
      <c r="I525" s="508" t="str">
        <f>IFERROR(VLOOKUP('Formulario PPGR3'!$G525,'Formulario PPGR2'!$H$19:$V$286,15,FALSE),"")</f>
        <v/>
      </c>
      <c r="J525" s="513"/>
      <c r="K525" s="512"/>
      <c r="L525" s="509" t="str">
        <f>IF(Tabla1[[#This Row],[Descripción]]="","",_xlfn.XLOOKUP(Tabla1[[#This Row],[Descripción]],Tabla10[Descripción],Tabla10[Unidad de Medida],"",0))</f>
        <v/>
      </c>
      <c r="M525" s="299"/>
      <c r="N525" s="525" t="str">
        <f>IF(Tabla1[[#This Row],[Descripción]]="","",_xlfn.XLOOKUP(Tabla1[[#This Row],[Descripción]],Tabla10[Descripción],Tabla10[Precio Unitario],0))</f>
        <v/>
      </c>
      <c r="O525" s="525" t="str">
        <f>IF(Tabla1[[#This Row],[Cantidad de Insumos]]="","",Tabla1[[#This Row],[Precio Unitario]]*Tabla1[[#This Row],[Cantidad de Insumos]])</f>
        <v/>
      </c>
      <c r="P525" s="510" t="str">
        <f>IF(Tabla1[[#This Row],[Descripción]]="","",_xlfn.XLOOKUP(Tabla1[[#This Row],[Descripción]],Tabla10[Descripción],Tabla10[CODIGO PRESUPUESTARIO],0))</f>
        <v/>
      </c>
      <c r="Q525" s="511"/>
      <c r="R525" s="511" t="str">
        <f>IF(Tabla1[[#This Row],[Insumos]]="","",_xlfn.XLOOKUP(Tabla1[[#This Row],[Insumos]],Tabla10[Insumo],Tabla10[InsumoAbrev],"",0))</f>
        <v/>
      </c>
    </row>
    <row r="526" spans="2:18" x14ac:dyDescent="0.25">
      <c r="B526" s="191" t="str">
        <f>IF('Formulario PPGR3'!$G526="","",CONCATENATE('Formulario PPGR3'!$C526,".",'Formulario PPGR3'!$D526,".",'Formulario PPGR3'!$E526,".",'Formulario PPGR3'!$F526))</f>
        <v/>
      </c>
      <c r="C526" s="191" t="str">
        <f>IF('Formulario PPGR3'!$G526="","",'Formulario PPGR1'!#REF!)</f>
        <v/>
      </c>
      <c r="D526" s="191" t="str">
        <f>IF('Formulario PPGR3'!$G526="","",'Formulario PPGR1'!#REF!)</f>
        <v/>
      </c>
      <c r="E526" s="191" t="str">
        <f>IF('Formulario PPGR3'!$G526="","",'Formulario PPGR1'!#REF!)</f>
        <v/>
      </c>
      <c r="F526" s="191" t="str">
        <f>IF('Formulario PPGR3'!$G526="","",'Formulario PPGR1'!#REF!)</f>
        <v/>
      </c>
      <c r="G526" s="238"/>
      <c r="H526" s="507" t="str" cm="1">
        <f t="array" ref="H526">IF(Tabla1[[#This Row],[Código_Actividad]]="","",_xlfn.XLOOKUP(Tabla1[[#This Row],[Código_Actividad]],CodigoActividad,Tabla2[Actividades Programables Presupuestables],"",0))</f>
        <v/>
      </c>
      <c r="I526" s="508" t="str">
        <f>IFERROR(VLOOKUP('Formulario PPGR3'!$G526,'Formulario PPGR2'!$H$19:$V$286,15,FALSE),"")</f>
        <v/>
      </c>
      <c r="J526" s="513"/>
      <c r="K526" s="512"/>
      <c r="L526" s="509" t="str">
        <f>IF(Tabla1[[#This Row],[Descripción]]="","",_xlfn.XLOOKUP(Tabla1[[#This Row],[Descripción]],Tabla10[Descripción],Tabla10[Unidad de Medida],"",0))</f>
        <v/>
      </c>
      <c r="M526" s="299"/>
      <c r="N526" s="525" t="str">
        <f>IF(Tabla1[[#This Row],[Descripción]]="","",_xlfn.XLOOKUP(Tabla1[[#This Row],[Descripción]],Tabla10[Descripción],Tabla10[Precio Unitario],0))</f>
        <v/>
      </c>
      <c r="O526" s="525" t="str">
        <f>IF(Tabla1[[#This Row],[Cantidad de Insumos]]="","",Tabla1[[#This Row],[Precio Unitario]]*Tabla1[[#This Row],[Cantidad de Insumos]])</f>
        <v/>
      </c>
      <c r="P526" s="510" t="str">
        <f>IF(Tabla1[[#This Row],[Descripción]]="","",_xlfn.XLOOKUP(Tabla1[[#This Row],[Descripción]],Tabla10[Descripción],Tabla10[CODIGO PRESUPUESTARIO],0))</f>
        <v/>
      </c>
      <c r="Q526" s="511"/>
      <c r="R526" s="511" t="str">
        <f>IF(Tabla1[[#This Row],[Insumos]]="","",_xlfn.XLOOKUP(Tabla1[[#This Row],[Insumos]],Tabla10[Insumo],Tabla10[InsumoAbrev],"",0))</f>
        <v/>
      </c>
    </row>
    <row r="527" spans="2:18" x14ac:dyDescent="0.25">
      <c r="B527" s="191" t="str">
        <f>IF('Formulario PPGR3'!$G527="","",CONCATENATE('Formulario PPGR3'!$C527,".",'Formulario PPGR3'!$D527,".",'Formulario PPGR3'!$E527,".",'Formulario PPGR3'!$F527))</f>
        <v/>
      </c>
      <c r="C527" s="191" t="str">
        <f>IF('Formulario PPGR3'!$G527="","",'Formulario PPGR1'!#REF!)</f>
        <v/>
      </c>
      <c r="D527" s="191" t="str">
        <f>IF('Formulario PPGR3'!$G527="","",'Formulario PPGR1'!#REF!)</f>
        <v/>
      </c>
      <c r="E527" s="191" t="str">
        <f>IF('Formulario PPGR3'!$G527="","",'Formulario PPGR1'!#REF!)</f>
        <v/>
      </c>
      <c r="F527" s="191" t="str">
        <f>IF('Formulario PPGR3'!$G527="","",'Formulario PPGR1'!#REF!)</f>
        <v/>
      </c>
      <c r="G527" s="238"/>
      <c r="H527" s="507" t="str" cm="1">
        <f t="array" ref="H527">IF(Tabla1[[#This Row],[Código_Actividad]]="","",_xlfn.XLOOKUP(Tabla1[[#This Row],[Código_Actividad]],CodigoActividad,Tabla2[Actividades Programables Presupuestables],"",0))</f>
        <v/>
      </c>
      <c r="I527" s="508" t="str">
        <f>IFERROR(VLOOKUP('Formulario PPGR3'!$G527,'Formulario PPGR2'!$H$19:$V$286,15,FALSE),"")</f>
        <v/>
      </c>
      <c r="J527" s="513"/>
      <c r="K527" s="512"/>
      <c r="L527" s="509" t="str">
        <f>IF(Tabla1[[#This Row],[Descripción]]="","",_xlfn.XLOOKUP(Tabla1[[#This Row],[Descripción]],Tabla10[Descripción],Tabla10[Unidad de Medida],"",0))</f>
        <v/>
      </c>
      <c r="M527" s="299"/>
      <c r="N527" s="525" t="str">
        <f>IF(Tabla1[[#This Row],[Descripción]]="","",_xlfn.XLOOKUP(Tabla1[[#This Row],[Descripción]],Tabla10[Descripción],Tabla10[Precio Unitario],0))</f>
        <v/>
      </c>
      <c r="O527" s="525" t="str">
        <f>IF(Tabla1[[#This Row],[Cantidad de Insumos]]="","",Tabla1[[#This Row],[Precio Unitario]]*Tabla1[[#This Row],[Cantidad de Insumos]])</f>
        <v/>
      </c>
      <c r="P527" s="510" t="str">
        <f>IF(Tabla1[[#This Row],[Descripción]]="","",_xlfn.XLOOKUP(Tabla1[[#This Row],[Descripción]],Tabla10[Descripción],Tabla10[CODIGO PRESUPUESTARIO],0))</f>
        <v/>
      </c>
      <c r="Q527" s="511"/>
      <c r="R527" s="511" t="str">
        <f>IF(Tabla1[[#This Row],[Insumos]]="","",_xlfn.XLOOKUP(Tabla1[[#This Row],[Insumos]],Tabla10[Insumo],Tabla10[InsumoAbrev],"",0))</f>
        <v/>
      </c>
    </row>
    <row r="528" spans="2:18" x14ac:dyDescent="0.25">
      <c r="B528" s="191" t="str">
        <f>IF('Formulario PPGR3'!$G528="","",CONCATENATE('Formulario PPGR3'!$C528,".",'Formulario PPGR3'!$D528,".",'Formulario PPGR3'!$E528,".",'Formulario PPGR3'!$F528))</f>
        <v/>
      </c>
      <c r="C528" s="191" t="str">
        <f>IF('Formulario PPGR3'!$G528="","",'Formulario PPGR1'!#REF!)</f>
        <v/>
      </c>
      <c r="D528" s="191" t="str">
        <f>IF('Formulario PPGR3'!$G528="","",'Formulario PPGR1'!#REF!)</f>
        <v/>
      </c>
      <c r="E528" s="191" t="str">
        <f>IF('Formulario PPGR3'!$G528="","",'Formulario PPGR1'!#REF!)</f>
        <v/>
      </c>
      <c r="F528" s="191" t="str">
        <f>IF('Formulario PPGR3'!$G528="","",'Formulario PPGR1'!#REF!)</f>
        <v/>
      </c>
      <c r="G528" s="238"/>
      <c r="H528" s="507" t="str" cm="1">
        <f t="array" ref="H528">IF(Tabla1[[#This Row],[Código_Actividad]]="","",_xlfn.XLOOKUP(Tabla1[[#This Row],[Código_Actividad]],CodigoActividad,Tabla2[Actividades Programables Presupuestables],"",0))</f>
        <v/>
      </c>
      <c r="I528" s="508" t="str">
        <f>IFERROR(VLOOKUP('Formulario PPGR3'!$G528,'Formulario PPGR2'!$H$19:$V$286,15,FALSE),"")</f>
        <v/>
      </c>
      <c r="J528" s="514"/>
      <c r="K528" s="512"/>
      <c r="L528" s="509" t="str">
        <f>IF(Tabla1[[#This Row],[Descripción]]="","",_xlfn.XLOOKUP(Tabla1[[#This Row],[Descripción]],Tabla10[Descripción],Tabla10[Unidad de Medida],"",0))</f>
        <v/>
      </c>
      <c r="M528" s="299"/>
      <c r="N528" s="525" t="str">
        <f>IF(Tabla1[[#This Row],[Descripción]]="","",_xlfn.XLOOKUP(Tabla1[[#This Row],[Descripción]],Tabla10[Descripción],Tabla10[Precio Unitario],0))</f>
        <v/>
      </c>
      <c r="O528" s="525" t="str">
        <f>IF(Tabla1[[#This Row],[Cantidad de Insumos]]="","",Tabla1[[#This Row],[Precio Unitario]]*Tabla1[[#This Row],[Cantidad de Insumos]])</f>
        <v/>
      </c>
      <c r="P528" s="510" t="str">
        <f>IF(Tabla1[[#This Row],[Descripción]]="","",_xlfn.XLOOKUP(Tabla1[[#This Row],[Descripción]],Tabla10[Descripción],Tabla10[CODIGO PRESUPUESTARIO],0))</f>
        <v/>
      </c>
      <c r="Q528" s="511"/>
      <c r="R528" s="511" t="str">
        <f>IF(Tabla1[[#This Row],[Insumos]]="","",_xlfn.XLOOKUP(Tabla1[[#This Row],[Insumos]],Tabla10[Insumo],Tabla10[InsumoAbrev],"",0))</f>
        <v/>
      </c>
    </row>
    <row r="529" spans="2:18" x14ac:dyDescent="0.25">
      <c r="B529" s="191" t="str">
        <f>IF('Formulario PPGR3'!$G529="","",CONCATENATE('Formulario PPGR3'!$C529,".",'Formulario PPGR3'!$D529,".",'Formulario PPGR3'!$E529,".",'Formulario PPGR3'!$F529))</f>
        <v/>
      </c>
      <c r="C529" s="191" t="str">
        <f>IF('Formulario PPGR3'!$G529="","",'Formulario PPGR1'!#REF!)</f>
        <v/>
      </c>
      <c r="D529" s="191" t="str">
        <f>IF('Formulario PPGR3'!$G529="","",'Formulario PPGR1'!#REF!)</f>
        <v/>
      </c>
      <c r="E529" s="191" t="str">
        <f>IF('Formulario PPGR3'!$G529="","",'Formulario PPGR1'!#REF!)</f>
        <v/>
      </c>
      <c r="F529" s="191" t="str">
        <f>IF('Formulario PPGR3'!$G529="","",'Formulario PPGR1'!#REF!)</f>
        <v/>
      </c>
      <c r="G529" s="238"/>
      <c r="H529" s="507" t="str" cm="1">
        <f t="array" ref="H529">IF(Tabla1[[#This Row],[Código_Actividad]]="","",_xlfn.XLOOKUP(Tabla1[[#This Row],[Código_Actividad]],CodigoActividad,Tabla2[Actividades Programables Presupuestables],"",0))</f>
        <v/>
      </c>
      <c r="I529" s="508" t="str">
        <f>IFERROR(VLOOKUP('Formulario PPGR3'!$G529,'Formulario PPGR2'!$H$19:$V$286,15,FALSE),"")</f>
        <v/>
      </c>
      <c r="J529" s="513"/>
      <c r="K529" s="512"/>
      <c r="L529" s="509" t="str">
        <f>IF(Tabla1[[#This Row],[Descripción]]="","",_xlfn.XLOOKUP(Tabla1[[#This Row],[Descripción]],Tabla10[Descripción],Tabla10[Unidad de Medida],"",0))</f>
        <v/>
      </c>
      <c r="M529" s="299"/>
      <c r="N529" s="525" t="str">
        <f>IF(Tabla1[[#This Row],[Descripción]]="","",_xlfn.XLOOKUP(Tabla1[[#This Row],[Descripción]],Tabla10[Descripción],Tabla10[Precio Unitario],0))</f>
        <v/>
      </c>
      <c r="O529" s="525" t="str">
        <f>IF(Tabla1[[#This Row],[Cantidad de Insumos]]="","",Tabla1[[#This Row],[Precio Unitario]]*Tabla1[[#This Row],[Cantidad de Insumos]])</f>
        <v/>
      </c>
      <c r="P529" s="510" t="str">
        <f>IF(Tabla1[[#This Row],[Descripción]]="","",_xlfn.XLOOKUP(Tabla1[[#This Row],[Descripción]],Tabla10[Descripción],Tabla10[CODIGO PRESUPUESTARIO],0))</f>
        <v/>
      </c>
      <c r="Q529" s="511"/>
      <c r="R529" s="511" t="str">
        <f>IF(Tabla1[[#This Row],[Insumos]]="","",_xlfn.XLOOKUP(Tabla1[[#This Row],[Insumos]],Tabla10[Insumo],Tabla10[InsumoAbrev],"",0))</f>
        <v/>
      </c>
    </row>
    <row r="530" spans="2:18" x14ac:dyDescent="0.25">
      <c r="B530" s="191" t="str">
        <f>IF('Formulario PPGR3'!$G530="","",CONCATENATE('Formulario PPGR3'!$C530,".",'Formulario PPGR3'!$D530,".",'Formulario PPGR3'!$E530,".",'Formulario PPGR3'!$F530))</f>
        <v/>
      </c>
      <c r="C530" s="191" t="str">
        <f>IF('Formulario PPGR3'!$G530="","",'Formulario PPGR1'!#REF!)</f>
        <v/>
      </c>
      <c r="D530" s="191" t="str">
        <f>IF('Formulario PPGR3'!$G530="","",'Formulario PPGR1'!#REF!)</f>
        <v/>
      </c>
      <c r="E530" s="191" t="str">
        <f>IF('Formulario PPGR3'!$G530="","",'Formulario PPGR1'!#REF!)</f>
        <v/>
      </c>
      <c r="F530" s="191" t="str">
        <f>IF('Formulario PPGR3'!$G530="","",'Formulario PPGR1'!#REF!)</f>
        <v/>
      </c>
      <c r="G530" s="238"/>
      <c r="H530" s="507" t="str" cm="1">
        <f t="array" ref="H530">IF(Tabla1[[#This Row],[Código_Actividad]]="","",_xlfn.XLOOKUP(Tabla1[[#This Row],[Código_Actividad]],CodigoActividad,Tabla2[Actividades Programables Presupuestables],"",0))</f>
        <v/>
      </c>
      <c r="I530" s="508" t="str">
        <f>IFERROR(VLOOKUP('Formulario PPGR3'!$G530,'Formulario PPGR2'!$H$19:$V$286,15,FALSE),"")</f>
        <v/>
      </c>
      <c r="J530" s="513"/>
      <c r="K530" s="512"/>
      <c r="L530" s="509" t="str">
        <f>IF(Tabla1[[#This Row],[Descripción]]="","",_xlfn.XLOOKUP(Tabla1[[#This Row],[Descripción]],Tabla10[Descripción],Tabla10[Unidad de Medida],"",0))</f>
        <v/>
      </c>
      <c r="M530" s="299"/>
      <c r="N530" s="525" t="str">
        <f>IF(Tabla1[[#This Row],[Descripción]]="","",_xlfn.XLOOKUP(Tabla1[[#This Row],[Descripción]],Tabla10[Descripción],Tabla10[Precio Unitario],0))</f>
        <v/>
      </c>
      <c r="O530" s="525" t="str">
        <f>IF(Tabla1[[#This Row],[Cantidad de Insumos]]="","",Tabla1[[#This Row],[Precio Unitario]]*Tabla1[[#This Row],[Cantidad de Insumos]])</f>
        <v/>
      </c>
      <c r="P530" s="510" t="str">
        <f>IF(Tabla1[[#This Row],[Descripción]]="","",_xlfn.XLOOKUP(Tabla1[[#This Row],[Descripción]],Tabla10[Descripción],Tabla10[CODIGO PRESUPUESTARIO],0))</f>
        <v/>
      </c>
      <c r="Q530" s="511"/>
      <c r="R530" s="511" t="str">
        <f>IF(Tabla1[[#This Row],[Insumos]]="","",_xlfn.XLOOKUP(Tabla1[[#This Row],[Insumos]],Tabla10[Insumo],Tabla10[InsumoAbrev],"",0))</f>
        <v/>
      </c>
    </row>
    <row r="531" spans="2:18" x14ac:dyDescent="0.25">
      <c r="B531" s="191" t="str">
        <f>IF('Formulario PPGR3'!$G531="","",CONCATENATE('Formulario PPGR3'!$C531,".",'Formulario PPGR3'!$D531,".",'Formulario PPGR3'!$E531,".",'Formulario PPGR3'!$F531))</f>
        <v/>
      </c>
      <c r="C531" s="191" t="str">
        <f>IF('Formulario PPGR3'!$G531="","",'Formulario PPGR1'!#REF!)</f>
        <v/>
      </c>
      <c r="D531" s="191" t="str">
        <f>IF('Formulario PPGR3'!$G531="","",'Formulario PPGR1'!#REF!)</f>
        <v/>
      </c>
      <c r="E531" s="191" t="str">
        <f>IF('Formulario PPGR3'!$G531="","",'Formulario PPGR1'!#REF!)</f>
        <v/>
      </c>
      <c r="F531" s="191" t="str">
        <f>IF('Formulario PPGR3'!$G531="","",'Formulario PPGR1'!#REF!)</f>
        <v/>
      </c>
      <c r="G531" s="238"/>
      <c r="H531" s="507" t="str" cm="1">
        <f t="array" ref="H531">IF(Tabla1[[#This Row],[Código_Actividad]]="","",_xlfn.XLOOKUP(Tabla1[[#This Row],[Código_Actividad]],CodigoActividad,Tabla2[Actividades Programables Presupuestables],"",0))</f>
        <v/>
      </c>
      <c r="I531" s="508" t="str">
        <f>IFERROR(VLOOKUP('Formulario PPGR3'!$G531,'Formulario PPGR2'!$H$19:$V$286,15,FALSE),"")</f>
        <v/>
      </c>
      <c r="J531" s="514"/>
      <c r="K531" s="512"/>
      <c r="L531" s="509" t="str">
        <f>IF(Tabla1[[#This Row],[Descripción]]="","",_xlfn.XLOOKUP(Tabla1[[#This Row],[Descripción]],Tabla10[Descripción],Tabla10[Unidad de Medida],"",0))</f>
        <v/>
      </c>
      <c r="M531" s="299"/>
      <c r="N531" s="525" t="str">
        <f>IF(Tabla1[[#This Row],[Descripción]]="","",_xlfn.XLOOKUP(Tabla1[[#This Row],[Descripción]],Tabla10[Descripción],Tabla10[Precio Unitario],0))</f>
        <v/>
      </c>
      <c r="O531" s="525" t="str">
        <f>IF(Tabla1[[#This Row],[Cantidad de Insumos]]="","",Tabla1[[#This Row],[Precio Unitario]]*Tabla1[[#This Row],[Cantidad de Insumos]])</f>
        <v/>
      </c>
      <c r="P531" s="510" t="str">
        <f>IF(Tabla1[[#This Row],[Descripción]]="","",_xlfn.XLOOKUP(Tabla1[[#This Row],[Descripción]],Tabla10[Descripción],Tabla10[CODIGO PRESUPUESTARIO],0))</f>
        <v/>
      </c>
      <c r="Q531" s="511"/>
      <c r="R531" s="511" t="str">
        <f>IF(Tabla1[[#This Row],[Insumos]]="","",_xlfn.XLOOKUP(Tabla1[[#This Row],[Insumos]],Tabla10[Insumo],Tabla10[InsumoAbrev],"",0))</f>
        <v/>
      </c>
    </row>
    <row r="532" spans="2:18" x14ac:dyDescent="0.25">
      <c r="B532" s="191" t="str">
        <f>IF('Formulario PPGR3'!$G532="","",CONCATENATE('Formulario PPGR3'!$C532,".",'Formulario PPGR3'!$D532,".",'Formulario PPGR3'!$E532,".",'Formulario PPGR3'!$F532))</f>
        <v/>
      </c>
      <c r="C532" s="191" t="str">
        <f>IF('Formulario PPGR3'!$G532="","",'Formulario PPGR1'!#REF!)</f>
        <v/>
      </c>
      <c r="D532" s="191" t="str">
        <f>IF('Formulario PPGR3'!$G532="","",'Formulario PPGR1'!#REF!)</f>
        <v/>
      </c>
      <c r="E532" s="191" t="str">
        <f>IF('Formulario PPGR3'!$G532="","",'Formulario PPGR1'!#REF!)</f>
        <v/>
      </c>
      <c r="F532" s="191" t="str">
        <f>IF('Formulario PPGR3'!$G532="","",'Formulario PPGR1'!#REF!)</f>
        <v/>
      </c>
      <c r="G532" s="238"/>
      <c r="H532" s="507" t="str" cm="1">
        <f t="array" ref="H532">IF(Tabla1[[#This Row],[Código_Actividad]]="","",_xlfn.XLOOKUP(Tabla1[[#This Row],[Código_Actividad]],CodigoActividad,Tabla2[Actividades Programables Presupuestables],"",0))</f>
        <v/>
      </c>
      <c r="I532" s="508" t="str">
        <f>IFERROR(VLOOKUP('Formulario PPGR3'!$G532,'Formulario PPGR2'!$H$19:$V$286,15,FALSE),"")</f>
        <v/>
      </c>
      <c r="J532" s="513"/>
      <c r="K532" s="512"/>
      <c r="L532" s="509" t="str">
        <f>IF(Tabla1[[#This Row],[Descripción]]="","",_xlfn.XLOOKUP(Tabla1[[#This Row],[Descripción]],Tabla10[Descripción],Tabla10[Unidad de Medida],"",0))</f>
        <v/>
      </c>
      <c r="M532" s="299"/>
      <c r="N532" s="525" t="str">
        <f>IF(Tabla1[[#This Row],[Descripción]]="","",_xlfn.XLOOKUP(Tabla1[[#This Row],[Descripción]],Tabla10[Descripción],Tabla10[Precio Unitario],0))</f>
        <v/>
      </c>
      <c r="O532" s="525" t="str">
        <f>IF(Tabla1[[#This Row],[Cantidad de Insumos]]="","",Tabla1[[#This Row],[Precio Unitario]]*Tabla1[[#This Row],[Cantidad de Insumos]])</f>
        <v/>
      </c>
      <c r="P532" s="510" t="str">
        <f>IF(Tabla1[[#This Row],[Descripción]]="","",_xlfn.XLOOKUP(Tabla1[[#This Row],[Descripción]],Tabla10[Descripción],Tabla10[CODIGO PRESUPUESTARIO],0))</f>
        <v/>
      </c>
      <c r="Q532" s="511"/>
      <c r="R532" s="511" t="str">
        <f>IF(Tabla1[[#This Row],[Insumos]]="","",_xlfn.XLOOKUP(Tabla1[[#This Row],[Insumos]],Tabla10[Insumo],Tabla10[InsumoAbrev],"",0))</f>
        <v/>
      </c>
    </row>
    <row r="533" spans="2:18" x14ac:dyDescent="0.25">
      <c r="B533" s="191" t="str">
        <f>IF('Formulario PPGR3'!$G533="","",CONCATENATE('Formulario PPGR3'!$C533,".",'Formulario PPGR3'!$D533,".",'Formulario PPGR3'!$E533,".",'Formulario PPGR3'!$F533))</f>
        <v/>
      </c>
      <c r="C533" s="191" t="str">
        <f>IF('Formulario PPGR3'!$G533="","",'Formulario PPGR1'!#REF!)</f>
        <v/>
      </c>
      <c r="D533" s="191" t="str">
        <f>IF('Formulario PPGR3'!$G533="","",'Formulario PPGR1'!#REF!)</f>
        <v/>
      </c>
      <c r="E533" s="191" t="str">
        <f>IF('Formulario PPGR3'!$G533="","",'Formulario PPGR1'!#REF!)</f>
        <v/>
      </c>
      <c r="F533" s="191" t="str">
        <f>IF('Formulario PPGR3'!$G533="","",'Formulario PPGR1'!#REF!)</f>
        <v/>
      </c>
      <c r="G533" s="238"/>
      <c r="H533" s="507" t="str" cm="1">
        <f t="array" ref="H533">IF(Tabla1[[#This Row],[Código_Actividad]]="","",_xlfn.XLOOKUP(Tabla1[[#This Row],[Código_Actividad]],CodigoActividad,Tabla2[Actividades Programables Presupuestables],"",0))</f>
        <v/>
      </c>
      <c r="I533" s="508" t="str">
        <f>IFERROR(VLOOKUP('Formulario PPGR3'!$G533,'Formulario PPGR2'!$H$19:$V$286,15,FALSE),"")</f>
        <v/>
      </c>
      <c r="J533" s="513"/>
      <c r="K533" s="512"/>
      <c r="L533" s="509" t="str">
        <f>IF(Tabla1[[#This Row],[Descripción]]="","",_xlfn.XLOOKUP(Tabla1[[#This Row],[Descripción]],Tabla10[Descripción],Tabla10[Unidad de Medida],"",0))</f>
        <v/>
      </c>
      <c r="M533" s="299"/>
      <c r="N533" s="525" t="str">
        <f>IF(Tabla1[[#This Row],[Descripción]]="","",_xlfn.XLOOKUP(Tabla1[[#This Row],[Descripción]],Tabla10[Descripción],Tabla10[Precio Unitario],0))</f>
        <v/>
      </c>
      <c r="O533" s="525" t="str">
        <f>IF(Tabla1[[#This Row],[Cantidad de Insumos]]="","",Tabla1[[#This Row],[Precio Unitario]]*Tabla1[[#This Row],[Cantidad de Insumos]])</f>
        <v/>
      </c>
      <c r="P533" s="510" t="str">
        <f>IF(Tabla1[[#This Row],[Descripción]]="","",_xlfn.XLOOKUP(Tabla1[[#This Row],[Descripción]],Tabla10[Descripción],Tabla10[CODIGO PRESUPUESTARIO],0))</f>
        <v/>
      </c>
      <c r="Q533" s="511"/>
      <c r="R533" s="511" t="str">
        <f>IF(Tabla1[[#This Row],[Insumos]]="","",_xlfn.XLOOKUP(Tabla1[[#This Row],[Insumos]],Tabla10[Insumo],Tabla10[InsumoAbrev],"",0))</f>
        <v/>
      </c>
    </row>
    <row r="534" spans="2:18" x14ac:dyDescent="0.25">
      <c r="B534" s="191" t="str">
        <f>IF('Formulario PPGR3'!$G534="","",CONCATENATE('Formulario PPGR3'!$C534,".",'Formulario PPGR3'!$D534,".",'Formulario PPGR3'!$E534,".",'Formulario PPGR3'!$F534))</f>
        <v/>
      </c>
      <c r="C534" s="191" t="str">
        <f>IF('Formulario PPGR3'!$G534="","",'Formulario PPGR1'!#REF!)</f>
        <v/>
      </c>
      <c r="D534" s="191" t="str">
        <f>IF('Formulario PPGR3'!$G534="","",'Formulario PPGR1'!#REF!)</f>
        <v/>
      </c>
      <c r="E534" s="191" t="str">
        <f>IF('Formulario PPGR3'!$G534="","",'Formulario PPGR1'!#REF!)</f>
        <v/>
      </c>
      <c r="F534" s="191" t="str">
        <f>IF('Formulario PPGR3'!$G534="","",'Formulario PPGR1'!#REF!)</f>
        <v/>
      </c>
      <c r="G534" s="238"/>
      <c r="H534" s="507" t="str" cm="1">
        <f t="array" ref="H534">IF(Tabla1[[#This Row],[Código_Actividad]]="","",_xlfn.XLOOKUP(Tabla1[[#This Row],[Código_Actividad]],CodigoActividad,Tabla2[Actividades Programables Presupuestables],"",0))</f>
        <v/>
      </c>
      <c r="I534" s="508" t="str">
        <f>IFERROR(VLOOKUP('Formulario PPGR3'!$G534,'Formulario PPGR2'!$H$19:$V$286,15,FALSE),"")</f>
        <v/>
      </c>
      <c r="J534" s="513"/>
      <c r="K534" s="512"/>
      <c r="L534" s="509" t="str">
        <f>IF(Tabla1[[#This Row],[Descripción]]="","",_xlfn.XLOOKUP(Tabla1[[#This Row],[Descripción]],Tabla10[Descripción],Tabla10[Unidad de Medida],"",0))</f>
        <v/>
      </c>
      <c r="M534" s="299"/>
      <c r="N534" s="525" t="str">
        <f>IF(Tabla1[[#This Row],[Descripción]]="","",_xlfn.XLOOKUP(Tabla1[[#This Row],[Descripción]],Tabla10[Descripción],Tabla10[Precio Unitario],0))</f>
        <v/>
      </c>
      <c r="O534" s="525" t="str">
        <f>IF(Tabla1[[#This Row],[Cantidad de Insumos]]="","",Tabla1[[#This Row],[Precio Unitario]]*Tabla1[[#This Row],[Cantidad de Insumos]])</f>
        <v/>
      </c>
      <c r="P534" s="510" t="str">
        <f>IF(Tabla1[[#This Row],[Descripción]]="","",_xlfn.XLOOKUP(Tabla1[[#This Row],[Descripción]],Tabla10[Descripción],Tabla10[CODIGO PRESUPUESTARIO],0))</f>
        <v/>
      </c>
      <c r="Q534" s="511"/>
      <c r="R534" s="511" t="str">
        <f>IF(Tabla1[[#This Row],[Insumos]]="","",_xlfn.XLOOKUP(Tabla1[[#This Row],[Insumos]],Tabla10[Insumo],Tabla10[InsumoAbrev],"",0))</f>
        <v/>
      </c>
    </row>
    <row r="535" spans="2:18" x14ac:dyDescent="0.25">
      <c r="B535" s="191" t="str">
        <f>IF('Formulario PPGR3'!$G535="","",CONCATENATE('Formulario PPGR3'!$C535,".",'Formulario PPGR3'!$D535,".",'Formulario PPGR3'!$E535,".",'Formulario PPGR3'!$F535))</f>
        <v/>
      </c>
      <c r="C535" s="191" t="str">
        <f>IF('Formulario PPGR3'!$G535="","",'Formulario PPGR1'!#REF!)</f>
        <v/>
      </c>
      <c r="D535" s="191" t="str">
        <f>IF('Formulario PPGR3'!$G535="","",'Formulario PPGR1'!#REF!)</f>
        <v/>
      </c>
      <c r="E535" s="191" t="str">
        <f>IF('Formulario PPGR3'!$G535="","",'Formulario PPGR1'!#REF!)</f>
        <v/>
      </c>
      <c r="F535" s="191" t="str">
        <f>IF('Formulario PPGR3'!$G535="","",'Formulario PPGR1'!#REF!)</f>
        <v/>
      </c>
      <c r="G535" s="238"/>
      <c r="H535" s="507" t="str" cm="1">
        <f t="array" ref="H535">IF(Tabla1[[#This Row],[Código_Actividad]]="","",_xlfn.XLOOKUP(Tabla1[[#This Row],[Código_Actividad]],CodigoActividad,Tabla2[Actividades Programables Presupuestables],"",0))</f>
        <v/>
      </c>
      <c r="I535" s="508" t="str">
        <f>IFERROR(VLOOKUP('Formulario PPGR3'!$G535,'Formulario PPGR2'!$H$19:$V$286,15,FALSE),"")</f>
        <v/>
      </c>
      <c r="J535" s="513"/>
      <c r="K535" s="512"/>
      <c r="L535" s="509" t="str">
        <f>IF(Tabla1[[#This Row],[Descripción]]="","",_xlfn.XLOOKUP(Tabla1[[#This Row],[Descripción]],Tabla10[Descripción],Tabla10[Unidad de Medida],"",0))</f>
        <v/>
      </c>
      <c r="M535" s="299"/>
      <c r="N535" s="525" t="str">
        <f>IF(Tabla1[[#This Row],[Descripción]]="","",_xlfn.XLOOKUP(Tabla1[[#This Row],[Descripción]],Tabla10[Descripción],Tabla10[Precio Unitario],0))</f>
        <v/>
      </c>
      <c r="O535" s="525" t="str">
        <f>IF(Tabla1[[#This Row],[Cantidad de Insumos]]="","",Tabla1[[#This Row],[Precio Unitario]]*Tabla1[[#This Row],[Cantidad de Insumos]])</f>
        <v/>
      </c>
      <c r="P535" s="510" t="str">
        <f>IF(Tabla1[[#This Row],[Descripción]]="","",_xlfn.XLOOKUP(Tabla1[[#This Row],[Descripción]],Tabla10[Descripción],Tabla10[CODIGO PRESUPUESTARIO],0))</f>
        <v/>
      </c>
      <c r="Q535" s="511"/>
      <c r="R535" s="511" t="str">
        <f>IF(Tabla1[[#This Row],[Insumos]]="","",_xlfn.XLOOKUP(Tabla1[[#This Row],[Insumos]],Tabla10[Insumo],Tabla10[InsumoAbrev],"",0))</f>
        <v/>
      </c>
    </row>
    <row r="536" spans="2:18" x14ac:dyDescent="0.25">
      <c r="B536" s="191" t="str">
        <f>IF('Formulario PPGR3'!$G536="","",CONCATENATE('Formulario PPGR3'!$C536,".",'Formulario PPGR3'!$D536,".",'Formulario PPGR3'!$E536,".",'Formulario PPGR3'!$F536))</f>
        <v/>
      </c>
      <c r="C536" s="191" t="str">
        <f>IF('Formulario PPGR3'!$G536="","",'Formulario PPGR1'!#REF!)</f>
        <v/>
      </c>
      <c r="D536" s="191" t="str">
        <f>IF('Formulario PPGR3'!$G536="","",'Formulario PPGR1'!#REF!)</f>
        <v/>
      </c>
      <c r="E536" s="191" t="str">
        <f>IF('Formulario PPGR3'!$G536="","",'Formulario PPGR1'!#REF!)</f>
        <v/>
      </c>
      <c r="F536" s="191" t="str">
        <f>IF('Formulario PPGR3'!$G536="","",'Formulario PPGR1'!#REF!)</f>
        <v/>
      </c>
      <c r="G536" s="238"/>
      <c r="H536" s="507" t="str" cm="1">
        <f t="array" ref="H536">IF(Tabla1[[#This Row],[Código_Actividad]]="","",_xlfn.XLOOKUP(Tabla1[[#This Row],[Código_Actividad]],CodigoActividad,Tabla2[Actividades Programables Presupuestables],"",0))</f>
        <v/>
      </c>
      <c r="I536" s="508" t="str">
        <f>IFERROR(VLOOKUP('Formulario PPGR3'!$G536,'Formulario PPGR2'!$H$19:$V$286,15,FALSE),"")</f>
        <v/>
      </c>
      <c r="J536" s="513"/>
      <c r="K536" s="512"/>
      <c r="L536" s="509" t="str">
        <f>IF(Tabla1[[#This Row],[Descripción]]="","",_xlfn.XLOOKUP(Tabla1[[#This Row],[Descripción]],Tabla10[Descripción],Tabla10[Unidad de Medida],"",0))</f>
        <v/>
      </c>
      <c r="M536" s="299"/>
      <c r="N536" s="525" t="str">
        <f>IF(Tabla1[[#This Row],[Descripción]]="","",_xlfn.XLOOKUP(Tabla1[[#This Row],[Descripción]],Tabla10[Descripción],Tabla10[Precio Unitario],0))</f>
        <v/>
      </c>
      <c r="O536" s="525" t="str">
        <f>IF(Tabla1[[#This Row],[Cantidad de Insumos]]="","",Tabla1[[#This Row],[Precio Unitario]]*Tabla1[[#This Row],[Cantidad de Insumos]])</f>
        <v/>
      </c>
      <c r="P536" s="510" t="str">
        <f>IF(Tabla1[[#This Row],[Descripción]]="","",_xlfn.XLOOKUP(Tabla1[[#This Row],[Descripción]],Tabla10[Descripción],Tabla10[CODIGO PRESUPUESTARIO],0))</f>
        <v/>
      </c>
      <c r="Q536" s="511"/>
      <c r="R536" s="511" t="str">
        <f>IF(Tabla1[[#This Row],[Insumos]]="","",_xlfn.XLOOKUP(Tabla1[[#This Row],[Insumos]],Tabla10[Insumo],Tabla10[InsumoAbrev],"",0))</f>
        <v/>
      </c>
    </row>
    <row r="537" spans="2:18" x14ac:dyDescent="0.25">
      <c r="B537" s="191" t="str">
        <f>IF('Formulario PPGR3'!$G537="","",CONCATENATE('Formulario PPGR3'!$C537,".",'Formulario PPGR3'!$D537,".",'Formulario PPGR3'!$E537,".",'Formulario PPGR3'!$F537))</f>
        <v/>
      </c>
      <c r="C537" s="191" t="str">
        <f>IF('Formulario PPGR3'!$G537="","",'Formulario PPGR1'!#REF!)</f>
        <v/>
      </c>
      <c r="D537" s="191" t="str">
        <f>IF('Formulario PPGR3'!$G537="","",'Formulario PPGR1'!#REF!)</f>
        <v/>
      </c>
      <c r="E537" s="191" t="str">
        <f>IF('Formulario PPGR3'!$G537="","",'Formulario PPGR1'!#REF!)</f>
        <v/>
      </c>
      <c r="F537" s="191" t="str">
        <f>IF('Formulario PPGR3'!$G537="","",'Formulario PPGR1'!#REF!)</f>
        <v/>
      </c>
      <c r="G537" s="238"/>
      <c r="H537" s="507" t="str" cm="1">
        <f t="array" ref="H537">IF(Tabla1[[#This Row],[Código_Actividad]]="","",_xlfn.XLOOKUP(Tabla1[[#This Row],[Código_Actividad]],CodigoActividad,Tabla2[Actividades Programables Presupuestables],"",0))</f>
        <v/>
      </c>
      <c r="I537" s="508" t="str">
        <f>IFERROR(VLOOKUP('Formulario PPGR3'!$G537,'Formulario PPGR2'!$H$19:$V$286,15,FALSE),"")</f>
        <v/>
      </c>
      <c r="J537" s="515"/>
      <c r="K537" s="512"/>
      <c r="L537" s="509" t="str">
        <f>IF(Tabla1[[#This Row],[Descripción]]="","",_xlfn.XLOOKUP(Tabla1[[#This Row],[Descripción]],Tabla10[Descripción],Tabla10[Unidad de Medida],"",0))</f>
        <v/>
      </c>
      <c r="M537" s="299"/>
      <c r="N537" s="525" t="str">
        <f>IF(Tabla1[[#This Row],[Descripción]]="","",_xlfn.XLOOKUP(Tabla1[[#This Row],[Descripción]],Tabla10[Descripción],Tabla10[Precio Unitario],0))</f>
        <v/>
      </c>
      <c r="O537" s="525" t="str">
        <f>IF(Tabla1[[#This Row],[Cantidad de Insumos]]="","",Tabla1[[#This Row],[Precio Unitario]]*Tabla1[[#This Row],[Cantidad de Insumos]])</f>
        <v/>
      </c>
      <c r="P537" s="510" t="str">
        <f>IF(Tabla1[[#This Row],[Descripción]]="","",_xlfn.XLOOKUP(Tabla1[[#This Row],[Descripción]],Tabla10[Descripción],Tabla10[CODIGO PRESUPUESTARIO],0))</f>
        <v/>
      </c>
      <c r="Q537" s="511"/>
      <c r="R537" s="511" t="str">
        <f>IF(Tabla1[[#This Row],[Insumos]]="","",_xlfn.XLOOKUP(Tabla1[[#This Row],[Insumos]],Tabla10[Insumo],Tabla10[InsumoAbrev],"",0))</f>
        <v/>
      </c>
    </row>
    <row r="538" spans="2:18" x14ac:dyDescent="0.25">
      <c r="B538" s="191" t="str">
        <f>IF('Formulario PPGR3'!$G538="","",CONCATENATE('Formulario PPGR3'!$C538,".",'Formulario PPGR3'!$D538,".",'Formulario PPGR3'!$E538,".",'Formulario PPGR3'!$F538))</f>
        <v/>
      </c>
      <c r="C538" s="191" t="str">
        <f>IF('Formulario PPGR3'!$G538="","",'Formulario PPGR1'!#REF!)</f>
        <v/>
      </c>
      <c r="D538" s="191" t="str">
        <f>IF('Formulario PPGR3'!$G538="","",'Formulario PPGR1'!#REF!)</f>
        <v/>
      </c>
      <c r="E538" s="191" t="str">
        <f>IF('Formulario PPGR3'!$G538="","",'Formulario PPGR1'!#REF!)</f>
        <v/>
      </c>
      <c r="F538" s="191" t="str">
        <f>IF('Formulario PPGR3'!$G538="","",'Formulario PPGR1'!#REF!)</f>
        <v/>
      </c>
      <c r="G538" s="238"/>
      <c r="H538" s="507" t="str" cm="1">
        <f t="array" ref="H538">IF(Tabla1[[#This Row],[Código_Actividad]]="","",_xlfn.XLOOKUP(Tabla1[[#This Row],[Código_Actividad]],CodigoActividad,Tabla2[Actividades Programables Presupuestables],"",0))</f>
        <v/>
      </c>
      <c r="I538" s="508" t="str">
        <f>IFERROR(VLOOKUP('Formulario PPGR3'!$G538,'Formulario PPGR2'!$H$19:$V$286,15,FALSE),"")</f>
        <v/>
      </c>
      <c r="J538" s="513"/>
      <c r="K538" s="512"/>
      <c r="L538" s="509" t="str">
        <f>IF(Tabla1[[#This Row],[Descripción]]="","",_xlfn.XLOOKUP(Tabla1[[#This Row],[Descripción]],Tabla10[Descripción],Tabla10[Unidad de Medida],"",0))</f>
        <v/>
      </c>
      <c r="M538" s="299"/>
      <c r="N538" s="525" t="str">
        <f>IF(Tabla1[[#This Row],[Descripción]]="","",_xlfn.XLOOKUP(Tabla1[[#This Row],[Descripción]],Tabla10[Descripción],Tabla10[Precio Unitario],0))</f>
        <v/>
      </c>
      <c r="O538" s="525" t="str">
        <f>IF(Tabla1[[#This Row],[Cantidad de Insumos]]="","",Tabla1[[#This Row],[Precio Unitario]]*Tabla1[[#This Row],[Cantidad de Insumos]])</f>
        <v/>
      </c>
      <c r="P538" s="510" t="str">
        <f>IF(Tabla1[[#This Row],[Descripción]]="","",_xlfn.XLOOKUP(Tabla1[[#This Row],[Descripción]],Tabla10[Descripción],Tabla10[CODIGO PRESUPUESTARIO],0))</f>
        <v/>
      </c>
      <c r="Q538" s="511"/>
      <c r="R538" s="511" t="str">
        <f>IF(Tabla1[[#This Row],[Insumos]]="","",_xlfn.XLOOKUP(Tabla1[[#This Row],[Insumos]],Tabla10[Insumo],Tabla10[InsumoAbrev],"",0))</f>
        <v/>
      </c>
    </row>
    <row r="539" spans="2:18" x14ac:dyDescent="0.25">
      <c r="B539" s="191" t="str">
        <f>IF('Formulario PPGR3'!$G539="","",CONCATENATE('Formulario PPGR3'!$C539,".",'Formulario PPGR3'!$D539,".",'Formulario PPGR3'!$E539,".",'Formulario PPGR3'!$F539))</f>
        <v/>
      </c>
      <c r="C539" s="191" t="str">
        <f>IF('Formulario PPGR3'!$G539="","",'Formulario PPGR1'!#REF!)</f>
        <v/>
      </c>
      <c r="D539" s="191" t="str">
        <f>IF('Formulario PPGR3'!$G539="","",'Formulario PPGR1'!#REF!)</f>
        <v/>
      </c>
      <c r="E539" s="191" t="str">
        <f>IF('Formulario PPGR3'!$G539="","",'Formulario PPGR1'!#REF!)</f>
        <v/>
      </c>
      <c r="F539" s="191" t="str">
        <f>IF('Formulario PPGR3'!$G539="","",'Formulario PPGR1'!#REF!)</f>
        <v/>
      </c>
      <c r="G539" s="238"/>
      <c r="H539" s="507" t="str" cm="1">
        <f t="array" ref="H539">IF(Tabla1[[#This Row],[Código_Actividad]]="","",_xlfn.XLOOKUP(Tabla1[[#This Row],[Código_Actividad]],CodigoActividad,Tabla2[Actividades Programables Presupuestables],"",0))</f>
        <v/>
      </c>
      <c r="I539" s="508" t="str">
        <f>IFERROR(VLOOKUP('Formulario PPGR3'!$G539,'Formulario PPGR2'!$H$19:$V$286,15,FALSE),"")</f>
        <v/>
      </c>
      <c r="J539" s="514"/>
      <c r="K539" s="512"/>
      <c r="L539" s="509" t="str">
        <f>IF(Tabla1[[#This Row],[Descripción]]="","",_xlfn.XLOOKUP(Tabla1[[#This Row],[Descripción]],Tabla10[Descripción],Tabla10[Unidad de Medida],"",0))</f>
        <v/>
      </c>
      <c r="M539" s="299"/>
      <c r="N539" s="525" t="str">
        <f>IF(Tabla1[[#This Row],[Descripción]]="","",_xlfn.XLOOKUP(Tabla1[[#This Row],[Descripción]],Tabla10[Descripción],Tabla10[Precio Unitario],0))</f>
        <v/>
      </c>
      <c r="O539" s="525" t="str">
        <f>IF(Tabla1[[#This Row],[Cantidad de Insumos]]="","",Tabla1[[#This Row],[Precio Unitario]]*Tabla1[[#This Row],[Cantidad de Insumos]])</f>
        <v/>
      </c>
      <c r="P539" s="510" t="str">
        <f>IF(Tabla1[[#This Row],[Descripción]]="","",_xlfn.XLOOKUP(Tabla1[[#This Row],[Descripción]],Tabla10[Descripción],Tabla10[CODIGO PRESUPUESTARIO],0))</f>
        <v/>
      </c>
      <c r="Q539" s="511"/>
      <c r="R539" s="511" t="str">
        <f>IF(Tabla1[[#This Row],[Insumos]]="","",_xlfn.XLOOKUP(Tabla1[[#This Row],[Insumos]],Tabla10[Insumo],Tabla10[InsumoAbrev],"",0))</f>
        <v/>
      </c>
    </row>
    <row r="540" spans="2:18" x14ac:dyDescent="0.25">
      <c r="B540" s="191" t="str">
        <f>IF('Formulario PPGR3'!$G540="","",CONCATENATE('Formulario PPGR3'!$C540,".",'Formulario PPGR3'!$D540,".",'Formulario PPGR3'!$E540,".",'Formulario PPGR3'!$F540))</f>
        <v/>
      </c>
      <c r="C540" s="191" t="str">
        <f>IF('Formulario PPGR3'!$G540="","",'Formulario PPGR1'!#REF!)</f>
        <v/>
      </c>
      <c r="D540" s="191" t="str">
        <f>IF('Formulario PPGR3'!$G540="","",'Formulario PPGR1'!#REF!)</f>
        <v/>
      </c>
      <c r="E540" s="191" t="str">
        <f>IF('Formulario PPGR3'!$G540="","",'Formulario PPGR1'!#REF!)</f>
        <v/>
      </c>
      <c r="F540" s="191" t="str">
        <f>IF('Formulario PPGR3'!$G540="","",'Formulario PPGR1'!#REF!)</f>
        <v/>
      </c>
      <c r="G540" s="238"/>
      <c r="H540" s="507" t="str" cm="1">
        <f t="array" ref="H540">IF(Tabla1[[#This Row],[Código_Actividad]]="","",_xlfn.XLOOKUP(Tabla1[[#This Row],[Código_Actividad]],CodigoActividad,Tabla2[Actividades Programables Presupuestables],"",0))</f>
        <v/>
      </c>
      <c r="I540" s="508" t="str">
        <f>IFERROR(VLOOKUP('Formulario PPGR3'!$G540,'Formulario PPGR2'!$H$19:$V$286,15,FALSE),"")</f>
        <v/>
      </c>
      <c r="J540" s="513"/>
      <c r="K540" s="512"/>
      <c r="L540" s="509" t="str">
        <f>IF(Tabla1[[#This Row],[Descripción]]="","",_xlfn.XLOOKUP(Tabla1[[#This Row],[Descripción]],Tabla10[Descripción],Tabla10[Unidad de Medida],"",0))</f>
        <v/>
      </c>
      <c r="M540" s="299"/>
      <c r="N540" s="525" t="str">
        <f>IF(Tabla1[[#This Row],[Descripción]]="","",_xlfn.XLOOKUP(Tabla1[[#This Row],[Descripción]],Tabla10[Descripción],Tabla10[Precio Unitario],0))</f>
        <v/>
      </c>
      <c r="O540" s="525" t="str">
        <f>IF(Tabla1[[#This Row],[Cantidad de Insumos]]="","",Tabla1[[#This Row],[Precio Unitario]]*Tabla1[[#This Row],[Cantidad de Insumos]])</f>
        <v/>
      </c>
      <c r="P540" s="510" t="str">
        <f>IF(Tabla1[[#This Row],[Descripción]]="","",_xlfn.XLOOKUP(Tabla1[[#This Row],[Descripción]],Tabla10[Descripción],Tabla10[CODIGO PRESUPUESTARIO],0))</f>
        <v/>
      </c>
      <c r="Q540" s="511"/>
      <c r="R540" s="511" t="str">
        <f>IF(Tabla1[[#This Row],[Insumos]]="","",_xlfn.XLOOKUP(Tabla1[[#This Row],[Insumos]],Tabla10[Insumo],Tabla10[InsumoAbrev],"",0))</f>
        <v/>
      </c>
    </row>
    <row r="541" spans="2:18" x14ac:dyDescent="0.25">
      <c r="B541" s="191" t="str">
        <f>IF('Formulario PPGR3'!$G541="","",CONCATENATE('Formulario PPGR3'!$C541,".",'Formulario PPGR3'!$D541,".",'Formulario PPGR3'!$E541,".",'Formulario PPGR3'!$F541))</f>
        <v/>
      </c>
      <c r="C541" s="191" t="str">
        <f>IF('Formulario PPGR3'!$G541="","",'Formulario PPGR1'!#REF!)</f>
        <v/>
      </c>
      <c r="D541" s="191" t="str">
        <f>IF('Formulario PPGR3'!$G541="","",'Formulario PPGR1'!#REF!)</f>
        <v/>
      </c>
      <c r="E541" s="191" t="str">
        <f>IF('Formulario PPGR3'!$G541="","",'Formulario PPGR1'!#REF!)</f>
        <v/>
      </c>
      <c r="F541" s="191" t="str">
        <f>IF('Formulario PPGR3'!$G541="","",'Formulario PPGR1'!#REF!)</f>
        <v/>
      </c>
      <c r="G541" s="238"/>
      <c r="H541" s="507" t="str" cm="1">
        <f t="array" ref="H541">IF(Tabla1[[#This Row],[Código_Actividad]]="","",_xlfn.XLOOKUP(Tabla1[[#This Row],[Código_Actividad]],CodigoActividad,Tabla2[Actividades Programables Presupuestables],"",0))</f>
        <v/>
      </c>
      <c r="I541" s="508" t="str">
        <f>IFERROR(VLOOKUP('Formulario PPGR3'!$G541,'Formulario PPGR2'!$H$19:$V$286,15,FALSE),"")</f>
        <v/>
      </c>
      <c r="J541" s="514"/>
      <c r="K541" s="512"/>
      <c r="L541" s="509" t="str">
        <f>IF(Tabla1[[#This Row],[Descripción]]="","",_xlfn.XLOOKUP(Tabla1[[#This Row],[Descripción]],Tabla10[Descripción],Tabla10[Unidad de Medida],"",0))</f>
        <v/>
      </c>
      <c r="M541" s="299"/>
      <c r="N541" s="525" t="str">
        <f>IF(Tabla1[[#This Row],[Descripción]]="","",_xlfn.XLOOKUP(Tabla1[[#This Row],[Descripción]],Tabla10[Descripción],Tabla10[Precio Unitario],0))</f>
        <v/>
      </c>
      <c r="O541" s="525" t="str">
        <f>IF(Tabla1[[#This Row],[Cantidad de Insumos]]="","",Tabla1[[#This Row],[Precio Unitario]]*Tabla1[[#This Row],[Cantidad de Insumos]])</f>
        <v/>
      </c>
      <c r="P541" s="510" t="str">
        <f>IF(Tabla1[[#This Row],[Descripción]]="","",_xlfn.XLOOKUP(Tabla1[[#This Row],[Descripción]],Tabla10[Descripción],Tabla10[CODIGO PRESUPUESTARIO],0))</f>
        <v/>
      </c>
      <c r="Q541" s="511"/>
      <c r="R541" s="511" t="str">
        <f>IF(Tabla1[[#This Row],[Insumos]]="","",_xlfn.XLOOKUP(Tabla1[[#This Row],[Insumos]],Tabla10[Insumo],Tabla10[InsumoAbrev],"",0))</f>
        <v/>
      </c>
    </row>
    <row r="542" spans="2:18" x14ac:dyDescent="0.25">
      <c r="B542" s="191" t="str">
        <f>IF('Formulario PPGR3'!$G542="","",CONCATENATE('Formulario PPGR3'!$C542,".",'Formulario PPGR3'!$D542,".",'Formulario PPGR3'!$E542,".",'Formulario PPGR3'!$F542))</f>
        <v/>
      </c>
      <c r="C542" s="191" t="str">
        <f>IF('Formulario PPGR3'!$G542="","",'Formulario PPGR1'!#REF!)</f>
        <v/>
      </c>
      <c r="D542" s="191" t="str">
        <f>IF('Formulario PPGR3'!$G542="","",'Formulario PPGR1'!#REF!)</f>
        <v/>
      </c>
      <c r="E542" s="191" t="str">
        <f>IF('Formulario PPGR3'!$G542="","",'Formulario PPGR1'!#REF!)</f>
        <v/>
      </c>
      <c r="F542" s="191" t="str">
        <f>IF('Formulario PPGR3'!$G542="","",'Formulario PPGR1'!#REF!)</f>
        <v/>
      </c>
      <c r="G542" s="238"/>
      <c r="H542" s="507" t="str" cm="1">
        <f t="array" ref="H542">IF(Tabla1[[#This Row],[Código_Actividad]]="","",_xlfn.XLOOKUP(Tabla1[[#This Row],[Código_Actividad]],CodigoActividad,Tabla2[Actividades Programables Presupuestables],"",0))</f>
        <v/>
      </c>
      <c r="I542" s="508" t="str">
        <f>IFERROR(VLOOKUP('Formulario PPGR3'!$G542,'Formulario PPGR2'!$H$19:$V$286,15,FALSE),"")</f>
        <v/>
      </c>
      <c r="J542" s="515"/>
      <c r="K542" s="512"/>
      <c r="L542" s="509" t="str">
        <f>IF(Tabla1[[#This Row],[Descripción]]="","",_xlfn.XLOOKUP(Tabla1[[#This Row],[Descripción]],Tabla10[Descripción],Tabla10[Unidad de Medida],"",0))</f>
        <v/>
      </c>
      <c r="M542" s="299"/>
      <c r="N542" s="525" t="str">
        <f>IF(Tabla1[[#This Row],[Descripción]]="","",_xlfn.XLOOKUP(Tabla1[[#This Row],[Descripción]],Tabla10[Descripción],Tabla10[Precio Unitario],0))</f>
        <v/>
      </c>
      <c r="O542" s="525" t="str">
        <f>IF(Tabla1[[#This Row],[Cantidad de Insumos]]="","",Tabla1[[#This Row],[Precio Unitario]]*Tabla1[[#This Row],[Cantidad de Insumos]])</f>
        <v/>
      </c>
      <c r="P542" s="510" t="str">
        <f>IF(Tabla1[[#This Row],[Descripción]]="","",_xlfn.XLOOKUP(Tabla1[[#This Row],[Descripción]],Tabla10[Descripción],Tabla10[CODIGO PRESUPUESTARIO],0))</f>
        <v/>
      </c>
      <c r="Q542" s="511"/>
      <c r="R542" s="511" t="str">
        <f>IF(Tabla1[[#This Row],[Insumos]]="","",_xlfn.XLOOKUP(Tabla1[[#This Row],[Insumos]],Tabla10[Insumo],Tabla10[InsumoAbrev],"",0))</f>
        <v/>
      </c>
    </row>
    <row r="543" spans="2:18" x14ac:dyDescent="0.25">
      <c r="B543" s="191" t="str">
        <f>IF('Formulario PPGR3'!$G543="","",CONCATENATE('Formulario PPGR3'!$C543,".",'Formulario PPGR3'!$D543,".",'Formulario PPGR3'!$E543,".",'Formulario PPGR3'!$F543))</f>
        <v/>
      </c>
      <c r="C543" s="191" t="str">
        <f>IF('Formulario PPGR3'!$G543="","",'Formulario PPGR1'!#REF!)</f>
        <v/>
      </c>
      <c r="D543" s="191" t="str">
        <f>IF('Formulario PPGR3'!$G543="","",'Formulario PPGR1'!#REF!)</f>
        <v/>
      </c>
      <c r="E543" s="191" t="str">
        <f>IF('Formulario PPGR3'!$G543="","",'Formulario PPGR1'!#REF!)</f>
        <v/>
      </c>
      <c r="F543" s="191" t="str">
        <f>IF('Formulario PPGR3'!$G543="","",'Formulario PPGR1'!#REF!)</f>
        <v/>
      </c>
      <c r="G543" s="238"/>
      <c r="H543" s="507" t="str" cm="1">
        <f t="array" ref="H543">IF(Tabla1[[#This Row],[Código_Actividad]]="","",_xlfn.XLOOKUP(Tabla1[[#This Row],[Código_Actividad]],CodigoActividad,Tabla2[Actividades Programables Presupuestables],"",0))</f>
        <v/>
      </c>
      <c r="I543" s="508" t="str">
        <f>IFERROR(VLOOKUP('Formulario PPGR3'!$G543,'Formulario PPGR2'!$H$19:$V$286,15,FALSE),"")</f>
        <v/>
      </c>
      <c r="J543" s="513"/>
      <c r="K543" s="512"/>
      <c r="L543" s="509" t="str">
        <f>IF(Tabla1[[#This Row],[Descripción]]="","",_xlfn.XLOOKUP(Tabla1[[#This Row],[Descripción]],Tabla10[Descripción],Tabla10[Unidad de Medida],"",0))</f>
        <v/>
      </c>
      <c r="M543" s="299"/>
      <c r="N543" s="525" t="str">
        <f>IF(Tabla1[[#This Row],[Descripción]]="","",_xlfn.XLOOKUP(Tabla1[[#This Row],[Descripción]],Tabla10[Descripción],Tabla10[Precio Unitario],0))</f>
        <v/>
      </c>
      <c r="O543" s="525" t="str">
        <f>IF(Tabla1[[#This Row],[Cantidad de Insumos]]="","",Tabla1[[#This Row],[Precio Unitario]]*Tabla1[[#This Row],[Cantidad de Insumos]])</f>
        <v/>
      </c>
      <c r="P543" s="510" t="str">
        <f>IF(Tabla1[[#This Row],[Descripción]]="","",_xlfn.XLOOKUP(Tabla1[[#This Row],[Descripción]],Tabla10[Descripción],Tabla10[CODIGO PRESUPUESTARIO],0))</f>
        <v/>
      </c>
      <c r="Q543" s="511"/>
      <c r="R543" s="511" t="str">
        <f>IF(Tabla1[[#This Row],[Insumos]]="","",_xlfn.XLOOKUP(Tabla1[[#This Row],[Insumos]],Tabla10[Insumo],Tabla10[InsumoAbrev],"",0))</f>
        <v/>
      </c>
    </row>
    <row r="544" spans="2:18" x14ac:dyDescent="0.25">
      <c r="B544" s="191" t="str">
        <f>IF('Formulario PPGR3'!$G544="","",CONCATENATE('Formulario PPGR3'!$C544,".",'Formulario PPGR3'!$D544,".",'Formulario PPGR3'!$E544,".",'Formulario PPGR3'!$F544))</f>
        <v/>
      </c>
      <c r="C544" s="191" t="str">
        <f>IF('Formulario PPGR3'!$G544="","",'Formulario PPGR1'!#REF!)</f>
        <v/>
      </c>
      <c r="D544" s="191" t="str">
        <f>IF('Formulario PPGR3'!$G544="","",'Formulario PPGR1'!#REF!)</f>
        <v/>
      </c>
      <c r="E544" s="191" t="str">
        <f>IF('Formulario PPGR3'!$G544="","",'Formulario PPGR1'!#REF!)</f>
        <v/>
      </c>
      <c r="F544" s="191" t="str">
        <f>IF('Formulario PPGR3'!$G544="","",'Formulario PPGR1'!#REF!)</f>
        <v/>
      </c>
      <c r="G544" s="238"/>
      <c r="H544" s="507" t="str" cm="1">
        <f t="array" ref="H544">IF(Tabla1[[#This Row],[Código_Actividad]]="","",_xlfn.XLOOKUP(Tabla1[[#This Row],[Código_Actividad]],CodigoActividad,Tabla2[Actividades Programables Presupuestables],"",0))</f>
        <v/>
      </c>
      <c r="I544" s="508" t="str">
        <f>IFERROR(VLOOKUP('Formulario PPGR3'!$G544,'Formulario PPGR2'!$H$19:$V$286,15,FALSE),"")</f>
        <v/>
      </c>
      <c r="J544" s="513"/>
      <c r="K544" s="512"/>
      <c r="L544" s="509" t="str">
        <f>IF(Tabla1[[#This Row],[Descripción]]="","",_xlfn.XLOOKUP(Tabla1[[#This Row],[Descripción]],Tabla10[Descripción],Tabla10[Unidad de Medida],"",0))</f>
        <v/>
      </c>
      <c r="M544" s="299"/>
      <c r="N544" s="525" t="str">
        <f>IF(Tabla1[[#This Row],[Descripción]]="","",_xlfn.XLOOKUP(Tabla1[[#This Row],[Descripción]],Tabla10[Descripción],Tabla10[Precio Unitario],0))</f>
        <v/>
      </c>
      <c r="O544" s="525" t="str">
        <f>IF(Tabla1[[#This Row],[Cantidad de Insumos]]="","",Tabla1[[#This Row],[Precio Unitario]]*Tabla1[[#This Row],[Cantidad de Insumos]])</f>
        <v/>
      </c>
      <c r="P544" s="510" t="str">
        <f>IF(Tabla1[[#This Row],[Descripción]]="","",_xlfn.XLOOKUP(Tabla1[[#This Row],[Descripción]],Tabla10[Descripción],Tabla10[CODIGO PRESUPUESTARIO],0))</f>
        <v/>
      </c>
      <c r="Q544" s="511"/>
      <c r="R544" s="511" t="str">
        <f>IF(Tabla1[[#This Row],[Insumos]]="","",_xlfn.XLOOKUP(Tabla1[[#This Row],[Insumos]],Tabla10[Insumo],Tabla10[InsumoAbrev],"",0))</f>
        <v/>
      </c>
    </row>
    <row r="545" spans="2:18" x14ac:dyDescent="0.25">
      <c r="B545" s="191" t="str">
        <f>IF('Formulario PPGR3'!$G545="","",CONCATENATE('Formulario PPGR3'!$C545,".",'Formulario PPGR3'!$D545,".",'Formulario PPGR3'!$E545,".",'Formulario PPGR3'!$F545))</f>
        <v/>
      </c>
      <c r="C545" s="191" t="str">
        <f>IF('Formulario PPGR3'!$G545="","",'Formulario PPGR1'!#REF!)</f>
        <v/>
      </c>
      <c r="D545" s="191" t="str">
        <f>IF('Formulario PPGR3'!$G545="","",'Formulario PPGR1'!#REF!)</f>
        <v/>
      </c>
      <c r="E545" s="191" t="str">
        <f>IF('Formulario PPGR3'!$G545="","",'Formulario PPGR1'!#REF!)</f>
        <v/>
      </c>
      <c r="F545" s="191" t="str">
        <f>IF('Formulario PPGR3'!$G545="","",'Formulario PPGR1'!#REF!)</f>
        <v/>
      </c>
      <c r="G545" s="238"/>
      <c r="H545" s="507" t="str" cm="1">
        <f t="array" ref="H545">IF(Tabla1[[#This Row],[Código_Actividad]]="","",_xlfn.XLOOKUP(Tabla1[[#This Row],[Código_Actividad]],CodigoActividad,Tabla2[Actividades Programables Presupuestables],"",0))</f>
        <v/>
      </c>
      <c r="I545" s="508" t="str">
        <f>IFERROR(VLOOKUP('Formulario PPGR3'!$G545,'Formulario PPGR2'!$H$19:$V$286,15,FALSE),"")</f>
        <v/>
      </c>
      <c r="J545" s="513"/>
      <c r="K545" s="512"/>
      <c r="L545" s="509" t="str">
        <f>IF(Tabla1[[#This Row],[Descripción]]="","",_xlfn.XLOOKUP(Tabla1[[#This Row],[Descripción]],Tabla10[Descripción],Tabla10[Unidad de Medida],"",0))</f>
        <v/>
      </c>
      <c r="M545" s="299"/>
      <c r="N545" s="525" t="str">
        <f>IF(Tabla1[[#This Row],[Descripción]]="","",_xlfn.XLOOKUP(Tabla1[[#This Row],[Descripción]],Tabla10[Descripción],Tabla10[Precio Unitario],0))</f>
        <v/>
      </c>
      <c r="O545" s="525" t="str">
        <f>IF(Tabla1[[#This Row],[Cantidad de Insumos]]="","",Tabla1[[#This Row],[Precio Unitario]]*Tabla1[[#This Row],[Cantidad de Insumos]])</f>
        <v/>
      </c>
      <c r="P545" s="510" t="str">
        <f>IF(Tabla1[[#This Row],[Descripción]]="","",_xlfn.XLOOKUP(Tabla1[[#This Row],[Descripción]],Tabla10[Descripción],Tabla10[CODIGO PRESUPUESTARIO],0))</f>
        <v/>
      </c>
      <c r="Q545" s="511"/>
      <c r="R545" s="511" t="str">
        <f>IF(Tabla1[[#This Row],[Insumos]]="","",_xlfn.XLOOKUP(Tabla1[[#This Row],[Insumos]],Tabla10[Insumo],Tabla10[InsumoAbrev],"",0))</f>
        <v/>
      </c>
    </row>
    <row r="546" spans="2:18" x14ac:dyDescent="0.25">
      <c r="B546" s="191" t="str">
        <f>IF('Formulario PPGR3'!$G546="","",CONCATENATE('Formulario PPGR3'!$C546,".",'Formulario PPGR3'!$D546,".",'Formulario PPGR3'!$E546,".",'Formulario PPGR3'!$F546))</f>
        <v/>
      </c>
      <c r="C546" s="191" t="str">
        <f>IF('Formulario PPGR3'!$G546="","",'Formulario PPGR1'!#REF!)</f>
        <v/>
      </c>
      <c r="D546" s="191" t="str">
        <f>IF('Formulario PPGR3'!$G546="","",'Formulario PPGR1'!#REF!)</f>
        <v/>
      </c>
      <c r="E546" s="191" t="str">
        <f>IF('Formulario PPGR3'!$G546="","",'Formulario PPGR1'!#REF!)</f>
        <v/>
      </c>
      <c r="F546" s="191" t="str">
        <f>IF('Formulario PPGR3'!$G546="","",'Formulario PPGR1'!#REF!)</f>
        <v/>
      </c>
      <c r="G546" s="238"/>
      <c r="H546" s="507" t="str" cm="1">
        <f t="array" ref="H546">IF(Tabla1[[#This Row],[Código_Actividad]]="","",_xlfn.XLOOKUP(Tabla1[[#This Row],[Código_Actividad]],CodigoActividad,Tabla2[Actividades Programables Presupuestables],"",0))</f>
        <v/>
      </c>
      <c r="I546" s="508" t="str">
        <f>IFERROR(VLOOKUP('Formulario PPGR3'!$G546,'Formulario PPGR2'!$H$19:$V$286,15,FALSE),"")</f>
        <v/>
      </c>
      <c r="J546" s="513"/>
      <c r="K546" s="512"/>
      <c r="L546" s="509" t="str">
        <f>IF(Tabla1[[#This Row],[Descripción]]="","",_xlfn.XLOOKUP(Tabla1[[#This Row],[Descripción]],Tabla10[Descripción],Tabla10[Unidad de Medida],"",0))</f>
        <v/>
      </c>
      <c r="M546" s="299"/>
      <c r="N546" s="525" t="str">
        <f>IF(Tabla1[[#This Row],[Descripción]]="","",_xlfn.XLOOKUP(Tabla1[[#This Row],[Descripción]],Tabla10[Descripción],Tabla10[Precio Unitario],0))</f>
        <v/>
      </c>
      <c r="O546" s="525" t="str">
        <f>IF(Tabla1[[#This Row],[Cantidad de Insumos]]="","",Tabla1[[#This Row],[Precio Unitario]]*Tabla1[[#This Row],[Cantidad de Insumos]])</f>
        <v/>
      </c>
      <c r="P546" s="510" t="str">
        <f>IF(Tabla1[[#This Row],[Descripción]]="","",_xlfn.XLOOKUP(Tabla1[[#This Row],[Descripción]],Tabla10[Descripción],Tabla10[CODIGO PRESUPUESTARIO],0))</f>
        <v/>
      </c>
      <c r="Q546" s="511"/>
      <c r="R546" s="511" t="str">
        <f>IF(Tabla1[[#This Row],[Insumos]]="","",_xlfn.XLOOKUP(Tabla1[[#This Row],[Insumos]],Tabla10[Insumo],Tabla10[InsumoAbrev],"",0))</f>
        <v/>
      </c>
    </row>
    <row r="547" spans="2:18" x14ac:dyDescent="0.25">
      <c r="B547" s="191" t="str">
        <f>IF('Formulario PPGR3'!$G547="","",CONCATENATE('Formulario PPGR3'!$C547,".",'Formulario PPGR3'!$D547,".",'Formulario PPGR3'!$E547,".",'Formulario PPGR3'!$F547))</f>
        <v/>
      </c>
      <c r="C547" s="191" t="str">
        <f>IF('Formulario PPGR3'!$G547="","",'Formulario PPGR1'!#REF!)</f>
        <v/>
      </c>
      <c r="D547" s="191" t="str">
        <f>IF('Formulario PPGR3'!$G547="","",'Formulario PPGR1'!#REF!)</f>
        <v/>
      </c>
      <c r="E547" s="191" t="str">
        <f>IF('Formulario PPGR3'!$G547="","",'Formulario PPGR1'!#REF!)</f>
        <v/>
      </c>
      <c r="F547" s="191" t="str">
        <f>IF('Formulario PPGR3'!$G547="","",'Formulario PPGR1'!#REF!)</f>
        <v/>
      </c>
      <c r="G547" s="238"/>
      <c r="H547" s="507" t="str" cm="1">
        <f t="array" ref="H547">IF(Tabla1[[#This Row],[Código_Actividad]]="","",_xlfn.XLOOKUP(Tabla1[[#This Row],[Código_Actividad]],CodigoActividad,Tabla2[Actividades Programables Presupuestables],"",0))</f>
        <v/>
      </c>
      <c r="I547" s="508" t="str">
        <f>IFERROR(VLOOKUP('Formulario PPGR3'!$G547,'Formulario PPGR2'!$H$19:$V$286,15,FALSE),"")</f>
        <v/>
      </c>
      <c r="J547" s="515"/>
      <c r="K547" s="512"/>
      <c r="L547" s="509" t="str">
        <f>IF(Tabla1[[#This Row],[Descripción]]="","",_xlfn.XLOOKUP(Tabla1[[#This Row],[Descripción]],Tabla10[Descripción],Tabla10[Unidad de Medida],"",0))</f>
        <v/>
      </c>
      <c r="M547" s="299"/>
      <c r="N547" s="525" t="str">
        <f>IF(Tabla1[[#This Row],[Descripción]]="","",_xlfn.XLOOKUP(Tabla1[[#This Row],[Descripción]],Tabla10[Descripción],Tabla10[Precio Unitario],0))</f>
        <v/>
      </c>
      <c r="O547" s="525" t="str">
        <f>IF(Tabla1[[#This Row],[Cantidad de Insumos]]="","",Tabla1[[#This Row],[Precio Unitario]]*Tabla1[[#This Row],[Cantidad de Insumos]])</f>
        <v/>
      </c>
      <c r="P547" s="510" t="str">
        <f>IF(Tabla1[[#This Row],[Descripción]]="","",_xlfn.XLOOKUP(Tabla1[[#This Row],[Descripción]],Tabla10[Descripción],Tabla10[CODIGO PRESUPUESTARIO],0))</f>
        <v/>
      </c>
      <c r="Q547" s="511"/>
      <c r="R547" s="511" t="str">
        <f>IF(Tabla1[[#This Row],[Insumos]]="","",_xlfn.XLOOKUP(Tabla1[[#This Row],[Insumos]],Tabla10[Insumo],Tabla10[InsumoAbrev],"",0))</f>
        <v/>
      </c>
    </row>
    <row r="548" spans="2:18" x14ac:dyDescent="0.25">
      <c r="B548" s="191" t="str">
        <f>IF('Formulario PPGR3'!$G548="","",CONCATENATE('Formulario PPGR3'!$C548,".",'Formulario PPGR3'!$D548,".",'Formulario PPGR3'!$E548,".",'Formulario PPGR3'!$F548))</f>
        <v/>
      </c>
      <c r="C548" s="191" t="str">
        <f>IF('Formulario PPGR3'!$G548="","",'Formulario PPGR1'!#REF!)</f>
        <v/>
      </c>
      <c r="D548" s="191" t="str">
        <f>IF('Formulario PPGR3'!$G548="","",'Formulario PPGR1'!#REF!)</f>
        <v/>
      </c>
      <c r="E548" s="191" t="str">
        <f>IF('Formulario PPGR3'!$G548="","",'Formulario PPGR1'!#REF!)</f>
        <v/>
      </c>
      <c r="F548" s="191" t="str">
        <f>IF('Formulario PPGR3'!$G548="","",'Formulario PPGR1'!#REF!)</f>
        <v/>
      </c>
      <c r="G548" s="238"/>
      <c r="H548" s="507" t="str" cm="1">
        <f t="array" ref="H548">IF(Tabla1[[#This Row],[Código_Actividad]]="","",_xlfn.XLOOKUP(Tabla1[[#This Row],[Código_Actividad]],CodigoActividad,Tabla2[Actividades Programables Presupuestables],"",0))</f>
        <v/>
      </c>
      <c r="I548" s="508" t="str">
        <f>IFERROR(VLOOKUP('Formulario PPGR3'!$G548,'Formulario PPGR2'!$H$19:$V$286,15,FALSE),"")</f>
        <v/>
      </c>
      <c r="J548" s="513"/>
      <c r="K548" s="512"/>
      <c r="L548" s="509" t="str">
        <f>IF(Tabla1[[#This Row],[Descripción]]="","",_xlfn.XLOOKUP(Tabla1[[#This Row],[Descripción]],Tabla10[Descripción],Tabla10[Unidad de Medida],"",0))</f>
        <v/>
      </c>
      <c r="M548" s="299"/>
      <c r="N548" s="525" t="str">
        <f>IF(Tabla1[[#This Row],[Descripción]]="","",_xlfn.XLOOKUP(Tabla1[[#This Row],[Descripción]],Tabla10[Descripción],Tabla10[Precio Unitario],0))</f>
        <v/>
      </c>
      <c r="O548" s="525" t="str">
        <f>IF(Tabla1[[#This Row],[Cantidad de Insumos]]="","",Tabla1[[#This Row],[Precio Unitario]]*Tabla1[[#This Row],[Cantidad de Insumos]])</f>
        <v/>
      </c>
      <c r="P548" s="510" t="str">
        <f>IF(Tabla1[[#This Row],[Descripción]]="","",_xlfn.XLOOKUP(Tabla1[[#This Row],[Descripción]],Tabla10[Descripción],Tabla10[CODIGO PRESUPUESTARIO],0))</f>
        <v/>
      </c>
      <c r="Q548" s="511"/>
      <c r="R548" s="511" t="str">
        <f>IF(Tabla1[[#This Row],[Insumos]]="","",_xlfn.XLOOKUP(Tabla1[[#This Row],[Insumos]],Tabla10[Insumo],Tabla10[InsumoAbrev],"",0))</f>
        <v/>
      </c>
    </row>
    <row r="549" spans="2:18" x14ac:dyDescent="0.25">
      <c r="B549" s="191" t="str">
        <f>IF('Formulario PPGR3'!$G549="","",CONCATENATE('Formulario PPGR3'!$C549,".",'Formulario PPGR3'!$D549,".",'Formulario PPGR3'!$E549,".",'Formulario PPGR3'!$F549))</f>
        <v/>
      </c>
      <c r="C549" s="191" t="str">
        <f>IF('Formulario PPGR3'!$G549="","",'Formulario PPGR1'!#REF!)</f>
        <v/>
      </c>
      <c r="D549" s="191" t="str">
        <f>IF('Formulario PPGR3'!$G549="","",'Formulario PPGR1'!#REF!)</f>
        <v/>
      </c>
      <c r="E549" s="191" t="str">
        <f>IF('Formulario PPGR3'!$G549="","",'Formulario PPGR1'!#REF!)</f>
        <v/>
      </c>
      <c r="F549" s="191" t="str">
        <f>IF('Formulario PPGR3'!$G549="","",'Formulario PPGR1'!#REF!)</f>
        <v/>
      </c>
      <c r="G549" s="238"/>
      <c r="H549" s="507" t="str" cm="1">
        <f t="array" ref="H549">IF(Tabla1[[#This Row],[Código_Actividad]]="","",_xlfn.XLOOKUP(Tabla1[[#This Row],[Código_Actividad]],CodigoActividad,Tabla2[Actividades Programables Presupuestables],"",0))</f>
        <v/>
      </c>
      <c r="I549" s="508" t="str">
        <f>IFERROR(VLOOKUP('Formulario PPGR3'!$G549,'Formulario PPGR2'!$H$19:$V$286,15,FALSE),"")</f>
        <v/>
      </c>
      <c r="J549" s="513"/>
      <c r="K549" s="512"/>
      <c r="L549" s="509" t="str">
        <f>IF(Tabla1[[#This Row],[Descripción]]="","",_xlfn.XLOOKUP(Tabla1[[#This Row],[Descripción]],Tabla10[Descripción],Tabla10[Unidad de Medida],"",0))</f>
        <v/>
      </c>
      <c r="M549" s="299"/>
      <c r="N549" s="525" t="str">
        <f>IF(Tabla1[[#This Row],[Descripción]]="","",_xlfn.XLOOKUP(Tabla1[[#This Row],[Descripción]],Tabla10[Descripción],Tabla10[Precio Unitario],0))</f>
        <v/>
      </c>
      <c r="O549" s="525" t="str">
        <f>IF(Tabla1[[#This Row],[Cantidad de Insumos]]="","",Tabla1[[#This Row],[Precio Unitario]]*Tabla1[[#This Row],[Cantidad de Insumos]])</f>
        <v/>
      </c>
      <c r="P549" s="510" t="str">
        <f>IF(Tabla1[[#This Row],[Descripción]]="","",_xlfn.XLOOKUP(Tabla1[[#This Row],[Descripción]],Tabla10[Descripción],Tabla10[CODIGO PRESUPUESTARIO],0))</f>
        <v/>
      </c>
      <c r="Q549" s="511"/>
      <c r="R549" s="511" t="str">
        <f>IF(Tabla1[[#This Row],[Insumos]]="","",_xlfn.XLOOKUP(Tabla1[[#This Row],[Insumos]],Tabla10[Insumo],Tabla10[InsumoAbrev],"",0))</f>
        <v/>
      </c>
    </row>
    <row r="550" spans="2:18" x14ac:dyDescent="0.25">
      <c r="B550" s="191" t="str">
        <f>IF('Formulario PPGR3'!$G550="","",CONCATENATE('Formulario PPGR3'!$C550,".",'Formulario PPGR3'!$D550,".",'Formulario PPGR3'!$E550,".",'Formulario PPGR3'!$F550))</f>
        <v/>
      </c>
      <c r="C550" s="191" t="str">
        <f>IF('Formulario PPGR3'!$G550="","",'Formulario PPGR1'!#REF!)</f>
        <v/>
      </c>
      <c r="D550" s="191" t="str">
        <f>IF('Formulario PPGR3'!$G550="","",'Formulario PPGR1'!#REF!)</f>
        <v/>
      </c>
      <c r="E550" s="191" t="str">
        <f>IF('Formulario PPGR3'!$G550="","",'Formulario PPGR1'!#REF!)</f>
        <v/>
      </c>
      <c r="F550" s="191" t="str">
        <f>IF('Formulario PPGR3'!$G550="","",'Formulario PPGR1'!#REF!)</f>
        <v/>
      </c>
      <c r="G550" s="238"/>
      <c r="H550" s="507" t="str" cm="1">
        <f t="array" ref="H550">IF(Tabla1[[#This Row],[Código_Actividad]]="","",_xlfn.XLOOKUP(Tabla1[[#This Row],[Código_Actividad]],CodigoActividad,Tabla2[Actividades Programables Presupuestables],"",0))</f>
        <v/>
      </c>
      <c r="I550" s="508" t="str">
        <f>IFERROR(VLOOKUP('Formulario PPGR3'!$G550,'Formulario PPGR2'!$H$19:$V$286,15,FALSE),"")</f>
        <v/>
      </c>
      <c r="J550" s="513"/>
      <c r="K550" s="512"/>
      <c r="L550" s="509" t="str">
        <f>IF(Tabla1[[#This Row],[Descripción]]="","",_xlfn.XLOOKUP(Tabla1[[#This Row],[Descripción]],Tabla10[Descripción],Tabla10[Unidad de Medida],"",0))</f>
        <v/>
      </c>
      <c r="M550" s="299"/>
      <c r="N550" s="525" t="str">
        <f>IF(Tabla1[[#This Row],[Descripción]]="","",_xlfn.XLOOKUP(Tabla1[[#This Row],[Descripción]],Tabla10[Descripción],Tabla10[Precio Unitario],0))</f>
        <v/>
      </c>
      <c r="O550" s="525" t="str">
        <f>IF(Tabla1[[#This Row],[Cantidad de Insumos]]="","",Tabla1[[#This Row],[Precio Unitario]]*Tabla1[[#This Row],[Cantidad de Insumos]])</f>
        <v/>
      </c>
      <c r="P550" s="510" t="str">
        <f>IF(Tabla1[[#This Row],[Descripción]]="","",_xlfn.XLOOKUP(Tabla1[[#This Row],[Descripción]],Tabla10[Descripción],Tabla10[CODIGO PRESUPUESTARIO],0))</f>
        <v/>
      </c>
      <c r="Q550" s="511"/>
      <c r="R550" s="511" t="str">
        <f>IF(Tabla1[[#This Row],[Insumos]]="","",_xlfn.XLOOKUP(Tabla1[[#This Row],[Insumos]],Tabla10[Insumo],Tabla10[InsumoAbrev],"",0))</f>
        <v/>
      </c>
    </row>
    <row r="551" spans="2:18" x14ac:dyDescent="0.25">
      <c r="B551" s="191" t="str">
        <f>IF('Formulario PPGR3'!$G551="","",CONCATENATE('Formulario PPGR3'!$C551,".",'Formulario PPGR3'!$D551,".",'Formulario PPGR3'!$E551,".",'Formulario PPGR3'!$F551))</f>
        <v/>
      </c>
      <c r="C551" s="191" t="str">
        <f>IF('Formulario PPGR3'!$G551="","",'Formulario PPGR1'!#REF!)</f>
        <v/>
      </c>
      <c r="D551" s="191" t="str">
        <f>IF('Formulario PPGR3'!$G551="","",'Formulario PPGR1'!#REF!)</f>
        <v/>
      </c>
      <c r="E551" s="191" t="str">
        <f>IF('Formulario PPGR3'!$G551="","",'Formulario PPGR1'!#REF!)</f>
        <v/>
      </c>
      <c r="F551" s="191" t="str">
        <f>IF('Formulario PPGR3'!$G551="","",'Formulario PPGR1'!#REF!)</f>
        <v/>
      </c>
      <c r="G551" s="238"/>
      <c r="H551" s="507" t="str" cm="1">
        <f t="array" ref="H551">IF(Tabla1[[#This Row],[Código_Actividad]]="","",_xlfn.XLOOKUP(Tabla1[[#This Row],[Código_Actividad]],CodigoActividad,Tabla2[Actividades Programables Presupuestables],"",0))</f>
        <v/>
      </c>
      <c r="I551" s="508" t="str">
        <f>IFERROR(VLOOKUP('Formulario PPGR3'!$G551,'Formulario PPGR2'!$H$19:$V$286,15,FALSE),"")</f>
        <v/>
      </c>
      <c r="J551" s="513"/>
      <c r="K551" s="512"/>
      <c r="L551" s="509" t="str">
        <f>IF(Tabla1[[#This Row],[Descripción]]="","",_xlfn.XLOOKUP(Tabla1[[#This Row],[Descripción]],Tabla10[Descripción],Tabla10[Unidad de Medida],"",0))</f>
        <v/>
      </c>
      <c r="M551" s="299"/>
      <c r="N551" s="525" t="str">
        <f>IF(Tabla1[[#This Row],[Descripción]]="","",_xlfn.XLOOKUP(Tabla1[[#This Row],[Descripción]],Tabla10[Descripción],Tabla10[Precio Unitario],0))</f>
        <v/>
      </c>
      <c r="O551" s="525" t="str">
        <f>IF(Tabla1[[#This Row],[Cantidad de Insumos]]="","",Tabla1[[#This Row],[Precio Unitario]]*Tabla1[[#This Row],[Cantidad de Insumos]])</f>
        <v/>
      </c>
      <c r="P551" s="510" t="str">
        <f>IF(Tabla1[[#This Row],[Descripción]]="","",_xlfn.XLOOKUP(Tabla1[[#This Row],[Descripción]],Tabla10[Descripción],Tabla10[CODIGO PRESUPUESTARIO],0))</f>
        <v/>
      </c>
      <c r="Q551" s="511"/>
      <c r="R551" s="511" t="str">
        <f>IF(Tabla1[[#This Row],[Insumos]]="","",_xlfn.XLOOKUP(Tabla1[[#This Row],[Insumos]],Tabla10[Insumo],Tabla10[InsumoAbrev],"",0))</f>
        <v/>
      </c>
    </row>
    <row r="552" spans="2:18" x14ac:dyDescent="0.25">
      <c r="B552" s="191" t="str">
        <f>IF('Formulario PPGR3'!$G552="","",CONCATENATE('Formulario PPGR3'!$C552,".",'Formulario PPGR3'!$D552,".",'Formulario PPGR3'!$E552,".",'Formulario PPGR3'!$F552))</f>
        <v/>
      </c>
      <c r="C552" s="191" t="str">
        <f>IF('Formulario PPGR3'!$G552="","",'Formulario PPGR1'!#REF!)</f>
        <v/>
      </c>
      <c r="D552" s="191" t="str">
        <f>IF('Formulario PPGR3'!$G552="","",'Formulario PPGR1'!#REF!)</f>
        <v/>
      </c>
      <c r="E552" s="191" t="str">
        <f>IF('Formulario PPGR3'!$G552="","",'Formulario PPGR1'!#REF!)</f>
        <v/>
      </c>
      <c r="F552" s="191" t="str">
        <f>IF('Formulario PPGR3'!$G552="","",'Formulario PPGR1'!#REF!)</f>
        <v/>
      </c>
      <c r="G552" s="238"/>
      <c r="H552" s="507" t="str" cm="1">
        <f t="array" ref="H552">IF(Tabla1[[#This Row],[Código_Actividad]]="","",_xlfn.XLOOKUP(Tabla1[[#This Row],[Código_Actividad]],CodigoActividad,Tabla2[Actividades Programables Presupuestables],"",0))</f>
        <v/>
      </c>
      <c r="I552" s="508" t="str">
        <f>IFERROR(VLOOKUP('Formulario PPGR3'!$G552,'Formulario PPGR2'!$H$19:$V$286,15,FALSE),"")</f>
        <v/>
      </c>
      <c r="J552" s="513"/>
      <c r="K552" s="512"/>
      <c r="L552" s="509" t="str">
        <f>IF(Tabla1[[#This Row],[Descripción]]="","",_xlfn.XLOOKUP(Tabla1[[#This Row],[Descripción]],Tabla10[Descripción],Tabla10[Unidad de Medida],"",0))</f>
        <v/>
      </c>
      <c r="M552" s="299"/>
      <c r="N552" s="525" t="str">
        <f>IF(Tabla1[[#This Row],[Descripción]]="","",_xlfn.XLOOKUP(Tabla1[[#This Row],[Descripción]],Tabla10[Descripción],Tabla10[Precio Unitario],0))</f>
        <v/>
      </c>
      <c r="O552" s="525" t="str">
        <f>IF(Tabla1[[#This Row],[Cantidad de Insumos]]="","",Tabla1[[#This Row],[Precio Unitario]]*Tabla1[[#This Row],[Cantidad de Insumos]])</f>
        <v/>
      </c>
      <c r="P552" s="510" t="str">
        <f>IF(Tabla1[[#This Row],[Descripción]]="","",_xlfn.XLOOKUP(Tabla1[[#This Row],[Descripción]],Tabla10[Descripción],Tabla10[CODIGO PRESUPUESTARIO],0))</f>
        <v/>
      </c>
      <c r="Q552" s="511"/>
      <c r="R552" s="511" t="str">
        <f>IF(Tabla1[[#This Row],[Insumos]]="","",_xlfn.XLOOKUP(Tabla1[[#This Row],[Insumos]],Tabla10[Insumo],Tabla10[InsumoAbrev],"",0))</f>
        <v/>
      </c>
    </row>
    <row r="553" spans="2:18" x14ac:dyDescent="0.25">
      <c r="B553" s="191" t="str">
        <f>IF('Formulario PPGR3'!$G553="","",CONCATENATE('Formulario PPGR3'!$C553,".",'Formulario PPGR3'!$D553,".",'Formulario PPGR3'!$E553,".",'Formulario PPGR3'!$F553))</f>
        <v/>
      </c>
      <c r="C553" s="191" t="str">
        <f>IF('Formulario PPGR3'!$G553="","",'Formulario PPGR1'!#REF!)</f>
        <v/>
      </c>
      <c r="D553" s="191" t="str">
        <f>IF('Formulario PPGR3'!$G553="","",'Formulario PPGR1'!#REF!)</f>
        <v/>
      </c>
      <c r="E553" s="191" t="str">
        <f>IF('Formulario PPGR3'!$G553="","",'Formulario PPGR1'!#REF!)</f>
        <v/>
      </c>
      <c r="F553" s="191" t="str">
        <f>IF('Formulario PPGR3'!$G553="","",'Formulario PPGR1'!#REF!)</f>
        <v/>
      </c>
      <c r="G553" s="238"/>
      <c r="H553" s="507" t="str" cm="1">
        <f t="array" ref="H553">IF(Tabla1[[#This Row],[Código_Actividad]]="","",_xlfn.XLOOKUP(Tabla1[[#This Row],[Código_Actividad]],CodigoActividad,Tabla2[Actividades Programables Presupuestables],"",0))</f>
        <v/>
      </c>
      <c r="I553" s="508" t="str">
        <f>IFERROR(VLOOKUP('Formulario PPGR3'!$G553,'Formulario PPGR2'!$H$19:$V$286,15,FALSE),"")</f>
        <v/>
      </c>
      <c r="J553" s="513"/>
      <c r="K553" s="512"/>
      <c r="L553" s="509" t="str">
        <f>IF(Tabla1[[#This Row],[Descripción]]="","",_xlfn.XLOOKUP(Tabla1[[#This Row],[Descripción]],Tabla10[Descripción],Tabla10[Unidad de Medida],"",0))</f>
        <v/>
      </c>
      <c r="M553" s="299"/>
      <c r="N553" s="525" t="str">
        <f>IF(Tabla1[[#This Row],[Descripción]]="","",_xlfn.XLOOKUP(Tabla1[[#This Row],[Descripción]],Tabla10[Descripción],Tabla10[Precio Unitario],0))</f>
        <v/>
      </c>
      <c r="O553" s="525" t="str">
        <f>IF(Tabla1[[#This Row],[Cantidad de Insumos]]="","",Tabla1[[#This Row],[Precio Unitario]]*Tabla1[[#This Row],[Cantidad de Insumos]])</f>
        <v/>
      </c>
      <c r="P553" s="510" t="str">
        <f>IF(Tabla1[[#This Row],[Descripción]]="","",_xlfn.XLOOKUP(Tabla1[[#This Row],[Descripción]],Tabla10[Descripción],Tabla10[CODIGO PRESUPUESTARIO],0))</f>
        <v/>
      </c>
      <c r="Q553" s="511"/>
      <c r="R553" s="511" t="str">
        <f>IF(Tabla1[[#This Row],[Insumos]]="","",_xlfn.XLOOKUP(Tabla1[[#This Row],[Insumos]],Tabla10[Insumo],Tabla10[InsumoAbrev],"",0))</f>
        <v/>
      </c>
    </row>
    <row r="554" spans="2:18" x14ac:dyDescent="0.25">
      <c r="B554" s="191" t="str">
        <f>IF('Formulario PPGR3'!$G554="","",CONCATENATE('Formulario PPGR3'!$C554,".",'Formulario PPGR3'!$D554,".",'Formulario PPGR3'!$E554,".",'Formulario PPGR3'!$F554))</f>
        <v/>
      </c>
      <c r="C554" s="191" t="str">
        <f>IF('Formulario PPGR3'!$G554="","",'Formulario PPGR1'!#REF!)</f>
        <v/>
      </c>
      <c r="D554" s="191" t="str">
        <f>IF('Formulario PPGR3'!$G554="","",'Formulario PPGR1'!#REF!)</f>
        <v/>
      </c>
      <c r="E554" s="191" t="str">
        <f>IF('Formulario PPGR3'!$G554="","",'Formulario PPGR1'!#REF!)</f>
        <v/>
      </c>
      <c r="F554" s="191" t="str">
        <f>IF('Formulario PPGR3'!$G554="","",'Formulario PPGR1'!#REF!)</f>
        <v/>
      </c>
      <c r="G554" s="238"/>
      <c r="H554" s="507" t="str" cm="1">
        <f t="array" ref="H554">IF(Tabla1[[#This Row],[Código_Actividad]]="","",_xlfn.XLOOKUP(Tabla1[[#This Row],[Código_Actividad]],CodigoActividad,Tabla2[Actividades Programables Presupuestables],"",0))</f>
        <v/>
      </c>
      <c r="I554" s="508" t="str">
        <f>IFERROR(VLOOKUP('Formulario PPGR3'!$G554,'Formulario PPGR2'!$H$19:$V$286,15,FALSE),"")</f>
        <v/>
      </c>
      <c r="J554" s="513"/>
      <c r="K554" s="512"/>
      <c r="L554" s="509" t="str">
        <f>IF(Tabla1[[#This Row],[Descripción]]="","",_xlfn.XLOOKUP(Tabla1[[#This Row],[Descripción]],Tabla10[Descripción],Tabla10[Unidad de Medida],"",0))</f>
        <v/>
      </c>
      <c r="M554" s="299"/>
      <c r="N554" s="525" t="str">
        <f>IF(Tabla1[[#This Row],[Descripción]]="","",_xlfn.XLOOKUP(Tabla1[[#This Row],[Descripción]],Tabla10[Descripción],Tabla10[Precio Unitario],0))</f>
        <v/>
      </c>
      <c r="O554" s="525" t="str">
        <f>IF(Tabla1[[#This Row],[Cantidad de Insumos]]="","",Tabla1[[#This Row],[Precio Unitario]]*Tabla1[[#This Row],[Cantidad de Insumos]])</f>
        <v/>
      </c>
      <c r="P554" s="510" t="str">
        <f>IF(Tabla1[[#This Row],[Descripción]]="","",_xlfn.XLOOKUP(Tabla1[[#This Row],[Descripción]],Tabla10[Descripción],Tabla10[CODIGO PRESUPUESTARIO],0))</f>
        <v/>
      </c>
      <c r="Q554" s="511"/>
      <c r="R554" s="511" t="str">
        <f>IF(Tabla1[[#This Row],[Insumos]]="","",_xlfn.XLOOKUP(Tabla1[[#This Row],[Insumos]],Tabla10[Insumo],Tabla10[InsumoAbrev],"",0))</f>
        <v/>
      </c>
    </row>
    <row r="555" spans="2:18" x14ac:dyDescent="0.25">
      <c r="B555" s="191" t="str">
        <f>IF('Formulario PPGR3'!$G555="","",CONCATENATE('Formulario PPGR3'!$C555,".",'Formulario PPGR3'!$D555,".",'Formulario PPGR3'!$E555,".",'Formulario PPGR3'!$F555))</f>
        <v/>
      </c>
      <c r="C555" s="191" t="str">
        <f>IF('Formulario PPGR3'!$G555="","",'Formulario PPGR1'!#REF!)</f>
        <v/>
      </c>
      <c r="D555" s="191" t="str">
        <f>IF('Formulario PPGR3'!$G555="","",'Formulario PPGR1'!#REF!)</f>
        <v/>
      </c>
      <c r="E555" s="191" t="str">
        <f>IF('Formulario PPGR3'!$G555="","",'Formulario PPGR1'!#REF!)</f>
        <v/>
      </c>
      <c r="F555" s="191" t="str">
        <f>IF('Formulario PPGR3'!$G555="","",'Formulario PPGR1'!#REF!)</f>
        <v/>
      </c>
      <c r="G555" s="238"/>
      <c r="H555" s="507" t="str" cm="1">
        <f t="array" ref="H555">IF(Tabla1[[#This Row],[Código_Actividad]]="","",_xlfn.XLOOKUP(Tabla1[[#This Row],[Código_Actividad]],CodigoActividad,Tabla2[Actividades Programables Presupuestables],"",0))</f>
        <v/>
      </c>
      <c r="I555" s="508" t="str">
        <f>IFERROR(VLOOKUP('Formulario PPGR3'!$G555,'Formulario PPGR2'!$H$19:$V$286,15,FALSE),"")</f>
        <v/>
      </c>
      <c r="J555" s="513"/>
      <c r="K555" s="512"/>
      <c r="L555" s="509" t="str">
        <f>IF(Tabla1[[#This Row],[Descripción]]="","",_xlfn.XLOOKUP(Tabla1[[#This Row],[Descripción]],Tabla10[Descripción],Tabla10[Unidad de Medida],"",0))</f>
        <v/>
      </c>
      <c r="M555" s="299"/>
      <c r="N555" s="525" t="str">
        <f>IF(Tabla1[[#This Row],[Descripción]]="","",_xlfn.XLOOKUP(Tabla1[[#This Row],[Descripción]],Tabla10[Descripción],Tabla10[Precio Unitario],0))</f>
        <v/>
      </c>
      <c r="O555" s="525" t="str">
        <f>IF(Tabla1[[#This Row],[Cantidad de Insumos]]="","",Tabla1[[#This Row],[Precio Unitario]]*Tabla1[[#This Row],[Cantidad de Insumos]])</f>
        <v/>
      </c>
      <c r="P555" s="510" t="str">
        <f>IF(Tabla1[[#This Row],[Descripción]]="","",_xlfn.XLOOKUP(Tabla1[[#This Row],[Descripción]],Tabla10[Descripción],Tabla10[CODIGO PRESUPUESTARIO],0))</f>
        <v/>
      </c>
      <c r="Q555" s="511"/>
      <c r="R555" s="511" t="str">
        <f>IF(Tabla1[[#This Row],[Insumos]]="","",_xlfn.XLOOKUP(Tabla1[[#This Row],[Insumos]],Tabla10[Insumo],Tabla10[InsumoAbrev],"",0))</f>
        <v/>
      </c>
    </row>
    <row r="556" spans="2:18" x14ac:dyDescent="0.25">
      <c r="B556" s="191" t="str">
        <f>IF('Formulario PPGR3'!$G556="","",CONCATENATE('Formulario PPGR3'!$C556,".",'Formulario PPGR3'!$D556,".",'Formulario PPGR3'!$E556,".",'Formulario PPGR3'!$F556))</f>
        <v/>
      </c>
      <c r="C556" s="191" t="str">
        <f>IF('Formulario PPGR3'!$G556="","",'Formulario PPGR1'!#REF!)</f>
        <v/>
      </c>
      <c r="D556" s="191" t="str">
        <f>IF('Formulario PPGR3'!$G556="","",'Formulario PPGR1'!#REF!)</f>
        <v/>
      </c>
      <c r="E556" s="191" t="str">
        <f>IF('Formulario PPGR3'!$G556="","",'Formulario PPGR1'!#REF!)</f>
        <v/>
      </c>
      <c r="F556" s="191" t="str">
        <f>IF('Formulario PPGR3'!$G556="","",'Formulario PPGR1'!#REF!)</f>
        <v/>
      </c>
      <c r="G556" s="238"/>
      <c r="H556" s="507" t="str" cm="1">
        <f t="array" ref="H556">IF(Tabla1[[#This Row],[Código_Actividad]]="","",_xlfn.XLOOKUP(Tabla1[[#This Row],[Código_Actividad]],CodigoActividad,Tabla2[Actividades Programables Presupuestables],"",0))</f>
        <v/>
      </c>
      <c r="I556" s="508" t="str">
        <f>IFERROR(VLOOKUP('Formulario PPGR3'!$G556,'Formulario PPGR2'!$H$19:$V$286,15,FALSE),"")</f>
        <v/>
      </c>
      <c r="J556" s="513"/>
      <c r="K556" s="512"/>
      <c r="L556" s="509" t="str">
        <f>IF(Tabla1[[#This Row],[Descripción]]="","",_xlfn.XLOOKUP(Tabla1[[#This Row],[Descripción]],Tabla10[Descripción],Tabla10[Unidad de Medida],"",0))</f>
        <v/>
      </c>
      <c r="M556" s="299"/>
      <c r="N556" s="525" t="str">
        <f>IF(Tabla1[[#This Row],[Descripción]]="","",_xlfn.XLOOKUP(Tabla1[[#This Row],[Descripción]],Tabla10[Descripción],Tabla10[Precio Unitario],0))</f>
        <v/>
      </c>
      <c r="O556" s="525" t="str">
        <f>IF(Tabla1[[#This Row],[Cantidad de Insumos]]="","",Tabla1[[#This Row],[Precio Unitario]]*Tabla1[[#This Row],[Cantidad de Insumos]])</f>
        <v/>
      </c>
      <c r="P556" s="510" t="str">
        <f>IF(Tabla1[[#This Row],[Descripción]]="","",_xlfn.XLOOKUP(Tabla1[[#This Row],[Descripción]],Tabla10[Descripción],Tabla10[CODIGO PRESUPUESTARIO],0))</f>
        <v/>
      </c>
      <c r="Q556" s="511"/>
      <c r="R556" s="511" t="str">
        <f>IF(Tabla1[[#This Row],[Insumos]]="","",_xlfn.XLOOKUP(Tabla1[[#This Row],[Insumos]],Tabla10[Insumo],Tabla10[InsumoAbrev],"",0))</f>
        <v/>
      </c>
    </row>
    <row r="557" spans="2:18" x14ac:dyDescent="0.25">
      <c r="B557" s="191" t="str">
        <f>IF('Formulario PPGR3'!$G557="","",CONCATENATE('Formulario PPGR3'!$C557,".",'Formulario PPGR3'!$D557,".",'Formulario PPGR3'!$E557,".",'Formulario PPGR3'!$F557))</f>
        <v/>
      </c>
      <c r="C557" s="191" t="str">
        <f>IF('Formulario PPGR3'!$G557="","",'Formulario PPGR1'!#REF!)</f>
        <v/>
      </c>
      <c r="D557" s="191" t="str">
        <f>IF('Formulario PPGR3'!$G557="","",'Formulario PPGR1'!#REF!)</f>
        <v/>
      </c>
      <c r="E557" s="191" t="str">
        <f>IF('Formulario PPGR3'!$G557="","",'Formulario PPGR1'!#REF!)</f>
        <v/>
      </c>
      <c r="F557" s="191" t="str">
        <f>IF('Formulario PPGR3'!$G557="","",'Formulario PPGR1'!#REF!)</f>
        <v/>
      </c>
      <c r="G557" s="238"/>
      <c r="H557" s="507" t="str" cm="1">
        <f t="array" ref="H557">IF(Tabla1[[#This Row],[Código_Actividad]]="","",_xlfn.XLOOKUP(Tabla1[[#This Row],[Código_Actividad]],CodigoActividad,Tabla2[Actividades Programables Presupuestables],"",0))</f>
        <v/>
      </c>
      <c r="I557" s="508" t="str">
        <f>IFERROR(VLOOKUP('Formulario PPGR3'!$G557,'Formulario PPGR2'!$H$19:$V$286,15,FALSE),"")</f>
        <v/>
      </c>
      <c r="J557" s="513"/>
      <c r="K557" s="512"/>
      <c r="L557" s="509" t="str">
        <f>IF(Tabla1[[#This Row],[Descripción]]="","",_xlfn.XLOOKUP(Tabla1[[#This Row],[Descripción]],Tabla10[Descripción],Tabla10[Unidad de Medida],"",0))</f>
        <v/>
      </c>
      <c r="M557" s="299"/>
      <c r="N557" s="525" t="str">
        <f>IF(Tabla1[[#This Row],[Descripción]]="","",_xlfn.XLOOKUP(Tabla1[[#This Row],[Descripción]],Tabla10[Descripción],Tabla10[Precio Unitario],0))</f>
        <v/>
      </c>
      <c r="O557" s="525" t="str">
        <f>IF(Tabla1[[#This Row],[Cantidad de Insumos]]="","",Tabla1[[#This Row],[Precio Unitario]]*Tabla1[[#This Row],[Cantidad de Insumos]])</f>
        <v/>
      </c>
      <c r="P557" s="510" t="str">
        <f>IF(Tabla1[[#This Row],[Descripción]]="","",_xlfn.XLOOKUP(Tabla1[[#This Row],[Descripción]],Tabla10[Descripción],Tabla10[CODIGO PRESUPUESTARIO],0))</f>
        <v/>
      </c>
      <c r="Q557" s="511"/>
      <c r="R557" s="511" t="str">
        <f>IF(Tabla1[[#This Row],[Insumos]]="","",_xlfn.XLOOKUP(Tabla1[[#This Row],[Insumos]],Tabla10[Insumo],Tabla10[InsumoAbrev],"",0))</f>
        <v/>
      </c>
    </row>
    <row r="558" spans="2:18" x14ac:dyDescent="0.25">
      <c r="B558" s="191" t="str">
        <f>IF('Formulario PPGR3'!$G558="","",CONCATENATE('Formulario PPGR3'!$C558,".",'Formulario PPGR3'!$D558,".",'Formulario PPGR3'!$E558,".",'Formulario PPGR3'!$F558))</f>
        <v/>
      </c>
      <c r="C558" s="191" t="str">
        <f>IF('Formulario PPGR3'!$G558="","",'Formulario PPGR1'!#REF!)</f>
        <v/>
      </c>
      <c r="D558" s="191" t="str">
        <f>IF('Formulario PPGR3'!$G558="","",'Formulario PPGR1'!#REF!)</f>
        <v/>
      </c>
      <c r="E558" s="191" t="str">
        <f>IF('Formulario PPGR3'!$G558="","",'Formulario PPGR1'!#REF!)</f>
        <v/>
      </c>
      <c r="F558" s="191" t="str">
        <f>IF('Formulario PPGR3'!$G558="","",'Formulario PPGR1'!#REF!)</f>
        <v/>
      </c>
      <c r="G558" s="238"/>
      <c r="H558" s="507" t="str" cm="1">
        <f t="array" ref="H558">IF(Tabla1[[#This Row],[Código_Actividad]]="","",_xlfn.XLOOKUP(Tabla1[[#This Row],[Código_Actividad]],CodigoActividad,Tabla2[Actividades Programables Presupuestables],"",0))</f>
        <v/>
      </c>
      <c r="I558" s="508" t="str">
        <f>IFERROR(VLOOKUP('Formulario PPGR3'!$G558,'Formulario PPGR2'!$H$19:$V$286,15,FALSE),"")</f>
        <v/>
      </c>
      <c r="J558" s="513"/>
      <c r="K558" s="512"/>
      <c r="L558" s="509" t="str">
        <f>IF(Tabla1[[#This Row],[Descripción]]="","",_xlfn.XLOOKUP(Tabla1[[#This Row],[Descripción]],Tabla10[Descripción],Tabla10[Unidad de Medida],"",0))</f>
        <v/>
      </c>
      <c r="M558" s="299"/>
      <c r="N558" s="525" t="str">
        <f>IF(Tabla1[[#This Row],[Descripción]]="","",_xlfn.XLOOKUP(Tabla1[[#This Row],[Descripción]],Tabla10[Descripción],Tabla10[Precio Unitario],0))</f>
        <v/>
      </c>
      <c r="O558" s="525" t="str">
        <f>IF(Tabla1[[#This Row],[Cantidad de Insumos]]="","",Tabla1[[#This Row],[Precio Unitario]]*Tabla1[[#This Row],[Cantidad de Insumos]])</f>
        <v/>
      </c>
      <c r="P558" s="510" t="str">
        <f>IF(Tabla1[[#This Row],[Descripción]]="","",_xlfn.XLOOKUP(Tabla1[[#This Row],[Descripción]],Tabla10[Descripción],Tabla10[CODIGO PRESUPUESTARIO],0))</f>
        <v/>
      </c>
      <c r="Q558" s="511"/>
      <c r="R558" s="511" t="str">
        <f>IF(Tabla1[[#This Row],[Insumos]]="","",_xlfn.XLOOKUP(Tabla1[[#This Row],[Insumos]],Tabla10[Insumo],Tabla10[InsumoAbrev],"",0))</f>
        <v/>
      </c>
    </row>
    <row r="559" spans="2:18" x14ac:dyDescent="0.25">
      <c r="B559" s="191" t="str">
        <f>IF('Formulario PPGR3'!$G559="","",CONCATENATE('Formulario PPGR3'!$C559,".",'Formulario PPGR3'!$D559,".",'Formulario PPGR3'!$E559,".",'Formulario PPGR3'!$F559))</f>
        <v/>
      </c>
      <c r="C559" s="191" t="str">
        <f>IF('Formulario PPGR3'!$G559="","",'Formulario PPGR1'!#REF!)</f>
        <v/>
      </c>
      <c r="D559" s="191" t="str">
        <f>IF('Formulario PPGR3'!$G559="","",'Formulario PPGR1'!#REF!)</f>
        <v/>
      </c>
      <c r="E559" s="191" t="str">
        <f>IF('Formulario PPGR3'!$G559="","",'Formulario PPGR1'!#REF!)</f>
        <v/>
      </c>
      <c r="F559" s="191" t="str">
        <f>IF('Formulario PPGR3'!$G559="","",'Formulario PPGR1'!#REF!)</f>
        <v/>
      </c>
      <c r="G559" s="238"/>
      <c r="H559" s="507" t="str" cm="1">
        <f t="array" ref="H559">IF(Tabla1[[#This Row],[Código_Actividad]]="","",_xlfn.XLOOKUP(Tabla1[[#This Row],[Código_Actividad]],CodigoActividad,Tabla2[Actividades Programables Presupuestables],"",0))</f>
        <v/>
      </c>
      <c r="I559" s="508" t="str">
        <f>IFERROR(VLOOKUP('Formulario PPGR3'!$G559,'Formulario PPGR2'!$H$19:$V$286,15,FALSE),"")</f>
        <v/>
      </c>
      <c r="J559" s="513"/>
      <c r="K559" s="512"/>
      <c r="L559" s="509" t="str">
        <f>IF(Tabla1[[#This Row],[Descripción]]="","",_xlfn.XLOOKUP(Tabla1[[#This Row],[Descripción]],Tabla10[Descripción],Tabla10[Unidad de Medida],"",0))</f>
        <v/>
      </c>
      <c r="M559" s="299"/>
      <c r="N559" s="525" t="str">
        <f>IF(Tabla1[[#This Row],[Descripción]]="","",_xlfn.XLOOKUP(Tabla1[[#This Row],[Descripción]],Tabla10[Descripción],Tabla10[Precio Unitario],0))</f>
        <v/>
      </c>
      <c r="O559" s="525" t="str">
        <f>IF(Tabla1[[#This Row],[Cantidad de Insumos]]="","",Tabla1[[#This Row],[Precio Unitario]]*Tabla1[[#This Row],[Cantidad de Insumos]])</f>
        <v/>
      </c>
      <c r="P559" s="510" t="str">
        <f>IF(Tabla1[[#This Row],[Descripción]]="","",_xlfn.XLOOKUP(Tabla1[[#This Row],[Descripción]],Tabla10[Descripción],Tabla10[CODIGO PRESUPUESTARIO],0))</f>
        <v/>
      </c>
      <c r="Q559" s="511"/>
      <c r="R559" s="511" t="str">
        <f>IF(Tabla1[[#This Row],[Insumos]]="","",_xlfn.XLOOKUP(Tabla1[[#This Row],[Insumos]],Tabla10[Insumo],Tabla10[InsumoAbrev],"",0))</f>
        <v/>
      </c>
    </row>
    <row r="560" spans="2:18" x14ac:dyDescent="0.25">
      <c r="B560" s="191" t="str">
        <f>IF('Formulario PPGR3'!$G560="","",CONCATENATE('Formulario PPGR3'!$C560,".",'Formulario PPGR3'!$D560,".",'Formulario PPGR3'!$E560,".",'Formulario PPGR3'!$F560))</f>
        <v/>
      </c>
      <c r="C560" s="191" t="str">
        <f>IF('Formulario PPGR3'!$G560="","",'Formulario PPGR1'!#REF!)</f>
        <v/>
      </c>
      <c r="D560" s="191" t="str">
        <f>IF('Formulario PPGR3'!$G560="","",'Formulario PPGR1'!#REF!)</f>
        <v/>
      </c>
      <c r="E560" s="191" t="str">
        <f>IF('Formulario PPGR3'!$G560="","",'Formulario PPGR1'!#REF!)</f>
        <v/>
      </c>
      <c r="F560" s="191" t="str">
        <f>IF('Formulario PPGR3'!$G560="","",'Formulario PPGR1'!#REF!)</f>
        <v/>
      </c>
      <c r="G560" s="238"/>
      <c r="H560" s="507" t="str" cm="1">
        <f t="array" ref="H560">IF(Tabla1[[#This Row],[Código_Actividad]]="","",_xlfn.XLOOKUP(Tabla1[[#This Row],[Código_Actividad]],CodigoActividad,Tabla2[Actividades Programables Presupuestables],"",0))</f>
        <v/>
      </c>
      <c r="I560" s="508" t="str">
        <f>IFERROR(VLOOKUP('Formulario PPGR3'!$G560,'Formulario PPGR2'!$H$19:$V$286,15,FALSE),"")</f>
        <v/>
      </c>
      <c r="J560" s="513"/>
      <c r="K560" s="512"/>
      <c r="L560" s="509" t="str">
        <f>IF(Tabla1[[#This Row],[Descripción]]="","",_xlfn.XLOOKUP(Tabla1[[#This Row],[Descripción]],Tabla10[Descripción],Tabla10[Unidad de Medida],"",0))</f>
        <v/>
      </c>
      <c r="M560" s="299"/>
      <c r="N560" s="525" t="str">
        <f>IF(Tabla1[[#This Row],[Descripción]]="","",_xlfn.XLOOKUP(Tabla1[[#This Row],[Descripción]],Tabla10[Descripción],Tabla10[Precio Unitario],0))</f>
        <v/>
      </c>
      <c r="O560" s="525" t="str">
        <f>IF(Tabla1[[#This Row],[Cantidad de Insumos]]="","",Tabla1[[#This Row],[Precio Unitario]]*Tabla1[[#This Row],[Cantidad de Insumos]])</f>
        <v/>
      </c>
      <c r="P560" s="510" t="str">
        <f>IF(Tabla1[[#This Row],[Descripción]]="","",_xlfn.XLOOKUP(Tabla1[[#This Row],[Descripción]],Tabla10[Descripción],Tabla10[CODIGO PRESUPUESTARIO],0))</f>
        <v/>
      </c>
      <c r="Q560" s="511"/>
      <c r="R560" s="511" t="str">
        <f>IF(Tabla1[[#This Row],[Insumos]]="","",_xlfn.XLOOKUP(Tabla1[[#This Row],[Insumos]],Tabla10[Insumo],Tabla10[InsumoAbrev],"",0))</f>
        <v/>
      </c>
    </row>
    <row r="561" spans="2:18" x14ac:dyDescent="0.25">
      <c r="B561" s="191" t="str">
        <f>IF('Formulario PPGR3'!$G561="","",CONCATENATE('Formulario PPGR3'!$C561,".",'Formulario PPGR3'!$D561,".",'Formulario PPGR3'!$E561,".",'Formulario PPGR3'!$F561))</f>
        <v/>
      </c>
      <c r="C561" s="191" t="str">
        <f>IF('Formulario PPGR3'!$G561="","",'Formulario PPGR1'!#REF!)</f>
        <v/>
      </c>
      <c r="D561" s="191" t="str">
        <f>IF('Formulario PPGR3'!$G561="","",'Formulario PPGR1'!#REF!)</f>
        <v/>
      </c>
      <c r="E561" s="191" t="str">
        <f>IF('Formulario PPGR3'!$G561="","",'Formulario PPGR1'!#REF!)</f>
        <v/>
      </c>
      <c r="F561" s="191" t="str">
        <f>IF('Formulario PPGR3'!$G561="","",'Formulario PPGR1'!#REF!)</f>
        <v/>
      </c>
      <c r="G561" s="238"/>
      <c r="H561" s="507" t="str" cm="1">
        <f t="array" ref="H561">IF(Tabla1[[#This Row],[Código_Actividad]]="","",_xlfn.XLOOKUP(Tabla1[[#This Row],[Código_Actividad]],CodigoActividad,Tabla2[Actividades Programables Presupuestables],"",0))</f>
        <v/>
      </c>
      <c r="I561" s="508" t="str">
        <f>IFERROR(VLOOKUP('Formulario PPGR3'!$G561,'Formulario PPGR2'!$H$19:$V$286,15,FALSE),"")</f>
        <v/>
      </c>
      <c r="J561" s="513"/>
      <c r="K561" s="512"/>
      <c r="L561" s="509" t="str">
        <f>IF(Tabla1[[#This Row],[Descripción]]="","",_xlfn.XLOOKUP(Tabla1[[#This Row],[Descripción]],Tabla10[Descripción],Tabla10[Unidad de Medida],"",0))</f>
        <v/>
      </c>
      <c r="M561" s="299"/>
      <c r="N561" s="525" t="str">
        <f>IF(Tabla1[[#This Row],[Descripción]]="","",_xlfn.XLOOKUP(Tabla1[[#This Row],[Descripción]],Tabla10[Descripción],Tabla10[Precio Unitario],0))</f>
        <v/>
      </c>
      <c r="O561" s="525" t="str">
        <f>IF(Tabla1[[#This Row],[Cantidad de Insumos]]="","",Tabla1[[#This Row],[Precio Unitario]]*Tabla1[[#This Row],[Cantidad de Insumos]])</f>
        <v/>
      </c>
      <c r="P561" s="510" t="str">
        <f>IF(Tabla1[[#This Row],[Descripción]]="","",_xlfn.XLOOKUP(Tabla1[[#This Row],[Descripción]],Tabla10[Descripción],Tabla10[CODIGO PRESUPUESTARIO],0))</f>
        <v/>
      </c>
      <c r="Q561" s="511"/>
      <c r="R561" s="511" t="str">
        <f>IF(Tabla1[[#This Row],[Insumos]]="","",_xlfn.XLOOKUP(Tabla1[[#This Row],[Insumos]],Tabla10[Insumo],Tabla10[InsumoAbrev],"",0))</f>
        <v/>
      </c>
    </row>
    <row r="562" spans="2:18" x14ac:dyDescent="0.25">
      <c r="B562" s="191" t="str">
        <f>IF('Formulario PPGR3'!$G562="","",CONCATENATE('Formulario PPGR3'!$C562,".",'Formulario PPGR3'!$D562,".",'Formulario PPGR3'!$E562,".",'Formulario PPGR3'!$F562))</f>
        <v/>
      </c>
      <c r="C562" s="191" t="str">
        <f>IF('Formulario PPGR3'!$G562="","",'Formulario PPGR1'!#REF!)</f>
        <v/>
      </c>
      <c r="D562" s="191" t="str">
        <f>IF('Formulario PPGR3'!$G562="","",'Formulario PPGR1'!#REF!)</f>
        <v/>
      </c>
      <c r="E562" s="191" t="str">
        <f>IF('Formulario PPGR3'!$G562="","",'Formulario PPGR1'!#REF!)</f>
        <v/>
      </c>
      <c r="F562" s="191" t="str">
        <f>IF('Formulario PPGR3'!$G562="","",'Formulario PPGR1'!#REF!)</f>
        <v/>
      </c>
      <c r="G562" s="238"/>
      <c r="H562" s="507" t="str" cm="1">
        <f t="array" ref="H562">IF(Tabla1[[#This Row],[Código_Actividad]]="","",_xlfn.XLOOKUP(Tabla1[[#This Row],[Código_Actividad]],CodigoActividad,Tabla2[Actividades Programables Presupuestables],"",0))</f>
        <v/>
      </c>
      <c r="I562" s="508" t="str">
        <f>IFERROR(VLOOKUP('Formulario PPGR3'!$G562,'Formulario PPGR2'!$H$19:$V$286,15,FALSE),"")</f>
        <v/>
      </c>
      <c r="J562" s="513"/>
      <c r="K562" s="512"/>
      <c r="L562" s="509" t="str">
        <f>IF(Tabla1[[#This Row],[Descripción]]="","",_xlfn.XLOOKUP(Tabla1[[#This Row],[Descripción]],Tabla10[Descripción],Tabla10[Unidad de Medida],"",0))</f>
        <v/>
      </c>
      <c r="M562" s="299"/>
      <c r="N562" s="525" t="str">
        <f>IF(Tabla1[[#This Row],[Descripción]]="","",_xlfn.XLOOKUP(Tabla1[[#This Row],[Descripción]],Tabla10[Descripción],Tabla10[Precio Unitario],0))</f>
        <v/>
      </c>
      <c r="O562" s="525" t="str">
        <f>IF(Tabla1[[#This Row],[Cantidad de Insumos]]="","",Tabla1[[#This Row],[Precio Unitario]]*Tabla1[[#This Row],[Cantidad de Insumos]])</f>
        <v/>
      </c>
      <c r="P562" s="510" t="str">
        <f>IF(Tabla1[[#This Row],[Descripción]]="","",_xlfn.XLOOKUP(Tabla1[[#This Row],[Descripción]],Tabla10[Descripción],Tabla10[CODIGO PRESUPUESTARIO],0))</f>
        <v/>
      </c>
      <c r="Q562" s="511"/>
      <c r="R562" s="511" t="str">
        <f>IF(Tabla1[[#This Row],[Insumos]]="","",_xlfn.XLOOKUP(Tabla1[[#This Row],[Insumos]],Tabla10[Insumo],Tabla10[InsumoAbrev],"",0))</f>
        <v/>
      </c>
    </row>
    <row r="563" spans="2:18" x14ac:dyDescent="0.25">
      <c r="B563" s="191" t="str">
        <f>IF('Formulario PPGR3'!$G563="","",CONCATENATE('Formulario PPGR3'!$C563,".",'Formulario PPGR3'!$D563,".",'Formulario PPGR3'!$E563,".",'Formulario PPGR3'!$F563))</f>
        <v/>
      </c>
      <c r="C563" s="191" t="str">
        <f>IF('Formulario PPGR3'!$G563="","",'Formulario PPGR1'!#REF!)</f>
        <v/>
      </c>
      <c r="D563" s="191" t="str">
        <f>IF('Formulario PPGR3'!$G563="","",'Formulario PPGR1'!#REF!)</f>
        <v/>
      </c>
      <c r="E563" s="191" t="str">
        <f>IF('Formulario PPGR3'!$G563="","",'Formulario PPGR1'!#REF!)</f>
        <v/>
      </c>
      <c r="F563" s="191" t="str">
        <f>IF('Formulario PPGR3'!$G563="","",'Formulario PPGR1'!#REF!)</f>
        <v/>
      </c>
      <c r="G563" s="238"/>
      <c r="H563" s="507" t="str" cm="1">
        <f t="array" ref="H563">IF(Tabla1[[#This Row],[Código_Actividad]]="","",_xlfn.XLOOKUP(Tabla1[[#This Row],[Código_Actividad]],CodigoActividad,Tabla2[Actividades Programables Presupuestables],"",0))</f>
        <v/>
      </c>
      <c r="I563" s="508" t="str">
        <f>IFERROR(VLOOKUP('Formulario PPGR3'!$G563,'Formulario PPGR2'!$H$19:$V$286,15,FALSE),"")</f>
        <v/>
      </c>
      <c r="J563" s="513"/>
      <c r="K563" s="512"/>
      <c r="L563" s="509" t="str">
        <f>IF(Tabla1[[#This Row],[Descripción]]="","",_xlfn.XLOOKUP(Tabla1[[#This Row],[Descripción]],Tabla10[Descripción],Tabla10[Unidad de Medida],"",0))</f>
        <v/>
      </c>
      <c r="M563" s="299"/>
      <c r="N563" s="525" t="str">
        <f>IF(Tabla1[[#This Row],[Descripción]]="","",_xlfn.XLOOKUP(Tabla1[[#This Row],[Descripción]],Tabla10[Descripción],Tabla10[Precio Unitario],0))</f>
        <v/>
      </c>
      <c r="O563" s="525" t="str">
        <f>IF(Tabla1[[#This Row],[Cantidad de Insumos]]="","",Tabla1[[#This Row],[Precio Unitario]]*Tabla1[[#This Row],[Cantidad de Insumos]])</f>
        <v/>
      </c>
      <c r="P563" s="510" t="str">
        <f>IF(Tabla1[[#This Row],[Descripción]]="","",_xlfn.XLOOKUP(Tabla1[[#This Row],[Descripción]],Tabla10[Descripción],Tabla10[CODIGO PRESUPUESTARIO],0))</f>
        <v/>
      </c>
      <c r="Q563" s="511"/>
      <c r="R563" s="511" t="str">
        <f>IF(Tabla1[[#This Row],[Insumos]]="","",_xlfn.XLOOKUP(Tabla1[[#This Row],[Insumos]],Tabla10[Insumo],Tabla10[InsumoAbrev],"",0))</f>
        <v/>
      </c>
    </row>
    <row r="564" spans="2:18" x14ac:dyDescent="0.25">
      <c r="B564" s="191" t="str">
        <f>IF('Formulario PPGR3'!$G564="","",CONCATENATE('Formulario PPGR3'!$C564,".",'Formulario PPGR3'!$D564,".",'Formulario PPGR3'!$E564,".",'Formulario PPGR3'!$F564))</f>
        <v/>
      </c>
      <c r="C564" s="191" t="str">
        <f>IF('Formulario PPGR3'!$G564="","",'Formulario PPGR1'!#REF!)</f>
        <v/>
      </c>
      <c r="D564" s="191" t="str">
        <f>IF('Formulario PPGR3'!$G564="","",'Formulario PPGR1'!#REF!)</f>
        <v/>
      </c>
      <c r="E564" s="191" t="str">
        <f>IF('Formulario PPGR3'!$G564="","",'Formulario PPGR1'!#REF!)</f>
        <v/>
      </c>
      <c r="F564" s="191" t="str">
        <f>IF('Formulario PPGR3'!$G564="","",'Formulario PPGR1'!#REF!)</f>
        <v/>
      </c>
      <c r="G564" s="238"/>
      <c r="H564" s="507" t="str" cm="1">
        <f t="array" ref="H564">IF(Tabla1[[#This Row],[Código_Actividad]]="","",_xlfn.XLOOKUP(Tabla1[[#This Row],[Código_Actividad]],CodigoActividad,Tabla2[Actividades Programables Presupuestables],"",0))</f>
        <v/>
      </c>
      <c r="I564" s="508" t="str">
        <f>IFERROR(VLOOKUP('Formulario PPGR3'!$G564,'Formulario PPGR2'!$H$19:$V$286,15,FALSE),"")</f>
        <v/>
      </c>
      <c r="J564" s="513"/>
      <c r="K564" s="512"/>
      <c r="L564" s="509" t="str">
        <f>IF(Tabla1[[#This Row],[Descripción]]="","",_xlfn.XLOOKUP(Tabla1[[#This Row],[Descripción]],Tabla10[Descripción],Tabla10[Unidad de Medida],"",0))</f>
        <v/>
      </c>
      <c r="M564" s="299"/>
      <c r="N564" s="525" t="str">
        <f>IF(Tabla1[[#This Row],[Descripción]]="","",_xlfn.XLOOKUP(Tabla1[[#This Row],[Descripción]],Tabla10[Descripción],Tabla10[Precio Unitario],0))</f>
        <v/>
      </c>
      <c r="O564" s="525" t="str">
        <f>IF(Tabla1[[#This Row],[Cantidad de Insumos]]="","",Tabla1[[#This Row],[Precio Unitario]]*Tabla1[[#This Row],[Cantidad de Insumos]])</f>
        <v/>
      </c>
      <c r="P564" s="510" t="str">
        <f>IF(Tabla1[[#This Row],[Descripción]]="","",_xlfn.XLOOKUP(Tabla1[[#This Row],[Descripción]],Tabla10[Descripción],Tabla10[CODIGO PRESUPUESTARIO],0))</f>
        <v/>
      </c>
      <c r="Q564" s="511"/>
      <c r="R564" s="511" t="str">
        <f>IF(Tabla1[[#This Row],[Insumos]]="","",_xlfn.XLOOKUP(Tabla1[[#This Row],[Insumos]],Tabla10[Insumo],Tabla10[InsumoAbrev],"",0))</f>
        <v/>
      </c>
    </row>
    <row r="565" spans="2:18" x14ac:dyDescent="0.25">
      <c r="B565" s="191" t="str">
        <f>IF('Formulario PPGR3'!$G565="","",CONCATENATE('Formulario PPGR3'!$C565,".",'Formulario PPGR3'!$D565,".",'Formulario PPGR3'!$E565,".",'Formulario PPGR3'!$F565))</f>
        <v/>
      </c>
      <c r="C565" s="191" t="str">
        <f>IF('Formulario PPGR3'!$G565="","",'Formulario PPGR1'!#REF!)</f>
        <v/>
      </c>
      <c r="D565" s="191" t="str">
        <f>IF('Formulario PPGR3'!$G565="","",'Formulario PPGR1'!#REF!)</f>
        <v/>
      </c>
      <c r="E565" s="191" t="str">
        <f>IF('Formulario PPGR3'!$G565="","",'Formulario PPGR1'!#REF!)</f>
        <v/>
      </c>
      <c r="F565" s="191" t="str">
        <f>IF('Formulario PPGR3'!$G565="","",'Formulario PPGR1'!#REF!)</f>
        <v/>
      </c>
      <c r="G565" s="238"/>
      <c r="H565" s="507" t="str" cm="1">
        <f t="array" ref="H565">IF(Tabla1[[#This Row],[Código_Actividad]]="","",_xlfn.XLOOKUP(Tabla1[[#This Row],[Código_Actividad]],CodigoActividad,Tabla2[Actividades Programables Presupuestables],"",0))</f>
        <v/>
      </c>
      <c r="I565" s="508" t="str">
        <f>IFERROR(VLOOKUP('Formulario PPGR3'!$G565,'Formulario PPGR2'!$H$19:$V$286,15,FALSE),"")</f>
        <v/>
      </c>
      <c r="J565" s="513"/>
      <c r="K565" s="512"/>
      <c r="L565" s="509" t="str">
        <f>IF(Tabla1[[#This Row],[Descripción]]="","",_xlfn.XLOOKUP(Tabla1[[#This Row],[Descripción]],Tabla10[Descripción],Tabla10[Unidad de Medida],"",0))</f>
        <v/>
      </c>
      <c r="M565" s="299"/>
      <c r="N565" s="525" t="str">
        <f>IF(Tabla1[[#This Row],[Descripción]]="","",_xlfn.XLOOKUP(Tabla1[[#This Row],[Descripción]],Tabla10[Descripción],Tabla10[Precio Unitario],0))</f>
        <v/>
      </c>
      <c r="O565" s="525" t="str">
        <f>IF(Tabla1[[#This Row],[Cantidad de Insumos]]="","",Tabla1[[#This Row],[Precio Unitario]]*Tabla1[[#This Row],[Cantidad de Insumos]])</f>
        <v/>
      </c>
      <c r="P565" s="510" t="str">
        <f>IF(Tabla1[[#This Row],[Descripción]]="","",_xlfn.XLOOKUP(Tabla1[[#This Row],[Descripción]],Tabla10[Descripción],Tabla10[CODIGO PRESUPUESTARIO],0))</f>
        <v/>
      </c>
      <c r="Q565" s="511"/>
      <c r="R565" s="511" t="str">
        <f>IF(Tabla1[[#This Row],[Insumos]]="","",_xlfn.XLOOKUP(Tabla1[[#This Row],[Insumos]],Tabla10[Insumo],Tabla10[InsumoAbrev],"",0))</f>
        <v/>
      </c>
    </row>
    <row r="566" spans="2:18" x14ac:dyDescent="0.25">
      <c r="B566" s="191" t="str">
        <f>IF('Formulario PPGR3'!$G566="","",CONCATENATE('Formulario PPGR3'!$C566,".",'Formulario PPGR3'!$D566,".",'Formulario PPGR3'!$E566,".",'Formulario PPGR3'!$F566))</f>
        <v/>
      </c>
      <c r="C566" s="191" t="str">
        <f>IF('Formulario PPGR3'!$G566="","",'Formulario PPGR1'!#REF!)</f>
        <v/>
      </c>
      <c r="D566" s="191" t="str">
        <f>IF('Formulario PPGR3'!$G566="","",'Formulario PPGR1'!#REF!)</f>
        <v/>
      </c>
      <c r="E566" s="191" t="str">
        <f>IF('Formulario PPGR3'!$G566="","",'Formulario PPGR1'!#REF!)</f>
        <v/>
      </c>
      <c r="F566" s="191" t="str">
        <f>IF('Formulario PPGR3'!$G566="","",'Formulario PPGR1'!#REF!)</f>
        <v/>
      </c>
      <c r="G566" s="238"/>
      <c r="H566" s="507" t="str" cm="1">
        <f t="array" ref="H566">IF(Tabla1[[#This Row],[Código_Actividad]]="","",_xlfn.XLOOKUP(Tabla1[[#This Row],[Código_Actividad]],CodigoActividad,Tabla2[Actividades Programables Presupuestables],"",0))</f>
        <v/>
      </c>
      <c r="I566" s="508" t="str">
        <f>IFERROR(VLOOKUP('Formulario PPGR3'!$G566,'Formulario PPGR2'!$H$19:$V$286,15,FALSE),"")</f>
        <v/>
      </c>
      <c r="J566" s="513"/>
      <c r="K566" s="512"/>
      <c r="L566" s="509" t="str">
        <f>IF(Tabla1[[#This Row],[Descripción]]="","",_xlfn.XLOOKUP(Tabla1[[#This Row],[Descripción]],Tabla10[Descripción],Tabla10[Unidad de Medida],"",0))</f>
        <v/>
      </c>
      <c r="M566" s="299"/>
      <c r="N566" s="525" t="str">
        <f>IF(Tabla1[[#This Row],[Descripción]]="","",_xlfn.XLOOKUP(Tabla1[[#This Row],[Descripción]],Tabla10[Descripción],Tabla10[Precio Unitario],0))</f>
        <v/>
      </c>
      <c r="O566" s="525" t="str">
        <f>IF(Tabla1[[#This Row],[Cantidad de Insumos]]="","",Tabla1[[#This Row],[Precio Unitario]]*Tabla1[[#This Row],[Cantidad de Insumos]])</f>
        <v/>
      </c>
      <c r="P566" s="510" t="str">
        <f>IF(Tabla1[[#This Row],[Descripción]]="","",_xlfn.XLOOKUP(Tabla1[[#This Row],[Descripción]],Tabla10[Descripción],Tabla10[CODIGO PRESUPUESTARIO],0))</f>
        <v/>
      </c>
      <c r="Q566" s="511"/>
      <c r="R566" s="511" t="str">
        <f>IF(Tabla1[[#This Row],[Insumos]]="","",_xlfn.XLOOKUP(Tabla1[[#This Row],[Insumos]],Tabla10[Insumo],Tabla10[InsumoAbrev],"",0))</f>
        <v/>
      </c>
    </row>
    <row r="567" spans="2:18" x14ac:dyDescent="0.25">
      <c r="B567" s="191" t="str">
        <f>IF('Formulario PPGR3'!$G567="","",CONCATENATE('Formulario PPGR3'!$C567,".",'Formulario PPGR3'!$D567,".",'Formulario PPGR3'!$E567,".",'Formulario PPGR3'!$F567))</f>
        <v/>
      </c>
      <c r="C567" s="191" t="str">
        <f>IF('Formulario PPGR3'!$G567="","",'Formulario PPGR1'!#REF!)</f>
        <v/>
      </c>
      <c r="D567" s="191" t="str">
        <f>IF('Formulario PPGR3'!$G567="","",'Formulario PPGR1'!#REF!)</f>
        <v/>
      </c>
      <c r="E567" s="191" t="str">
        <f>IF('Formulario PPGR3'!$G567="","",'Formulario PPGR1'!#REF!)</f>
        <v/>
      </c>
      <c r="F567" s="191" t="str">
        <f>IF('Formulario PPGR3'!$G567="","",'Formulario PPGR1'!#REF!)</f>
        <v/>
      </c>
      <c r="G567" s="238"/>
      <c r="H567" s="507" t="str" cm="1">
        <f t="array" ref="H567">IF(Tabla1[[#This Row],[Código_Actividad]]="","",_xlfn.XLOOKUP(Tabla1[[#This Row],[Código_Actividad]],CodigoActividad,Tabla2[Actividades Programables Presupuestables],"",0))</f>
        <v/>
      </c>
      <c r="I567" s="508" t="str">
        <f>IFERROR(VLOOKUP('Formulario PPGR3'!$G567,'Formulario PPGR2'!$H$19:$V$286,15,FALSE),"")</f>
        <v/>
      </c>
      <c r="J567" s="513"/>
      <c r="K567" s="512"/>
      <c r="L567" s="509" t="str">
        <f>IF(Tabla1[[#This Row],[Descripción]]="","",_xlfn.XLOOKUP(Tabla1[[#This Row],[Descripción]],Tabla10[Descripción],Tabla10[Unidad de Medida],"",0))</f>
        <v/>
      </c>
      <c r="M567" s="299"/>
      <c r="N567" s="525" t="str">
        <f>IF(Tabla1[[#This Row],[Descripción]]="","",_xlfn.XLOOKUP(Tabla1[[#This Row],[Descripción]],Tabla10[Descripción],Tabla10[Precio Unitario],0))</f>
        <v/>
      </c>
      <c r="O567" s="525" t="str">
        <f>IF(Tabla1[[#This Row],[Cantidad de Insumos]]="","",Tabla1[[#This Row],[Precio Unitario]]*Tabla1[[#This Row],[Cantidad de Insumos]])</f>
        <v/>
      </c>
      <c r="P567" s="510" t="str">
        <f>IF(Tabla1[[#This Row],[Descripción]]="","",_xlfn.XLOOKUP(Tabla1[[#This Row],[Descripción]],Tabla10[Descripción],Tabla10[CODIGO PRESUPUESTARIO],0))</f>
        <v/>
      </c>
      <c r="Q567" s="511"/>
      <c r="R567" s="511" t="str">
        <f>IF(Tabla1[[#This Row],[Insumos]]="","",_xlfn.XLOOKUP(Tabla1[[#This Row],[Insumos]],Tabla10[Insumo],Tabla10[InsumoAbrev],"",0))</f>
        <v/>
      </c>
    </row>
    <row r="568" spans="2:18" x14ac:dyDescent="0.25">
      <c r="B568" s="191" t="str">
        <f>IF('Formulario PPGR3'!$G568="","",CONCATENATE('Formulario PPGR3'!$C568,".",'Formulario PPGR3'!$D568,".",'Formulario PPGR3'!$E568,".",'Formulario PPGR3'!$F568))</f>
        <v/>
      </c>
      <c r="C568" s="191" t="str">
        <f>IF('Formulario PPGR3'!$G568="","",'Formulario PPGR1'!#REF!)</f>
        <v/>
      </c>
      <c r="D568" s="191" t="str">
        <f>IF('Formulario PPGR3'!$G568="","",'Formulario PPGR1'!#REF!)</f>
        <v/>
      </c>
      <c r="E568" s="191" t="str">
        <f>IF('Formulario PPGR3'!$G568="","",'Formulario PPGR1'!#REF!)</f>
        <v/>
      </c>
      <c r="F568" s="191" t="str">
        <f>IF('Formulario PPGR3'!$G568="","",'Formulario PPGR1'!#REF!)</f>
        <v/>
      </c>
      <c r="G568" s="238"/>
      <c r="H568" s="507" t="str" cm="1">
        <f t="array" ref="H568">IF(Tabla1[[#This Row],[Código_Actividad]]="","",_xlfn.XLOOKUP(Tabla1[[#This Row],[Código_Actividad]],CodigoActividad,Tabla2[Actividades Programables Presupuestables],"",0))</f>
        <v/>
      </c>
      <c r="I568" s="508" t="str">
        <f>IFERROR(VLOOKUP('Formulario PPGR3'!$G568,'Formulario PPGR2'!$H$19:$V$286,15,FALSE),"")</f>
        <v/>
      </c>
      <c r="J568" s="513"/>
      <c r="K568" s="512"/>
      <c r="L568" s="509" t="str">
        <f>IF(Tabla1[[#This Row],[Descripción]]="","",_xlfn.XLOOKUP(Tabla1[[#This Row],[Descripción]],Tabla10[Descripción],Tabla10[Unidad de Medida],"",0))</f>
        <v/>
      </c>
      <c r="M568" s="299"/>
      <c r="N568" s="525" t="str">
        <f>IF(Tabla1[[#This Row],[Descripción]]="","",_xlfn.XLOOKUP(Tabla1[[#This Row],[Descripción]],Tabla10[Descripción],Tabla10[Precio Unitario],0))</f>
        <v/>
      </c>
      <c r="O568" s="525" t="str">
        <f>IF(Tabla1[[#This Row],[Cantidad de Insumos]]="","",Tabla1[[#This Row],[Precio Unitario]]*Tabla1[[#This Row],[Cantidad de Insumos]])</f>
        <v/>
      </c>
      <c r="P568" s="510" t="str">
        <f>IF(Tabla1[[#This Row],[Descripción]]="","",_xlfn.XLOOKUP(Tabla1[[#This Row],[Descripción]],Tabla10[Descripción],Tabla10[CODIGO PRESUPUESTARIO],0))</f>
        <v/>
      </c>
      <c r="Q568" s="511"/>
      <c r="R568" s="511" t="str">
        <f>IF(Tabla1[[#This Row],[Insumos]]="","",_xlfn.XLOOKUP(Tabla1[[#This Row],[Insumos]],Tabla10[Insumo],Tabla10[InsumoAbrev],"",0))</f>
        <v/>
      </c>
    </row>
    <row r="569" spans="2:18" x14ac:dyDescent="0.25">
      <c r="B569" s="191" t="str">
        <f>IF('Formulario PPGR3'!$G569="","",CONCATENATE('Formulario PPGR3'!$C569,".",'Formulario PPGR3'!$D569,".",'Formulario PPGR3'!$E569,".",'Formulario PPGR3'!$F569))</f>
        <v/>
      </c>
      <c r="C569" s="191" t="str">
        <f>IF('Formulario PPGR3'!$G569="","",'Formulario PPGR1'!#REF!)</f>
        <v/>
      </c>
      <c r="D569" s="191" t="str">
        <f>IF('Formulario PPGR3'!$G569="","",'Formulario PPGR1'!#REF!)</f>
        <v/>
      </c>
      <c r="E569" s="191" t="str">
        <f>IF('Formulario PPGR3'!$G569="","",'Formulario PPGR1'!#REF!)</f>
        <v/>
      </c>
      <c r="F569" s="191" t="str">
        <f>IF('Formulario PPGR3'!$G569="","",'Formulario PPGR1'!#REF!)</f>
        <v/>
      </c>
      <c r="G569" s="238"/>
      <c r="H569" s="507" t="str" cm="1">
        <f t="array" ref="H569">IF(Tabla1[[#This Row],[Código_Actividad]]="","",_xlfn.XLOOKUP(Tabla1[[#This Row],[Código_Actividad]],CodigoActividad,Tabla2[Actividades Programables Presupuestables],"",0))</f>
        <v/>
      </c>
      <c r="I569" s="508" t="str">
        <f>IFERROR(VLOOKUP('Formulario PPGR3'!$G569,'Formulario PPGR2'!$H$19:$V$286,15,FALSE),"")</f>
        <v/>
      </c>
      <c r="J569" s="513"/>
      <c r="K569" s="512"/>
      <c r="L569" s="509" t="str">
        <f>IF(Tabla1[[#This Row],[Descripción]]="","",_xlfn.XLOOKUP(Tabla1[[#This Row],[Descripción]],Tabla10[Descripción],Tabla10[Unidad de Medida],"",0))</f>
        <v/>
      </c>
      <c r="M569" s="299"/>
      <c r="N569" s="525" t="str">
        <f>IF(Tabla1[[#This Row],[Descripción]]="","",_xlfn.XLOOKUP(Tabla1[[#This Row],[Descripción]],Tabla10[Descripción],Tabla10[Precio Unitario],0))</f>
        <v/>
      </c>
      <c r="O569" s="525" t="str">
        <f>IF(Tabla1[[#This Row],[Cantidad de Insumos]]="","",Tabla1[[#This Row],[Precio Unitario]]*Tabla1[[#This Row],[Cantidad de Insumos]])</f>
        <v/>
      </c>
      <c r="P569" s="510" t="str">
        <f>IF(Tabla1[[#This Row],[Descripción]]="","",_xlfn.XLOOKUP(Tabla1[[#This Row],[Descripción]],Tabla10[Descripción],Tabla10[CODIGO PRESUPUESTARIO],0))</f>
        <v/>
      </c>
      <c r="Q569" s="511"/>
      <c r="R569" s="511" t="str">
        <f>IF(Tabla1[[#This Row],[Insumos]]="","",_xlfn.XLOOKUP(Tabla1[[#This Row],[Insumos]],Tabla10[Insumo],Tabla10[InsumoAbrev],"",0))</f>
        <v/>
      </c>
    </row>
    <row r="570" spans="2:18" x14ac:dyDescent="0.25">
      <c r="B570" s="191" t="str">
        <f>IF('Formulario PPGR3'!$G570="","",CONCATENATE('Formulario PPGR3'!$C570,".",'Formulario PPGR3'!$D570,".",'Formulario PPGR3'!$E570,".",'Formulario PPGR3'!$F570))</f>
        <v/>
      </c>
      <c r="C570" s="191" t="str">
        <f>IF('Formulario PPGR3'!$G570="","",'Formulario PPGR1'!#REF!)</f>
        <v/>
      </c>
      <c r="D570" s="191" t="str">
        <f>IF('Formulario PPGR3'!$G570="","",'Formulario PPGR1'!#REF!)</f>
        <v/>
      </c>
      <c r="E570" s="191" t="str">
        <f>IF('Formulario PPGR3'!$G570="","",'Formulario PPGR1'!#REF!)</f>
        <v/>
      </c>
      <c r="F570" s="191" t="str">
        <f>IF('Formulario PPGR3'!$G570="","",'Formulario PPGR1'!#REF!)</f>
        <v/>
      </c>
      <c r="G570" s="238"/>
      <c r="H570" s="507" t="str" cm="1">
        <f t="array" ref="H570">IF(Tabla1[[#This Row],[Código_Actividad]]="","",_xlfn.XLOOKUP(Tabla1[[#This Row],[Código_Actividad]],CodigoActividad,Tabla2[Actividades Programables Presupuestables],"",0))</f>
        <v/>
      </c>
      <c r="I570" s="508" t="str">
        <f>IFERROR(VLOOKUP('Formulario PPGR3'!$G570,'Formulario PPGR2'!$H$19:$V$286,15,FALSE),"")</f>
        <v/>
      </c>
      <c r="J570" s="513"/>
      <c r="K570" s="512"/>
      <c r="L570" s="509" t="str">
        <f>IF(Tabla1[[#This Row],[Descripción]]="","",_xlfn.XLOOKUP(Tabla1[[#This Row],[Descripción]],Tabla10[Descripción],Tabla10[Unidad de Medida],"",0))</f>
        <v/>
      </c>
      <c r="M570" s="299"/>
      <c r="N570" s="525" t="str">
        <f>IF(Tabla1[[#This Row],[Descripción]]="","",_xlfn.XLOOKUP(Tabla1[[#This Row],[Descripción]],Tabla10[Descripción],Tabla10[Precio Unitario],0))</f>
        <v/>
      </c>
      <c r="O570" s="525" t="str">
        <f>IF(Tabla1[[#This Row],[Cantidad de Insumos]]="","",Tabla1[[#This Row],[Precio Unitario]]*Tabla1[[#This Row],[Cantidad de Insumos]])</f>
        <v/>
      </c>
      <c r="P570" s="510" t="str">
        <f>IF(Tabla1[[#This Row],[Descripción]]="","",_xlfn.XLOOKUP(Tabla1[[#This Row],[Descripción]],Tabla10[Descripción],Tabla10[CODIGO PRESUPUESTARIO],0))</f>
        <v/>
      </c>
      <c r="Q570" s="511"/>
      <c r="R570" s="511" t="str">
        <f>IF(Tabla1[[#This Row],[Insumos]]="","",_xlfn.XLOOKUP(Tabla1[[#This Row],[Insumos]],Tabla10[Insumo],Tabla10[InsumoAbrev],"",0))</f>
        <v/>
      </c>
    </row>
    <row r="571" spans="2:18" x14ac:dyDescent="0.25">
      <c r="B571" s="191" t="str">
        <f>IF('Formulario PPGR3'!$G571="","",CONCATENATE('Formulario PPGR3'!$C571,".",'Formulario PPGR3'!$D571,".",'Formulario PPGR3'!$E571,".",'Formulario PPGR3'!$F571))</f>
        <v/>
      </c>
      <c r="C571" s="191" t="str">
        <f>IF('Formulario PPGR3'!$G571="","",'Formulario PPGR1'!#REF!)</f>
        <v/>
      </c>
      <c r="D571" s="191" t="str">
        <f>IF('Formulario PPGR3'!$G571="","",'Formulario PPGR1'!#REF!)</f>
        <v/>
      </c>
      <c r="E571" s="191" t="str">
        <f>IF('Formulario PPGR3'!$G571="","",'Formulario PPGR1'!#REF!)</f>
        <v/>
      </c>
      <c r="F571" s="191" t="str">
        <f>IF('Formulario PPGR3'!$G571="","",'Formulario PPGR1'!#REF!)</f>
        <v/>
      </c>
      <c r="G571" s="238"/>
      <c r="H571" s="507" t="str" cm="1">
        <f t="array" ref="H571">IF(Tabla1[[#This Row],[Código_Actividad]]="","",_xlfn.XLOOKUP(Tabla1[[#This Row],[Código_Actividad]],CodigoActividad,Tabla2[Actividades Programables Presupuestables],"",0))</f>
        <v/>
      </c>
      <c r="I571" s="508" t="str">
        <f>IFERROR(VLOOKUP('Formulario PPGR3'!$G571,'Formulario PPGR2'!$H$19:$V$286,15,FALSE),"")</f>
        <v/>
      </c>
      <c r="J571" s="513"/>
      <c r="K571" s="512"/>
      <c r="L571" s="509" t="str">
        <f>IF(Tabla1[[#This Row],[Descripción]]="","",_xlfn.XLOOKUP(Tabla1[[#This Row],[Descripción]],Tabla10[Descripción],Tabla10[Unidad de Medida],"",0))</f>
        <v/>
      </c>
      <c r="M571" s="299"/>
      <c r="N571" s="525" t="str">
        <f>IF(Tabla1[[#This Row],[Descripción]]="","",_xlfn.XLOOKUP(Tabla1[[#This Row],[Descripción]],Tabla10[Descripción],Tabla10[Precio Unitario],0))</f>
        <v/>
      </c>
      <c r="O571" s="525" t="str">
        <f>IF(Tabla1[[#This Row],[Cantidad de Insumos]]="","",Tabla1[[#This Row],[Precio Unitario]]*Tabla1[[#This Row],[Cantidad de Insumos]])</f>
        <v/>
      </c>
      <c r="P571" s="510" t="str">
        <f>IF(Tabla1[[#This Row],[Descripción]]="","",_xlfn.XLOOKUP(Tabla1[[#This Row],[Descripción]],Tabla10[Descripción],Tabla10[CODIGO PRESUPUESTARIO],0))</f>
        <v/>
      </c>
      <c r="Q571" s="511"/>
      <c r="R571" s="511" t="str">
        <f>IF(Tabla1[[#This Row],[Insumos]]="","",_xlfn.XLOOKUP(Tabla1[[#This Row],[Insumos]],Tabla10[Insumo],Tabla10[InsumoAbrev],"",0))</f>
        <v/>
      </c>
    </row>
    <row r="572" spans="2:18" x14ac:dyDescent="0.25">
      <c r="B572" s="191" t="str">
        <f>IF('Formulario PPGR3'!$G572="","",CONCATENATE('Formulario PPGR3'!$C572,".",'Formulario PPGR3'!$D572,".",'Formulario PPGR3'!$E572,".",'Formulario PPGR3'!$F572))</f>
        <v/>
      </c>
      <c r="C572" s="191" t="str">
        <f>IF('Formulario PPGR3'!$G572="","",'Formulario PPGR1'!#REF!)</f>
        <v/>
      </c>
      <c r="D572" s="191" t="str">
        <f>IF('Formulario PPGR3'!$G572="","",'Formulario PPGR1'!#REF!)</f>
        <v/>
      </c>
      <c r="E572" s="191" t="str">
        <f>IF('Formulario PPGR3'!$G572="","",'Formulario PPGR1'!#REF!)</f>
        <v/>
      </c>
      <c r="F572" s="191" t="str">
        <f>IF('Formulario PPGR3'!$G572="","",'Formulario PPGR1'!#REF!)</f>
        <v/>
      </c>
      <c r="G572" s="238"/>
      <c r="H572" s="507" t="str" cm="1">
        <f t="array" ref="H572">IF(Tabla1[[#This Row],[Código_Actividad]]="","",_xlfn.XLOOKUP(Tabla1[[#This Row],[Código_Actividad]],CodigoActividad,Tabla2[Actividades Programables Presupuestables],"",0))</f>
        <v/>
      </c>
      <c r="I572" s="508" t="str">
        <f>IFERROR(VLOOKUP('Formulario PPGR3'!$G572,'Formulario PPGR2'!$H$19:$V$286,15,FALSE),"")</f>
        <v/>
      </c>
      <c r="J572" s="513"/>
      <c r="K572" s="512"/>
      <c r="L572" s="509" t="str">
        <f>IF(Tabla1[[#This Row],[Descripción]]="","",_xlfn.XLOOKUP(Tabla1[[#This Row],[Descripción]],Tabla10[Descripción],Tabla10[Unidad de Medida],"",0))</f>
        <v/>
      </c>
      <c r="M572" s="299"/>
      <c r="N572" s="525" t="str">
        <f>IF(Tabla1[[#This Row],[Descripción]]="","",_xlfn.XLOOKUP(Tabla1[[#This Row],[Descripción]],Tabla10[Descripción],Tabla10[Precio Unitario],0))</f>
        <v/>
      </c>
      <c r="O572" s="525" t="str">
        <f>IF(Tabla1[[#This Row],[Cantidad de Insumos]]="","",Tabla1[[#This Row],[Precio Unitario]]*Tabla1[[#This Row],[Cantidad de Insumos]])</f>
        <v/>
      </c>
      <c r="P572" s="510" t="str">
        <f>IF(Tabla1[[#This Row],[Descripción]]="","",_xlfn.XLOOKUP(Tabla1[[#This Row],[Descripción]],Tabla10[Descripción],Tabla10[CODIGO PRESUPUESTARIO],0))</f>
        <v/>
      </c>
      <c r="Q572" s="511"/>
      <c r="R572" s="511" t="str">
        <f>IF(Tabla1[[#This Row],[Insumos]]="","",_xlfn.XLOOKUP(Tabla1[[#This Row],[Insumos]],Tabla10[Insumo],Tabla10[InsumoAbrev],"",0))</f>
        <v/>
      </c>
    </row>
    <row r="573" spans="2:18" x14ac:dyDescent="0.25">
      <c r="B573" s="191" t="str">
        <f>IF('Formulario PPGR3'!$G573="","",CONCATENATE('Formulario PPGR3'!$C573,".",'Formulario PPGR3'!$D573,".",'Formulario PPGR3'!$E573,".",'Formulario PPGR3'!$F573))</f>
        <v/>
      </c>
      <c r="C573" s="191" t="str">
        <f>IF('Formulario PPGR3'!$G573="","",'Formulario PPGR1'!#REF!)</f>
        <v/>
      </c>
      <c r="D573" s="191" t="str">
        <f>IF('Formulario PPGR3'!$G573="","",'Formulario PPGR1'!#REF!)</f>
        <v/>
      </c>
      <c r="E573" s="191" t="str">
        <f>IF('Formulario PPGR3'!$G573="","",'Formulario PPGR1'!#REF!)</f>
        <v/>
      </c>
      <c r="F573" s="191" t="str">
        <f>IF('Formulario PPGR3'!$G573="","",'Formulario PPGR1'!#REF!)</f>
        <v/>
      </c>
      <c r="G573" s="238"/>
      <c r="H573" s="507" t="str" cm="1">
        <f t="array" ref="H573">IF(Tabla1[[#This Row],[Código_Actividad]]="","",_xlfn.XLOOKUP(Tabla1[[#This Row],[Código_Actividad]],CodigoActividad,Tabla2[Actividades Programables Presupuestables],"",0))</f>
        <v/>
      </c>
      <c r="I573" s="508" t="str">
        <f>IFERROR(VLOOKUP('Formulario PPGR3'!$G573,'Formulario PPGR2'!$H$19:$V$286,15,FALSE),"")</f>
        <v/>
      </c>
      <c r="J573" s="513"/>
      <c r="K573" s="512"/>
      <c r="L573" s="509" t="str">
        <f>IF(Tabla1[[#This Row],[Descripción]]="","",_xlfn.XLOOKUP(Tabla1[[#This Row],[Descripción]],Tabla10[Descripción],Tabla10[Unidad de Medida],"",0))</f>
        <v/>
      </c>
      <c r="M573" s="299"/>
      <c r="N573" s="525" t="str">
        <f>IF(Tabla1[[#This Row],[Descripción]]="","",_xlfn.XLOOKUP(Tabla1[[#This Row],[Descripción]],Tabla10[Descripción],Tabla10[Precio Unitario],0))</f>
        <v/>
      </c>
      <c r="O573" s="525" t="str">
        <f>IF(Tabla1[[#This Row],[Cantidad de Insumos]]="","",Tabla1[[#This Row],[Precio Unitario]]*Tabla1[[#This Row],[Cantidad de Insumos]])</f>
        <v/>
      </c>
      <c r="P573" s="510" t="str">
        <f>IF(Tabla1[[#This Row],[Descripción]]="","",_xlfn.XLOOKUP(Tabla1[[#This Row],[Descripción]],Tabla10[Descripción],Tabla10[CODIGO PRESUPUESTARIO],0))</f>
        <v/>
      </c>
      <c r="Q573" s="511"/>
      <c r="R573" s="511" t="str">
        <f>IF(Tabla1[[#This Row],[Insumos]]="","",_xlfn.XLOOKUP(Tabla1[[#This Row],[Insumos]],Tabla10[Insumo],Tabla10[InsumoAbrev],"",0))</f>
        <v/>
      </c>
    </row>
    <row r="574" spans="2:18" x14ac:dyDescent="0.25">
      <c r="B574" s="191" t="str">
        <f>IF('Formulario PPGR3'!$G574="","",CONCATENATE('Formulario PPGR3'!$C574,".",'Formulario PPGR3'!$D574,".",'Formulario PPGR3'!$E574,".",'Formulario PPGR3'!$F574))</f>
        <v/>
      </c>
      <c r="C574" s="191" t="str">
        <f>IF('Formulario PPGR3'!$G574="","",'Formulario PPGR1'!#REF!)</f>
        <v/>
      </c>
      <c r="D574" s="191" t="str">
        <f>IF('Formulario PPGR3'!$G574="","",'Formulario PPGR1'!#REF!)</f>
        <v/>
      </c>
      <c r="E574" s="191" t="str">
        <f>IF('Formulario PPGR3'!$G574="","",'Formulario PPGR1'!#REF!)</f>
        <v/>
      </c>
      <c r="F574" s="191" t="str">
        <f>IF('Formulario PPGR3'!$G574="","",'Formulario PPGR1'!#REF!)</f>
        <v/>
      </c>
      <c r="G574" s="238"/>
      <c r="H574" s="507" t="str" cm="1">
        <f t="array" ref="H574">IF(Tabla1[[#This Row],[Código_Actividad]]="","",_xlfn.XLOOKUP(Tabla1[[#This Row],[Código_Actividad]],CodigoActividad,Tabla2[Actividades Programables Presupuestables],"",0))</f>
        <v/>
      </c>
      <c r="I574" s="508" t="str">
        <f>IFERROR(VLOOKUP('Formulario PPGR3'!$G574,'Formulario PPGR2'!$H$19:$V$286,15,FALSE),"")</f>
        <v/>
      </c>
      <c r="J574" s="513"/>
      <c r="K574" s="512"/>
      <c r="L574" s="509" t="str">
        <f>IF(Tabla1[[#This Row],[Descripción]]="","",_xlfn.XLOOKUP(Tabla1[[#This Row],[Descripción]],Tabla10[Descripción],Tabla10[Unidad de Medida],"",0))</f>
        <v/>
      </c>
      <c r="M574" s="299"/>
      <c r="N574" s="525" t="str">
        <f>IF(Tabla1[[#This Row],[Descripción]]="","",_xlfn.XLOOKUP(Tabla1[[#This Row],[Descripción]],Tabla10[Descripción],Tabla10[Precio Unitario],0))</f>
        <v/>
      </c>
      <c r="O574" s="525" t="str">
        <f>IF(Tabla1[[#This Row],[Cantidad de Insumos]]="","",Tabla1[[#This Row],[Precio Unitario]]*Tabla1[[#This Row],[Cantidad de Insumos]])</f>
        <v/>
      </c>
      <c r="P574" s="510" t="str">
        <f>IF(Tabla1[[#This Row],[Descripción]]="","",_xlfn.XLOOKUP(Tabla1[[#This Row],[Descripción]],Tabla10[Descripción],Tabla10[CODIGO PRESUPUESTARIO],0))</f>
        <v/>
      </c>
      <c r="Q574" s="511"/>
      <c r="R574" s="511" t="str">
        <f>IF(Tabla1[[#This Row],[Insumos]]="","",_xlfn.XLOOKUP(Tabla1[[#This Row],[Insumos]],Tabla10[Insumo],Tabla10[InsumoAbrev],"",0))</f>
        <v/>
      </c>
    </row>
    <row r="575" spans="2:18" x14ac:dyDescent="0.25">
      <c r="B575" s="191" t="str">
        <f>IF('Formulario PPGR3'!$G575="","",CONCATENATE('Formulario PPGR3'!$C575,".",'Formulario PPGR3'!$D575,".",'Formulario PPGR3'!$E575,".",'Formulario PPGR3'!$F575))</f>
        <v/>
      </c>
      <c r="C575" s="191" t="str">
        <f>IF('Formulario PPGR3'!$G575="","",'Formulario PPGR1'!#REF!)</f>
        <v/>
      </c>
      <c r="D575" s="191" t="str">
        <f>IF('Formulario PPGR3'!$G575="","",'Formulario PPGR1'!#REF!)</f>
        <v/>
      </c>
      <c r="E575" s="191" t="str">
        <f>IF('Formulario PPGR3'!$G575="","",'Formulario PPGR1'!#REF!)</f>
        <v/>
      </c>
      <c r="F575" s="191" t="str">
        <f>IF('Formulario PPGR3'!$G575="","",'Formulario PPGR1'!#REF!)</f>
        <v/>
      </c>
      <c r="G575" s="238"/>
      <c r="H575" s="507" t="str" cm="1">
        <f t="array" ref="H575">IF(Tabla1[[#This Row],[Código_Actividad]]="","",_xlfn.XLOOKUP(Tabla1[[#This Row],[Código_Actividad]],CodigoActividad,Tabla2[Actividades Programables Presupuestables],"",0))</f>
        <v/>
      </c>
      <c r="I575" s="508" t="str">
        <f>IFERROR(VLOOKUP('Formulario PPGR3'!$G575,'Formulario PPGR2'!$H$19:$V$286,15,FALSE),"")</f>
        <v/>
      </c>
      <c r="J575" s="513"/>
      <c r="K575" s="512"/>
      <c r="L575" s="509" t="str">
        <f>IF(Tabla1[[#This Row],[Descripción]]="","",_xlfn.XLOOKUP(Tabla1[[#This Row],[Descripción]],Tabla10[Descripción],Tabla10[Unidad de Medida],"",0))</f>
        <v/>
      </c>
      <c r="M575" s="299"/>
      <c r="N575" s="525" t="str">
        <f>IF(Tabla1[[#This Row],[Descripción]]="","",_xlfn.XLOOKUP(Tabla1[[#This Row],[Descripción]],Tabla10[Descripción],Tabla10[Precio Unitario],0))</f>
        <v/>
      </c>
      <c r="O575" s="525" t="str">
        <f>IF(Tabla1[[#This Row],[Cantidad de Insumos]]="","",Tabla1[[#This Row],[Precio Unitario]]*Tabla1[[#This Row],[Cantidad de Insumos]])</f>
        <v/>
      </c>
      <c r="P575" s="510" t="str">
        <f>IF(Tabla1[[#This Row],[Descripción]]="","",_xlfn.XLOOKUP(Tabla1[[#This Row],[Descripción]],Tabla10[Descripción],Tabla10[CODIGO PRESUPUESTARIO],0))</f>
        <v/>
      </c>
      <c r="Q575" s="511"/>
      <c r="R575" s="511" t="str">
        <f>IF(Tabla1[[#This Row],[Insumos]]="","",_xlfn.XLOOKUP(Tabla1[[#This Row],[Insumos]],Tabla10[Insumo],Tabla10[InsumoAbrev],"",0))</f>
        <v/>
      </c>
    </row>
    <row r="576" spans="2:18" x14ac:dyDescent="0.25">
      <c r="B576" s="191" t="str">
        <f>IF('Formulario PPGR3'!$G576="","",CONCATENATE('Formulario PPGR3'!$C576,".",'Formulario PPGR3'!$D576,".",'Formulario PPGR3'!$E576,".",'Formulario PPGR3'!$F576))</f>
        <v/>
      </c>
      <c r="C576" s="191" t="str">
        <f>IF('Formulario PPGR3'!$G576="","",'Formulario PPGR1'!#REF!)</f>
        <v/>
      </c>
      <c r="D576" s="191" t="str">
        <f>IF('Formulario PPGR3'!$G576="","",'Formulario PPGR1'!#REF!)</f>
        <v/>
      </c>
      <c r="E576" s="191" t="str">
        <f>IF('Formulario PPGR3'!$G576="","",'Formulario PPGR1'!#REF!)</f>
        <v/>
      </c>
      <c r="F576" s="191" t="str">
        <f>IF('Formulario PPGR3'!$G576="","",'Formulario PPGR1'!#REF!)</f>
        <v/>
      </c>
      <c r="G576" s="238"/>
      <c r="H576" s="507" t="str" cm="1">
        <f t="array" ref="H576">IF(Tabla1[[#This Row],[Código_Actividad]]="","",_xlfn.XLOOKUP(Tabla1[[#This Row],[Código_Actividad]],CodigoActividad,Tabla2[Actividades Programables Presupuestables],"",0))</f>
        <v/>
      </c>
      <c r="I576" s="508" t="str">
        <f>IFERROR(VLOOKUP('Formulario PPGR3'!$G576,'Formulario PPGR2'!$H$19:$V$286,15,FALSE),"")</f>
        <v/>
      </c>
      <c r="J576" s="513"/>
      <c r="K576" s="512"/>
      <c r="L576" s="509" t="str">
        <f>IF(Tabla1[[#This Row],[Descripción]]="","",_xlfn.XLOOKUP(Tabla1[[#This Row],[Descripción]],Tabla10[Descripción],Tabla10[Unidad de Medida],"",0))</f>
        <v/>
      </c>
      <c r="M576" s="299"/>
      <c r="N576" s="525" t="str">
        <f>IF(Tabla1[[#This Row],[Descripción]]="","",_xlfn.XLOOKUP(Tabla1[[#This Row],[Descripción]],Tabla10[Descripción],Tabla10[Precio Unitario],0))</f>
        <v/>
      </c>
      <c r="O576" s="525" t="str">
        <f>IF(Tabla1[[#This Row],[Cantidad de Insumos]]="","",Tabla1[[#This Row],[Precio Unitario]]*Tabla1[[#This Row],[Cantidad de Insumos]])</f>
        <v/>
      </c>
      <c r="P576" s="510" t="str">
        <f>IF(Tabla1[[#This Row],[Descripción]]="","",_xlfn.XLOOKUP(Tabla1[[#This Row],[Descripción]],Tabla10[Descripción],Tabla10[CODIGO PRESUPUESTARIO],0))</f>
        <v/>
      </c>
      <c r="Q576" s="511"/>
      <c r="R576" s="511" t="str">
        <f>IF(Tabla1[[#This Row],[Insumos]]="","",_xlfn.XLOOKUP(Tabla1[[#This Row],[Insumos]],Tabla10[Insumo],Tabla10[InsumoAbrev],"",0))</f>
        <v/>
      </c>
    </row>
    <row r="577" spans="2:18" x14ac:dyDescent="0.25">
      <c r="B577" s="191" t="str">
        <f>IF('Formulario PPGR3'!$G577="","",CONCATENATE('Formulario PPGR3'!$C577,".",'Formulario PPGR3'!$D577,".",'Formulario PPGR3'!$E577,".",'Formulario PPGR3'!$F577))</f>
        <v/>
      </c>
      <c r="C577" s="191" t="str">
        <f>IF('Formulario PPGR3'!$G577="","",'Formulario PPGR1'!#REF!)</f>
        <v/>
      </c>
      <c r="D577" s="191" t="str">
        <f>IF('Formulario PPGR3'!$G577="","",'Formulario PPGR1'!#REF!)</f>
        <v/>
      </c>
      <c r="E577" s="191" t="str">
        <f>IF('Formulario PPGR3'!$G577="","",'Formulario PPGR1'!#REF!)</f>
        <v/>
      </c>
      <c r="F577" s="191" t="str">
        <f>IF('Formulario PPGR3'!$G577="","",'Formulario PPGR1'!#REF!)</f>
        <v/>
      </c>
      <c r="G577" s="238"/>
      <c r="H577" s="507" t="str" cm="1">
        <f t="array" ref="H577">IF(Tabla1[[#This Row],[Código_Actividad]]="","",_xlfn.XLOOKUP(Tabla1[[#This Row],[Código_Actividad]],CodigoActividad,Tabla2[Actividades Programables Presupuestables],"",0))</f>
        <v/>
      </c>
      <c r="I577" s="508" t="str">
        <f>IFERROR(VLOOKUP('Formulario PPGR3'!$G577,'Formulario PPGR2'!$H$19:$V$286,15,FALSE),"")</f>
        <v/>
      </c>
      <c r="J577" s="513"/>
      <c r="K577" s="512"/>
      <c r="L577" s="509" t="str">
        <f>IF(Tabla1[[#This Row],[Descripción]]="","",_xlfn.XLOOKUP(Tabla1[[#This Row],[Descripción]],Tabla10[Descripción],Tabla10[Unidad de Medida],"",0))</f>
        <v/>
      </c>
      <c r="M577" s="299"/>
      <c r="N577" s="525" t="str">
        <f>IF(Tabla1[[#This Row],[Descripción]]="","",_xlfn.XLOOKUP(Tabla1[[#This Row],[Descripción]],Tabla10[Descripción],Tabla10[Precio Unitario],0))</f>
        <v/>
      </c>
      <c r="O577" s="525" t="str">
        <f>IF(Tabla1[[#This Row],[Cantidad de Insumos]]="","",Tabla1[[#This Row],[Precio Unitario]]*Tabla1[[#This Row],[Cantidad de Insumos]])</f>
        <v/>
      </c>
      <c r="P577" s="510" t="str">
        <f>IF(Tabla1[[#This Row],[Descripción]]="","",_xlfn.XLOOKUP(Tabla1[[#This Row],[Descripción]],Tabla10[Descripción],Tabla10[CODIGO PRESUPUESTARIO],0))</f>
        <v/>
      </c>
      <c r="Q577" s="511"/>
      <c r="R577" s="511" t="str">
        <f>IF(Tabla1[[#This Row],[Insumos]]="","",_xlfn.XLOOKUP(Tabla1[[#This Row],[Insumos]],Tabla10[Insumo],Tabla10[InsumoAbrev],"",0))</f>
        <v/>
      </c>
    </row>
    <row r="578" spans="2:18" x14ac:dyDescent="0.25">
      <c r="B578" s="191" t="str">
        <f>IF('Formulario PPGR3'!$G578="","",CONCATENATE('Formulario PPGR3'!$C578,".",'Formulario PPGR3'!$D578,".",'Formulario PPGR3'!$E578,".",'Formulario PPGR3'!$F578))</f>
        <v/>
      </c>
      <c r="C578" s="191" t="str">
        <f>IF('Formulario PPGR3'!$G578="","",'Formulario PPGR1'!#REF!)</f>
        <v/>
      </c>
      <c r="D578" s="191" t="str">
        <f>IF('Formulario PPGR3'!$G578="","",'Formulario PPGR1'!#REF!)</f>
        <v/>
      </c>
      <c r="E578" s="191" t="str">
        <f>IF('Formulario PPGR3'!$G578="","",'Formulario PPGR1'!#REF!)</f>
        <v/>
      </c>
      <c r="F578" s="191" t="str">
        <f>IF('Formulario PPGR3'!$G578="","",'Formulario PPGR1'!#REF!)</f>
        <v/>
      </c>
      <c r="G578" s="238"/>
      <c r="H578" s="507" t="str" cm="1">
        <f t="array" ref="H578">IF(Tabla1[[#This Row],[Código_Actividad]]="","",_xlfn.XLOOKUP(Tabla1[[#This Row],[Código_Actividad]],CodigoActividad,Tabla2[Actividades Programables Presupuestables],"",0))</f>
        <v/>
      </c>
      <c r="I578" s="508" t="str">
        <f>IFERROR(VLOOKUP('Formulario PPGR3'!$G578,'Formulario PPGR2'!$H$19:$V$286,15,FALSE),"")</f>
        <v/>
      </c>
      <c r="J578" s="513"/>
      <c r="K578" s="512"/>
      <c r="L578" s="509" t="str">
        <f>IF(Tabla1[[#This Row],[Descripción]]="","",_xlfn.XLOOKUP(Tabla1[[#This Row],[Descripción]],Tabla10[Descripción],Tabla10[Unidad de Medida],"",0))</f>
        <v/>
      </c>
      <c r="M578" s="299"/>
      <c r="N578" s="525" t="str">
        <f>IF(Tabla1[[#This Row],[Descripción]]="","",_xlfn.XLOOKUP(Tabla1[[#This Row],[Descripción]],Tabla10[Descripción],Tabla10[Precio Unitario],0))</f>
        <v/>
      </c>
      <c r="O578" s="525" t="str">
        <f>IF(Tabla1[[#This Row],[Cantidad de Insumos]]="","",Tabla1[[#This Row],[Precio Unitario]]*Tabla1[[#This Row],[Cantidad de Insumos]])</f>
        <v/>
      </c>
      <c r="P578" s="510" t="str">
        <f>IF(Tabla1[[#This Row],[Descripción]]="","",_xlfn.XLOOKUP(Tabla1[[#This Row],[Descripción]],Tabla10[Descripción],Tabla10[CODIGO PRESUPUESTARIO],0))</f>
        <v/>
      </c>
      <c r="Q578" s="511"/>
      <c r="R578" s="511" t="str">
        <f>IF(Tabla1[[#This Row],[Insumos]]="","",_xlfn.XLOOKUP(Tabla1[[#This Row],[Insumos]],Tabla10[Insumo],Tabla10[InsumoAbrev],"",0))</f>
        <v/>
      </c>
    </row>
    <row r="579" spans="2:18" x14ac:dyDescent="0.25">
      <c r="B579" s="191" t="str">
        <f>IF('Formulario PPGR3'!$G579="","",CONCATENATE('Formulario PPGR3'!$C579,".",'Formulario PPGR3'!$D579,".",'Formulario PPGR3'!$E579,".",'Formulario PPGR3'!$F579))</f>
        <v/>
      </c>
      <c r="C579" s="191" t="str">
        <f>IF('Formulario PPGR3'!$G579="","",'Formulario PPGR1'!#REF!)</f>
        <v/>
      </c>
      <c r="D579" s="191" t="str">
        <f>IF('Formulario PPGR3'!$G579="","",'Formulario PPGR1'!#REF!)</f>
        <v/>
      </c>
      <c r="E579" s="191" t="str">
        <f>IF('Formulario PPGR3'!$G579="","",'Formulario PPGR1'!#REF!)</f>
        <v/>
      </c>
      <c r="F579" s="191" t="str">
        <f>IF('Formulario PPGR3'!$G579="","",'Formulario PPGR1'!#REF!)</f>
        <v/>
      </c>
      <c r="G579" s="238"/>
      <c r="H579" s="507" t="str" cm="1">
        <f t="array" ref="H579">IF(Tabla1[[#This Row],[Código_Actividad]]="","",_xlfn.XLOOKUP(Tabla1[[#This Row],[Código_Actividad]],CodigoActividad,Tabla2[Actividades Programables Presupuestables],"",0))</f>
        <v/>
      </c>
      <c r="I579" s="508" t="str">
        <f>IFERROR(VLOOKUP('Formulario PPGR3'!$G579,'Formulario PPGR2'!$H$19:$V$286,15,FALSE),"")</f>
        <v/>
      </c>
      <c r="J579" s="513"/>
      <c r="K579" s="512"/>
      <c r="L579" s="509" t="str">
        <f>IF(Tabla1[[#This Row],[Descripción]]="","",_xlfn.XLOOKUP(Tabla1[[#This Row],[Descripción]],Tabla10[Descripción],Tabla10[Unidad de Medida],"",0))</f>
        <v/>
      </c>
      <c r="M579" s="299"/>
      <c r="N579" s="525" t="str">
        <f>IF(Tabla1[[#This Row],[Descripción]]="","",_xlfn.XLOOKUP(Tabla1[[#This Row],[Descripción]],Tabla10[Descripción],Tabla10[Precio Unitario],0))</f>
        <v/>
      </c>
      <c r="O579" s="525" t="str">
        <f>IF(Tabla1[[#This Row],[Cantidad de Insumos]]="","",Tabla1[[#This Row],[Precio Unitario]]*Tabla1[[#This Row],[Cantidad de Insumos]])</f>
        <v/>
      </c>
      <c r="P579" s="510" t="str">
        <f>IF(Tabla1[[#This Row],[Descripción]]="","",_xlfn.XLOOKUP(Tabla1[[#This Row],[Descripción]],Tabla10[Descripción],Tabla10[CODIGO PRESUPUESTARIO],0))</f>
        <v/>
      </c>
      <c r="Q579" s="511"/>
      <c r="R579" s="511" t="str">
        <f>IF(Tabla1[[#This Row],[Insumos]]="","",_xlfn.XLOOKUP(Tabla1[[#This Row],[Insumos]],Tabla10[Insumo],Tabla10[InsumoAbrev],"",0))</f>
        <v/>
      </c>
    </row>
    <row r="580" spans="2:18" x14ac:dyDescent="0.25">
      <c r="B580" s="191" t="str">
        <f>IF('Formulario PPGR3'!$G580="","",CONCATENATE('Formulario PPGR3'!$C580,".",'Formulario PPGR3'!$D580,".",'Formulario PPGR3'!$E580,".",'Formulario PPGR3'!$F580))</f>
        <v/>
      </c>
      <c r="C580" s="191" t="str">
        <f>IF('Formulario PPGR3'!$G580="","",'Formulario PPGR1'!#REF!)</f>
        <v/>
      </c>
      <c r="D580" s="191" t="str">
        <f>IF('Formulario PPGR3'!$G580="","",'Formulario PPGR1'!#REF!)</f>
        <v/>
      </c>
      <c r="E580" s="191" t="str">
        <f>IF('Formulario PPGR3'!$G580="","",'Formulario PPGR1'!#REF!)</f>
        <v/>
      </c>
      <c r="F580" s="191" t="str">
        <f>IF('Formulario PPGR3'!$G580="","",'Formulario PPGR1'!#REF!)</f>
        <v/>
      </c>
      <c r="G580" s="238"/>
      <c r="H580" s="507" t="str" cm="1">
        <f t="array" ref="H580">IF(Tabla1[[#This Row],[Código_Actividad]]="","",_xlfn.XLOOKUP(Tabla1[[#This Row],[Código_Actividad]],CodigoActividad,Tabla2[Actividades Programables Presupuestables],"",0))</f>
        <v/>
      </c>
      <c r="I580" s="508" t="str">
        <f>IFERROR(VLOOKUP('Formulario PPGR3'!$G580,'Formulario PPGR2'!$H$19:$V$286,15,FALSE),"")</f>
        <v/>
      </c>
      <c r="J580" s="513"/>
      <c r="K580" s="512"/>
      <c r="L580" s="509" t="str">
        <f>IF(Tabla1[[#This Row],[Descripción]]="","",_xlfn.XLOOKUP(Tabla1[[#This Row],[Descripción]],Tabla10[Descripción],Tabla10[Unidad de Medida],"",0))</f>
        <v/>
      </c>
      <c r="M580" s="299"/>
      <c r="N580" s="525" t="str">
        <f>IF(Tabla1[[#This Row],[Descripción]]="","",_xlfn.XLOOKUP(Tabla1[[#This Row],[Descripción]],Tabla10[Descripción],Tabla10[Precio Unitario],0))</f>
        <v/>
      </c>
      <c r="O580" s="525" t="str">
        <f>IF(Tabla1[[#This Row],[Cantidad de Insumos]]="","",Tabla1[[#This Row],[Precio Unitario]]*Tabla1[[#This Row],[Cantidad de Insumos]])</f>
        <v/>
      </c>
      <c r="P580" s="510" t="str">
        <f>IF(Tabla1[[#This Row],[Descripción]]="","",_xlfn.XLOOKUP(Tabla1[[#This Row],[Descripción]],Tabla10[Descripción],Tabla10[CODIGO PRESUPUESTARIO],0))</f>
        <v/>
      </c>
      <c r="Q580" s="511"/>
      <c r="R580" s="511" t="str">
        <f>IF(Tabla1[[#This Row],[Insumos]]="","",_xlfn.XLOOKUP(Tabla1[[#This Row],[Insumos]],Tabla10[Insumo],Tabla10[InsumoAbrev],"",0))</f>
        <v/>
      </c>
    </row>
    <row r="581" spans="2:18" x14ac:dyDescent="0.25">
      <c r="B581" s="191" t="str">
        <f>IF('Formulario PPGR3'!$G581="","",CONCATENATE('Formulario PPGR3'!$C581,".",'Formulario PPGR3'!$D581,".",'Formulario PPGR3'!$E581,".",'Formulario PPGR3'!$F581))</f>
        <v/>
      </c>
      <c r="C581" s="191" t="str">
        <f>IF('Formulario PPGR3'!$G581="","",'Formulario PPGR1'!#REF!)</f>
        <v/>
      </c>
      <c r="D581" s="191" t="str">
        <f>IF('Formulario PPGR3'!$G581="","",'Formulario PPGR1'!#REF!)</f>
        <v/>
      </c>
      <c r="E581" s="191" t="str">
        <f>IF('Formulario PPGR3'!$G581="","",'Formulario PPGR1'!#REF!)</f>
        <v/>
      </c>
      <c r="F581" s="191" t="str">
        <f>IF('Formulario PPGR3'!$G581="","",'Formulario PPGR1'!#REF!)</f>
        <v/>
      </c>
      <c r="G581" s="238"/>
      <c r="H581" s="507" t="str" cm="1">
        <f t="array" ref="H581">IF(Tabla1[[#This Row],[Código_Actividad]]="","",_xlfn.XLOOKUP(Tabla1[[#This Row],[Código_Actividad]],CodigoActividad,Tabla2[Actividades Programables Presupuestables],"",0))</f>
        <v/>
      </c>
      <c r="I581" s="508" t="str">
        <f>IFERROR(VLOOKUP('Formulario PPGR3'!$G581,'Formulario PPGR2'!$H$19:$V$286,15,FALSE),"")</f>
        <v/>
      </c>
      <c r="J581" s="513"/>
      <c r="K581" s="512"/>
      <c r="L581" s="509" t="str">
        <f>IF(Tabla1[[#This Row],[Descripción]]="","",_xlfn.XLOOKUP(Tabla1[[#This Row],[Descripción]],Tabla10[Descripción],Tabla10[Unidad de Medida],"",0))</f>
        <v/>
      </c>
      <c r="M581" s="299"/>
      <c r="N581" s="525" t="str">
        <f>IF(Tabla1[[#This Row],[Descripción]]="","",_xlfn.XLOOKUP(Tabla1[[#This Row],[Descripción]],Tabla10[Descripción],Tabla10[Precio Unitario],0))</f>
        <v/>
      </c>
      <c r="O581" s="525" t="str">
        <f>IF(Tabla1[[#This Row],[Cantidad de Insumos]]="","",Tabla1[[#This Row],[Precio Unitario]]*Tabla1[[#This Row],[Cantidad de Insumos]])</f>
        <v/>
      </c>
      <c r="P581" s="510" t="str">
        <f>IF(Tabla1[[#This Row],[Descripción]]="","",_xlfn.XLOOKUP(Tabla1[[#This Row],[Descripción]],Tabla10[Descripción],Tabla10[CODIGO PRESUPUESTARIO],0))</f>
        <v/>
      </c>
      <c r="Q581" s="511"/>
      <c r="R581" s="511" t="str">
        <f>IF(Tabla1[[#This Row],[Insumos]]="","",_xlfn.XLOOKUP(Tabla1[[#This Row],[Insumos]],Tabla10[Insumo],Tabla10[InsumoAbrev],"",0))</f>
        <v/>
      </c>
    </row>
    <row r="582" spans="2:18" x14ac:dyDescent="0.25">
      <c r="B582" s="191" t="str">
        <f>IF('Formulario PPGR3'!$G582="","",CONCATENATE('Formulario PPGR3'!$C582,".",'Formulario PPGR3'!$D582,".",'Formulario PPGR3'!$E582,".",'Formulario PPGR3'!$F582))</f>
        <v/>
      </c>
      <c r="C582" s="191" t="str">
        <f>IF('Formulario PPGR3'!$G582="","",'Formulario PPGR1'!#REF!)</f>
        <v/>
      </c>
      <c r="D582" s="191" t="str">
        <f>IF('Formulario PPGR3'!$G582="","",'Formulario PPGR1'!#REF!)</f>
        <v/>
      </c>
      <c r="E582" s="191" t="str">
        <f>IF('Formulario PPGR3'!$G582="","",'Formulario PPGR1'!#REF!)</f>
        <v/>
      </c>
      <c r="F582" s="191" t="str">
        <f>IF('Formulario PPGR3'!$G582="","",'Formulario PPGR1'!#REF!)</f>
        <v/>
      </c>
      <c r="G582" s="238"/>
      <c r="H582" s="507" t="str" cm="1">
        <f t="array" ref="H582">IF(Tabla1[[#This Row],[Código_Actividad]]="","",_xlfn.XLOOKUP(Tabla1[[#This Row],[Código_Actividad]],CodigoActividad,Tabla2[Actividades Programables Presupuestables],"",0))</f>
        <v/>
      </c>
      <c r="I582" s="508" t="str">
        <f>IFERROR(VLOOKUP('Formulario PPGR3'!$G582,'Formulario PPGR2'!$H$19:$V$286,15,FALSE),"")</f>
        <v/>
      </c>
      <c r="J582" s="513"/>
      <c r="K582" s="512"/>
      <c r="L582" s="509" t="str">
        <f>IF(Tabla1[[#This Row],[Descripción]]="","",_xlfn.XLOOKUP(Tabla1[[#This Row],[Descripción]],Tabla10[Descripción],Tabla10[Unidad de Medida],"",0))</f>
        <v/>
      </c>
      <c r="M582" s="299"/>
      <c r="N582" s="525" t="str">
        <f>IF(Tabla1[[#This Row],[Descripción]]="","",_xlfn.XLOOKUP(Tabla1[[#This Row],[Descripción]],Tabla10[Descripción],Tabla10[Precio Unitario],0))</f>
        <v/>
      </c>
      <c r="O582" s="525" t="str">
        <f>IF(Tabla1[[#This Row],[Cantidad de Insumos]]="","",Tabla1[[#This Row],[Precio Unitario]]*Tabla1[[#This Row],[Cantidad de Insumos]])</f>
        <v/>
      </c>
      <c r="P582" s="510" t="str">
        <f>IF(Tabla1[[#This Row],[Descripción]]="","",_xlfn.XLOOKUP(Tabla1[[#This Row],[Descripción]],Tabla10[Descripción],Tabla10[CODIGO PRESUPUESTARIO],0))</f>
        <v/>
      </c>
      <c r="Q582" s="511"/>
      <c r="R582" s="511" t="str">
        <f>IF(Tabla1[[#This Row],[Insumos]]="","",_xlfn.XLOOKUP(Tabla1[[#This Row],[Insumos]],Tabla10[Insumo],Tabla10[InsumoAbrev],"",0))</f>
        <v/>
      </c>
    </row>
    <row r="583" spans="2:18" x14ac:dyDescent="0.25">
      <c r="B583" s="191" t="str">
        <f>IF('Formulario PPGR3'!$G583="","",CONCATENATE('Formulario PPGR3'!$C583,".",'Formulario PPGR3'!$D583,".",'Formulario PPGR3'!$E583,".",'Formulario PPGR3'!$F583))</f>
        <v/>
      </c>
      <c r="C583" s="191" t="str">
        <f>IF('Formulario PPGR3'!$G583="","",'Formulario PPGR1'!#REF!)</f>
        <v/>
      </c>
      <c r="D583" s="191" t="str">
        <f>IF('Formulario PPGR3'!$G583="","",'Formulario PPGR1'!#REF!)</f>
        <v/>
      </c>
      <c r="E583" s="191" t="str">
        <f>IF('Formulario PPGR3'!$G583="","",'Formulario PPGR1'!#REF!)</f>
        <v/>
      </c>
      <c r="F583" s="191" t="str">
        <f>IF('Formulario PPGR3'!$G583="","",'Formulario PPGR1'!#REF!)</f>
        <v/>
      </c>
      <c r="G583" s="238"/>
      <c r="H583" s="507" t="str" cm="1">
        <f t="array" ref="H583">IF(Tabla1[[#This Row],[Código_Actividad]]="","",_xlfn.XLOOKUP(Tabla1[[#This Row],[Código_Actividad]],CodigoActividad,Tabla2[Actividades Programables Presupuestables],"",0))</f>
        <v/>
      </c>
      <c r="I583" s="508" t="str">
        <f>IFERROR(VLOOKUP('Formulario PPGR3'!$G583,'Formulario PPGR2'!$H$19:$V$286,15,FALSE),"")</f>
        <v/>
      </c>
      <c r="J583" s="513"/>
      <c r="K583" s="512"/>
      <c r="L583" s="509" t="str">
        <f>IF(Tabla1[[#This Row],[Descripción]]="","",_xlfn.XLOOKUP(Tabla1[[#This Row],[Descripción]],Tabla10[Descripción],Tabla10[Unidad de Medida],"",0))</f>
        <v/>
      </c>
      <c r="M583" s="299"/>
      <c r="N583" s="525" t="str">
        <f>IF(Tabla1[[#This Row],[Descripción]]="","",_xlfn.XLOOKUP(Tabla1[[#This Row],[Descripción]],Tabla10[Descripción],Tabla10[Precio Unitario],0))</f>
        <v/>
      </c>
      <c r="O583" s="525" t="str">
        <f>IF(Tabla1[[#This Row],[Cantidad de Insumos]]="","",Tabla1[[#This Row],[Precio Unitario]]*Tabla1[[#This Row],[Cantidad de Insumos]])</f>
        <v/>
      </c>
      <c r="P583" s="510" t="str">
        <f>IF(Tabla1[[#This Row],[Descripción]]="","",_xlfn.XLOOKUP(Tabla1[[#This Row],[Descripción]],Tabla10[Descripción],Tabla10[CODIGO PRESUPUESTARIO],0))</f>
        <v/>
      </c>
      <c r="Q583" s="511"/>
      <c r="R583" s="511" t="str">
        <f>IF(Tabla1[[#This Row],[Insumos]]="","",_xlfn.XLOOKUP(Tabla1[[#This Row],[Insumos]],Tabla10[Insumo],Tabla10[InsumoAbrev],"",0))</f>
        <v/>
      </c>
    </row>
    <row r="584" spans="2:18" x14ac:dyDescent="0.25">
      <c r="B584" s="191" t="str">
        <f>IF('Formulario PPGR3'!$G584="","",CONCATENATE('Formulario PPGR3'!$C584,".",'Formulario PPGR3'!$D584,".",'Formulario PPGR3'!$E584,".",'Formulario PPGR3'!$F584))</f>
        <v/>
      </c>
      <c r="C584" s="191" t="str">
        <f>IF('Formulario PPGR3'!$G584="","",'Formulario PPGR1'!#REF!)</f>
        <v/>
      </c>
      <c r="D584" s="191" t="str">
        <f>IF('Formulario PPGR3'!$G584="","",'Formulario PPGR1'!#REF!)</f>
        <v/>
      </c>
      <c r="E584" s="191" t="str">
        <f>IF('Formulario PPGR3'!$G584="","",'Formulario PPGR1'!#REF!)</f>
        <v/>
      </c>
      <c r="F584" s="191" t="str">
        <f>IF('Formulario PPGR3'!$G584="","",'Formulario PPGR1'!#REF!)</f>
        <v/>
      </c>
      <c r="G584" s="238"/>
      <c r="H584" s="507" t="str" cm="1">
        <f t="array" ref="H584">IF(Tabla1[[#This Row],[Código_Actividad]]="","",_xlfn.XLOOKUP(Tabla1[[#This Row],[Código_Actividad]],CodigoActividad,Tabla2[Actividades Programables Presupuestables],"",0))</f>
        <v/>
      </c>
      <c r="I584" s="508" t="str">
        <f>IFERROR(VLOOKUP('Formulario PPGR3'!$G584,'Formulario PPGR2'!$H$19:$V$286,15,FALSE),"")</f>
        <v/>
      </c>
      <c r="J584" s="513"/>
      <c r="K584" s="512"/>
      <c r="L584" s="509" t="str">
        <f>IF(Tabla1[[#This Row],[Descripción]]="","",_xlfn.XLOOKUP(Tabla1[[#This Row],[Descripción]],Tabla10[Descripción],Tabla10[Unidad de Medida],"",0))</f>
        <v/>
      </c>
      <c r="M584" s="299"/>
      <c r="N584" s="525" t="str">
        <f>IF(Tabla1[[#This Row],[Descripción]]="","",_xlfn.XLOOKUP(Tabla1[[#This Row],[Descripción]],Tabla10[Descripción],Tabla10[Precio Unitario],0))</f>
        <v/>
      </c>
      <c r="O584" s="525" t="str">
        <f>IF(Tabla1[[#This Row],[Cantidad de Insumos]]="","",Tabla1[[#This Row],[Precio Unitario]]*Tabla1[[#This Row],[Cantidad de Insumos]])</f>
        <v/>
      </c>
      <c r="P584" s="510" t="str">
        <f>IF(Tabla1[[#This Row],[Descripción]]="","",_xlfn.XLOOKUP(Tabla1[[#This Row],[Descripción]],Tabla10[Descripción],Tabla10[CODIGO PRESUPUESTARIO],0))</f>
        <v/>
      </c>
      <c r="Q584" s="511"/>
      <c r="R584" s="511" t="str">
        <f>IF(Tabla1[[#This Row],[Insumos]]="","",_xlfn.XLOOKUP(Tabla1[[#This Row],[Insumos]],Tabla10[Insumo],Tabla10[InsumoAbrev],"",0))</f>
        <v/>
      </c>
    </row>
    <row r="585" spans="2:18" x14ac:dyDescent="0.25">
      <c r="B585" s="191" t="str">
        <f>IF('Formulario PPGR3'!$G585="","",CONCATENATE('Formulario PPGR3'!$C585,".",'Formulario PPGR3'!$D585,".",'Formulario PPGR3'!$E585,".",'Formulario PPGR3'!$F585))</f>
        <v/>
      </c>
      <c r="C585" s="191" t="str">
        <f>IF('Formulario PPGR3'!$G585="","",'Formulario PPGR1'!#REF!)</f>
        <v/>
      </c>
      <c r="D585" s="191" t="str">
        <f>IF('Formulario PPGR3'!$G585="","",'Formulario PPGR1'!#REF!)</f>
        <v/>
      </c>
      <c r="E585" s="191" t="str">
        <f>IF('Formulario PPGR3'!$G585="","",'Formulario PPGR1'!#REF!)</f>
        <v/>
      </c>
      <c r="F585" s="191" t="str">
        <f>IF('Formulario PPGR3'!$G585="","",'Formulario PPGR1'!#REF!)</f>
        <v/>
      </c>
      <c r="G585" s="238"/>
      <c r="H585" s="507" t="str" cm="1">
        <f t="array" ref="H585">IF(Tabla1[[#This Row],[Código_Actividad]]="","",_xlfn.XLOOKUP(Tabla1[[#This Row],[Código_Actividad]],CodigoActividad,Tabla2[Actividades Programables Presupuestables],"",0))</f>
        <v/>
      </c>
      <c r="I585" s="508" t="str">
        <f>IFERROR(VLOOKUP('Formulario PPGR3'!$G585,'Formulario PPGR2'!$H$19:$V$286,15,FALSE),"")</f>
        <v/>
      </c>
      <c r="J585" s="513"/>
      <c r="K585" s="512"/>
      <c r="L585" s="509" t="str">
        <f>IF(Tabla1[[#This Row],[Descripción]]="","",_xlfn.XLOOKUP(Tabla1[[#This Row],[Descripción]],Tabla10[Descripción],Tabla10[Unidad de Medida],"",0))</f>
        <v/>
      </c>
      <c r="M585" s="299"/>
      <c r="N585" s="525" t="str">
        <f>IF(Tabla1[[#This Row],[Descripción]]="","",_xlfn.XLOOKUP(Tabla1[[#This Row],[Descripción]],Tabla10[Descripción],Tabla10[Precio Unitario],0))</f>
        <v/>
      </c>
      <c r="O585" s="525" t="str">
        <f>IF(Tabla1[[#This Row],[Cantidad de Insumos]]="","",Tabla1[[#This Row],[Precio Unitario]]*Tabla1[[#This Row],[Cantidad de Insumos]])</f>
        <v/>
      </c>
      <c r="P585" s="510" t="str">
        <f>IF(Tabla1[[#This Row],[Descripción]]="","",_xlfn.XLOOKUP(Tabla1[[#This Row],[Descripción]],Tabla10[Descripción],Tabla10[CODIGO PRESUPUESTARIO],0))</f>
        <v/>
      </c>
      <c r="Q585" s="511"/>
      <c r="R585" s="511" t="str">
        <f>IF(Tabla1[[#This Row],[Insumos]]="","",_xlfn.XLOOKUP(Tabla1[[#This Row],[Insumos]],Tabla10[Insumo],Tabla10[InsumoAbrev],"",0))</f>
        <v/>
      </c>
    </row>
    <row r="586" spans="2:18" x14ac:dyDescent="0.25">
      <c r="B586" s="191" t="str">
        <f>IF('Formulario PPGR3'!$G586="","",CONCATENATE('Formulario PPGR3'!$C586,".",'Formulario PPGR3'!$D586,".",'Formulario PPGR3'!$E586,".",'Formulario PPGR3'!$F586))</f>
        <v/>
      </c>
      <c r="C586" s="191" t="str">
        <f>IF('Formulario PPGR3'!$G586="","",'Formulario PPGR1'!#REF!)</f>
        <v/>
      </c>
      <c r="D586" s="191" t="str">
        <f>IF('Formulario PPGR3'!$G586="","",'Formulario PPGR1'!#REF!)</f>
        <v/>
      </c>
      <c r="E586" s="191" t="str">
        <f>IF('Formulario PPGR3'!$G586="","",'Formulario PPGR1'!#REF!)</f>
        <v/>
      </c>
      <c r="F586" s="191" t="str">
        <f>IF('Formulario PPGR3'!$G586="","",'Formulario PPGR1'!#REF!)</f>
        <v/>
      </c>
      <c r="G586" s="238"/>
      <c r="H586" s="507" t="str" cm="1">
        <f t="array" ref="H586">IF(Tabla1[[#This Row],[Código_Actividad]]="","",_xlfn.XLOOKUP(Tabla1[[#This Row],[Código_Actividad]],CodigoActividad,Tabla2[Actividades Programables Presupuestables],"",0))</f>
        <v/>
      </c>
      <c r="I586" s="508" t="str">
        <f>IFERROR(VLOOKUP('Formulario PPGR3'!$G586,'Formulario PPGR2'!$H$19:$V$286,15,FALSE),"")</f>
        <v/>
      </c>
      <c r="J586" s="513"/>
      <c r="K586" s="512"/>
      <c r="L586" s="509" t="str">
        <f>IF(Tabla1[[#This Row],[Descripción]]="","",_xlfn.XLOOKUP(Tabla1[[#This Row],[Descripción]],Tabla10[Descripción],Tabla10[Unidad de Medida],"",0))</f>
        <v/>
      </c>
      <c r="M586" s="299"/>
      <c r="N586" s="525" t="str">
        <f>IF(Tabla1[[#This Row],[Descripción]]="","",_xlfn.XLOOKUP(Tabla1[[#This Row],[Descripción]],Tabla10[Descripción],Tabla10[Precio Unitario],0))</f>
        <v/>
      </c>
      <c r="O586" s="525" t="str">
        <f>IF(Tabla1[[#This Row],[Cantidad de Insumos]]="","",Tabla1[[#This Row],[Precio Unitario]]*Tabla1[[#This Row],[Cantidad de Insumos]])</f>
        <v/>
      </c>
      <c r="P586" s="510" t="str">
        <f>IF(Tabla1[[#This Row],[Descripción]]="","",_xlfn.XLOOKUP(Tabla1[[#This Row],[Descripción]],Tabla10[Descripción],Tabla10[CODIGO PRESUPUESTARIO],0))</f>
        <v/>
      </c>
      <c r="Q586" s="511"/>
      <c r="R586" s="511" t="str">
        <f>IF(Tabla1[[#This Row],[Insumos]]="","",_xlfn.XLOOKUP(Tabla1[[#This Row],[Insumos]],Tabla10[Insumo],Tabla10[InsumoAbrev],"",0))</f>
        <v/>
      </c>
    </row>
    <row r="587" spans="2:18" x14ac:dyDescent="0.25">
      <c r="B587" s="191" t="str">
        <f>IF('Formulario PPGR3'!$G587="","",CONCATENATE('Formulario PPGR3'!$C587,".",'Formulario PPGR3'!$D587,".",'Formulario PPGR3'!$E587,".",'Formulario PPGR3'!$F587))</f>
        <v/>
      </c>
      <c r="C587" s="191" t="str">
        <f>IF('Formulario PPGR3'!$G587="","",'Formulario PPGR1'!#REF!)</f>
        <v/>
      </c>
      <c r="D587" s="191" t="str">
        <f>IF('Formulario PPGR3'!$G587="","",'Formulario PPGR1'!#REF!)</f>
        <v/>
      </c>
      <c r="E587" s="191" t="str">
        <f>IF('Formulario PPGR3'!$G587="","",'Formulario PPGR1'!#REF!)</f>
        <v/>
      </c>
      <c r="F587" s="191" t="str">
        <f>IF('Formulario PPGR3'!$G587="","",'Formulario PPGR1'!#REF!)</f>
        <v/>
      </c>
      <c r="G587" s="238"/>
      <c r="H587" s="507" t="str" cm="1">
        <f t="array" ref="H587">IF(Tabla1[[#This Row],[Código_Actividad]]="","",_xlfn.XLOOKUP(Tabla1[[#This Row],[Código_Actividad]],CodigoActividad,Tabla2[Actividades Programables Presupuestables],"",0))</f>
        <v/>
      </c>
      <c r="I587" s="508" t="str">
        <f>IFERROR(VLOOKUP('Formulario PPGR3'!$G587,'Formulario PPGR2'!$H$19:$V$286,15,FALSE),"")</f>
        <v/>
      </c>
      <c r="J587" s="513"/>
      <c r="K587" s="512"/>
      <c r="L587" s="509" t="str">
        <f>IF(Tabla1[[#This Row],[Descripción]]="","",_xlfn.XLOOKUP(Tabla1[[#This Row],[Descripción]],Tabla10[Descripción],Tabla10[Unidad de Medida],"",0))</f>
        <v/>
      </c>
      <c r="M587" s="299"/>
      <c r="N587" s="525" t="str">
        <f>IF(Tabla1[[#This Row],[Descripción]]="","",_xlfn.XLOOKUP(Tabla1[[#This Row],[Descripción]],Tabla10[Descripción],Tabla10[Precio Unitario],0))</f>
        <v/>
      </c>
      <c r="O587" s="525" t="str">
        <f>IF(Tabla1[[#This Row],[Cantidad de Insumos]]="","",Tabla1[[#This Row],[Precio Unitario]]*Tabla1[[#This Row],[Cantidad de Insumos]])</f>
        <v/>
      </c>
      <c r="P587" s="510" t="str">
        <f>IF(Tabla1[[#This Row],[Descripción]]="","",_xlfn.XLOOKUP(Tabla1[[#This Row],[Descripción]],Tabla10[Descripción],Tabla10[CODIGO PRESUPUESTARIO],0))</f>
        <v/>
      </c>
      <c r="Q587" s="511"/>
      <c r="R587" s="511" t="str">
        <f>IF(Tabla1[[#This Row],[Insumos]]="","",_xlfn.XLOOKUP(Tabla1[[#This Row],[Insumos]],Tabla10[Insumo],Tabla10[InsumoAbrev],"",0))</f>
        <v/>
      </c>
    </row>
    <row r="588" spans="2:18" x14ac:dyDescent="0.25">
      <c r="B588" s="191" t="str">
        <f>IF('Formulario PPGR3'!$G588="","",CONCATENATE('Formulario PPGR3'!$C588,".",'Formulario PPGR3'!$D588,".",'Formulario PPGR3'!$E588,".",'Formulario PPGR3'!$F588))</f>
        <v/>
      </c>
      <c r="C588" s="191" t="str">
        <f>IF('Formulario PPGR3'!$G588="","",'Formulario PPGR1'!#REF!)</f>
        <v/>
      </c>
      <c r="D588" s="191" t="str">
        <f>IF('Formulario PPGR3'!$G588="","",'Formulario PPGR1'!#REF!)</f>
        <v/>
      </c>
      <c r="E588" s="191" t="str">
        <f>IF('Formulario PPGR3'!$G588="","",'Formulario PPGR1'!#REF!)</f>
        <v/>
      </c>
      <c r="F588" s="191" t="str">
        <f>IF('Formulario PPGR3'!$G588="","",'Formulario PPGR1'!#REF!)</f>
        <v/>
      </c>
      <c r="G588" s="238"/>
      <c r="H588" s="507" t="str" cm="1">
        <f t="array" ref="H588">IF(Tabla1[[#This Row],[Código_Actividad]]="","",_xlfn.XLOOKUP(Tabla1[[#This Row],[Código_Actividad]],CodigoActividad,Tabla2[Actividades Programables Presupuestables],"",0))</f>
        <v/>
      </c>
      <c r="I588" s="508" t="str">
        <f>IFERROR(VLOOKUP('Formulario PPGR3'!$G588,'Formulario PPGR2'!$H$19:$V$286,15,FALSE),"")</f>
        <v/>
      </c>
      <c r="J588" s="513"/>
      <c r="K588" s="512"/>
      <c r="L588" s="509" t="str">
        <f>IF(Tabla1[[#This Row],[Descripción]]="","",_xlfn.XLOOKUP(Tabla1[[#This Row],[Descripción]],Tabla10[Descripción],Tabla10[Unidad de Medida],"",0))</f>
        <v/>
      </c>
      <c r="M588" s="299"/>
      <c r="N588" s="525" t="str">
        <f>IF(Tabla1[[#This Row],[Descripción]]="","",_xlfn.XLOOKUP(Tabla1[[#This Row],[Descripción]],Tabla10[Descripción],Tabla10[Precio Unitario],0))</f>
        <v/>
      </c>
      <c r="O588" s="525" t="str">
        <f>IF(Tabla1[[#This Row],[Cantidad de Insumos]]="","",Tabla1[[#This Row],[Precio Unitario]]*Tabla1[[#This Row],[Cantidad de Insumos]])</f>
        <v/>
      </c>
      <c r="P588" s="510" t="str">
        <f>IF(Tabla1[[#This Row],[Descripción]]="","",_xlfn.XLOOKUP(Tabla1[[#This Row],[Descripción]],Tabla10[Descripción],Tabla10[CODIGO PRESUPUESTARIO],0))</f>
        <v/>
      </c>
      <c r="Q588" s="511"/>
      <c r="R588" s="511" t="str">
        <f>IF(Tabla1[[#This Row],[Insumos]]="","",_xlfn.XLOOKUP(Tabla1[[#This Row],[Insumos]],Tabla10[Insumo],Tabla10[InsumoAbrev],"",0))</f>
        <v/>
      </c>
    </row>
    <row r="589" spans="2:18" x14ac:dyDescent="0.25">
      <c r="B589" s="191" t="str">
        <f>IF('Formulario PPGR3'!$G589="","",CONCATENATE('Formulario PPGR3'!$C589,".",'Formulario PPGR3'!$D589,".",'Formulario PPGR3'!$E589,".",'Formulario PPGR3'!$F589))</f>
        <v/>
      </c>
      <c r="C589" s="191" t="str">
        <f>IF('Formulario PPGR3'!$G589="","",'Formulario PPGR1'!#REF!)</f>
        <v/>
      </c>
      <c r="D589" s="191" t="str">
        <f>IF('Formulario PPGR3'!$G589="","",'Formulario PPGR1'!#REF!)</f>
        <v/>
      </c>
      <c r="E589" s="191" t="str">
        <f>IF('Formulario PPGR3'!$G589="","",'Formulario PPGR1'!#REF!)</f>
        <v/>
      </c>
      <c r="F589" s="191" t="str">
        <f>IF('Formulario PPGR3'!$G589="","",'Formulario PPGR1'!#REF!)</f>
        <v/>
      </c>
      <c r="G589" s="238"/>
      <c r="H589" s="507" t="str" cm="1">
        <f t="array" ref="H589">IF(Tabla1[[#This Row],[Código_Actividad]]="","",_xlfn.XLOOKUP(Tabla1[[#This Row],[Código_Actividad]],CodigoActividad,Tabla2[Actividades Programables Presupuestables],"",0))</f>
        <v/>
      </c>
      <c r="I589" s="508" t="str">
        <f>IFERROR(VLOOKUP('Formulario PPGR3'!$G589,'Formulario PPGR2'!$H$19:$V$286,15,FALSE),"")</f>
        <v/>
      </c>
      <c r="J589" s="513"/>
      <c r="K589" s="512"/>
      <c r="L589" s="509" t="str">
        <f>IF(Tabla1[[#This Row],[Descripción]]="","",_xlfn.XLOOKUP(Tabla1[[#This Row],[Descripción]],Tabla10[Descripción],Tabla10[Unidad de Medida],"",0))</f>
        <v/>
      </c>
      <c r="M589" s="299"/>
      <c r="N589" s="525" t="str">
        <f>IF(Tabla1[[#This Row],[Descripción]]="","",_xlfn.XLOOKUP(Tabla1[[#This Row],[Descripción]],Tabla10[Descripción],Tabla10[Precio Unitario],0))</f>
        <v/>
      </c>
      <c r="O589" s="525" t="str">
        <f>IF(Tabla1[[#This Row],[Cantidad de Insumos]]="","",Tabla1[[#This Row],[Precio Unitario]]*Tabla1[[#This Row],[Cantidad de Insumos]])</f>
        <v/>
      </c>
      <c r="P589" s="510" t="str">
        <f>IF(Tabla1[[#This Row],[Descripción]]="","",_xlfn.XLOOKUP(Tabla1[[#This Row],[Descripción]],Tabla10[Descripción],Tabla10[CODIGO PRESUPUESTARIO],0))</f>
        <v/>
      </c>
      <c r="Q589" s="511"/>
      <c r="R589" s="511" t="str">
        <f>IF(Tabla1[[#This Row],[Insumos]]="","",_xlfn.XLOOKUP(Tabla1[[#This Row],[Insumos]],Tabla10[Insumo],Tabla10[InsumoAbrev],"",0))</f>
        <v/>
      </c>
    </row>
    <row r="590" spans="2:18" x14ac:dyDescent="0.25">
      <c r="B590" s="191" t="str">
        <f>IF('Formulario PPGR3'!$G590="","",CONCATENATE('Formulario PPGR3'!$C590,".",'Formulario PPGR3'!$D590,".",'Formulario PPGR3'!$E590,".",'Formulario PPGR3'!$F590))</f>
        <v/>
      </c>
      <c r="C590" s="191" t="str">
        <f>IF('Formulario PPGR3'!$G590="","",'Formulario PPGR1'!#REF!)</f>
        <v/>
      </c>
      <c r="D590" s="191" t="str">
        <f>IF('Formulario PPGR3'!$G590="","",'Formulario PPGR1'!#REF!)</f>
        <v/>
      </c>
      <c r="E590" s="191" t="str">
        <f>IF('Formulario PPGR3'!$G590="","",'Formulario PPGR1'!#REF!)</f>
        <v/>
      </c>
      <c r="F590" s="191" t="str">
        <f>IF('Formulario PPGR3'!$G590="","",'Formulario PPGR1'!#REF!)</f>
        <v/>
      </c>
      <c r="G590" s="238"/>
      <c r="H590" s="507" t="str" cm="1">
        <f t="array" ref="H590">IF(Tabla1[[#This Row],[Código_Actividad]]="","",_xlfn.XLOOKUP(Tabla1[[#This Row],[Código_Actividad]],CodigoActividad,Tabla2[Actividades Programables Presupuestables],"",0))</f>
        <v/>
      </c>
      <c r="I590" s="508" t="str">
        <f>IFERROR(VLOOKUP('Formulario PPGR3'!$G590,'Formulario PPGR2'!$H$19:$V$286,15,FALSE),"")</f>
        <v/>
      </c>
      <c r="J590" s="513"/>
      <c r="K590" s="512"/>
      <c r="L590" s="509" t="str">
        <f>IF(Tabla1[[#This Row],[Descripción]]="","",_xlfn.XLOOKUP(Tabla1[[#This Row],[Descripción]],Tabla10[Descripción],Tabla10[Unidad de Medida],"",0))</f>
        <v/>
      </c>
      <c r="M590" s="299"/>
      <c r="N590" s="525" t="str">
        <f>IF(Tabla1[[#This Row],[Descripción]]="","",_xlfn.XLOOKUP(Tabla1[[#This Row],[Descripción]],Tabla10[Descripción],Tabla10[Precio Unitario],0))</f>
        <v/>
      </c>
      <c r="O590" s="525" t="str">
        <f>IF(Tabla1[[#This Row],[Cantidad de Insumos]]="","",Tabla1[[#This Row],[Precio Unitario]]*Tabla1[[#This Row],[Cantidad de Insumos]])</f>
        <v/>
      </c>
      <c r="P590" s="510" t="str">
        <f>IF(Tabla1[[#This Row],[Descripción]]="","",_xlfn.XLOOKUP(Tabla1[[#This Row],[Descripción]],Tabla10[Descripción],Tabla10[CODIGO PRESUPUESTARIO],0))</f>
        <v/>
      </c>
      <c r="Q590" s="511"/>
      <c r="R590" s="511" t="str">
        <f>IF(Tabla1[[#This Row],[Insumos]]="","",_xlfn.XLOOKUP(Tabla1[[#This Row],[Insumos]],Tabla10[Insumo],Tabla10[InsumoAbrev],"",0))</f>
        <v/>
      </c>
    </row>
    <row r="591" spans="2:18" x14ac:dyDescent="0.25">
      <c r="B591" s="191" t="str">
        <f>IF('Formulario PPGR3'!$G591="","",CONCATENATE('Formulario PPGR3'!$C591,".",'Formulario PPGR3'!$D591,".",'Formulario PPGR3'!$E591,".",'Formulario PPGR3'!$F591))</f>
        <v/>
      </c>
      <c r="C591" s="191" t="str">
        <f>IF('Formulario PPGR3'!$G591="","",'Formulario PPGR1'!#REF!)</f>
        <v/>
      </c>
      <c r="D591" s="191" t="str">
        <f>IF('Formulario PPGR3'!$G591="","",'Formulario PPGR1'!#REF!)</f>
        <v/>
      </c>
      <c r="E591" s="191" t="str">
        <f>IF('Formulario PPGR3'!$G591="","",'Formulario PPGR1'!#REF!)</f>
        <v/>
      </c>
      <c r="F591" s="191" t="str">
        <f>IF('Formulario PPGR3'!$G591="","",'Formulario PPGR1'!#REF!)</f>
        <v/>
      </c>
      <c r="G591" s="238"/>
      <c r="H591" s="507" t="str" cm="1">
        <f t="array" ref="H591">IF(Tabla1[[#This Row],[Código_Actividad]]="","",_xlfn.XLOOKUP(Tabla1[[#This Row],[Código_Actividad]],CodigoActividad,Tabla2[Actividades Programables Presupuestables],"",0))</f>
        <v/>
      </c>
      <c r="I591" s="508" t="str">
        <f>IFERROR(VLOOKUP('Formulario PPGR3'!$G591,'Formulario PPGR2'!$H$19:$V$286,15,FALSE),"")</f>
        <v/>
      </c>
      <c r="J591" s="513"/>
      <c r="K591" s="512"/>
      <c r="L591" s="509" t="str">
        <f>IF(Tabla1[[#This Row],[Descripción]]="","",_xlfn.XLOOKUP(Tabla1[[#This Row],[Descripción]],Tabla10[Descripción],Tabla10[Unidad de Medida],"",0))</f>
        <v/>
      </c>
      <c r="M591" s="299"/>
      <c r="N591" s="525" t="str">
        <f>IF(Tabla1[[#This Row],[Descripción]]="","",_xlfn.XLOOKUP(Tabla1[[#This Row],[Descripción]],Tabla10[Descripción],Tabla10[Precio Unitario],0))</f>
        <v/>
      </c>
      <c r="O591" s="525" t="str">
        <f>IF(Tabla1[[#This Row],[Cantidad de Insumos]]="","",Tabla1[[#This Row],[Precio Unitario]]*Tabla1[[#This Row],[Cantidad de Insumos]])</f>
        <v/>
      </c>
      <c r="P591" s="510" t="str">
        <f>IF(Tabla1[[#This Row],[Descripción]]="","",_xlfn.XLOOKUP(Tabla1[[#This Row],[Descripción]],Tabla10[Descripción],Tabla10[CODIGO PRESUPUESTARIO],0))</f>
        <v/>
      </c>
      <c r="Q591" s="511"/>
      <c r="R591" s="511" t="str">
        <f>IF(Tabla1[[#This Row],[Insumos]]="","",_xlfn.XLOOKUP(Tabla1[[#This Row],[Insumos]],Tabla10[Insumo],Tabla10[InsumoAbrev],"",0))</f>
        <v/>
      </c>
    </row>
    <row r="592" spans="2:18" x14ac:dyDescent="0.25">
      <c r="B592" s="191" t="str">
        <f>IF('Formulario PPGR3'!$G592="","",CONCATENATE('Formulario PPGR3'!$C592,".",'Formulario PPGR3'!$D592,".",'Formulario PPGR3'!$E592,".",'Formulario PPGR3'!$F592))</f>
        <v/>
      </c>
      <c r="C592" s="191" t="str">
        <f>IF('Formulario PPGR3'!$G592="","",'Formulario PPGR1'!#REF!)</f>
        <v/>
      </c>
      <c r="D592" s="191" t="str">
        <f>IF('Formulario PPGR3'!$G592="","",'Formulario PPGR1'!#REF!)</f>
        <v/>
      </c>
      <c r="E592" s="191" t="str">
        <f>IF('Formulario PPGR3'!$G592="","",'Formulario PPGR1'!#REF!)</f>
        <v/>
      </c>
      <c r="F592" s="191" t="str">
        <f>IF('Formulario PPGR3'!$G592="","",'Formulario PPGR1'!#REF!)</f>
        <v/>
      </c>
      <c r="G592" s="238"/>
      <c r="H592" s="507" t="str" cm="1">
        <f t="array" ref="H592">IF(Tabla1[[#This Row],[Código_Actividad]]="","",_xlfn.XLOOKUP(Tabla1[[#This Row],[Código_Actividad]],CodigoActividad,Tabla2[Actividades Programables Presupuestables],"",0))</f>
        <v/>
      </c>
      <c r="I592" s="508" t="str">
        <f>IFERROR(VLOOKUP('Formulario PPGR3'!$G592,'Formulario PPGR2'!$H$19:$V$286,15,FALSE),"")</f>
        <v/>
      </c>
      <c r="J592" s="513"/>
      <c r="K592" s="512"/>
      <c r="L592" s="509" t="str">
        <f>IF(Tabla1[[#This Row],[Descripción]]="","",_xlfn.XLOOKUP(Tabla1[[#This Row],[Descripción]],Tabla10[Descripción],Tabla10[Unidad de Medida],"",0))</f>
        <v/>
      </c>
      <c r="M592" s="299"/>
      <c r="N592" s="525" t="str">
        <f>IF(Tabla1[[#This Row],[Descripción]]="","",_xlfn.XLOOKUP(Tabla1[[#This Row],[Descripción]],Tabla10[Descripción],Tabla10[Precio Unitario],0))</f>
        <v/>
      </c>
      <c r="O592" s="525" t="str">
        <f>IF(Tabla1[[#This Row],[Cantidad de Insumos]]="","",Tabla1[[#This Row],[Precio Unitario]]*Tabla1[[#This Row],[Cantidad de Insumos]])</f>
        <v/>
      </c>
      <c r="P592" s="510" t="str">
        <f>IF(Tabla1[[#This Row],[Descripción]]="","",_xlfn.XLOOKUP(Tabla1[[#This Row],[Descripción]],Tabla10[Descripción],Tabla10[CODIGO PRESUPUESTARIO],0))</f>
        <v/>
      </c>
      <c r="Q592" s="511"/>
      <c r="R592" s="511" t="str">
        <f>IF(Tabla1[[#This Row],[Insumos]]="","",_xlfn.XLOOKUP(Tabla1[[#This Row],[Insumos]],Tabla10[Insumo],Tabla10[InsumoAbrev],"",0))</f>
        <v/>
      </c>
    </row>
    <row r="593" spans="2:18" x14ac:dyDescent="0.25">
      <c r="B593" s="191" t="str">
        <f>IF('Formulario PPGR3'!$G593="","",CONCATENATE('Formulario PPGR3'!$C593,".",'Formulario PPGR3'!$D593,".",'Formulario PPGR3'!$E593,".",'Formulario PPGR3'!$F593))</f>
        <v/>
      </c>
      <c r="C593" s="191" t="str">
        <f>IF('Formulario PPGR3'!$G593="","",'Formulario PPGR1'!#REF!)</f>
        <v/>
      </c>
      <c r="D593" s="191" t="str">
        <f>IF('Formulario PPGR3'!$G593="","",'Formulario PPGR1'!#REF!)</f>
        <v/>
      </c>
      <c r="E593" s="191" t="str">
        <f>IF('Formulario PPGR3'!$G593="","",'Formulario PPGR1'!#REF!)</f>
        <v/>
      </c>
      <c r="F593" s="191" t="str">
        <f>IF('Formulario PPGR3'!$G593="","",'Formulario PPGR1'!#REF!)</f>
        <v/>
      </c>
      <c r="G593" s="238"/>
      <c r="H593" s="507" t="str" cm="1">
        <f t="array" ref="H593">IF(Tabla1[[#This Row],[Código_Actividad]]="","",_xlfn.XLOOKUP(Tabla1[[#This Row],[Código_Actividad]],CodigoActividad,Tabla2[Actividades Programables Presupuestables],"",0))</f>
        <v/>
      </c>
      <c r="I593" s="508" t="str">
        <f>IFERROR(VLOOKUP('Formulario PPGR3'!$G593,'Formulario PPGR2'!$H$19:$V$286,15,FALSE),"")</f>
        <v/>
      </c>
      <c r="J593" s="513"/>
      <c r="K593" s="512"/>
      <c r="L593" s="509" t="str">
        <f>IF(Tabla1[[#This Row],[Descripción]]="","",_xlfn.XLOOKUP(Tabla1[[#This Row],[Descripción]],Tabla10[Descripción],Tabla10[Unidad de Medida],"",0))</f>
        <v/>
      </c>
      <c r="M593" s="299"/>
      <c r="N593" s="525" t="str">
        <f>IF(Tabla1[[#This Row],[Descripción]]="","",_xlfn.XLOOKUP(Tabla1[[#This Row],[Descripción]],Tabla10[Descripción],Tabla10[Precio Unitario],0))</f>
        <v/>
      </c>
      <c r="O593" s="525" t="str">
        <f>IF(Tabla1[[#This Row],[Cantidad de Insumos]]="","",Tabla1[[#This Row],[Precio Unitario]]*Tabla1[[#This Row],[Cantidad de Insumos]])</f>
        <v/>
      </c>
      <c r="P593" s="510" t="str">
        <f>IF(Tabla1[[#This Row],[Descripción]]="","",_xlfn.XLOOKUP(Tabla1[[#This Row],[Descripción]],Tabla10[Descripción],Tabla10[CODIGO PRESUPUESTARIO],0))</f>
        <v/>
      </c>
      <c r="Q593" s="511"/>
      <c r="R593" s="511" t="str">
        <f>IF(Tabla1[[#This Row],[Insumos]]="","",_xlfn.XLOOKUP(Tabla1[[#This Row],[Insumos]],Tabla10[Insumo],Tabla10[InsumoAbrev],"",0))</f>
        <v/>
      </c>
    </row>
    <row r="594" spans="2:18" x14ac:dyDescent="0.25">
      <c r="B594" s="191" t="str">
        <f>IF('Formulario PPGR3'!$G594="","",CONCATENATE('Formulario PPGR3'!$C594,".",'Formulario PPGR3'!$D594,".",'Formulario PPGR3'!$E594,".",'Formulario PPGR3'!$F594))</f>
        <v/>
      </c>
      <c r="C594" s="191" t="str">
        <f>IF('Formulario PPGR3'!$G594="","",'Formulario PPGR1'!#REF!)</f>
        <v/>
      </c>
      <c r="D594" s="191" t="str">
        <f>IF('Formulario PPGR3'!$G594="","",'Formulario PPGR1'!#REF!)</f>
        <v/>
      </c>
      <c r="E594" s="191" t="str">
        <f>IF('Formulario PPGR3'!$G594="","",'Formulario PPGR1'!#REF!)</f>
        <v/>
      </c>
      <c r="F594" s="191" t="str">
        <f>IF('Formulario PPGR3'!$G594="","",'Formulario PPGR1'!#REF!)</f>
        <v/>
      </c>
      <c r="G594" s="238"/>
      <c r="H594" s="507" t="str" cm="1">
        <f t="array" ref="H594">IF(Tabla1[[#This Row],[Código_Actividad]]="","",_xlfn.XLOOKUP(Tabla1[[#This Row],[Código_Actividad]],CodigoActividad,Tabla2[Actividades Programables Presupuestables],"",0))</f>
        <v/>
      </c>
      <c r="I594" s="508" t="str">
        <f>IFERROR(VLOOKUP('Formulario PPGR3'!$G594,'Formulario PPGR2'!$H$19:$V$286,15,FALSE),"")</f>
        <v/>
      </c>
      <c r="J594" s="513"/>
      <c r="K594" s="512"/>
      <c r="L594" s="509" t="str">
        <f>IF(Tabla1[[#This Row],[Descripción]]="","",_xlfn.XLOOKUP(Tabla1[[#This Row],[Descripción]],Tabla10[Descripción],Tabla10[Unidad de Medida],"",0))</f>
        <v/>
      </c>
      <c r="M594" s="299"/>
      <c r="N594" s="525" t="str">
        <f>IF(Tabla1[[#This Row],[Descripción]]="","",_xlfn.XLOOKUP(Tabla1[[#This Row],[Descripción]],Tabla10[Descripción],Tabla10[Precio Unitario],0))</f>
        <v/>
      </c>
      <c r="O594" s="525" t="str">
        <f>IF(Tabla1[[#This Row],[Cantidad de Insumos]]="","",Tabla1[[#This Row],[Precio Unitario]]*Tabla1[[#This Row],[Cantidad de Insumos]])</f>
        <v/>
      </c>
      <c r="P594" s="510" t="str">
        <f>IF(Tabla1[[#This Row],[Descripción]]="","",_xlfn.XLOOKUP(Tabla1[[#This Row],[Descripción]],Tabla10[Descripción],Tabla10[CODIGO PRESUPUESTARIO],0))</f>
        <v/>
      </c>
      <c r="Q594" s="511"/>
      <c r="R594" s="511" t="str">
        <f>IF(Tabla1[[#This Row],[Insumos]]="","",_xlfn.XLOOKUP(Tabla1[[#This Row],[Insumos]],Tabla10[Insumo],Tabla10[InsumoAbrev],"",0))</f>
        <v/>
      </c>
    </row>
    <row r="595" spans="2:18" x14ac:dyDescent="0.25">
      <c r="B595" s="191" t="str">
        <f>IF('Formulario PPGR3'!$G595="","",CONCATENATE('Formulario PPGR3'!$C595,".",'Formulario PPGR3'!$D595,".",'Formulario PPGR3'!$E595,".",'Formulario PPGR3'!$F595))</f>
        <v/>
      </c>
      <c r="C595" s="191" t="str">
        <f>IF('Formulario PPGR3'!$G595="","",'Formulario PPGR1'!#REF!)</f>
        <v/>
      </c>
      <c r="D595" s="191" t="str">
        <f>IF('Formulario PPGR3'!$G595="","",'Formulario PPGR1'!#REF!)</f>
        <v/>
      </c>
      <c r="E595" s="191" t="str">
        <f>IF('Formulario PPGR3'!$G595="","",'Formulario PPGR1'!#REF!)</f>
        <v/>
      </c>
      <c r="F595" s="191" t="str">
        <f>IF('Formulario PPGR3'!$G595="","",'Formulario PPGR1'!#REF!)</f>
        <v/>
      </c>
      <c r="G595" s="238"/>
      <c r="H595" s="507" t="str" cm="1">
        <f t="array" ref="H595">IF(Tabla1[[#This Row],[Código_Actividad]]="","",_xlfn.XLOOKUP(Tabla1[[#This Row],[Código_Actividad]],CodigoActividad,Tabla2[Actividades Programables Presupuestables],"",0))</f>
        <v/>
      </c>
      <c r="I595" s="508" t="str">
        <f>IFERROR(VLOOKUP('Formulario PPGR3'!$G595,'Formulario PPGR2'!$H$19:$V$286,15,FALSE),"")</f>
        <v/>
      </c>
      <c r="J595" s="513"/>
      <c r="K595" s="512"/>
      <c r="L595" s="509" t="str">
        <f>IF(Tabla1[[#This Row],[Descripción]]="","",_xlfn.XLOOKUP(Tabla1[[#This Row],[Descripción]],Tabla10[Descripción],Tabla10[Unidad de Medida],"",0))</f>
        <v/>
      </c>
      <c r="M595" s="299"/>
      <c r="N595" s="525" t="str">
        <f>IF(Tabla1[[#This Row],[Descripción]]="","",_xlfn.XLOOKUP(Tabla1[[#This Row],[Descripción]],Tabla10[Descripción],Tabla10[Precio Unitario],0))</f>
        <v/>
      </c>
      <c r="O595" s="525" t="str">
        <f>IF(Tabla1[[#This Row],[Cantidad de Insumos]]="","",Tabla1[[#This Row],[Precio Unitario]]*Tabla1[[#This Row],[Cantidad de Insumos]])</f>
        <v/>
      </c>
      <c r="P595" s="510" t="str">
        <f>IF(Tabla1[[#This Row],[Descripción]]="","",_xlfn.XLOOKUP(Tabla1[[#This Row],[Descripción]],Tabla10[Descripción],Tabla10[CODIGO PRESUPUESTARIO],0))</f>
        <v/>
      </c>
      <c r="Q595" s="511"/>
      <c r="R595" s="511" t="str">
        <f>IF(Tabla1[[#This Row],[Insumos]]="","",_xlfn.XLOOKUP(Tabla1[[#This Row],[Insumos]],Tabla10[Insumo],Tabla10[InsumoAbrev],"",0))</f>
        <v/>
      </c>
    </row>
    <row r="596" spans="2:18" x14ac:dyDescent="0.25">
      <c r="B596" s="191" t="str">
        <f>IF('Formulario PPGR3'!$G596="","",CONCATENATE('Formulario PPGR3'!$C596,".",'Formulario PPGR3'!$D596,".",'Formulario PPGR3'!$E596,".",'Formulario PPGR3'!$F596))</f>
        <v/>
      </c>
      <c r="C596" s="191" t="str">
        <f>IF('Formulario PPGR3'!$G596="","",'Formulario PPGR1'!#REF!)</f>
        <v/>
      </c>
      <c r="D596" s="191" t="str">
        <f>IF('Formulario PPGR3'!$G596="","",'Formulario PPGR1'!#REF!)</f>
        <v/>
      </c>
      <c r="E596" s="191" t="str">
        <f>IF('Formulario PPGR3'!$G596="","",'Formulario PPGR1'!#REF!)</f>
        <v/>
      </c>
      <c r="F596" s="191" t="str">
        <f>IF('Formulario PPGR3'!$G596="","",'Formulario PPGR1'!#REF!)</f>
        <v/>
      </c>
      <c r="G596" s="238"/>
      <c r="H596" s="507" t="str" cm="1">
        <f t="array" ref="H596">IF(Tabla1[[#This Row],[Código_Actividad]]="","",_xlfn.XLOOKUP(Tabla1[[#This Row],[Código_Actividad]],CodigoActividad,Tabla2[Actividades Programables Presupuestables],"",0))</f>
        <v/>
      </c>
      <c r="I596" s="508" t="str">
        <f>IFERROR(VLOOKUP('Formulario PPGR3'!$G596,'Formulario PPGR2'!$H$19:$V$286,15,FALSE),"")</f>
        <v/>
      </c>
      <c r="J596" s="513"/>
      <c r="K596" s="512"/>
      <c r="L596" s="509" t="str">
        <f>IF(Tabla1[[#This Row],[Descripción]]="","",_xlfn.XLOOKUP(Tabla1[[#This Row],[Descripción]],Tabla10[Descripción],Tabla10[Unidad de Medida],"",0))</f>
        <v/>
      </c>
      <c r="M596" s="299"/>
      <c r="N596" s="525" t="str">
        <f>IF(Tabla1[[#This Row],[Descripción]]="","",_xlfn.XLOOKUP(Tabla1[[#This Row],[Descripción]],Tabla10[Descripción],Tabla10[Precio Unitario],0))</f>
        <v/>
      </c>
      <c r="O596" s="525" t="str">
        <f>IF(Tabla1[[#This Row],[Cantidad de Insumos]]="","",Tabla1[[#This Row],[Precio Unitario]]*Tabla1[[#This Row],[Cantidad de Insumos]])</f>
        <v/>
      </c>
      <c r="P596" s="510" t="str">
        <f>IF(Tabla1[[#This Row],[Descripción]]="","",_xlfn.XLOOKUP(Tabla1[[#This Row],[Descripción]],Tabla10[Descripción],Tabla10[CODIGO PRESUPUESTARIO],0))</f>
        <v/>
      </c>
      <c r="Q596" s="511"/>
      <c r="R596" s="511" t="str">
        <f>IF(Tabla1[[#This Row],[Insumos]]="","",_xlfn.XLOOKUP(Tabla1[[#This Row],[Insumos]],Tabla10[Insumo],Tabla10[InsumoAbrev],"",0))</f>
        <v/>
      </c>
    </row>
    <row r="597" spans="2:18" x14ac:dyDescent="0.25">
      <c r="B597" s="191" t="str">
        <f>IF('Formulario PPGR3'!$G597="","",CONCATENATE('Formulario PPGR3'!$C597,".",'Formulario PPGR3'!$D597,".",'Formulario PPGR3'!$E597,".",'Formulario PPGR3'!$F597))</f>
        <v/>
      </c>
      <c r="C597" s="191" t="str">
        <f>IF('Formulario PPGR3'!$G597="","",'Formulario PPGR1'!#REF!)</f>
        <v/>
      </c>
      <c r="D597" s="191" t="str">
        <f>IF('Formulario PPGR3'!$G597="","",'Formulario PPGR1'!#REF!)</f>
        <v/>
      </c>
      <c r="E597" s="191" t="str">
        <f>IF('Formulario PPGR3'!$G597="","",'Formulario PPGR1'!#REF!)</f>
        <v/>
      </c>
      <c r="F597" s="191" t="str">
        <f>IF('Formulario PPGR3'!$G597="","",'Formulario PPGR1'!#REF!)</f>
        <v/>
      </c>
      <c r="G597" s="238"/>
      <c r="H597" s="507" t="str" cm="1">
        <f t="array" ref="H597">IF(Tabla1[[#This Row],[Código_Actividad]]="","",_xlfn.XLOOKUP(Tabla1[[#This Row],[Código_Actividad]],CodigoActividad,Tabla2[Actividades Programables Presupuestables],"",0))</f>
        <v/>
      </c>
      <c r="I597" s="508" t="str">
        <f>IFERROR(VLOOKUP('Formulario PPGR3'!$G597,'Formulario PPGR2'!$H$19:$V$286,15,FALSE),"")</f>
        <v/>
      </c>
      <c r="J597" s="513"/>
      <c r="K597" s="512"/>
      <c r="L597" s="509" t="str">
        <f>IF(Tabla1[[#This Row],[Descripción]]="","",_xlfn.XLOOKUP(Tabla1[[#This Row],[Descripción]],Tabla10[Descripción],Tabla10[Unidad de Medida],"",0))</f>
        <v/>
      </c>
      <c r="M597" s="299"/>
      <c r="N597" s="525" t="str">
        <f>IF(Tabla1[[#This Row],[Descripción]]="","",_xlfn.XLOOKUP(Tabla1[[#This Row],[Descripción]],Tabla10[Descripción],Tabla10[Precio Unitario],0))</f>
        <v/>
      </c>
      <c r="O597" s="525" t="str">
        <f>IF(Tabla1[[#This Row],[Cantidad de Insumos]]="","",Tabla1[[#This Row],[Precio Unitario]]*Tabla1[[#This Row],[Cantidad de Insumos]])</f>
        <v/>
      </c>
      <c r="P597" s="510" t="str">
        <f>IF(Tabla1[[#This Row],[Descripción]]="","",_xlfn.XLOOKUP(Tabla1[[#This Row],[Descripción]],Tabla10[Descripción],Tabla10[CODIGO PRESUPUESTARIO],0))</f>
        <v/>
      </c>
      <c r="Q597" s="511"/>
      <c r="R597" s="511" t="str">
        <f>IF(Tabla1[[#This Row],[Insumos]]="","",_xlfn.XLOOKUP(Tabla1[[#This Row],[Insumos]],Tabla10[Insumo],Tabla10[InsumoAbrev],"",0))</f>
        <v/>
      </c>
    </row>
    <row r="598" spans="2:18" x14ac:dyDescent="0.25">
      <c r="B598" s="191" t="str">
        <f>IF('Formulario PPGR3'!$G598="","",CONCATENATE('Formulario PPGR3'!$C598,".",'Formulario PPGR3'!$D598,".",'Formulario PPGR3'!$E598,".",'Formulario PPGR3'!$F598))</f>
        <v/>
      </c>
      <c r="C598" s="191" t="str">
        <f>IF('Formulario PPGR3'!$G598="","",'Formulario PPGR1'!#REF!)</f>
        <v/>
      </c>
      <c r="D598" s="191" t="str">
        <f>IF('Formulario PPGR3'!$G598="","",'Formulario PPGR1'!#REF!)</f>
        <v/>
      </c>
      <c r="E598" s="191" t="str">
        <f>IF('Formulario PPGR3'!$G598="","",'Formulario PPGR1'!#REF!)</f>
        <v/>
      </c>
      <c r="F598" s="191" t="str">
        <f>IF('Formulario PPGR3'!$G598="","",'Formulario PPGR1'!#REF!)</f>
        <v/>
      </c>
      <c r="G598" s="238"/>
      <c r="H598" s="507" t="str" cm="1">
        <f t="array" ref="H598">IF(Tabla1[[#This Row],[Código_Actividad]]="","",_xlfn.XLOOKUP(Tabla1[[#This Row],[Código_Actividad]],CodigoActividad,Tabla2[Actividades Programables Presupuestables],"",0))</f>
        <v/>
      </c>
      <c r="I598" s="508" t="str">
        <f>IFERROR(VLOOKUP('Formulario PPGR3'!$G598,'Formulario PPGR2'!$H$19:$V$286,15,FALSE),"")</f>
        <v/>
      </c>
      <c r="J598" s="513"/>
      <c r="K598" s="512"/>
      <c r="L598" s="509" t="str">
        <f>IF(Tabla1[[#This Row],[Descripción]]="","",_xlfn.XLOOKUP(Tabla1[[#This Row],[Descripción]],Tabla10[Descripción],Tabla10[Unidad de Medida],"",0))</f>
        <v/>
      </c>
      <c r="M598" s="299"/>
      <c r="N598" s="525" t="str">
        <f>IF(Tabla1[[#This Row],[Descripción]]="","",_xlfn.XLOOKUP(Tabla1[[#This Row],[Descripción]],Tabla10[Descripción],Tabla10[Precio Unitario],0))</f>
        <v/>
      </c>
      <c r="O598" s="525" t="str">
        <f>IF(Tabla1[[#This Row],[Cantidad de Insumos]]="","",Tabla1[[#This Row],[Precio Unitario]]*Tabla1[[#This Row],[Cantidad de Insumos]])</f>
        <v/>
      </c>
      <c r="P598" s="510" t="str">
        <f>IF(Tabla1[[#This Row],[Descripción]]="","",_xlfn.XLOOKUP(Tabla1[[#This Row],[Descripción]],Tabla10[Descripción],Tabla10[CODIGO PRESUPUESTARIO],0))</f>
        <v/>
      </c>
      <c r="Q598" s="511"/>
      <c r="R598" s="511" t="str">
        <f>IF(Tabla1[[#This Row],[Insumos]]="","",_xlfn.XLOOKUP(Tabla1[[#This Row],[Insumos]],Tabla10[Insumo],Tabla10[InsumoAbrev],"",0))</f>
        <v/>
      </c>
    </row>
    <row r="599" spans="2:18" x14ac:dyDescent="0.25">
      <c r="B599" s="191" t="str">
        <f>IF('Formulario PPGR3'!$G599="","",CONCATENATE('Formulario PPGR3'!$C599,".",'Formulario PPGR3'!$D599,".",'Formulario PPGR3'!$E599,".",'Formulario PPGR3'!$F599))</f>
        <v/>
      </c>
      <c r="C599" s="191" t="str">
        <f>IF('Formulario PPGR3'!$G599="","",'Formulario PPGR1'!#REF!)</f>
        <v/>
      </c>
      <c r="D599" s="191" t="str">
        <f>IF('Formulario PPGR3'!$G599="","",'Formulario PPGR1'!#REF!)</f>
        <v/>
      </c>
      <c r="E599" s="191" t="str">
        <f>IF('Formulario PPGR3'!$G599="","",'Formulario PPGR1'!#REF!)</f>
        <v/>
      </c>
      <c r="F599" s="191" t="str">
        <f>IF('Formulario PPGR3'!$G599="","",'Formulario PPGR1'!#REF!)</f>
        <v/>
      </c>
      <c r="G599" s="238"/>
      <c r="H599" s="507" t="str" cm="1">
        <f t="array" ref="H599">IF(Tabla1[[#This Row],[Código_Actividad]]="","",_xlfn.XLOOKUP(Tabla1[[#This Row],[Código_Actividad]],CodigoActividad,Tabla2[Actividades Programables Presupuestables],"",0))</f>
        <v/>
      </c>
      <c r="I599" s="508" t="str">
        <f>IFERROR(VLOOKUP('Formulario PPGR3'!$G599,'Formulario PPGR2'!$H$19:$V$286,15,FALSE),"")</f>
        <v/>
      </c>
      <c r="J599" s="513"/>
      <c r="K599" s="512"/>
      <c r="L599" s="509" t="str">
        <f>IF(Tabla1[[#This Row],[Descripción]]="","",_xlfn.XLOOKUP(Tabla1[[#This Row],[Descripción]],Tabla10[Descripción],Tabla10[Unidad de Medida],"",0))</f>
        <v/>
      </c>
      <c r="M599" s="299"/>
      <c r="N599" s="525" t="str">
        <f>IF(Tabla1[[#This Row],[Descripción]]="","",_xlfn.XLOOKUP(Tabla1[[#This Row],[Descripción]],Tabla10[Descripción],Tabla10[Precio Unitario],0))</f>
        <v/>
      </c>
      <c r="O599" s="525" t="str">
        <f>IF(Tabla1[[#This Row],[Cantidad de Insumos]]="","",Tabla1[[#This Row],[Precio Unitario]]*Tabla1[[#This Row],[Cantidad de Insumos]])</f>
        <v/>
      </c>
      <c r="P599" s="510" t="str">
        <f>IF(Tabla1[[#This Row],[Descripción]]="","",_xlfn.XLOOKUP(Tabla1[[#This Row],[Descripción]],Tabla10[Descripción],Tabla10[CODIGO PRESUPUESTARIO],0))</f>
        <v/>
      </c>
      <c r="Q599" s="511"/>
      <c r="R599" s="511" t="str">
        <f>IF(Tabla1[[#This Row],[Insumos]]="","",_xlfn.XLOOKUP(Tabla1[[#This Row],[Insumos]],Tabla10[Insumo],Tabla10[InsumoAbrev],"",0))</f>
        <v/>
      </c>
    </row>
    <row r="600" spans="2:18" x14ac:dyDescent="0.25">
      <c r="B600" s="191" t="str">
        <f>IF('Formulario PPGR3'!$G600="","",CONCATENATE('Formulario PPGR3'!$C600,".",'Formulario PPGR3'!$D600,".",'Formulario PPGR3'!$E600,".",'Formulario PPGR3'!$F600))</f>
        <v/>
      </c>
      <c r="C600" s="191" t="str">
        <f>IF('Formulario PPGR3'!$G600="","",'Formulario PPGR1'!#REF!)</f>
        <v/>
      </c>
      <c r="D600" s="191" t="str">
        <f>IF('Formulario PPGR3'!$G600="","",'Formulario PPGR1'!#REF!)</f>
        <v/>
      </c>
      <c r="E600" s="191" t="str">
        <f>IF('Formulario PPGR3'!$G600="","",'Formulario PPGR1'!#REF!)</f>
        <v/>
      </c>
      <c r="F600" s="191" t="str">
        <f>IF('Formulario PPGR3'!$G600="","",'Formulario PPGR1'!#REF!)</f>
        <v/>
      </c>
      <c r="G600" s="238"/>
      <c r="H600" s="507" t="str" cm="1">
        <f t="array" ref="H600">IF(Tabla1[[#This Row],[Código_Actividad]]="","",_xlfn.XLOOKUP(Tabla1[[#This Row],[Código_Actividad]],CodigoActividad,Tabla2[Actividades Programables Presupuestables],"",0))</f>
        <v/>
      </c>
      <c r="I600" s="508" t="str">
        <f>IFERROR(VLOOKUP('Formulario PPGR3'!$G600,'Formulario PPGR2'!$H$19:$V$286,15,FALSE),"")</f>
        <v/>
      </c>
      <c r="J600" s="513"/>
      <c r="K600" s="512"/>
      <c r="L600" s="509" t="str">
        <f>IF(Tabla1[[#This Row],[Descripción]]="","",_xlfn.XLOOKUP(Tabla1[[#This Row],[Descripción]],Tabla10[Descripción],Tabla10[Unidad de Medida],"",0))</f>
        <v/>
      </c>
      <c r="M600" s="299"/>
      <c r="N600" s="525" t="str">
        <f>IF(Tabla1[[#This Row],[Descripción]]="","",_xlfn.XLOOKUP(Tabla1[[#This Row],[Descripción]],Tabla10[Descripción],Tabla10[Precio Unitario],0))</f>
        <v/>
      </c>
      <c r="O600" s="525" t="str">
        <f>IF(Tabla1[[#This Row],[Cantidad de Insumos]]="","",Tabla1[[#This Row],[Precio Unitario]]*Tabla1[[#This Row],[Cantidad de Insumos]])</f>
        <v/>
      </c>
      <c r="P600" s="510" t="str">
        <f>IF(Tabla1[[#This Row],[Descripción]]="","",_xlfn.XLOOKUP(Tabla1[[#This Row],[Descripción]],Tabla10[Descripción],Tabla10[CODIGO PRESUPUESTARIO],0))</f>
        <v/>
      </c>
      <c r="Q600" s="511"/>
      <c r="R600" s="511" t="str">
        <f>IF(Tabla1[[#This Row],[Insumos]]="","",_xlfn.XLOOKUP(Tabla1[[#This Row],[Insumos]],Tabla10[Insumo],Tabla10[InsumoAbrev],"",0))</f>
        <v/>
      </c>
    </row>
    <row r="601" spans="2:18" x14ac:dyDescent="0.25">
      <c r="B601" s="191" t="str">
        <f>IF('Formulario PPGR3'!$G601="","",CONCATENATE('Formulario PPGR3'!$C601,".",'Formulario PPGR3'!$D601,".",'Formulario PPGR3'!$E601,".",'Formulario PPGR3'!$F601))</f>
        <v/>
      </c>
      <c r="C601" s="191" t="str">
        <f>IF('Formulario PPGR3'!$G601="","",'Formulario PPGR1'!#REF!)</f>
        <v/>
      </c>
      <c r="D601" s="191" t="str">
        <f>IF('Formulario PPGR3'!$G601="","",'Formulario PPGR1'!#REF!)</f>
        <v/>
      </c>
      <c r="E601" s="191" t="str">
        <f>IF('Formulario PPGR3'!$G601="","",'Formulario PPGR1'!#REF!)</f>
        <v/>
      </c>
      <c r="F601" s="191" t="str">
        <f>IF('Formulario PPGR3'!$G601="","",'Formulario PPGR1'!#REF!)</f>
        <v/>
      </c>
      <c r="G601" s="238"/>
      <c r="H601" s="507" t="str" cm="1">
        <f t="array" ref="H601">IF(Tabla1[[#This Row],[Código_Actividad]]="","",_xlfn.XLOOKUP(Tabla1[[#This Row],[Código_Actividad]],CodigoActividad,Tabla2[Actividades Programables Presupuestables],"",0))</f>
        <v/>
      </c>
      <c r="I601" s="508" t="str">
        <f>IFERROR(VLOOKUP('Formulario PPGR3'!$G601,'Formulario PPGR2'!$H$19:$V$286,15,FALSE),"")</f>
        <v/>
      </c>
      <c r="J601" s="513"/>
      <c r="K601" s="512"/>
      <c r="L601" s="509" t="str">
        <f>IF(Tabla1[[#This Row],[Descripción]]="","",_xlfn.XLOOKUP(Tabla1[[#This Row],[Descripción]],Tabla10[Descripción],Tabla10[Unidad de Medida],"",0))</f>
        <v/>
      </c>
      <c r="M601" s="299"/>
      <c r="N601" s="525" t="str">
        <f>IF(Tabla1[[#This Row],[Descripción]]="","",_xlfn.XLOOKUP(Tabla1[[#This Row],[Descripción]],Tabla10[Descripción],Tabla10[Precio Unitario],0))</f>
        <v/>
      </c>
      <c r="O601" s="525" t="str">
        <f>IF(Tabla1[[#This Row],[Cantidad de Insumos]]="","",Tabla1[[#This Row],[Precio Unitario]]*Tabla1[[#This Row],[Cantidad de Insumos]])</f>
        <v/>
      </c>
      <c r="P601" s="510" t="str">
        <f>IF(Tabla1[[#This Row],[Descripción]]="","",_xlfn.XLOOKUP(Tabla1[[#This Row],[Descripción]],Tabla10[Descripción],Tabla10[CODIGO PRESUPUESTARIO],0))</f>
        <v/>
      </c>
      <c r="Q601" s="511"/>
      <c r="R601" s="511" t="str">
        <f>IF(Tabla1[[#This Row],[Insumos]]="","",_xlfn.XLOOKUP(Tabla1[[#This Row],[Insumos]],Tabla10[Insumo],Tabla10[InsumoAbrev],"",0))</f>
        <v/>
      </c>
    </row>
    <row r="602" spans="2:18" x14ac:dyDescent="0.25">
      <c r="B602" s="191" t="str">
        <f>IF('Formulario PPGR3'!$G602="","",CONCATENATE('Formulario PPGR3'!$C602,".",'Formulario PPGR3'!$D602,".",'Formulario PPGR3'!$E602,".",'Formulario PPGR3'!$F602))</f>
        <v/>
      </c>
      <c r="C602" s="191" t="str">
        <f>IF('Formulario PPGR3'!$G602="","",'Formulario PPGR1'!#REF!)</f>
        <v/>
      </c>
      <c r="D602" s="191" t="str">
        <f>IF('Formulario PPGR3'!$G602="","",'Formulario PPGR1'!#REF!)</f>
        <v/>
      </c>
      <c r="E602" s="191" t="str">
        <f>IF('Formulario PPGR3'!$G602="","",'Formulario PPGR1'!#REF!)</f>
        <v/>
      </c>
      <c r="F602" s="191" t="str">
        <f>IF('Formulario PPGR3'!$G602="","",'Formulario PPGR1'!#REF!)</f>
        <v/>
      </c>
      <c r="G602" s="238"/>
      <c r="H602" s="507" t="str" cm="1">
        <f t="array" ref="H602">IF(Tabla1[[#This Row],[Código_Actividad]]="","",_xlfn.XLOOKUP(Tabla1[[#This Row],[Código_Actividad]],CodigoActividad,Tabla2[Actividades Programables Presupuestables],"",0))</f>
        <v/>
      </c>
      <c r="I602" s="508" t="str">
        <f>IFERROR(VLOOKUP('Formulario PPGR3'!$G602,'Formulario PPGR2'!$H$19:$V$286,15,FALSE),"")</f>
        <v/>
      </c>
      <c r="J602" s="513"/>
      <c r="K602" s="512"/>
      <c r="L602" s="509" t="str">
        <f>IF(Tabla1[[#This Row],[Descripción]]="","",_xlfn.XLOOKUP(Tabla1[[#This Row],[Descripción]],Tabla10[Descripción],Tabla10[Unidad de Medida],"",0))</f>
        <v/>
      </c>
      <c r="M602" s="299"/>
      <c r="N602" s="525" t="str">
        <f>IF(Tabla1[[#This Row],[Descripción]]="","",_xlfn.XLOOKUP(Tabla1[[#This Row],[Descripción]],Tabla10[Descripción],Tabla10[Precio Unitario],0))</f>
        <v/>
      </c>
      <c r="O602" s="525" t="str">
        <f>IF(Tabla1[[#This Row],[Cantidad de Insumos]]="","",Tabla1[[#This Row],[Precio Unitario]]*Tabla1[[#This Row],[Cantidad de Insumos]])</f>
        <v/>
      </c>
      <c r="P602" s="510" t="str">
        <f>IF(Tabla1[[#This Row],[Descripción]]="","",_xlfn.XLOOKUP(Tabla1[[#This Row],[Descripción]],Tabla10[Descripción],Tabla10[CODIGO PRESUPUESTARIO],0))</f>
        <v/>
      </c>
      <c r="Q602" s="511"/>
      <c r="R602" s="511" t="str">
        <f>IF(Tabla1[[#This Row],[Insumos]]="","",_xlfn.XLOOKUP(Tabla1[[#This Row],[Insumos]],Tabla10[Insumo],Tabla10[InsumoAbrev],"",0))</f>
        <v/>
      </c>
    </row>
    <row r="603" spans="2:18" x14ac:dyDescent="0.25">
      <c r="B603" s="191" t="str">
        <f>IF('Formulario PPGR3'!$G603="","",CONCATENATE('Formulario PPGR3'!$C603,".",'Formulario PPGR3'!$D603,".",'Formulario PPGR3'!$E603,".",'Formulario PPGR3'!$F603))</f>
        <v/>
      </c>
      <c r="C603" s="191" t="str">
        <f>IF('Formulario PPGR3'!$G603="","",'Formulario PPGR1'!#REF!)</f>
        <v/>
      </c>
      <c r="D603" s="191" t="str">
        <f>IF('Formulario PPGR3'!$G603="","",'Formulario PPGR1'!#REF!)</f>
        <v/>
      </c>
      <c r="E603" s="191" t="str">
        <f>IF('Formulario PPGR3'!$G603="","",'Formulario PPGR1'!#REF!)</f>
        <v/>
      </c>
      <c r="F603" s="191" t="str">
        <f>IF('Formulario PPGR3'!$G603="","",'Formulario PPGR1'!#REF!)</f>
        <v/>
      </c>
      <c r="G603" s="238"/>
      <c r="H603" s="507" t="str" cm="1">
        <f t="array" ref="H603">IF(Tabla1[[#This Row],[Código_Actividad]]="","",_xlfn.XLOOKUP(Tabla1[[#This Row],[Código_Actividad]],CodigoActividad,Tabla2[Actividades Programables Presupuestables],"",0))</f>
        <v/>
      </c>
      <c r="I603" s="508" t="str">
        <f>IFERROR(VLOOKUP('Formulario PPGR3'!$G603,'Formulario PPGR2'!$H$19:$V$286,15,FALSE),"")</f>
        <v/>
      </c>
      <c r="J603" s="516"/>
      <c r="K603" s="512"/>
      <c r="L603" s="509" t="str">
        <f>IF(Tabla1[[#This Row],[Descripción]]="","",_xlfn.XLOOKUP(Tabla1[[#This Row],[Descripción]],Tabla10[Descripción],Tabla10[Unidad de Medida],"",0))</f>
        <v/>
      </c>
      <c r="M603" s="299"/>
      <c r="N603" s="525" t="str">
        <f>IF(Tabla1[[#This Row],[Descripción]]="","",_xlfn.XLOOKUP(Tabla1[[#This Row],[Descripción]],Tabla10[Descripción],Tabla10[Precio Unitario],0))</f>
        <v/>
      </c>
      <c r="O603" s="525" t="str">
        <f>IF(Tabla1[[#This Row],[Cantidad de Insumos]]="","",Tabla1[[#This Row],[Precio Unitario]]*Tabla1[[#This Row],[Cantidad de Insumos]])</f>
        <v/>
      </c>
      <c r="P603" s="510" t="str">
        <f>IF(Tabla1[[#This Row],[Descripción]]="","",_xlfn.XLOOKUP(Tabla1[[#This Row],[Descripción]],Tabla10[Descripción],Tabla10[CODIGO PRESUPUESTARIO],0))</f>
        <v/>
      </c>
      <c r="Q603" s="511"/>
      <c r="R603" s="511" t="str">
        <f>IF(Tabla1[[#This Row],[Insumos]]="","",_xlfn.XLOOKUP(Tabla1[[#This Row],[Insumos]],Tabla10[Insumo],Tabla10[InsumoAbrev],"",0))</f>
        <v/>
      </c>
    </row>
    <row r="604" spans="2:18" x14ac:dyDescent="0.25">
      <c r="B604" s="191" t="str">
        <f>IF('Formulario PPGR3'!$G604="","",CONCATENATE('Formulario PPGR3'!$C604,".",'Formulario PPGR3'!$D604,".",'Formulario PPGR3'!$E604,".",'Formulario PPGR3'!$F604))</f>
        <v/>
      </c>
      <c r="C604" s="191" t="str">
        <f>IF('Formulario PPGR3'!$G604="","",'Formulario PPGR1'!#REF!)</f>
        <v/>
      </c>
      <c r="D604" s="191" t="str">
        <f>IF('Formulario PPGR3'!$G604="","",'Formulario PPGR1'!#REF!)</f>
        <v/>
      </c>
      <c r="E604" s="191" t="str">
        <f>IF('Formulario PPGR3'!$G604="","",'Formulario PPGR1'!#REF!)</f>
        <v/>
      </c>
      <c r="F604" s="191" t="str">
        <f>IF('Formulario PPGR3'!$G604="","",'Formulario PPGR1'!#REF!)</f>
        <v/>
      </c>
      <c r="G604" s="238"/>
      <c r="H604" s="507" t="str" cm="1">
        <f t="array" ref="H604">IF(Tabla1[[#This Row],[Código_Actividad]]="","",_xlfn.XLOOKUP(Tabla1[[#This Row],[Código_Actividad]],CodigoActividad,Tabla2[Actividades Programables Presupuestables],"",0))</f>
        <v/>
      </c>
      <c r="I604" s="508" t="str">
        <f>IFERROR(VLOOKUP('Formulario PPGR3'!$G604,'Formulario PPGR2'!$H$19:$V$286,15,FALSE),"")</f>
        <v/>
      </c>
      <c r="J604" s="516"/>
      <c r="K604" s="512"/>
      <c r="L604" s="509" t="str">
        <f>IF(Tabla1[[#This Row],[Descripción]]="","",_xlfn.XLOOKUP(Tabla1[[#This Row],[Descripción]],Tabla10[Descripción],Tabla10[Unidad de Medida],"",0))</f>
        <v/>
      </c>
      <c r="M604" s="299"/>
      <c r="N604" s="525" t="str">
        <f>IF(Tabla1[[#This Row],[Descripción]]="","",_xlfn.XLOOKUP(Tabla1[[#This Row],[Descripción]],Tabla10[Descripción],Tabla10[Precio Unitario],0))</f>
        <v/>
      </c>
      <c r="O604" s="525" t="str">
        <f>IF(Tabla1[[#This Row],[Cantidad de Insumos]]="","",Tabla1[[#This Row],[Precio Unitario]]*Tabla1[[#This Row],[Cantidad de Insumos]])</f>
        <v/>
      </c>
      <c r="P604" s="510" t="str">
        <f>IF(Tabla1[[#This Row],[Descripción]]="","",_xlfn.XLOOKUP(Tabla1[[#This Row],[Descripción]],Tabla10[Descripción],Tabla10[CODIGO PRESUPUESTARIO],0))</f>
        <v/>
      </c>
      <c r="Q604" s="511"/>
      <c r="R604" s="511" t="str">
        <f>IF(Tabla1[[#This Row],[Insumos]]="","",_xlfn.XLOOKUP(Tabla1[[#This Row],[Insumos]],Tabla10[Insumo],Tabla10[InsumoAbrev],"",0))</f>
        <v/>
      </c>
    </row>
    <row r="605" spans="2:18" x14ac:dyDescent="0.25">
      <c r="B605" s="191" t="str">
        <f>IF('Formulario PPGR3'!$G605="","",CONCATENATE('Formulario PPGR3'!$C605,".",'Formulario PPGR3'!$D605,".",'Formulario PPGR3'!$E605,".",'Formulario PPGR3'!$F605))</f>
        <v/>
      </c>
      <c r="C605" s="191" t="str">
        <f>IF('Formulario PPGR3'!$G605="","",'Formulario PPGR1'!#REF!)</f>
        <v/>
      </c>
      <c r="D605" s="191" t="str">
        <f>IF('Formulario PPGR3'!$G605="","",'Formulario PPGR1'!#REF!)</f>
        <v/>
      </c>
      <c r="E605" s="191" t="str">
        <f>IF('Formulario PPGR3'!$G605="","",'Formulario PPGR1'!#REF!)</f>
        <v/>
      </c>
      <c r="F605" s="191" t="str">
        <f>IF('Formulario PPGR3'!$G605="","",'Formulario PPGR1'!#REF!)</f>
        <v/>
      </c>
      <c r="G605" s="238"/>
      <c r="H605" s="507" t="str" cm="1">
        <f t="array" ref="H605">IF(Tabla1[[#This Row],[Código_Actividad]]="","",_xlfn.XLOOKUP(Tabla1[[#This Row],[Código_Actividad]],CodigoActividad,Tabla2[Actividades Programables Presupuestables],"",0))</f>
        <v/>
      </c>
      <c r="I605" s="508" t="str">
        <f>IFERROR(VLOOKUP('Formulario PPGR3'!$G605,'Formulario PPGR2'!$H$19:$V$286,15,FALSE),"")</f>
        <v/>
      </c>
      <c r="J605" s="516"/>
      <c r="K605" s="512"/>
      <c r="L605" s="509" t="str">
        <f>IF(Tabla1[[#This Row],[Descripción]]="","",_xlfn.XLOOKUP(Tabla1[[#This Row],[Descripción]],Tabla10[Descripción],Tabla10[Unidad de Medida],"",0))</f>
        <v/>
      </c>
      <c r="M605" s="299"/>
      <c r="N605" s="525" t="str">
        <f>IF(Tabla1[[#This Row],[Descripción]]="","",_xlfn.XLOOKUP(Tabla1[[#This Row],[Descripción]],Tabla10[Descripción],Tabla10[Precio Unitario],0))</f>
        <v/>
      </c>
      <c r="O605" s="525" t="str">
        <f>IF(Tabla1[[#This Row],[Cantidad de Insumos]]="","",Tabla1[[#This Row],[Precio Unitario]]*Tabla1[[#This Row],[Cantidad de Insumos]])</f>
        <v/>
      </c>
      <c r="P605" s="510" t="str">
        <f>IF(Tabla1[[#This Row],[Descripción]]="","",_xlfn.XLOOKUP(Tabla1[[#This Row],[Descripción]],Tabla10[Descripción],Tabla10[CODIGO PRESUPUESTARIO],0))</f>
        <v/>
      </c>
      <c r="Q605" s="511"/>
      <c r="R605" s="511" t="str">
        <f>IF(Tabla1[[#This Row],[Insumos]]="","",_xlfn.XLOOKUP(Tabla1[[#This Row],[Insumos]],Tabla10[Insumo],Tabla10[InsumoAbrev],"",0))</f>
        <v/>
      </c>
    </row>
    <row r="606" spans="2:18" x14ac:dyDescent="0.25">
      <c r="B606" s="191" t="str">
        <f>IF('Formulario PPGR3'!$G606="","",CONCATENATE('Formulario PPGR3'!$C606,".",'Formulario PPGR3'!$D606,".",'Formulario PPGR3'!$E606,".",'Formulario PPGR3'!$F606))</f>
        <v/>
      </c>
      <c r="C606" s="191" t="str">
        <f>IF('Formulario PPGR3'!$G606="","",'Formulario PPGR1'!#REF!)</f>
        <v/>
      </c>
      <c r="D606" s="191" t="str">
        <f>IF('Formulario PPGR3'!$G606="","",'Formulario PPGR1'!#REF!)</f>
        <v/>
      </c>
      <c r="E606" s="191" t="str">
        <f>IF('Formulario PPGR3'!$G606="","",'Formulario PPGR1'!#REF!)</f>
        <v/>
      </c>
      <c r="F606" s="191" t="str">
        <f>IF('Formulario PPGR3'!$G606="","",'Formulario PPGR1'!#REF!)</f>
        <v/>
      </c>
      <c r="G606" s="238"/>
      <c r="H606" s="507" t="str" cm="1">
        <f t="array" ref="H606">IF(Tabla1[[#This Row],[Código_Actividad]]="","",_xlfn.XLOOKUP(Tabla1[[#This Row],[Código_Actividad]],CodigoActividad,Tabla2[Actividades Programables Presupuestables],"",0))</f>
        <v/>
      </c>
      <c r="I606" s="508" t="str">
        <f>IFERROR(VLOOKUP('Formulario PPGR3'!$G606,'Formulario PPGR2'!$H$19:$V$286,15,FALSE),"")</f>
        <v/>
      </c>
      <c r="J606" s="516"/>
      <c r="K606" s="512"/>
      <c r="L606" s="509" t="str">
        <f>IF(Tabla1[[#This Row],[Descripción]]="","",_xlfn.XLOOKUP(Tabla1[[#This Row],[Descripción]],Tabla10[Descripción],Tabla10[Unidad de Medida],"",0))</f>
        <v/>
      </c>
      <c r="M606" s="299"/>
      <c r="N606" s="525" t="str">
        <f>IF(Tabla1[[#This Row],[Descripción]]="","",_xlfn.XLOOKUP(Tabla1[[#This Row],[Descripción]],Tabla10[Descripción],Tabla10[Precio Unitario],0))</f>
        <v/>
      </c>
      <c r="O606" s="525" t="str">
        <f>IF(Tabla1[[#This Row],[Cantidad de Insumos]]="","",Tabla1[[#This Row],[Precio Unitario]]*Tabla1[[#This Row],[Cantidad de Insumos]])</f>
        <v/>
      </c>
      <c r="P606" s="510" t="str">
        <f>IF(Tabla1[[#This Row],[Descripción]]="","",_xlfn.XLOOKUP(Tabla1[[#This Row],[Descripción]],Tabla10[Descripción],Tabla10[CODIGO PRESUPUESTARIO],0))</f>
        <v/>
      </c>
      <c r="Q606" s="511"/>
      <c r="R606" s="511" t="str">
        <f>IF(Tabla1[[#This Row],[Insumos]]="","",_xlfn.XLOOKUP(Tabla1[[#This Row],[Insumos]],Tabla10[Insumo],Tabla10[InsumoAbrev],"",0))</f>
        <v/>
      </c>
    </row>
    <row r="607" spans="2:18" x14ac:dyDescent="0.25">
      <c r="B607" s="191" t="str">
        <f>IF('Formulario PPGR3'!$G607="","",CONCATENATE('Formulario PPGR3'!$C607,".",'Formulario PPGR3'!$D607,".",'Formulario PPGR3'!$E607,".",'Formulario PPGR3'!$F607))</f>
        <v/>
      </c>
      <c r="C607" s="191" t="str">
        <f>IF('Formulario PPGR3'!$G607="","",'Formulario PPGR1'!#REF!)</f>
        <v/>
      </c>
      <c r="D607" s="191" t="str">
        <f>IF('Formulario PPGR3'!$G607="","",'Formulario PPGR1'!#REF!)</f>
        <v/>
      </c>
      <c r="E607" s="191" t="str">
        <f>IF('Formulario PPGR3'!$G607="","",'Formulario PPGR1'!#REF!)</f>
        <v/>
      </c>
      <c r="F607" s="191" t="str">
        <f>IF('Formulario PPGR3'!$G607="","",'Formulario PPGR1'!#REF!)</f>
        <v/>
      </c>
      <c r="G607" s="238"/>
      <c r="H607" s="507" t="str" cm="1">
        <f t="array" ref="H607">IF(Tabla1[[#This Row],[Código_Actividad]]="","",_xlfn.XLOOKUP(Tabla1[[#This Row],[Código_Actividad]],CodigoActividad,Tabla2[Actividades Programables Presupuestables],"",0))</f>
        <v/>
      </c>
      <c r="I607" s="508" t="str">
        <f>IFERROR(VLOOKUP('Formulario PPGR3'!$G607,'Formulario PPGR2'!$H$19:$V$286,15,FALSE),"")</f>
        <v/>
      </c>
      <c r="J607" s="516"/>
      <c r="K607" s="512"/>
      <c r="L607" s="509" t="str">
        <f>IF(Tabla1[[#This Row],[Descripción]]="","",_xlfn.XLOOKUP(Tabla1[[#This Row],[Descripción]],Tabla10[Descripción],Tabla10[Unidad de Medida],"",0))</f>
        <v/>
      </c>
      <c r="M607" s="299"/>
      <c r="N607" s="525" t="str">
        <f>IF(Tabla1[[#This Row],[Descripción]]="","",_xlfn.XLOOKUP(Tabla1[[#This Row],[Descripción]],Tabla10[Descripción],Tabla10[Precio Unitario],0))</f>
        <v/>
      </c>
      <c r="O607" s="525" t="str">
        <f>IF(Tabla1[[#This Row],[Cantidad de Insumos]]="","",Tabla1[[#This Row],[Precio Unitario]]*Tabla1[[#This Row],[Cantidad de Insumos]])</f>
        <v/>
      </c>
      <c r="P607" s="510" t="str">
        <f>IF(Tabla1[[#This Row],[Descripción]]="","",_xlfn.XLOOKUP(Tabla1[[#This Row],[Descripción]],Tabla10[Descripción],Tabla10[CODIGO PRESUPUESTARIO],0))</f>
        <v/>
      </c>
      <c r="Q607" s="511"/>
      <c r="R607" s="511" t="str">
        <f>IF(Tabla1[[#This Row],[Insumos]]="","",_xlfn.XLOOKUP(Tabla1[[#This Row],[Insumos]],Tabla10[Insumo],Tabla10[InsumoAbrev],"",0))</f>
        <v/>
      </c>
    </row>
    <row r="608" spans="2:18" x14ac:dyDescent="0.25">
      <c r="B608" s="191" t="str">
        <f>IF('Formulario PPGR3'!$G608="","",CONCATENATE('Formulario PPGR3'!$C608,".",'Formulario PPGR3'!$D608,".",'Formulario PPGR3'!$E608,".",'Formulario PPGR3'!$F608))</f>
        <v/>
      </c>
      <c r="C608" s="191" t="str">
        <f>IF('Formulario PPGR3'!$G608="","",'Formulario PPGR1'!#REF!)</f>
        <v/>
      </c>
      <c r="D608" s="191" t="str">
        <f>IF('Formulario PPGR3'!$G608="","",'Formulario PPGR1'!#REF!)</f>
        <v/>
      </c>
      <c r="E608" s="191" t="str">
        <f>IF('Formulario PPGR3'!$G608="","",'Formulario PPGR1'!#REF!)</f>
        <v/>
      </c>
      <c r="F608" s="191" t="str">
        <f>IF('Formulario PPGR3'!$G608="","",'Formulario PPGR1'!#REF!)</f>
        <v/>
      </c>
      <c r="G608" s="238"/>
      <c r="H608" s="507" t="str" cm="1">
        <f t="array" ref="H608">IF(Tabla1[[#This Row],[Código_Actividad]]="","",_xlfn.XLOOKUP(Tabla1[[#This Row],[Código_Actividad]],CodigoActividad,Tabla2[Actividades Programables Presupuestables],"",0))</f>
        <v/>
      </c>
      <c r="I608" s="508" t="str">
        <f>IFERROR(VLOOKUP('Formulario PPGR3'!$G608,'Formulario PPGR2'!$H$19:$V$286,15,FALSE),"")</f>
        <v/>
      </c>
      <c r="J608" s="516"/>
      <c r="K608" s="512"/>
      <c r="L608" s="509" t="str">
        <f>IF(Tabla1[[#This Row],[Descripción]]="","",_xlfn.XLOOKUP(Tabla1[[#This Row],[Descripción]],Tabla10[Descripción],Tabla10[Unidad de Medida],"",0))</f>
        <v/>
      </c>
      <c r="M608" s="299"/>
      <c r="N608" s="525" t="str">
        <f>IF(Tabla1[[#This Row],[Descripción]]="","",_xlfn.XLOOKUP(Tabla1[[#This Row],[Descripción]],Tabla10[Descripción],Tabla10[Precio Unitario],0))</f>
        <v/>
      </c>
      <c r="O608" s="525" t="str">
        <f>IF(Tabla1[[#This Row],[Cantidad de Insumos]]="","",Tabla1[[#This Row],[Precio Unitario]]*Tabla1[[#This Row],[Cantidad de Insumos]])</f>
        <v/>
      </c>
      <c r="P608" s="510" t="str">
        <f>IF(Tabla1[[#This Row],[Descripción]]="","",_xlfn.XLOOKUP(Tabla1[[#This Row],[Descripción]],Tabla10[Descripción],Tabla10[CODIGO PRESUPUESTARIO],0))</f>
        <v/>
      </c>
      <c r="Q608" s="511"/>
      <c r="R608" s="511" t="str">
        <f>IF(Tabla1[[#This Row],[Insumos]]="","",_xlfn.XLOOKUP(Tabla1[[#This Row],[Insumos]],Tabla10[Insumo],Tabla10[InsumoAbrev],"",0))</f>
        <v/>
      </c>
    </row>
    <row r="609" spans="2:18" x14ac:dyDescent="0.25">
      <c r="B609" s="191" t="str">
        <f>IF('Formulario PPGR3'!$G609="","",CONCATENATE('Formulario PPGR3'!$C609,".",'Formulario PPGR3'!$D609,".",'Formulario PPGR3'!$E609,".",'Formulario PPGR3'!$F609))</f>
        <v/>
      </c>
      <c r="C609" s="191" t="str">
        <f>IF('Formulario PPGR3'!$G609="","",'Formulario PPGR1'!#REF!)</f>
        <v/>
      </c>
      <c r="D609" s="191" t="str">
        <f>IF('Formulario PPGR3'!$G609="","",'Formulario PPGR1'!#REF!)</f>
        <v/>
      </c>
      <c r="E609" s="191" t="str">
        <f>IF('Formulario PPGR3'!$G609="","",'Formulario PPGR1'!#REF!)</f>
        <v/>
      </c>
      <c r="F609" s="191" t="str">
        <f>IF('Formulario PPGR3'!$G609="","",'Formulario PPGR1'!#REF!)</f>
        <v/>
      </c>
      <c r="G609" s="238"/>
      <c r="H609" s="507" t="str" cm="1">
        <f t="array" ref="H609">IF(Tabla1[[#This Row],[Código_Actividad]]="","",_xlfn.XLOOKUP(Tabla1[[#This Row],[Código_Actividad]],CodigoActividad,Tabla2[Actividades Programables Presupuestables],"",0))</f>
        <v/>
      </c>
      <c r="I609" s="508" t="str">
        <f>IFERROR(VLOOKUP('Formulario PPGR3'!$G609,'Formulario PPGR2'!$H$19:$V$286,15,FALSE),"")</f>
        <v/>
      </c>
      <c r="J609" s="516"/>
      <c r="K609" s="512"/>
      <c r="L609" s="509" t="str">
        <f>IF(Tabla1[[#This Row],[Descripción]]="","",_xlfn.XLOOKUP(Tabla1[[#This Row],[Descripción]],Tabla10[Descripción],Tabla10[Unidad de Medida],"",0))</f>
        <v/>
      </c>
      <c r="M609" s="299"/>
      <c r="N609" s="525" t="str">
        <f>IF(Tabla1[[#This Row],[Descripción]]="","",_xlfn.XLOOKUP(Tabla1[[#This Row],[Descripción]],Tabla10[Descripción],Tabla10[Precio Unitario],0))</f>
        <v/>
      </c>
      <c r="O609" s="525" t="str">
        <f>IF(Tabla1[[#This Row],[Cantidad de Insumos]]="","",Tabla1[[#This Row],[Precio Unitario]]*Tabla1[[#This Row],[Cantidad de Insumos]])</f>
        <v/>
      </c>
      <c r="P609" s="510" t="str">
        <f>IF(Tabla1[[#This Row],[Descripción]]="","",_xlfn.XLOOKUP(Tabla1[[#This Row],[Descripción]],Tabla10[Descripción],Tabla10[CODIGO PRESUPUESTARIO],0))</f>
        <v/>
      </c>
      <c r="Q609" s="511"/>
      <c r="R609" s="511" t="str">
        <f>IF(Tabla1[[#This Row],[Insumos]]="","",_xlfn.XLOOKUP(Tabla1[[#This Row],[Insumos]],Tabla10[Insumo],Tabla10[InsumoAbrev],"",0))</f>
        <v/>
      </c>
    </row>
    <row r="610" spans="2:18" x14ac:dyDescent="0.25">
      <c r="B610" s="191" t="str">
        <f>IF('Formulario PPGR3'!$G610="","",CONCATENATE('Formulario PPGR3'!$C610,".",'Formulario PPGR3'!$D610,".",'Formulario PPGR3'!$E610,".",'Formulario PPGR3'!$F610))</f>
        <v/>
      </c>
      <c r="C610" s="191" t="str">
        <f>IF('Formulario PPGR3'!$G610="","",'Formulario PPGR1'!#REF!)</f>
        <v/>
      </c>
      <c r="D610" s="191" t="str">
        <f>IF('Formulario PPGR3'!$G610="","",'Formulario PPGR1'!#REF!)</f>
        <v/>
      </c>
      <c r="E610" s="191" t="str">
        <f>IF('Formulario PPGR3'!$G610="","",'Formulario PPGR1'!#REF!)</f>
        <v/>
      </c>
      <c r="F610" s="191" t="str">
        <f>IF('Formulario PPGR3'!$G610="","",'Formulario PPGR1'!#REF!)</f>
        <v/>
      </c>
      <c r="G610" s="238"/>
      <c r="H610" s="507" t="str" cm="1">
        <f t="array" ref="H610">IF(Tabla1[[#This Row],[Código_Actividad]]="","",_xlfn.XLOOKUP(Tabla1[[#This Row],[Código_Actividad]],CodigoActividad,Tabla2[Actividades Programables Presupuestables],"",0))</f>
        <v/>
      </c>
      <c r="I610" s="508" t="str">
        <f>IFERROR(VLOOKUP('Formulario PPGR3'!$G610,'Formulario PPGR2'!$H$19:$V$286,15,FALSE),"")</f>
        <v/>
      </c>
      <c r="J610" s="516"/>
      <c r="K610" s="512"/>
      <c r="L610" s="509" t="str">
        <f>IF(Tabla1[[#This Row],[Descripción]]="","",_xlfn.XLOOKUP(Tabla1[[#This Row],[Descripción]],Tabla10[Descripción],Tabla10[Unidad de Medida],"",0))</f>
        <v/>
      </c>
      <c r="M610" s="299"/>
      <c r="N610" s="525" t="str">
        <f>IF(Tabla1[[#This Row],[Descripción]]="","",_xlfn.XLOOKUP(Tabla1[[#This Row],[Descripción]],Tabla10[Descripción],Tabla10[Precio Unitario],0))</f>
        <v/>
      </c>
      <c r="O610" s="525" t="str">
        <f>IF(Tabla1[[#This Row],[Cantidad de Insumos]]="","",Tabla1[[#This Row],[Precio Unitario]]*Tabla1[[#This Row],[Cantidad de Insumos]])</f>
        <v/>
      </c>
      <c r="P610" s="510" t="str">
        <f>IF(Tabla1[[#This Row],[Descripción]]="","",_xlfn.XLOOKUP(Tabla1[[#This Row],[Descripción]],Tabla10[Descripción],Tabla10[CODIGO PRESUPUESTARIO],0))</f>
        <v/>
      </c>
      <c r="Q610" s="511"/>
      <c r="R610" s="511" t="str">
        <f>IF(Tabla1[[#This Row],[Insumos]]="","",_xlfn.XLOOKUP(Tabla1[[#This Row],[Insumos]],Tabla10[Insumo],Tabla10[InsumoAbrev],"",0))</f>
        <v/>
      </c>
    </row>
    <row r="611" spans="2:18" x14ac:dyDescent="0.25">
      <c r="B611" s="191" t="str">
        <f>IF('Formulario PPGR3'!$G611="","",CONCATENATE('Formulario PPGR3'!$C611,".",'Formulario PPGR3'!$D611,".",'Formulario PPGR3'!$E611,".",'Formulario PPGR3'!$F611))</f>
        <v/>
      </c>
      <c r="C611" s="191" t="str">
        <f>IF('Formulario PPGR3'!$G611="","",'Formulario PPGR1'!#REF!)</f>
        <v/>
      </c>
      <c r="D611" s="191" t="str">
        <f>IF('Formulario PPGR3'!$G611="","",'Formulario PPGR1'!#REF!)</f>
        <v/>
      </c>
      <c r="E611" s="191" t="str">
        <f>IF('Formulario PPGR3'!$G611="","",'Formulario PPGR1'!#REF!)</f>
        <v/>
      </c>
      <c r="F611" s="191" t="str">
        <f>IF('Formulario PPGR3'!$G611="","",'Formulario PPGR1'!#REF!)</f>
        <v/>
      </c>
      <c r="G611" s="238"/>
      <c r="H611" s="507" t="str" cm="1">
        <f t="array" ref="H611">IF(Tabla1[[#This Row],[Código_Actividad]]="","",_xlfn.XLOOKUP(Tabla1[[#This Row],[Código_Actividad]],CodigoActividad,Tabla2[Actividades Programables Presupuestables],"",0))</f>
        <v/>
      </c>
      <c r="I611" s="508" t="str">
        <f>IFERROR(VLOOKUP('Formulario PPGR3'!$G611,'Formulario PPGR2'!$H$19:$V$286,15,FALSE),"")</f>
        <v/>
      </c>
      <c r="J611" s="516"/>
      <c r="K611" s="512"/>
      <c r="L611" s="509" t="str">
        <f>IF(Tabla1[[#This Row],[Descripción]]="","",_xlfn.XLOOKUP(Tabla1[[#This Row],[Descripción]],Tabla10[Descripción],Tabla10[Unidad de Medida],"",0))</f>
        <v/>
      </c>
      <c r="M611" s="299"/>
      <c r="N611" s="525" t="str">
        <f>IF(Tabla1[[#This Row],[Descripción]]="","",_xlfn.XLOOKUP(Tabla1[[#This Row],[Descripción]],Tabla10[Descripción],Tabla10[Precio Unitario],0))</f>
        <v/>
      </c>
      <c r="O611" s="525" t="str">
        <f>IF(Tabla1[[#This Row],[Cantidad de Insumos]]="","",Tabla1[[#This Row],[Precio Unitario]]*Tabla1[[#This Row],[Cantidad de Insumos]])</f>
        <v/>
      </c>
      <c r="P611" s="510" t="str">
        <f>IF(Tabla1[[#This Row],[Descripción]]="","",_xlfn.XLOOKUP(Tabla1[[#This Row],[Descripción]],Tabla10[Descripción],Tabla10[CODIGO PRESUPUESTARIO],0))</f>
        <v/>
      </c>
      <c r="Q611" s="511"/>
      <c r="R611" s="511" t="str">
        <f>IF(Tabla1[[#This Row],[Insumos]]="","",_xlfn.XLOOKUP(Tabla1[[#This Row],[Insumos]],Tabla10[Insumo],Tabla10[InsumoAbrev],"",0))</f>
        <v/>
      </c>
    </row>
    <row r="612" spans="2:18" x14ac:dyDescent="0.25">
      <c r="B612" s="191" t="str">
        <f>IF('Formulario PPGR3'!$G612="","",CONCATENATE('Formulario PPGR3'!$C612,".",'Formulario PPGR3'!$D612,".",'Formulario PPGR3'!$E612,".",'Formulario PPGR3'!$F612))</f>
        <v/>
      </c>
      <c r="C612" s="191" t="str">
        <f>IF('Formulario PPGR3'!$G612="","",'Formulario PPGR1'!#REF!)</f>
        <v/>
      </c>
      <c r="D612" s="191" t="str">
        <f>IF('Formulario PPGR3'!$G612="","",'Formulario PPGR1'!#REF!)</f>
        <v/>
      </c>
      <c r="E612" s="191" t="str">
        <f>IF('Formulario PPGR3'!$G612="","",'Formulario PPGR1'!#REF!)</f>
        <v/>
      </c>
      <c r="F612" s="191" t="str">
        <f>IF('Formulario PPGR3'!$G612="","",'Formulario PPGR1'!#REF!)</f>
        <v/>
      </c>
      <c r="G612" s="238"/>
      <c r="H612" s="507" t="str" cm="1">
        <f t="array" ref="H612">IF(Tabla1[[#This Row],[Código_Actividad]]="","",_xlfn.XLOOKUP(Tabla1[[#This Row],[Código_Actividad]],CodigoActividad,Tabla2[Actividades Programables Presupuestables],"",0))</f>
        <v/>
      </c>
      <c r="I612" s="508" t="str">
        <f>IFERROR(VLOOKUP('Formulario PPGR3'!$G612,'Formulario PPGR2'!$H$19:$V$286,15,FALSE),"")</f>
        <v/>
      </c>
      <c r="J612" s="516"/>
      <c r="K612" s="512"/>
      <c r="L612" s="509" t="str">
        <f>IF(Tabla1[[#This Row],[Descripción]]="","",_xlfn.XLOOKUP(Tabla1[[#This Row],[Descripción]],Tabla10[Descripción],Tabla10[Unidad de Medida],"",0))</f>
        <v/>
      </c>
      <c r="M612" s="299"/>
      <c r="N612" s="525" t="str">
        <f>IF(Tabla1[[#This Row],[Descripción]]="","",_xlfn.XLOOKUP(Tabla1[[#This Row],[Descripción]],Tabla10[Descripción],Tabla10[Precio Unitario],0))</f>
        <v/>
      </c>
      <c r="O612" s="525" t="str">
        <f>IF(Tabla1[[#This Row],[Cantidad de Insumos]]="","",Tabla1[[#This Row],[Precio Unitario]]*Tabla1[[#This Row],[Cantidad de Insumos]])</f>
        <v/>
      </c>
      <c r="P612" s="510" t="str">
        <f>IF(Tabla1[[#This Row],[Descripción]]="","",_xlfn.XLOOKUP(Tabla1[[#This Row],[Descripción]],Tabla10[Descripción],Tabla10[CODIGO PRESUPUESTARIO],0))</f>
        <v/>
      </c>
      <c r="Q612" s="511"/>
      <c r="R612" s="511" t="str">
        <f>IF(Tabla1[[#This Row],[Insumos]]="","",_xlfn.XLOOKUP(Tabla1[[#This Row],[Insumos]],Tabla10[Insumo],Tabla10[InsumoAbrev],"",0))</f>
        <v/>
      </c>
    </row>
    <row r="613" spans="2:18" x14ac:dyDescent="0.25">
      <c r="B613" s="191" t="str">
        <f>IF('Formulario PPGR3'!$G613="","",CONCATENATE('Formulario PPGR3'!$C613,".",'Formulario PPGR3'!$D613,".",'Formulario PPGR3'!$E613,".",'Formulario PPGR3'!$F613))</f>
        <v/>
      </c>
      <c r="C613" s="191" t="str">
        <f>IF('Formulario PPGR3'!$G613="","",'Formulario PPGR1'!#REF!)</f>
        <v/>
      </c>
      <c r="D613" s="191" t="str">
        <f>IF('Formulario PPGR3'!$G613="","",'Formulario PPGR1'!#REF!)</f>
        <v/>
      </c>
      <c r="E613" s="191" t="str">
        <f>IF('Formulario PPGR3'!$G613="","",'Formulario PPGR1'!#REF!)</f>
        <v/>
      </c>
      <c r="F613" s="191" t="str">
        <f>IF('Formulario PPGR3'!$G613="","",'Formulario PPGR1'!#REF!)</f>
        <v/>
      </c>
      <c r="G613" s="238"/>
      <c r="H613" s="507" t="str" cm="1">
        <f t="array" ref="H613">IF(Tabla1[[#This Row],[Código_Actividad]]="","",_xlfn.XLOOKUP(Tabla1[[#This Row],[Código_Actividad]],CodigoActividad,Tabla2[Actividades Programables Presupuestables],"",0))</f>
        <v/>
      </c>
      <c r="I613" s="508" t="str">
        <f>IFERROR(VLOOKUP('Formulario PPGR3'!$G613,'Formulario PPGR2'!$H$19:$V$286,15,FALSE),"")</f>
        <v/>
      </c>
      <c r="J613" s="516"/>
      <c r="K613" s="512"/>
      <c r="L613" s="509" t="str">
        <f>IF(Tabla1[[#This Row],[Descripción]]="","",_xlfn.XLOOKUP(Tabla1[[#This Row],[Descripción]],Tabla10[Descripción],Tabla10[Unidad de Medida],"",0))</f>
        <v/>
      </c>
      <c r="M613" s="299"/>
      <c r="N613" s="525" t="str">
        <f>IF(Tabla1[[#This Row],[Descripción]]="","",_xlfn.XLOOKUP(Tabla1[[#This Row],[Descripción]],Tabla10[Descripción],Tabla10[Precio Unitario],0))</f>
        <v/>
      </c>
      <c r="O613" s="525" t="str">
        <f>IF(Tabla1[[#This Row],[Cantidad de Insumos]]="","",Tabla1[[#This Row],[Precio Unitario]]*Tabla1[[#This Row],[Cantidad de Insumos]])</f>
        <v/>
      </c>
      <c r="P613" s="510" t="str">
        <f>IF(Tabla1[[#This Row],[Descripción]]="","",_xlfn.XLOOKUP(Tabla1[[#This Row],[Descripción]],Tabla10[Descripción],Tabla10[CODIGO PRESUPUESTARIO],0))</f>
        <v/>
      </c>
      <c r="Q613" s="511"/>
      <c r="R613" s="511" t="str">
        <f>IF(Tabla1[[#This Row],[Insumos]]="","",_xlfn.XLOOKUP(Tabla1[[#This Row],[Insumos]],Tabla10[Insumo],Tabla10[InsumoAbrev],"",0))</f>
        <v/>
      </c>
    </row>
    <row r="614" spans="2:18" x14ac:dyDescent="0.25">
      <c r="B614" s="191" t="str">
        <f>IF('Formulario PPGR3'!$G614="","",CONCATENATE('Formulario PPGR3'!$C614,".",'Formulario PPGR3'!$D614,".",'Formulario PPGR3'!$E614,".",'Formulario PPGR3'!$F614))</f>
        <v/>
      </c>
      <c r="C614" s="191" t="str">
        <f>IF('Formulario PPGR3'!$G614="","",'Formulario PPGR1'!#REF!)</f>
        <v/>
      </c>
      <c r="D614" s="191" t="str">
        <f>IF('Formulario PPGR3'!$G614="","",'Formulario PPGR1'!#REF!)</f>
        <v/>
      </c>
      <c r="E614" s="191" t="str">
        <f>IF('Formulario PPGR3'!$G614="","",'Formulario PPGR1'!#REF!)</f>
        <v/>
      </c>
      <c r="F614" s="191" t="str">
        <f>IF('Formulario PPGR3'!$G614="","",'Formulario PPGR1'!#REF!)</f>
        <v/>
      </c>
      <c r="G614" s="238"/>
      <c r="H614" s="507" t="str" cm="1">
        <f t="array" ref="H614">IF(Tabla1[[#This Row],[Código_Actividad]]="","",_xlfn.XLOOKUP(Tabla1[[#This Row],[Código_Actividad]],CodigoActividad,Tabla2[Actividades Programables Presupuestables],"",0))</f>
        <v/>
      </c>
      <c r="I614" s="508" t="str">
        <f>IFERROR(VLOOKUP('Formulario PPGR3'!$G614,'Formulario PPGR2'!$H$19:$V$286,15,FALSE),"")</f>
        <v/>
      </c>
      <c r="J614" s="516"/>
      <c r="K614" s="512"/>
      <c r="L614" s="509" t="str">
        <f>IF(Tabla1[[#This Row],[Descripción]]="","",_xlfn.XLOOKUP(Tabla1[[#This Row],[Descripción]],Tabla10[Descripción],Tabla10[Unidad de Medida],"",0))</f>
        <v/>
      </c>
      <c r="M614" s="299"/>
      <c r="N614" s="525" t="str">
        <f>IF(Tabla1[[#This Row],[Descripción]]="","",_xlfn.XLOOKUP(Tabla1[[#This Row],[Descripción]],Tabla10[Descripción],Tabla10[Precio Unitario],0))</f>
        <v/>
      </c>
      <c r="O614" s="525" t="str">
        <f>IF(Tabla1[[#This Row],[Cantidad de Insumos]]="","",Tabla1[[#This Row],[Precio Unitario]]*Tabla1[[#This Row],[Cantidad de Insumos]])</f>
        <v/>
      </c>
      <c r="P614" s="510" t="str">
        <f>IF(Tabla1[[#This Row],[Descripción]]="","",_xlfn.XLOOKUP(Tabla1[[#This Row],[Descripción]],Tabla10[Descripción],Tabla10[CODIGO PRESUPUESTARIO],0))</f>
        <v/>
      </c>
      <c r="Q614" s="511"/>
      <c r="R614" s="511" t="str">
        <f>IF(Tabla1[[#This Row],[Insumos]]="","",_xlfn.XLOOKUP(Tabla1[[#This Row],[Insumos]],Tabla10[Insumo],Tabla10[InsumoAbrev],"",0))</f>
        <v/>
      </c>
    </row>
    <row r="615" spans="2:18" x14ac:dyDescent="0.25">
      <c r="B615" s="191" t="str">
        <f>IF('Formulario PPGR3'!$G615="","",CONCATENATE('Formulario PPGR3'!$C615,".",'Formulario PPGR3'!$D615,".",'Formulario PPGR3'!$E615,".",'Formulario PPGR3'!$F615))</f>
        <v/>
      </c>
      <c r="C615" s="191" t="str">
        <f>IF('Formulario PPGR3'!$G615="","",'Formulario PPGR1'!#REF!)</f>
        <v/>
      </c>
      <c r="D615" s="191" t="str">
        <f>IF('Formulario PPGR3'!$G615="","",'Formulario PPGR1'!#REF!)</f>
        <v/>
      </c>
      <c r="E615" s="191" t="str">
        <f>IF('Formulario PPGR3'!$G615="","",'Formulario PPGR1'!#REF!)</f>
        <v/>
      </c>
      <c r="F615" s="191" t="str">
        <f>IF('Formulario PPGR3'!$G615="","",'Formulario PPGR1'!#REF!)</f>
        <v/>
      </c>
      <c r="G615" s="238"/>
      <c r="H615" s="507" t="str" cm="1">
        <f t="array" ref="H615">IF(Tabla1[[#This Row],[Código_Actividad]]="","",_xlfn.XLOOKUP(Tabla1[[#This Row],[Código_Actividad]],CodigoActividad,Tabla2[Actividades Programables Presupuestables],"",0))</f>
        <v/>
      </c>
      <c r="I615" s="508" t="str">
        <f>IFERROR(VLOOKUP('Formulario PPGR3'!$G615,'Formulario PPGR2'!$H$19:$V$286,15,FALSE),"")</f>
        <v/>
      </c>
      <c r="J615" s="516"/>
      <c r="K615" s="512"/>
      <c r="L615" s="509" t="str">
        <f>IF(Tabla1[[#This Row],[Descripción]]="","",_xlfn.XLOOKUP(Tabla1[[#This Row],[Descripción]],Tabla10[Descripción],Tabla10[Unidad de Medida],"",0))</f>
        <v/>
      </c>
      <c r="M615" s="299"/>
      <c r="N615" s="525" t="str">
        <f>IF(Tabla1[[#This Row],[Descripción]]="","",_xlfn.XLOOKUP(Tabla1[[#This Row],[Descripción]],Tabla10[Descripción],Tabla10[Precio Unitario],0))</f>
        <v/>
      </c>
      <c r="O615" s="525" t="str">
        <f>IF(Tabla1[[#This Row],[Cantidad de Insumos]]="","",Tabla1[[#This Row],[Precio Unitario]]*Tabla1[[#This Row],[Cantidad de Insumos]])</f>
        <v/>
      </c>
      <c r="P615" s="510" t="str">
        <f>IF(Tabla1[[#This Row],[Descripción]]="","",_xlfn.XLOOKUP(Tabla1[[#This Row],[Descripción]],Tabla10[Descripción],Tabla10[CODIGO PRESUPUESTARIO],0))</f>
        <v/>
      </c>
      <c r="Q615" s="511"/>
      <c r="R615" s="511" t="str">
        <f>IF(Tabla1[[#This Row],[Insumos]]="","",_xlfn.XLOOKUP(Tabla1[[#This Row],[Insumos]],Tabla10[Insumo],Tabla10[InsumoAbrev],"",0))</f>
        <v/>
      </c>
    </row>
    <row r="616" spans="2:18" x14ac:dyDescent="0.25">
      <c r="B616" s="191" t="str">
        <f>IF('Formulario PPGR3'!$G616="","",CONCATENATE('Formulario PPGR3'!$C616,".",'Formulario PPGR3'!$D616,".",'Formulario PPGR3'!$E616,".",'Formulario PPGR3'!$F616))</f>
        <v/>
      </c>
      <c r="C616" s="191" t="str">
        <f>IF('Formulario PPGR3'!$G616="","",'Formulario PPGR1'!#REF!)</f>
        <v/>
      </c>
      <c r="D616" s="191" t="str">
        <f>IF('Formulario PPGR3'!$G616="","",'Formulario PPGR1'!#REF!)</f>
        <v/>
      </c>
      <c r="E616" s="191" t="str">
        <f>IF('Formulario PPGR3'!$G616="","",'Formulario PPGR1'!#REF!)</f>
        <v/>
      </c>
      <c r="F616" s="191" t="str">
        <f>IF('Formulario PPGR3'!$G616="","",'Formulario PPGR1'!#REF!)</f>
        <v/>
      </c>
      <c r="G616" s="238"/>
      <c r="H616" s="507" t="str" cm="1">
        <f t="array" ref="H616">IF(Tabla1[[#This Row],[Código_Actividad]]="","",_xlfn.XLOOKUP(Tabla1[[#This Row],[Código_Actividad]],CodigoActividad,Tabla2[Actividades Programables Presupuestables],"",0))</f>
        <v/>
      </c>
      <c r="I616" s="508" t="str">
        <f>IFERROR(VLOOKUP('Formulario PPGR3'!$G616,'Formulario PPGR2'!$H$19:$V$286,15,FALSE),"")</f>
        <v/>
      </c>
      <c r="J616" s="516"/>
      <c r="K616" s="512"/>
      <c r="L616" s="509" t="str">
        <f>IF(Tabla1[[#This Row],[Descripción]]="","",_xlfn.XLOOKUP(Tabla1[[#This Row],[Descripción]],Tabla10[Descripción],Tabla10[Unidad de Medida],"",0))</f>
        <v/>
      </c>
      <c r="M616" s="299"/>
      <c r="N616" s="525" t="str">
        <f>IF(Tabla1[[#This Row],[Descripción]]="","",_xlfn.XLOOKUP(Tabla1[[#This Row],[Descripción]],Tabla10[Descripción],Tabla10[Precio Unitario],0))</f>
        <v/>
      </c>
      <c r="O616" s="525" t="str">
        <f>IF(Tabla1[[#This Row],[Cantidad de Insumos]]="","",Tabla1[[#This Row],[Precio Unitario]]*Tabla1[[#This Row],[Cantidad de Insumos]])</f>
        <v/>
      </c>
      <c r="P616" s="510" t="str">
        <f>IF(Tabla1[[#This Row],[Descripción]]="","",_xlfn.XLOOKUP(Tabla1[[#This Row],[Descripción]],Tabla10[Descripción],Tabla10[CODIGO PRESUPUESTARIO],0))</f>
        <v/>
      </c>
      <c r="Q616" s="511"/>
      <c r="R616" s="511" t="str">
        <f>IF(Tabla1[[#This Row],[Insumos]]="","",_xlfn.XLOOKUP(Tabla1[[#This Row],[Insumos]],Tabla10[Insumo],Tabla10[InsumoAbrev],"",0))</f>
        <v/>
      </c>
    </row>
    <row r="617" spans="2:18" x14ac:dyDescent="0.25">
      <c r="B617" s="191" t="str">
        <f>IF('Formulario PPGR3'!$G617="","",CONCATENATE('Formulario PPGR3'!$C617,".",'Formulario PPGR3'!$D617,".",'Formulario PPGR3'!$E617,".",'Formulario PPGR3'!$F617))</f>
        <v/>
      </c>
      <c r="C617" s="191" t="str">
        <f>IF('Formulario PPGR3'!$G617="","",'Formulario PPGR1'!#REF!)</f>
        <v/>
      </c>
      <c r="D617" s="191" t="str">
        <f>IF('Formulario PPGR3'!$G617="","",'Formulario PPGR1'!#REF!)</f>
        <v/>
      </c>
      <c r="E617" s="191" t="str">
        <f>IF('Formulario PPGR3'!$G617="","",'Formulario PPGR1'!#REF!)</f>
        <v/>
      </c>
      <c r="F617" s="191" t="str">
        <f>IF('Formulario PPGR3'!$G617="","",'Formulario PPGR1'!#REF!)</f>
        <v/>
      </c>
      <c r="G617" s="238"/>
      <c r="H617" s="507" t="str" cm="1">
        <f t="array" ref="H617">IF(Tabla1[[#This Row],[Código_Actividad]]="","",_xlfn.XLOOKUP(Tabla1[[#This Row],[Código_Actividad]],CodigoActividad,Tabla2[Actividades Programables Presupuestables],"",0))</f>
        <v/>
      </c>
      <c r="I617" s="508" t="str">
        <f>IFERROR(VLOOKUP('Formulario PPGR3'!$G617,'Formulario PPGR2'!$H$19:$V$286,15,FALSE),"")</f>
        <v/>
      </c>
      <c r="J617" s="516"/>
      <c r="K617" s="512"/>
      <c r="L617" s="509" t="str">
        <f>IF(Tabla1[[#This Row],[Descripción]]="","",_xlfn.XLOOKUP(Tabla1[[#This Row],[Descripción]],Tabla10[Descripción],Tabla10[Unidad de Medida],"",0))</f>
        <v/>
      </c>
      <c r="M617" s="299"/>
      <c r="N617" s="525" t="str">
        <f>IF(Tabla1[[#This Row],[Descripción]]="","",_xlfn.XLOOKUP(Tabla1[[#This Row],[Descripción]],Tabla10[Descripción],Tabla10[Precio Unitario],0))</f>
        <v/>
      </c>
      <c r="O617" s="525" t="str">
        <f>IF(Tabla1[[#This Row],[Cantidad de Insumos]]="","",Tabla1[[#This Row],[Precio Unitario]]*Tabla1[[#This Row],[Cantidad de Insumos]])</f>
        <v/>
      </c>
      <c r="P617" s="510" t="str">
        <f>IF(Tabla1[[#This Row],[Descripción]]="","",_xlfn.XLOOKUP(Tabla1[[#This Row],[Descripción]],Tabla10[Descripción],Tabla10[CODIGO PRESUPUESTARIO],0))</f>
        <v/>
      </c>
      <c r="Q617" s="511"/>
      <c r="R617" s="511" t="str">
        <f>IF(Tabla1[[#This Row],[Insumos]]="","",_xlfn.XLOOKUP(Tabla1[[#This Row],[Insumos]],Tabla10[Insumo],Tabla10[InsumoAbrev],"",0))</f>
        <v/>
      </c>
    </row>
    <row r="618" spans="2:18" x14ac:dyDescent="0.25">
      <c r="B618" s="191" t="str">
        <f>IF('Formulario PPGR3'!$G618="","",CONCATENATE('Formulario PPGR3'!$C618,".",'Formulario PPGR3'!$D618,".",'Formulario PPGR3'!$E618,".",'Formulario PPGR3'!$F618))</f>
        <v/>
      </c>
      <c r="C618" s="191" t="str">
        <f>IF('Formulario PPGR3'!$G618="","",'Formulario PPGR1'!#REF!)</f>
        <v/>
      </c>
      <c r="D618" s="191" t="str">
        <f>IF('Formulario PPGR3'!$G618="","",'Formulario PPGR1'!#REF!)</f>
        <v/>
      </c>
      <c r="E618" s="191" t="str">
        <f>IF('Formulario PPGR3'!$G618="","",'Formulario PPGR1'!#REF!)</f>
        <v/>
      </c>
      <c r="F618" s="191" t="str">
        <f>IF('Formulario PPGR3'!$G618="","",'Formulario PPGR1'!#REF!)</f>
        <v/>
      </c>
      <c r="G618" s="238"/>
      <c r="H618" s="507" t="str" cm="1">
        <f t="array" ref="H618">IF(Tabla1[[#This Row],[Código_Actividad]]="","",_xlfn.XLOOKUP(Tabla1[[#This Row],[Código_Actividad]],CodigoActividad,Tabla2[Actividades Programables Presupuestables],"",0))</f>
        <v/>
      </c>
      <c r="I618" s="508" t="str">
        <f>IFERROR(VLOOKUP('Formulario PPGR3'!$G618,'Formulario PPGR2'!$H$19:$V$286,15,FALSE),"")</f>
        <v/>
      </c>
      <c r="J618" s="516"/>
      <c r="K618" s="512"/>
      <c r="L618" s="509" t="str">
        <f>IF(Tabla1[[#This Row],[Descripción]]="","",_xlfn.XLOOKUP(Tabla1[[#This Row],[Descripción]],Tabla10[Descripción],Tabla10[Unidad de Medida],"",0))</f>
        <v/>
      </c>
      <c r="M618" s="299"/>
      <c r="N618" s="525" t="str">
        <f>IF(Tabla1[[#This Row],[Descripción]]="","",_xlfn.XLOOKUP(Tabla1[[#This Row],[Descripción]],Tabla10[Descripción],Tabla10[Precio Unitario],0))</f>
        <v/>
      </c>
      <c r="O618" s="525" t="str">
        <f>IF(Tabla1[[#This Row],[Cantidad de Insumos]]="","",Tabla1[[#This Row],[Precio Unitario]]*Tabla1[[#This Row],[Cantidad de Insumos]])</f>
        <v/>
      </c>
      <c r="P618" s="510" t="str">
        <f>IF(Tabla1[[#This Row],[Descripción]]="","",_xlfn.XLOOKUP(Tabla1[[#This Row],[Descripción]],Tabla10[Descripción],Tabla10[CODIGO PRESUPUESTARIO],0))</f>
        <v/>
      </c>
      <c r="Q618" s="511"/>
      <c r="R618" s="511" t="str">
        <f>IF(Tabla1[[#This Row],[Insumos]]="","",_xlfn.XLOOKUP(Tabla1[[#This Row],[Insumos]],Tabla10[Insumo],Tabla10[InsumoAbrev],"",0))</f>
        <v/>
      </c>
    </row>
    <row r="619" spans="2:18" x14ac:dyDescent="0.25">
      <c r="B619" s="191" t="str">
        <f>IF('Formulario PPGR3'!$G619="","",CONCATENATE('Formulario PPGR3'!$C619,".",'Formulario PPGR3'!$D619,".",'Formulario PPGR3'!$E619,".",'Formulario PPGR3'!$F619))</f>
        <v/>
      </c>
      <c r="C619" s="191" t="str">
        <f>IF('Formulario PPGR3'!$G619="","",'Formulario PPGR1'!#REF!)</f>
        <v/>
      </c>
      <c r="D619" s="191" t="str">
        <f>IF('Formulario PPGR3'!$G619="","",'Formulario PPGR1'!#REF!)</f>
        <v/>
      </c>
      <c r="E619" s="191" t="str">
        <f>IF('Formulario PPGR3'!$G619="","",'Formulario PPGR1'!#REF!)</f>
        <v/>
      </c>
      <c r="F619" s="191" t="str">
        <f>IF('Formulario PPGR3'!$G619="","",'Formulario PPGR1'!#REF!)</f>
        <v/>
      </c>
      <c r="G619" s="238"/>
      <c r="H619" s="507" t="str" cm="1">
        <f t="array" ref="H619">IF(Tabla1[[#This Row],[Código_Actividad]]="","",_xlfn.XLOOKUP(Tabla1[[#This Row],[Código_Actividad]],CodigoActividad,Tabla2[Actividades Programables Presupuestables],"",0))</f>
        <v/>
      </c>
      <c r="I619" s="508" t="str">
        <f>IFERROR(VLOOKUP('Formulario PPGR3'!$G619,'Formulario PPGR2'!$H$19:$V$286,15,FALSE),"")</f>
        <v/>
      </c>
      <c r="J619" s="516"/>
      <c r="K619" s="512"/>
      <c r="L619" s="509" t="str">
        <f>IF(Tabla1[[#This Row],[Descripción]]="","",_xlfn.XLOOKUP(Tabla1[[#This Row],[Descripción]],Tabla10[Descripción],Tabla10[Unidad de Medida],"",0))</f>
        <v/>
      </c>
      <c r="M619" s="299"/>
      <c r="N619" s="525" t="str">
        <f>IF(Tabla1[[#This Row],[Descripción]]="","",_xlfn.XLOOKUP(Tabla1[[#This Row],[Descripción]],Tabla10[Descripción],Tabla10[Precio Unitario],0))</f>
        <v/>
      </c>
      <c r="O619" s="525" t="str">
        <f>IF(Tabla1[[#This Row],[Cantidad de Insumos]]="","",Tabla1[[#This Row],[Precio Unitario]]*Tabla1[[#This Row],[Cantidad de Insumos]])</f>
        <v/>
      </c>
      <c r="P619" s="510" t="str">
        <f>IF(Tabla1[[#This Row],[Descripción]]="","",_xlfn.XLOOKUP(Tabla1[[#This Row],[Descripción]],Tabla10[Descripción],Tabla10[CODIGO PRESUPUESTARIO],0))</f>
        <v/>
      </c>
      <c r="Q619" s="511"/>
      <c r="R619" s="511" t="str">
        <f>IF(Tabla1[[#This Row],[Insumos]]="","",_xlfn.XLOOKUP(Tabla1[[#This Row],[Insumos]],Tabla10[Insumo],Tabla10[InsumoAbrev],"",0))</f>
        <v/>
      </c>
    </row>
    <row r="620" spans="2:18" x14ac:dyDescent="0.25">
      <c r="B620" s="191" t="str">
        <f>IF('Formulario PPGR3'!$G620="","",CONCATENATE('Formulario PPGR3'!$C620,".",'Formulario PPGR3'!$D620,".",'Formulario PPGR3'!$E620,".",'Formulario PPGR3'!$F620))</f>
        <v/>
      </c>
      <c r="C620" s="191" t="str">
        <f>IF('Formulario PPGR3'!$G620="","",'Formulario PPGR1'!#REF!)</f>
        <v/>
      </c>
      <c r="D620" s="191" t="str">
        <f>IF('Formulario PPGR3'!$G620="","",'Formulario PPGR1'!#REF!)</f>
        <v/>
      </c>
      <c r="E620" s="191" t="str">
        <f>IF('Formulario PPGR3'!$G620="","",'Formulario PPGR1'!#REF!)</f>
        <v/>
      </c>
      <c r="F620" s="191" t="str">
        <f>IF('Formulario PPGR3'!$G620="","",'Formulario PPGR1'!#REF!)</f>
        <v/>
      </c>
      <c r="G620" s="238"/>
      <c r="H620" s="507" t="str" cm="1">
        <f t="array" ref="H620">IF(Tabla1[[#This Row],[Código_Actividad]]="","",_xlfn.XLOOKUP(Tabla1[[#This Row],[Código_Actividad]],CodigoActividad,Tabla2[Actividades Programables Presupuestables],"",0))</f>
        <v/>
      </c>
      <c r="I620" s="508" t="str">
        <f>IFERROR(VLOOKUP('Formulario PPGR3'!$G620,'Formulario PPGR2'!$H$19:$V$286,15,FALSE),"")</f>
        <v/>
      </c>
      <c r="J620" s="516"/>
      <c r="K620" s="512"/>
      <c r="L620" s="509" t="str">
        <f>IF(Tabla1[[#This Row],[Descripción]]="","",_xlfn.XLOOKUP(Tabla1[[#This Row],[Descripción]],Tabla10[Descripción],Tabla10[Unidad de Medida],"",0))</f>
        <v/>
      </c>
      <c r="M620" s="299"/>
      <c r="N620" s="525" t="str">
        <f>IF(Tabla1[[#This Row],[Descripción]]="","",_xlfn.XLOOKUP(Tabla1[[#This Row],[Descripción]],Tabla10[Descripción],Tabla10[Precio Unitario],0))</f>
        <v/>
      </c>
      <c r="O620" s="525" t="str">
        <f>IF(Tabla1[[#This Row],[Cantidad de Insumos]]="","",Tabla1[[#This Row],[Precio Unitario]]*Tabla1[[#This Row],[Cantidad de Insumos]])</f>
        <v/>
      </c>
      <c r="P620" s="510" t="str">
        <f>IF(Tabla1[[#This Row],[Descripción]]="","",_xlfn.XLOOKUP(Tabla1[[#This Row],[Descripción]],Tabla10[Descripción],Tabla10[CODIGO PRESUPUESTARIO],0))</f>
        <v/>
      </c>
      <c r="Q620" s="511"/>
      <c r="R620" s="511" t="str">
        <f>IF(Tabla1[[#This Row],[Insumos]]="","",_xlfn.XLOOKUP(Tabla1[[#This Row],[Insumos]],Tabla10[Insumo],Tabla10[InsumoAbrev],"",0))</f>
        <v/>
      </c>
    </row>
    <row r="621" spans="2:18" x14ac:dyDescent="0.25">
      <c r="B621" s="191" t="str">
        <f>IF('Formulario PPGR3'!$G621="","",CONCATENATE('Formulario PPGR3'!$C621,".",'Formulario PPGR3'!$D621,".",'Formulario PPGR3'!$E621,".",'Formulario PPGR3'!$F621))</f>
        <v/>
      </c>
      <c r="C621" s="191" t="str">
        <f>IF('Formulario PPGR3'!$G621="","",'Formulario PPGR1'!#REF!)</f>
        <v/>
      </c>
      <c r="D621" s="191" t="str">
        <f>IF('Formulario PPGR3'!$G621="","",'Formulario PPGR1'!#REF!)</f>
        <v/>
      </c>
      <c r="E621" s="191" t="str">
        <f>IF('Formulario PPGR3'!$G621="","",'Formulario PPGR1'!#REF!)</f>
        <v/>
      </c>
      <c r="F621" s="191" t="str">
        <f>IF('Formulario PPGR3'!$G621="","",'Formulario PPGR1'!#REF!)</f>
        <v/>
      </c>
      <c r="G621" s="238"/>
      <c r="H621" s="507" t="str" cm="1">
        <f t="array" ref="H621">IF(Tabla1[[#This Row],[Código_Actividad]]="","",_xlfn.XLOOKUP(Tabla1[[#This Row],[Código_Actividad]],CodigoActividad,Tabla2[Actividades Programables Presupuestables],"",0))</f>
        <v/>
      </c>
      <c r="I621" s="508" t="str">
        <f>IFERROR(VLOOKUP('Formulario PPGR3'!$G621,'Formulario PPGR2'!$H$19:$V$286,15,FALSE),"")</f>
        <v/>
      </c>
      <c r="J621" s="516"/>
      <c r="K621" s="512"/>
      <c r="L621" s="509" t="str">
        <f>IF(Tabla1[[#This Row],[Descripción]]="","",_xlfn.XLOOKUP(Tabla1[[#This Row],[Descripción]],Tabla10[Descripción],Tabla10[Unidad de Medida],"",0))</f>
        <v/>
      </c>
      <c r="M621" s="299"/>
      <c r="N621" s="525" t="str">
        <f>IF(Tabla1[[#This Row],[Descripción]]="","",_xlfn.XLOOKUP(Tabla1[[#This Row],[Descripción]],Tabla10[Descripción],Tabla10[Precio Unitario],0))</f>
        <v/>
      </c>
      <c r="O621" s="525" t="str">
        <f>IF(Tabla1[[#This Row],[Cantidad de Insumos]]="","",Tabla1[[#This Row],[Precio Unitario]]*Tabla1[[#This Row],[Cantidad de Insumos]])</f>
        <v/>
      </c>
      <c r="P621" s="510" t="str">
        <f>IF(Tabla1[[#This Row],[Descripción]]="","",_xlfn.XLOOKUP(Tabla1[[#This Row],[Descripción]],Tabla10[Descripción],Tabla10[CODIGO PRESUPUESTARIO],0))</f>
        <v/>
      </c>
      <c r="Q621" s="511"/>
      <c r="R621" s="511" t="str">
        <f>IF(Tabla1[[#This Row],[Insumos]]="","",_xlfn.XLOOKUP(Tabla1[[#This Row],[Insumos]],Tabla10[Insumo],Tabla10[InsumoAbrev],"",0))</f>
        <v/>
      </c>
    </row>
    <row r="622" spans="2:18" x14ac:dyDescent="0.25">
      <c r="B622" s="191" t="str">
        <f>IF('Formulario PPGR3'!$G622="","",CONCATENATE('Formulario PPGR3'!$C622,".",'Formulario PPGR3'!$D622,".",'Formulario PPGR3'!$E622,".",'Formulario PPGR3'!$F622))</f>
        <v/>
      </c>
      <c r="C622" s="191" t="str">
        <f>IF('Formulario PPGR3'!$G622="","",'Formulario PPGR1'!#REF!)</f>
        <v/>
      </c>
      <c r="D622" s="191" t="str">
        <f>IF('Formulario PPGR3'!$G622="","",'Formulario PPGR1'!#REF!)</f>
        <v/>
      </c>
      <c r="E622" s="191" t="str">
        <f>IF('Formulario PPGR3'!$G622="","",'Formulario PPGR1'!#REF!)</f>
        <v/>
      </c>
      <c r="F622" s="191" t="str">
        <f>IF('Formulario PPGR3'!$G622="","",'Formulario PPGR1'!#REF!)</f>
        <v/>
      </c>
      <c r="G622" s="238"/>
      <c r="H622" s="507" t="str" cm="1">
        <f t="array" ref="H622">IF(Tabla1[[#This Row],[Código_Actividad]]="","",_xlfn.XLOOKUP(Tabla1[[#This Row],[Código_Actividad]],CodigoActividad,Tabla2[Actividades Programables Presupuestables],"",0))</f>
        <v/>
      </c>
      <c r="I622" s="508" t="str">
        <f>IFERROR(VLOOKUP('Formulario PPGR3'!$G622,'Formulario PPGR2'!$H$19:$V$286,15,FALSE),"")</f>
        <v/>
      </c>
      <c r="J622" s="516"/>
      <c r="K622" s="512"/>
      <c r="L622" s="509" t="str">
        <f>IF(Tabla1[[#This Row],[Descripción]]="","",_xlfn.XLOOKUP(Tabla1[[#This Row],[Descripción]],Tabla10[Descripción],Tabla10[Unidad de Medida],"",0))</f>
        <v/>
      </c>
      <c r="M622" s="299"/>
      <c r="N622" s="525" t="str">
        <f>IF(Tabla1[[#This Row],[Descripción]]="","",_xlfn.XLOOKUP(Tabla1[[#This Row],[Descripción]],Tabla10[Descripción],Tabla10[Precio Unitario],0))</f>
        <v/>
      </c>
      <c r="O622" s="525" t="str">
        <f>IF(Tabla1[[#This Row],[Cantidad de Insumos]]="","",Tabla1[[#This Row],[Precio Unitario]]*Tabla1[[#This Row],[Cantidad de Insumos]])</f>
        <v/>
      </c>
      <c r="P622" s="510" t="str">
        <f>IF(Tabla1[[#This Row],[Descripción]]="","",_xlfn.XLOOKUP(Tabla1[[#This Row],[Descripción]],Tabla10[Descripción],Tabla10[CODIGO PRESUPUESTARIO],0))</f>
        <v/>
      </c>
      <c r="Q622" s="511"/>
      <c r="R622" s="511" t="str">
        <f>IF(Tabla1[[#This Row],[Insumos]]="","",_xlfn.XLOOKUP(Tabla1[[#This Row],[Insumos]],Tabla10[Insumo],Tabla10[InsumoAbrev],"",0))</f>
        <v/>
      </c>
    </row>
    <row r="623" spans="2:18" x14ac:dyDescent="0.25">
      <c r="B623" s="191" t="str">
        <f>IF('Formulario PPGR3'!$G623="","",CONCATENATE('Formulario PPGR3'!$C623,".",'Formulario PPGR3'!$D623,".",'Formulario PPGR3'!$E623,".",'Formulario PPGR3'!$F623))</f>
        <v/>
      </c>
      <c r="C623" s="191" t="str">
        <f>IF('Formulario PPGR3'!$G623="","",'Formulario PPGR1'!#REF!)</f>
        <v/>
      </c>
      <c r="D623" s="191" t="str">
        <f>IF('Formulario PPGR3'!$G623="","",'Formulario PPGR1'!#REF!)</f>
        <v/>
      </c>
      <c r="E623" s="191" t="str">
        <f>IF('Formulario PPGR3'!$G623="","",'Formulario PPGR1'!#REF!)</f>
        <v/>
      </c>
      <c r="F623" s="191" t="str">
        <f>IF('Formulario PPGR3'!$G623="","",'Formulario PPGR1'!#REF!)</f>
        <v/>
      </c>
      <c r="G623" s="238"/>
      <c r="H623" s="507" t="str" cm="1">
        <f t="array" ref="H623">IF(Tabla1[[#This Row],[Código_Actividad]]="","",_xlfn.XLOOKUP(Tabla1[[#This Row],[Código_Actividad]],CodigoActividad,Tabla2[Actividades Programables Presupuestables],"",0))</f>
        <v/>
      </c>
      <c r="I623" s="508" t="str">
        <f>IFERROR(VLOOKUP('Formulario PPGR3'!$G623,'Formulario PPGR2'!$H$19:$V$286,15,FALSE),"")</f>
        <v/>
      </c>
      <c r="J623" s="516"/>
      <c r="K623" s="512"/>
      <c r="L623" s="509" t="str">
        <f>IF(Tabla1[[#This Row],[Descripción]]="","",_xlfn.XLOOKUP(Tabla1[[#This Row],[Descripción]],Tabla10[Descripción],Tabla10[Unidad de Medida],"",0))</f>
        <v/>
      </c>
      <c r="M623" s="299"/>
      <c r="N623" s="525" t="str">
        <f>IF(Tabla1[[#This Row],[Descripción]]="","",_xlfn.XLOOKUP(Tabla1[[#This Row],[Descripción]],Tabla10[Descripción],Tabla10[Precio Unitario],0))</f>
        <v/>
      </c>
      <c r="O623" s="525" t="str">
        <f>IF(Tabla1[[#This Row],[Cantidad de Insumos]]="","",Tabla1[[#This Row],[Precio Unitario]]*Tabla1[[#This Row],[Cantidad de Insumos]])</f>
        <v/>
      </c>
      <c r="P623" s="510" t="str">
        <f>IF(Tabla1[[#This Row],[Descripción]]="","",_xlfn.XLOOKUP(Tabla1[[#This Row],[Descripción]],Tabla10[Descripción],Tabla10[CODIGO PRESUPUESTARIO],0))</f>
        <v/>
      </c>
      <c r="Q623" s="511"/>
      <c r="R623" s="511" t="str">
        <f>IF(Tabla1[[#This Row],[Insumos]]="","",_xlfn.XLOOKUP(Tabla1[[#This Row],[Insumos]],Tabla10[Insumo],Tabla10[InsumoAbrev],"",0))</f>
        <v/>
      </c>
    </row>
    <row r="624" spans="2:18" x14ac:dyDescent="0.25">
      <c r="B624" s="191" t="str">
        <f>IF('Formulario PPGR3'!$G624="","",CONCATENATE('Formulario PPGR3'!$C624,".",'Formulario PPGR3'!$D624,".",'Formulario PPGR3'!$E624,".",'Formulario PPGR3'!$F624))</f>
        <v/>
      </c>
      <c r="C624" s="191" t="str">
        <f>IF('Formulario PPGR3'!$G624="","",'Formulario PPGR1'!#REF!)</f>
        <v/>
      </c>
      <c r="D624" s="191" t="str">
        <f>IF('Formulario PPGR3'!$G624="","",'Formulario PPGR1'!#REF!)</f>
        <v/>
      </c>
      <c r="E624" s="191" t="str">
        <f>IF('Formulario PPGR3'!$G624="","",'Formulario PPGR1'!#REF!)</f>
        <v/>
      </c>
      <c r="F624" s="191" t="str">
        <f>IF('Formulario PPGR3'!$G624="","",'Formulario PPGR1'!#REF!)</f>
        <v/>
      </c>
      <c r="G624" s="238"/>
      <c r="H624" s="507" t="str" cm="1">
        <f t="array" ref="H624">IF(Tabla1[[#This Row],[Código_Actividad]]="","",_xlfn.XLOOKUP(Tabla1[[#This Row],[Código_Actividad]],CodigoActividad,Tabla2[Actividades Programables Presupuestables],"",0))</f>
        <v/>
      </c>
      <c r="I624" s="508" t="str">
        <f>IFERROR(VLOOKUP('Formulario PPGR3'!$G624,'Formulario PPGR2'!$H$19:$V$286,15,FALSE),"")</f>
        <v/>
      </c>
      <c r="J624" s="516"/>
      <c r="K624" s="512"/>
      <c r="L624" s="509" t="str">
        <f>IF(Tabla1[[#This Row],[Descripción]]="","",_xlfn.XLOOKUP(Tabla1[[#This Row],[Descripción]],Tabla10[Descripción],Tabla10[Unidad de Medida],"",0))</f>
        <v/>
      </c>
      <c r="M624" s="299"/>
      <c r="N624" s="525" t="str">
        <f>IF(Tabla1[[#This Row],[Descripción]]="","",_xlfn.XLOOKUP(Tabla1[[#This Row],[Descripción]],Tabla10[Descripción],Tabla10[Precio Unitario],0))</f>
        <v/>
      </c>
      <c r="O624" s="525" t="str">
        <f>IF(Tabla1[[#This Row],[Cantidad de Insumos]]="","",Tabla1[[#This Row],[Precio Unitario]]*Tabla1[[#This Row],[Cantidad de Insumos]])</f>
        <v/>
      </c>
      <c r="P624" s="510" t="str">
        <f>IF(Tabla1[[#This Row],[Descripción]]="","",_xlfn.XLOOKUP(Tabla1[[#This Row],[Descripción]],Tabla10[Descripción],Tabla10[CODIGO PRESUPUESTARIO],0))</f>
        <v/>
      </c>
      <c r="Q624" s="511"/>
      <c r="R624" s="511" t="str">
        <f>IF(Tabla1[[#This Row],[Insumos]]="","",_xlfn.XLOOKUP(Tabla1[[#This Row],[Insumos]],Tabla10[Insumo],Tabla10[InsumoAbrev],"",0))</f>
        <v/>
      </c>
    </row>
    <row r="625" spans="2:18" x14ac:dyDescent="0.25">
      <c r="B625" s="191" t="str">
        <f>IF('Formulario PPGR3'!$G625="","",CONCATENATE('Formulario PPGR3'!$C625,".",'Formulario PPGR3'!$D625,".",'Formulario PPGR3'!$E625,".",'Formulario PPGR3'!$F625))</f>
        <v/>
      </c>
      <c r="C625" s="191" t="str">
        <f>IF('Formulario PPGR3'!$G625="","",'Formulario PPGR1'!#REF!)</f>
        <v/>
      </c>
      <c r="D625" s="191" t="str">
        <f>IF('Formulario PPGR3'!$G625="","",'Formulario PPGR1'!#REF!)</f>
        <v/>
      </c>
      <c r="E625" s="191" t="str">
        <f>IF('Formulario PPGR3'!$G625="","",'Formulario PPGR1'!#REF!)</f>
        <v/>
      </c>
      <c r="F625" s="191" t="str">
        <f>IF('Formulario PPGR3'!$G625="","",'Formulario PPGR1'!#REF!)</f>
        <v/>
      </c>
      <c r="G625" s="238"/>
      <c r="H625" s="507" t="str" cm="1">
        <f t="array" ref="H625">IF(Tabla1[[#This Row],[Código_Actividad]]="","",_xlfn.XLOOKUP(Tabla1[[#This Row],[Código_Actividad]],CodigoActividad,Tabla2[Actividades Programables Presupuestables],"",0))</f>
        <v/>
      </c>
      <c r="I625" s="508" t="str">
        <f>IFERROR(VLOOKUP('Formulario PPGR3'!$G625,'Formulario PPGR2'!$H$19:$V$286,15,FALSE),"")</f>
        <v/>
      </c>
      <c r="J625" s="516"/>
      <c r="K625" s="512"/>
      <c r="L625" s="509" t="str">
        <f>IF(Tabla1[[#This Row],[Descripción]]="","",_xlfn.XLOOKUP(Tabla1[[#This Row],[Descripción]],Tabla10[Descripción],Tabla10[Unidad de Medida],"",0))</f>
        <v/>
      </c>
      <c r="M625" s="299"/>
      <c r="N625" s="525" t="str">
        <f>IF(Tabla1[[#This Row],[Descripción]]="","",_xlfn.XLOOKUP(Tabla1[[#This Row],[Descripción]],Tabla10[Descripción],Tabla10[Precio Unitario],0))</f>
        <v/>
      </c>
      <c r="O625" s="525" t="str">
        <f>IF(Tabla1[[#This Row],[Cantidad de Insumos]]="","",Tabla1[[#This Row],[Precio Unitario]]*Tabla1[[#This Row],[Cantidad de Insumos]])</f>
        <v/>
      </c>
      <c r="P625" s="510" t="str">
        <f>IF(Tabla1[[#This Row],[Descripción]]="","",_xlfn.XLOOKUP(Tabla1[[#This Row],[Descripción]],Tabla10[Descripción],Tabla10[CODIGO PRESUPUESTARIO],0))</f>
        <v/>
      </c>
      <c r="Q625" s="511"/>
      <c r="R625" s="511" t="str">
        <f>IF(Tabla1[[#This Row],[Insumos]]="","",_xlfn.XLOOKUP(Tabla1[[#This Row],[Insumos]],Tabla10[Insumo],Tabla10[InsumoAbrev],"",0))</f>
        <v/>
      </c>
    </row>
    <row r="626" spans="2:18" x14ac:dyDescent="0.25">
      <c r="B626" s="191" t="str">
        <f>IF('Formulario PPGR3'!$G626="","",CONCATENATE('Formulario PPGR3'!$C626,".",'Formulario PPGR3'!$D626,".",'Formulario PPGR3'!$E626,".",'Formulario PPGR3'!$F626))</f>
        <v/>
      </c>
      <c r="C626" s="191" t="str">
        <f>IF('Formulario PPGR3'!$G626="","",'Formulario PPGR1'!#REF!)</f>
        <v/>
      </c>
      <c r="D626" s="191" t="str">
        <f>IF('Formulario PPGR3'!$G626="","",'Formulario PPGR1'!#REF!)</f>
        <v/>
      </c>
      <c r="E626" s="191" t="str">
        <f>IF('Formulario PPGR3'!$G626="","",'Formulario PPGR1'!#REF!)</f>
        <v/>
      </c>
      <c r="F626" s="191" t="str">
        <f>IF('Formulario PPGR3'!$G626="","",'Formulario PPGR1'!#REF!)</f>
        <v/>
      </c>
      <c r="G626" s="238"/>
      <c r="H626" s="507" t="str" cm="1">
        <f t="array" ref="H626">IF(Tabla1[[#This Row],[Código_Actividad]]="","",_xlfn.XLOOKUP(Tabla1[[#This Row],[Código_Actividad]],CodigoActividad,Tabla2[Actividades Programables Presupuestables],"",0))</f>
        <v/>
      </c>
      <c r="I626" s="508" t="str">
        <f>IFERROR(VLOOKUP('Formulario PPGR3'!$G626,'Formulario PPGR2'!$H$19:$V$286,15,FALSE),"")</f>
        <v/>
      </c>
      <c r="J626" s="516"/>
      <c r="K626" s="512"/>
      <c r="L626" s="509" t="str">
        <f>IF(Tabla1[[#This Row],[Descripción]]="","",_xlfn.XLOOKUP(Tabla1[[#This Row],[Descripción]],Tabla10[Descripción],Tabla10[Unidad de Medida],"",0))</f>
        <v/>
      </c>
      <c r="M626" s="299"/>
      <c r="N626" s="525" t="str">
        <f>IF(Tabla1[[#This Row],[Descripción]]="","",_xlfn.XLOOKUP(Tabla1[[#This Row],[Descripción]],Tabla10[Descripción],Tabla10[Precio Unitario],0))</f>
        <v/>
      </c>
      <c r="O626" s="525" t="str">
        <f>IF(Tabla1[[#This Row],[Cantidad de Insumos]]="","",Tabla1[[#This Row],[Precio Unitario]]*Tabla1[[#This Row],[Cantidad de Insumos]])</f>
        <v/>
      </c>
      <c r="P626" s="510" t="str">
        <f>IF(Tabla1[[#This Row],[Descripción]]="","",_xlfn.XLOOKUP(Tabla1[[#This Row],[Descripción]],Tabla10[Descripción],Tabla10[CODIGO PRESUPUESTARIO],0))</f>
        <v/>
      </c>
      <c r="Q626" s="511"/>
      <c r="R626" s="511" t="str">
        <f>IF(Tabla1[[#This Row],[Insumos]]="","",_xlfn.XLOOKUP(Tabla1[[#This Row],[Insumos]],Tabla10[Insumo],Tabla10[InsumoAbrev],"",0))</f>
        <v/>
      </c>
    </row>
    <row r="627" spans="2:18" x14ac:dyDescent="0.25">
      <c r="B627" s="191" t="str">
        <f>IF('Formulario PPGR3'!$G627="","",CONCATENATE('Formulario PPGR3'!$C627,".",'Formulario PPGR3'!$D627,".",'Formulario PPGR3'!$E627,".",'Formulario PPGR3'!$F627))</f>
        <v/>
      </c>
      <c r="C627" s="191" t="str">
        <f>IF('Formulario PPGR3'!$G627="","",'Formulario PPGR1'!#REF!)</f>
        <v/>
      </c>
      <c r="D627" s="191" t="str">
        <f>IF('Formulario PPGR3'!$G627="","",'Formulario PPGR1'!#REF!)</f>
        <v/>
      </c>
      <c r="E627" s="191" t="str">
        <f>IF('Formulario PPGR3'!$G627="","",'Formulario PPGR1'!#REF!)</f>
        <v/>
      </c>
      <c r="F627" s="191" t="str">
        <f>IF('Formulario PPGR3'!$G627="","",'Formulario PPGR1'!#REF!)</f>
        <v/>
      </c>
      <c r="G627" s="238"/>
      <c r="H627" s="507" t="str" cm="1">
        <f t="array" ref="H627">IF(Tabla1[[#This Row],[Código_Actividad]]="","",_xlfn.XLOOKUP(Tabla1[[#This Row],[Código_Actividad]],CodigoActividad,Tabla2[Actividades Programables Presupuestables],"",0))</f>
        <v/>
      </c>
      <c r="I627" s="508" t="str">
        <f>IFERROR(VLOOKUP('Formulario PPGR3'!$G627,'Formulario PPGR2'!$H$19:$V$286,15,FALSE),"")</f>
        <v/>
      </c>
      <c r="J627" s="516"/>
      <c r="K627" s="512"/>
      <c r="L627" s="509" t="str">
        <f>IF(Tabla1[[#This Row],[Descripción]]="","",_xlfn.XLOOKUP(Tabla1[[#This Row],[Descripción]],Tabla10[Descripción],Tabla10[Unidad de Medida],"",0))</f>
        <v/>
      </c>
      <c r="M627" s="299"/>
      <c r="N627" s="525" t="str">
        <f>IF(Tabla1[[#This Row],[Descripción]]="","",_xlfn.XLOOKUP(Tabla1[[#This Row],[Descripción]],Tabla10[Descripción],Tabla10[Precio Unitario],0))</f>
        <v/>
      </c>
      <c r="O627" s="525" t="str">
        <f>IF(Tabla1[[#This Row],[Cantidad de Insumos]]="","",Tabla1[[#This Row],[Precio Unitario]]*Tabla1[[#This Row],[Cantidad de Insumos]])</f>
        <v/>
      </c>
      <c r="P627" s="510" t="str">
        <f>IF(Tabla1[[#This Row],[Descripción]]="","",_xlfn.XLOOKUP(Tabla1[[#This Row],[Descripción]],Tabla10[Descripción],Tabla10[CODIGO PRESUPUESTARIO],0))</f>
        <v/>
      </c>
      <c r="Q627" s="511"/>
      <c r="R627" s="511" t="str">
        <f>IF(Tabla1[[#This Row],[Insumos]]="","",_xlfn.XLOOKUP(Tabla1[[#This Row],[Insumos]],Tabla10[Insumo],Tabla10[InsumoAbrev],"",0))</f>
        <v/>
      </c>
    </row>
    <row r="628" spans="2:18" x14ac:dyDescent="0.25">
      <c r="B628" s="191" t="str">
        <f>IF('Formulario PPGR3'!$G628="","",CONCATENATE('Formulario PPGR3'!$C628,".",'Formulario PPGR3'!$D628,".",'Formulario PPGR3'!$E628,".",'Formulario PPGR3'!$F628))</f>
        <v/>
      </c>
      <c r="C628" s="191" t="str">
        <f>IF('Formulario PPGR3'!$G628="","",'Formulario PPGR1'!#REF!)</f>
        <v/>
      </c>
      <c r="D628" s="191" t="str">
        <f>IF('Formulario PPGR3'!$G628="","",'Formulario PPGR1'!#REF!)</f>
        <v/>
      </c>
      <c r="E628" s="191" t="str">
        <f>IF('Formulario PPGR3'!$G628="","",'Formulario PPGR1'!#REF!)</f>
        <v/>
      </c>
      <c r="F628" s="191" t="str">
        <f>IF('Formulario PPGR3'!$G628="","",'Formulario PPGR1'!#REF!)</f>
        <v/>
      </c>
      <c r="G628" s="238"/>
      <c r="H628" s="507" t="str" cm="1">
        <f t="array" ref="H628">IF(Tabla1[[#This Row],[Código_Actividad]]="","",_xlfn.XLOOKUP(Tabla1[[#This Row],[Código_Actividad]],CodigoActividad,Tabla2[Actividades Programables Presupuestables],"",0))</f>
        <v/>
      </c>
      <c r="I628" s="508" t="str">
        <f>IFERROR(VLOOKUP('Formulario PPGR3'!$G628,'Formulario PPGR2'!$H$19:$V$286,15,FALSE),"")</f>
        <v/>
      </c>
      <c r="J628" s="517"/>
      <c r="K628" s="512"/>
      <c r="L628" s="509" t="str">
        <f>IF(Tabla1[[#This Row],[Descripción]]="","",_xlfn.XLOOKUP(Tabla1[[#This Row],[Descripción]],Tabla10[Descripción],Tabla10[Unidad de Medida],"",0))</f>
        <v/>
      </c>
      <c r="M628" s="299"/>
      <c r="N628" s="525" t="str">
        <f>IF(Tabla1[[#This Row],[Descripción]]="","",_xlfn.XLOOKUP(Tabla1[[#This Row],[Descripción]],Tabla10[Descripción],Tabla10[Precio Unitario],0))</f>
        <v/>
      </c>
      <c r="O628" s="525" t="str">
        <f>IF(Tabla1[[#This Row],[Cantidad de Insumos]]="","",Tabla1[[#This Row],[Precio Unitario]]*Tabla1[[#This Row],[Cantidad de Insumos]])</f>
        <v/>
      </c>
      <c r="P628" s="510" t="str">
        <f>IF(Tabla1[[#This Row],[Descripción]]="","",_xlfn.XLOOKUP(Tabla1[[#This Row],[Descripción]],Tabla10[Descripción],Tabla10[CODIGO PRESUPUESTARIO],0))</f>
        <v/>
      </c>
      <c r="Q628" s="511"/>
      <c r="R628" s="511" t="str">
        <f>IF(Tabla1[[#This Row],[Insumos]]="","",_xlfn.XLOOKUP(Tabla1[[#This Row],[Insumos]],Tabla10[Insumo],Tabla10[InsumoAbrev],"",0))</f>
        <v/>
      </c>
    </row>
    <row r="629" spans="2:18" x14ac:dyDescent="0.25">
      <c r="B629" s="191" t="str">
        <f>IF('Formulario PPGR3'!$G629="","",CONCATENATE('Formulario PPGR3'!$C629,".",'Formulario PPGR3'!$D629,".",'Formulario PPGR3'!$E629,".",'Formulario PPGR3'!$F629))</f>
        <v/>
      </c>
      <c r="C629" s="191" t="str">
        <f>IF('Formulario PPGR3'!$G629="","",'Formulario PPGR1'!#REF!)</f>
        <v/>
      </c>
      <c r="D629" s="191" t="str">
        <f>IF('Formulario PPGR3'!$G629="","",'Formulario PPGR1'!#REF!)</f>
        <v/>
      </c>
      <c r="E629" s="191" t="str">
        <f>IF('Formulario PPGR3'!$G629="","",'Formulario PPGR1'!#REF!)</f>
        <v/>
      </c>
      <c r="F629" s="191" t="str">
        <f>IF('Formulario PPGR3'!$G629="","",'Formulario PPGR1'!#REF!)</f>
        <v/>
      </c>
      <c r="G629" s="238"/>
      <c r="H629" s="507" t="str" cm="1">
        <f t="array" ref="H629">IF(Tabla1[[#This Row],[Código_Actividad]]="","",_xlfn.XLOOKUP(Tabla1[[#This Row],[Código_Actividad]],CodigoActividad,Tabla2[Actividades Programables Presupuestables],"",0))</f>
        <v/>
      </c>
      <c r="I629" s="508" t="str">
        <f>IFERROR(VLOOKUP('Formulario PPGR3'!$G629,'Formulario PPGR2'!$H$19:$V$286,15,FALSE),"")</f>
        <v/>
      </c>
      <c r="J629" s="517"/>
      <c r="K629" s="512"/>
      <c r="L629" s="509" t="str">
        <f>IF(Tabla1[[#This Row],[Descripción]]="","",_xlfn.XLOOKUP(Tabla1[[#This Row],[Descripción]],Tabla10[Descripción],Tabla10[Unidad de Medida],"",0))</f>
        <v/>
      </c>
      <c r="M629" s="299"/>
      <c r="N629" s="525" t="str">
        <f>IF(Tabla1[[#This Row],[Descripción]]="","",_xlfn.XLOOKUP(Tabla1[[#This Row],[Descripción]],Tabla10[Descripción],Tabla10[Precio Unitario],0))</f>
        <v/>
      </c>
      <c r="O629" s="525" t="str">
        <f>IF(Tabla1[[#This Row],[Cantidad de Insumos]]="","",Tabla1[[#This Row],[Precio Unitario]]*Tabla1[[#This Row],[Cantidad de Insumos]])</f>
        <v/>
      </c>
      <c r="P629" s="510" t="str">
        <f>IF(Tabla1[[#This Row],[Descripción]]="","",_xlfn.XLOOKUP(Tabla1[[#This Row],[Descripción]],Tabla10[Descripción],Tabla10[CODIGO PRESUPUESTARIO],0))</f>
        <v/>
      </c>
      <c r="Q629" s="511"/>
      <c r="R629" s="511" t="str">
        <f>IF(Tabla1[[#This Row],[Insumos]]="","",_xlfn.XLOOKUP(Tabla1[[#This Row],[Insumos]],Tabla10[Insumo],Tabla10[InsumoAbrev],"",0))</f>
        <v/>
      </c>
    </row>
    <row r="630" spans="2:18" x14ac:dyDescent="0.25">
      <c r="B630" s="191" t="str">
        <f>IF('Formulario PPGR3'!$G630="","",CONCATENATE('Formulario PPGR3'!$C630,".",'Formulario PPGR3'!$D630,".",'Formulario PPGR3'!$E630,".",'Formulario PPGR3'!$F630))</f>
        <v/>
      </c>
      <c r="C630" s="191" t="str">
        <f>IF('Formulario PPGR3'!$G630="","",'Formulario PPGR1'!#REF!)</f>
        <v/>
      </c>
      <c r="D630" s="191" t="str">
        <f>IF('Formulario PPGR3'!$G630="","",'Formulario PPGR1'!#REF!)</f>
        <v/>
      </c>
      <c r="E630" s="191" t="str">
        <f>IF('Formulario PPGR3'!$G630="","",'Formulario PPGR1'!#REF!)</f>
        <v/>
      </c>
      <c r="F630" s="191" t="str">
        <f>IF('Formulario PPGR3'!$G630="","",'Formulario PPGR1'!#REF!)</f>
        <v/>
      </c>
      <c r="G630" s="238"/>
      <c r="H630" s="507" t="str" cm="1">
        <f t="array" ref="H630">IF(Tabla1[[#This Row],[Código_Actividad]]="","",_xlfn.XLOOKUP(Tabla1[[#This Row],[Código_Actividad]],CodigoActividad,Tabla2[Actividades Programables Presupuestables],"",0))</f>
        <v/>
      </c>
      <c r="I630" s="508" t="str">
        <f>IFERROR(VLOOKUP('Formulario PPGR3'!$G630,'Formulario PPGR2'!$H$19:$V$286,15,FALSE),"")</f>
        <v/>
      </c>
      <c r="J630" s="517"/>
      <c r="K630" s="512"/>
      <c r="L630" s="509" t="str">
        <f>IF(Tabla1[[#This Row],[Descripción]]="","",_xlfn.XLOOKUP(Tabla1[[#This Row],[Descripción]],Tabla10[Descripción],Tabla10[Unidad de Medida],"",0))</f>
        <v/>
      </c>
      <c r="M630" s="299"/>
      <c r="N630" s="525" t="str">
        <f>IF(Tabla1[[#This Row],[Descripción]]="","",_xlfn.XLOOKUP(Tabla1[[#This Row],[Descripción]],Tabla10[Descripción],Tabla10[Precio Unitario],0))</f>
        <v/>
      </c>
      <c r="O630" s="525" t="str">
        <f>IF(Tabla1[[#This Row],[Cantidad de Insumos]]="","",Tabla1[[#This Row],[Precio Unitario]]*Tabla1[[#This Row],[Cantidad de Insumos]])</f>
        <v/>
      </c>
      <c r="P630" s="510" t="str">
        <f>IF(Tabla1[[#This Row],[Descripción]]="","",_xlfn.XLOOKUP(Tabla1[[#This Row],[Descripción]],Tabla10[Descripción],Tabla10[CODIGO PRESUPUESTARIO],0))</f>
        <v/>
      </c>
      <c r="Q630" s="511"/>
      <c r="R630" s="511" t="str">
        <f>IF(Tabla1[[#This Row],[Insumos]]="","",_xlfn.XLOOKUP(Tabla1[[#This Row],[Insumos]],Tabla10[Insumo],Tabla10[InsumoAbrev],"",0))</f>
        <v/>
      </c>
    </row>
    <row r="631" spans="2:18" x14ac:dyDescent="0.25">
      <c r="B631" s="191" t="str">
        <f>IF('Formulario PPGR3'!$G631="","",CONCATENATE('Formulario PPGR3'!$C631,".",'Formulario PPGR3'!$D631,".",'Formulario PPGR3'!$E631,".",'Formulario PPGR3'!$F631))</f>
        <v/>
      </c>
      <c r="C631" s="191" t="str">
        <f>IF('Formulario PPGR3'!$G631="","",'Formulario PPGR1'!#REF!)</f>
        <v/>
      </c>
      <c r="D631" s="191" t="str">
        <f>IF('Formulario PPGR3'!$G631="","",'Formulario PPGR1'!#REF!)</f>
        <v/>
      </c>
      <c r="E631" s="191" t="str">
        <f>IF('Formulario PPGR3'!$G631="","",'Formulario PPGR1'!#REF!)</f>
        <v/>
      </c>
      <c r="F631" s="191" t="str">
        <f>IF('Formulario PPGR3'!$G631="","",'Formulario PPGR1'!#REF!)</f>
        <v/>
      </c>
      <c r="G631" s="238"/>
      <c r="H631" s="507" t="str" cm="1">
        <f t="array" ref="H631">IF(Tabla1[[#This Row],[Código_Actividad]]="","",_xlfn.XLOOKUP(Tabla1[[#This Row],[Código_Actividad]],CodigoActividad,Tabla2[Actividades Programables Presupuestables],"",0))</f>
        <v/>
      </c>
      <c r="I631" s="508" t="str">
        <f>IFERROR(VLOOKUP('Formulario PPGR3'!$G631,'Formulario PPGR2'!$H$19:$V$286,15,FALSE),"")</f>
        <v/>
      </c>
      <c r="J631" s="517"/>
      <c r="K631" s="512"/>
      <c r="L631" s="509" t="str">
        <f>IF(Tabla1[[#This Row],[Descripción]]="","",_xlfn.XLOOKUP(Tabla1[[#This Row],[Descripción]],Tabla10[Descripción],Tabla10[Unidad de Medida],"",0))</f>
        <v/>
      </c>
      <c r="M631" s="299"/>
      <c r="N631" s="525" t="str">
        <f>IF(Tabla1[[#This Row],[Descripción]]="","",_xlfn.XLOOKUP(Tabla1[[#This Row],[Descripción]],Tabla10[Descripción],Tabla10[Precio Unitario],0))</f>
        <v/>
      </c>
      <c r="O631" s="525" t="str">
        <f>IF(Tabla1[[#This Row],[Cantidad de Insumos]]="","",Tabla1[[#This Row],[Precio Unitario]]*Tabla1[[#This Row],[Cantidad de Insumos]])</f>
        <v/>
      </c>
      <c r="P631" s="510" t="str">
        <f>IF(Tabla1[[#This Row],[Descripción]]="","",_xlfn.XLOOKUP(Tabla1[[#This Row],[Descripción]],Tabla10[Descripción],Tabla10[CODIGO PRESUPUESTARIO],0))</f>
        <v/>
      </c>
      <c r="Q631" s="511"/>
      <c r="R631" s="511" t="str">
        <f>IF(Tabla1[[#This Row],[Insumos]]="","",_xlfn.XLOOKUP(Tabla1[[#This Row],[Insumos]],Tabla10[Insumo],Tabla10[InsumoAbrev],"",0))</f>
        <v/>
      </c>
    </row>
    <row r="632" spans="2:18" x14ac:dyDescent="0.25">
      <c r="B632" s="191" t="str">
        <f>IF('Formulario PPGR3'!$G632="","",CONCATENATE('Formulario PPGR3'!$C632,".",'Formulario PPGR3'!$D632,".",'Formulario PPGR3'!$E632,".",'Formulario PPGR3'!$F632))</f>
        <v/>
      </c>
      <c r="C632" s="191" t="str">
        <f>IF('Formulario PPGR3'!$G632="","",'Formulario PPGR1'!#REF!)</f>
        <v/>
      </c>
      <c r="D632" s="191" t="str">
        <f>IF('Formulario PPGR3'!$G632="","",'Formulario PPGR1'!#REF!)</f>
        <v/>
      </c>
      <c r="E632" s="191" t="str">
        <f>IF('Formulario PPGR3'!$G632="","",'Formulario PPGR1'!#REF!)</f>
        <v/>
      </c>
      <c r="F632" s="191" t="str">
        <f>IF('Formulario PPGR3'!$G632="","",'Formulario PPGR1'!#REF!)</f>
        <v/>
      </c>
      <c r="G632" s="238"/>
      <c r="H632" s="507" t="str" cm="1">
        <f t="array" ref="H632">IF(Tabla1[[#This Row],[Código_Actividad]]="","",_xlfn.XLOOKUP(Tabla1[[#This Row],[Código_Actividad]],CodigoActividad,Tabla2[Actividades Programables Presupuestables],"",0))</f>
        <v/>
      </c>
      <c r="I632" s="508" t="str">
        <f>IFERROR(VLOOKUP('Formulario PPGR3'!$G632,'Formulario PPGR2'!$H$19:$V$286,15,FALSE),"")</f>
        <v/>
      </c>
      <c r="J632" s="516"/>
      <c r="K632" s="512"/>
      <c r="L632" s="509" t="str">
        <f>IF(Tabla1[[#This Row],[Descripción]]="","",_xlfn.XLOOKUP(Tabla1[[#This Row],[Descripción]],Tabla10[Descripción],Tabla10[Unidad de Medida],"",0))</f>
        <v/>
      </c>
      <c r="M632" s="299"/>
      <c r="N632" s="525" t="str">
        <f>IF(Tabla1[[#This Row],[Descripción]]="","",_xlfn.XLOOKUP(Tabla1[[#This Row],[Descripción]],Tabla10[Descripción],Tabla10[Precio Unitario],0))</f>
        <v/>
      </c>
      <c r="O632" s="525" t="str">
        <f>IF(Tabla1[[#This Row],[Cantidad de Insumos]]="","",Tabla1[[#This Row],[Precio Unitario]]*Tabla1[[#This Row],[Cantidad de Insumos]])</f>
        <v/>
      </c>
      <c r="P632" s="510" t="str">
        <f>IF(Tabla1[[#This Row],[Descripción]]="","",_xlfn.XLOOKUP(Tabla1[[#This Row],[Descripción]],Tabla10[Descripción],Tabla10[CODIGO PRESUPUESTARIO],0))</f>
        <v/>
      </c>
      <c r="Q632" s="511"/>
      <c r="R632" s="511" t="str">
        <f>IF(Tabla1[[#This Row],[Insumos]]="","",_xlfn.XLOOKUP(Tabla1[[#This Row],[Insumos]],Tabla10[Insumo],Tabla10[InsumoAbrev],"",0))</f>
        <v/>
      </c>
    </row>
    <row r="633" spans="2:18" x14ac:dyDescent="0.25">
      <c r="B633" s="191" t="str">
        <f>IF('Formulario PPGR3'!$G633="","",CONCATENATE('Formulario PPGR3'!$C633,".",'Formulario PPGR3'!$D633,".",'Formulario PPGR3'!$E633,".",'Formulario PPGR3'!$F633))</f>
        <v/>
      </c>
      <c r="C633" s="191" t="str">
        <f>IF('Formulario PPGR3'!$G633="","",'Formulario PPGR1'!#REF!)</f>
        <v/>
      </c>
      <c r="D633" s="191" t="str">
        <f>IF('Formulario PPGR3'!$G633="","",'Formulario PPGR1'!#REF!)</f>
        <v/>
      </c>
      <c r="E633" s="191" t="str">
        <f>IF('Formulario PPGR3'!$G633="","",'Formulario PPGR1'!#REF!)</f>
        <v/>
      </c>
      <c r="F633" s="191" t="str">
        <f>IF('Formulario PPGR3'!$G633="","",'Formulario PPGR1'!#REF!)</f>
        <v/>
      </c>
      <c r="G633" s="238"/>
      <c r="H633" s="507" t="str" cm="1">
        <f t="array" ref="H633">IF(Tabla1[[#This Row],[Código_Actividad]]="","",_xlfn.XLOOKUP(Tabla1[[#This Row],[Código_Actividad]],CodigoActividad,Tabla2[Actividades Programables Presupuestables],"",0))</f>
        <v/>
      </c>
      <c r="I633" s="508" t="str">
        <f>IFERROR(VLOOKUP('Formulario PPGR3'!$G633,'Formulario PPGR2'!$H$19:$V$286,15,FALSE),"")</f>
        <v/>
      </c>
      <c r="J633" s="516"/>
      <c r="K633" s="512"/>
      <c r="L633" s="509" t="str">
        <f>IF(Tabla1[[#This Row],[Descripción]]="","",_xlfn.XLOOKUP(Tabla1[[#This Row],[Descripción]],Tabla10[Descripción],Tabla10[Unidad de Medida],"",0))</f>
        <v/>
      </c>
      <c r="M633" s="299"/>
      <c r="N633" s="525" t="str">
        <f>IF(Tabla1[[#This Row],[Descripción]]="","",_xlfn.XLOOKUP(Tabla1[[#This Row],[Descripción]],Tabla10[Descripción],Tabla10[Precio Unitario],0))</f>
        <v/>
      </c>
      <c r="O633" s="525" t="str">
        <f>IF(Tabla1[[#This Row],[Cantidad de Insumos]]="","",Tabla1[[#This Row],[Precio Unitario]]*Tabla1[[#This Row],[Cantidad de Insumos]])</f>
        <v/>
      </c>
      <c r="P633" s="510" t="str">
        <f>IF(Tabla1[[#This Row],[Descripción]]="","",_xlfn.XLOOKUP(Tabla1[[#This Row],[Descripción]],Tabla10[Descripción],Tabla10[CODIGO PRESUPUESTARIO],0))</f>
        <v/>
      </c>
      <c r="Q633" s="511"/>
      <c r="R633" s="511" t="str">
        <f>IF(Tabla1[[#This Row],[Insumos]]="","",_xlfn.XLOOKUP(Tabla1[[#This Row],[Insumos]],Tabla10[Insumo],Tabla10[InsumoAbrev],"",0))</f>
        <v/>
      </c>
    </row>
    <row r="634" spans="2:18" x14ac:dyDescent="0.25">
      <c r="B634" s="191" t="str">
        <f>IF('Formulario PPGR3'!$G634="","",CONCATENATE('Formulario PPGR3'!$C634,".",'Formulario PPGR3'!$D634,".",'Formulario PPGR3'!$E634,".",'Formulario PPGR3'!$F634))</f>
        <v/>
      </c>
      <c r="C634" s="191" t="str">
        <f>IF('Formulario PPGR3'!$G634="","",'Formulario PPGR1'!#REF!)</f>
        <v/>
      </c>
      <c r="D634" s="191" t="str">
        <f>IF('Formulario PPGR3'!$G634="","",'Formulario PPGR1'!#REF!)</f>
        <v/>
      </c>
      <c r="E634" s="191" t="str">
        <f>IF('Formulario PPGR3'!$G634="","",'Formulario PPGR1'!#REF!)</f>
        <v/>
      </c>
      <c r="F634" s="191" t="str">
        <f>IF('Formulario PPGR3'!$G634="","",'Formulario PPGR1'!#REF!)</f>
        <v/>
      </c>
      <c r="G634" s="238"/>
      <c r="H634" s="507" t="str" cm="1">
        <f t="array" ref="H634">IF(Tabla1[[#This Row],[Código_Actividad]]="","",_xlfn.XLOOKUP(Tabla1[[#This Row],[Código_Actividad]],CodigoActividad,Tabla2[Actividades Programables Presupuestables],"",0))</f>
        <v/>
      </c>
      <c r="I634" s="508" t="str">
        <f>IFERROR(VLOOKUP('Formulario PPGR3'!$G634,'Formulario PPGR2'!$H$19:$V$286,15,FALSE),"")</f>
        <v/>
      </c>
      <c r="J634" s="517"/>
      <c r="K634" s="512"/>
      <c r="L634" s="509" t="str">
        <f>IF(Tabla1[[#This Row],[Descripción]]="","",_xlfn.XLOOKUP(Tabla1[[#This Row],[Descripción]],Tabla10[Descripción],Tabla10[Unidad de Medida],"",0))</f>
        <v/>
      </c>
      <c r="M634" s="299"/>
      <c r="N634" s="525" t="str">
        <f>IF(Tabla1[[#This Row],[Descripción]]="","",_xlfn.XLOOKUP(Tabla1[[#This Row],[Descripción]],Tabla10[Descripción],Tabla10[Precio Unitario],0))</f>
        <v/>
      </c>
      <c r="O634" s="525" t="str">
        <f>IF(Tabla1[[#This Row],[Cantidad de Insumos]]="","",Tabla1[[#This Row],[Precio Unitario]]*Tabla1[[#This Row],[Cantidad de Insumos]])</f>
        <v/>
      </c>
      <c r="P634" s="510" t="str">
        <f>IF(Tabla1[[#This Row],[Descripción]]="","",_xlfn.XLOOKUP(Tabla1[[#This Row],[Descripción]],Tabla10[Descripción],Tabla10[CODIGO PRESUPUESTARIO],0))</f>
        <v/>
      </c>
      <c r="Q634" s="511"/>
      <c r="R634" s="511" t="str">
        <f>IF(Tabla1[[#This Row],[Insumos]]="","",_xlfn.XLOOKUP(Tabla1[[#This Row],[Insumos]],Tabla10[Insumo],Tabla10[InsumoAbrev],"",0))</f>
        <v/>
      </c>
    </row>
    <row r="635" spans="2:18" x14ac:dyDescent="0.25">
      <c r="B635" s="191" t="str">
        <f>IF('Formulario PPGR3'!$G635="","",CONCATENATE('Formulario PPGR3'!$C635,".",'Formulario PPGR3'!$D635,".",'Formulario PPGR3'!$E635,".",'Formulario PPGR3'!$F635))</f>
        <v/>
      </c>
      <c r="C635" s="191" t="str">
        <f>IF('Formulario PPGR3'!$G635="","",'Formulario PPGR1'!#REF!)</f>
        <v/>
      </c>
      <c r="D635" s="191" t="str">
        <f>IF('Formulario PPGR3'!$G635="","",'Formulario PPGR1'!#REF!)</f>
        <v/>
      </c>
      <c r="E635" s="191" t="str">
        <f>IF('Formulario PPGR3'!$G635="","",'Formulario PPGR1'!#REF!)</f>
        <v/>
      </c>
      <c r="F635" s="191" t="str">
        <f>IF('Formulario PPGR3'!$G635="","",'Formulario PPGR1'!#REF!)</f>
        <v/>
      </c>
      <c r="G635" s="238"/>
      <c r="H635" s="507" t="str" cm="1">
        <f t="array" ref="H635">IF(Tabla1[[#This Row],[Código_Actividad]]="","",_xlfn.XLOOKUP(Tabla1[[#This Row],[Código_Actividad]],CodigoActividad,Tabla2[Actividades Programables Presupuestables],"",0))</f>
        <v/>
      </c>
      <c r="I635" s="508" t="str">
        <f>IFERROR(VLOOKUP('Formulario PPGR3'!$G635,'Formulario PPGR2'!$H$19:$V$286,15,FALSE),"")</f>
        <v/>
      </c>
      <c r="J635" s="517"/>
      <c r="K635" s="512"/>
      <c r="L635" s="509" t="str">
        <f>IF(Tabla1[[#This Row],[Descripción]]="","",_xlfn.XLOOKUP(Tabla1[[#This Row],[Descripción]],Tabla10[Descripción],Tabla10[Unidad de Medida],"",0))</f>
        <v/>
      </c>
      <c r="M635" s="299"/>
      <c r="N635" s="525" t="str">
        <f>IF(Tabla1[[#This Row],[Descripción]]="","",_xlfn.XLOOKUP(Tabla1[[#This Row],[Descripción]],Tabla10[Descripción],Tabla10[Precio Unitario],0))</f>
        <v/>
      </c>
      <c r="O635" s="525" t="str">
        <f>IF(Tabla1[[#This Row],[Cantidad de Insumos]]="","",Tabla1[[#This Row],[Precio Unitario]]*Tabla1[[#This Row],[Cantidad de Insumos]])</f>
        <v/>
      </c>
      <c r="P635" s="510" t="str">
        <f>IF(Tabla1[[#This Row],[Descripción]]="","",_xlfn.XLOOKUP(Tabla1[[#This Row],[Descripción]],Tabla10[Descripción],Tabla10[CODIGO PRESUPUESTARIO],0))</f>
        <v/>
      </c>
      <c r="Q635" s="511"/>
      <c r="R635" s="511" t="str">
        <f>IF(Tabla1[[#This Row],[Insumos]]="","",_xlfn.XLOOKUP(Tabla1[[#This Row],[Insumos]],Tabla10[Insumo],Tabla10[InsumoAbrev],"",0))</f>
        <v/>
      </c>
    </row>
    <row r="636" spans="2:18" x14ac:dyDescent="0.25">
      <c r="B636" s="191" t="str">
        <f>IF('Formulario PPGR3'!$G636="","",CONCATENATE('Formulario PPGR3'!$C636,".",'Formulario PPGR3'!$D636,".",'Formulario PPGR3'!$E636,".",'Formulario PPGR3'!$F636))</f>
        <v/>
      </c>
      <c r="C636" s="191" t="str">
        <f>IF('Formulario PPGR3'!$G636="","",'Formulario PPGR1'!#REF!)</f>
        <v/>
      </c>
      <c r="D636" s="191" t="str">
        <f>IF('Formulario PPGR3'!$G636="","",'Formulario PPGR1'!#REF!)</f>
        <v/>
      </c>
      <c r="E636" s="191" t="str">
        <f>IF('Formulario PPGR3'!$G636="","",'Formulario PPGR1'!#REF!)</f>
        <v/>
      </c>
      <c r="F636" s="191" t="str">
        <f>IF('Formulario PPGR3'!$G636="","",'Formulario PPGR1'!#REF!)</f>
        <v/>
      </c>
      <c r="G636" s="238"/>
      <c r="H636" s="507" t="str" cm="1">
        <f t="array" ref="H636">IF(Tabla1[[#This Row],[Código_Actividad]]="","",_xlfn.XLOOKUP(Tabla1[[#This Row],[Código_Actividad]],CodigoActividad,Tabla2[Actividades Programables Presupuestables],"",0))</f>
        <v/>
      </c>
      <c r="I636" s="508" t="str">
        <f>IFERROR(VLOOKUP('Formulario PPGR3'!$G636,'Formulario PPGR2'!$H$19:$V$286,15,FALSE),"")</f>
        <v/>
      </c>
      <c r="J636" s="517"/>
      <c r="K636" s="512"/>
      <c r="L636" s="509" t="str">
        <f>IF(Tabla1[[#This Row],[Descripción]]="","",_xlfn.XLOOKUP(Tabla1[[#This Row],[Descripción]],Tabla10[Descripción],Tabla10[Unidad de Medida],"",0))</f>
        <v/>
      </c>
      <c r="M636" s="299"/>
      <c r="N636" s="525" t="str">
        <f>IF(Tabla1[[#This Row],[Descripción]]="","",_xlfn.XLOOKUP(Tabla1[[#This Row],[Descripción]],Tabla10[Descripción],Tabla10[Precio Unitario],0))</f>
        <v/>
      </c>
      <c r="O636" s="525" t="str">
        <f>IF(Tabla1[[#This Row],[Cantidad de Insumos]]="","",Tabla1[[#This Row],[Precio Unitario]]*Tabla1[[#This Row],[Cantidad de Insumos]])</f>
        <v/>
      </c>
      <c r="P636" s="510" t="str">
        <f>IF(Tabla1[[#This Row],[Descripción]]="","",_xlfn.XLOOKUP(Tabla1[[#This Row],[Descripción]],Tabla10[Descripción],Tabla10[CODIGO PRESUPUESTARIO],0))</f>
        <v/>
      </c>
      <c r="Q636" s="511"/>
      <c r="R636" s="511" t="str">
        <f>IF(Tabla1[[#This Row],[Insumos]]="","",_xlfn.XLOOKUP(Tabla1[[#This Row],[Insumos]],Tabla10[Insumo],Tabla10[InsumoAbrev],"",0))</f>
        <v/>
      </c>
    </row>
    <row r="637" spans="2:18" x14ac:dyDescent="0.25">
      <c r="B637" s="191" t="str">
        <f>IF('Formulario PPGR3'!$G637="","",CONCATENATE('Formulario PPGR3'!$C637,".",'Formulario PPGR3'!$D637,".",'Formulario PPGR3'!$E637,".",'Formulario PPGR3'!$F637))</f>
        <v/>
      </c>
      <c r="C637" s="191" t="str">
        <f>IF('Formulario PPGR3'!$G637="","",'Formulario PPGR1'!#REF!)</f>
        <v/>
      </c>
      <c r="D637" s="191" t="str">
        <f>IF('Formulario PPGR3'!$G637="","",'Formulario PPGR1'!#REF!)</f>
        <v/>
      </c>
      <c r="E637" s="191" t="str">
        <f>IF('Formulario PPGR3'!$G637="","",'Formulario PPGR1'!#REF!)</f>
        <v/>
      </c>
      <c r="F637" s="191" t="str">
        <f>IF('Formulario PPGR3'!$G637="","",'Formulario PPGR1'!#REF!)</f>
        <v/>
      </c>
      <c r="G637" s="238"/>
      <c r="H637" s="507" t="str" cm="1">
        <f t="array" ref="H637">IF(Tabla1[[#This Row],[Código_Actividad]]="","",_xlfn.XLOOKUP(Tabla1[[#This Row],[Código_Actividad]],CodigoActividad,Tabla2[Actividades Programables Presupuestables],"",0))</f>
        <v/>
      </c>
      <c r="I637" s="508" t="str">
        <f>IFERROR(VLOOKUP('Formulario PPGR3'!$G637,'Formulario PPGR2'!$H$19:$V$286,15,FALSE),"")</f>
        <v/>
      </c>
      <c r="J637" s="517"/>
      <c r="K637" s="512"/>
      <c r="L637" s="509" t="str">
        <f>IF(Tabla1[[#This Row],[Descripción]]="","",_xlfn.XLOOKUP(Tabla1[[#This Row],[Descripción]],Tabla10[Descripción],Tabla10[Unidad de Medida],"",0))</f>
        <v/>
      </c>
      <c r="M637" s="299"/>
      <c r="N637" s="525" t="str">
        <f>IF(Tabla1[[#This Row],[Descripción]]="","",_xlfn.XLOOKUP(Tabla1[[#This Row],[Descripción]],Tabla10[Descripción],Tabla10[Precio Unitario],0))</f>
        <v/>
      </c>
      <c r="O637" s="525" t="str">
        <f>IF(Tabla1[[#This Row],[Cantidad de Insumos]]="","",Tabla1[[#This Row],[Precio Unitario]]*Tabla1[[#This Row],[Cantidad de Insumos]])</f>
        <v/>
      </c>
      <c r="P637" s="510" t="str">
        <f>IF(Tabla1[[#This Row],[Descripción]]="","",_xlfn.XLOOKUP(Tabla1[[#This Row],[Descripción]],Tabla10[Descripción],Tabla10[CODIGO PRESUPUESTARIO],0))</f>
        <v/>
      </c>
      <c r="Q637" s="511"/>
      <c r="R637" s="511" t="str">
        <f>IF(Tabla1[[#This Row],[Insumos]]="","",_xlfn.XLOOKUP(Tabla1[[#This Row],[Insumos]],Tabla10[Insumo],Tabla10[InsumoAbrev],"",0))</f>
        <v/>
      </c>
    </row>
    <row r="638" spans="2:18" x14ac:dyDescent="0.25">
      <c r="B638" s="191" t="str">
        <f>IF('Formulario PPGR3'!$G638="","",CONCATENATE('Formulario PPGR3'!$C638,".",'Formulario PPGR3'!$D638,".",'Formulario PPGR3'!$E638,".",'Formulario PPGR3'!$F638))</f>
        <v/>
      </c>
      <c r="C638" s="191" t="str">
        <f>IF('Formulario PPGR3'!$G638="","",'Formulario PPGR1'!#REF!)</f>
        <v/>
      </c>
      <c r="D638" s="191" t="str">
        <f>IF('Formulario PPGR3'!$G638="","",'Formulario PPGR1'!#REF!)</f>
        <v/>
      </c>
      <c r="E638" s="191" t="str">
        <f>IF('Formulario PPGR3'!$G638="","",'Formulario PPGR1'!#REF!)</f>
        <v/>
      </c>
      <c r="F638" s="191" t="str">
        <f>IF('Formulario PPGR3'!$G638="","",'Formulario PPGR1'!#REF!)</f>
        <v/>
      </c>
      <c r="G638" s="238"/>
      <c r="H638" s="507" t="str" cm="1">
        <f t="array" ref="H638">IF(Tabla1[[#This Row],[Código_Actividad]]="","",_xlfn.XLOOKUP(Tabla1[[#This Row],[Código_Actividad]],CodigoActividad,Tabla2[Actividades Programables Presupuestables],"",0))</f>
        <v/>
      </c>
      <c r="I638" s="508" t="str">
        <f>IFERROR(VLOOKUP('Formulario PPGR3'!$G638,'Formulario PPGR2'!$H$19:$V$286,15,FALSE),"")</f>
        <v/>
      </c>
      <c r="J638" s="516"/>
      <c r="K638" s="512"/>
      <c r="L638" s="509" t="str">
        <f>IF(Tabla1[[#This Row],[Descripción]]="","",_xlfn.XLOOKUP(Tabla1[[#This Row],[Descripción]],Tabla10[Descripción],Tabla10[Unidad de Medida],"",0))</f>
        <v/>
      </c>
      <c r="M638" s="299"/>
      <c r="N638" s="525" t="str">
        <f>IF(Tabla1[[#This Row],[Descripción]]="","",_xlfn.XLOOKUP(Tabla1[[#This Row],[Descripción]],Tabla10[Descripción],Tabla10[Precio Unitario],0))</f>
        <v/>
      </c>
      <c r="O638" s="525" t="str">
        <f>IF(Tabla1[[#This Row],[Cantidad de Insumos]]="","",Tabla1[[#This Row],[Precio Unitario]]*Tabla1[[#This Row],[Cantidad de Insumos]])</f>
        <v/>
      </c>
      <c r="P638" s="510" t="str">
        <f>IF(Tabla1[[#This Row],[Descripción]]="","",_xlfn.XLOOKUP(Tabla1[[#This Row],[Descripción]],Tabla10[Descripción],Tabla10[CODIGO PRESUPUESTARIO],0))</f>
        <v/>
      </c>
      <c r="Q638" s="511"/>
      <c r="R638" s="511" t="str">
        <f>IF(Tabla1[[#This Row],[Insumos]]="","",_xlfn.XLOOKUP(Tabla1[[#This Row],[Insumos]],Tabla10[Insumo],Tabla10[InsumoAbrev],"",0))</f>
        <v/>
      </c>
    </row>
    <row r="639" spans="2:18" x14ac:dyDescent="0.25">
      <c r="B639" s="191" t="str">
        <f>IF('Formulario PPGR3'!$G639="","",CONCATENATE('Formulario PPGR3'!$C639,".",'Formulario PPGR3'!$D639,".",'Formulario PPGR3'!$E639,".",'Formulario PPGR3'!$F639))</f>
        <v/>
      </c>
      <c r="C639" s="191" t="str">
        <f>IF('Formulario PPGR3'!$G639="","",'Formulario PPGR1'!#REF!)</f>
        <v/>
      </c>
      <c r="D639" s="191" t="str">
        <f>IF('Formulario PPGR3'!$G639="","",'Formulario PPGR1'!#REF!)</f>
        <v/>
      </c>
      <c r="E639" s="191" t="str">
        <f>IF('Formulario PPGR3'!$G639="","",'Formulario PPGR1'!#REF!)</f>
        <v/>
      </c>
      <c r="F639" s="191" t="str">
        <f>IF('Formulario PPGR3'!$G639="","",'Formulario PPGR1'!#REF!)</f>
        <v/>
      </c>
      <c r="G639" s="238"/>
      <c r="H639" s="507" t="str" cm="1">
        <f t="array" ref="H639">IF(Tabla1[[#This Row],[Código_Actividad]]="","",_xlfn.XLOOKUP(Tabla1[[#This Row],[Código_Actividad]],CodigoActividad,Tabla2[Actividades Programables Presupuestables],"",0))</f>
        <v/>
      </c>
      <c r="I639" s="508" t="str">
        <f>IFERROR(VLOOKUP('Formulario PPGR3'!$G639,'Formulario PPGR2'!$H$19:$V$286,15,FALSE),"")</f>
        <v/>
      </c>
      <c r="J639" s="516"/>
      <c r="K639" s="512"/>
      <c r="L639" s="509" t="str">
        <f>IF(Tabla1[[#This Row],[Descripción]]="","",_xlfn.XLOOKUP(Tabla1[[#This Row],[Descripción]],Tabla10[Descripción],Tabla10[Unidad de Medida],"",0))</f>
        <v/>
      </c>
      <c r="M639" s="299"/>
      <c r="N639" s="525" t="str">
        <f>IF(Tabla1[[#This Row],[Descripción]]="","",_xlfn.XLOOKUP(Tabla1[[#This Row],[Descripción]],Tabla10[Descripción],Tabla10[Precio Unitario],0))</f>
        <v/>
      </c>
      <c r="O639" s="525" t="str">
        <f>IF(Tabla1[[#This Row],[Cantidad de Insumos]]="","",Tabla1[[#This Row],[Precio Unitario]]*Tabla1[[#This Row],[Cantidad de Insumos]])</f>
        <v/>
      </c>
      <c r="P639" s="510" t="str">
        <f>IF(Tabla1[[#This Row],[Descripción]]="","",_xlfn.XLOOKUP(Tabla1[[#This Row],[Descripción]],Tabla10[Descripción],Tabla10[CODIGO PRESUPUESTARIO],0))</f>
        <v/>
      </c>
      <c r="Q639" s="511"/>
      <c r="R639" s="511" t="str">
        <f>IF(Tabla1[[#This Row],[Insumos]]="","",_xlfn.XLOOKUP(Tabla1[[#This Row],[Insumos]],Tabla10[Insumo],Tabla10[InsumoAbrev],"",0))</f>
        <v/>
      </c>
    </row>
    <row r="640" spans="2:18" x14ac:dyDescent="0.25">
      <c r="B640" s="191" t="str">
        <f>IF('Formulario PPGR3'!$G640="","",CONCATENATE('Formulario PPGR3'!$C640,".",'Formulario PPGR3'!$D640,".",'Formulario PPGR3'!$E640,".",'Formulario PPGR3'!$F640))</f>
        <v/>
      </c>
      <c r="C640" s="191" t="str">
        <f>IF('Formulario PPGR3'!$G640="","",'Formulario PPGR1'!#REF!)</f>
        <v/>
      </c>
      <c r="D640" s="191" t="str">
        <f>IF('Formulario PPGR3'!$G640="","",'Formulario PPGR1'!#REF!)</f>
        <v/>
      </c>
      <c r="E640" s="191" t="str">
        <f>IF('Formulario PPGR3'!$G640="","",'Formulario PPGR1'!#REF!)</f>
        <v/>
      </c>
      <c r="F640" s="191" t="str">
        <f>IF('Formulario PPGR3'!$G640="","",'Formulario PPGR1'!#REF!)</f>
        <v/>
      </c>
      <c r="G640" s="238"/>
      <c r="H640" s="507" t="str" cm="1">
        <f t="array" ref="H640">IF(Tabla1[[#This Row],[Código_Actividad]]="","",_xlfn.XLOOKUP(Tabla1[[#This Row],[Código_Actividad]],CodigoActividad,Tabla2[Actividades Programables Presupuestables],"",0))</f>
        <v/>
      </c>
      <c r="I640" s="508" t="str">
        <f>IFERROR(VLOOKUP('Formulario PPGR3'!$G640,'Formulario PPGR2'!$H$19:$V$286,15,FALSE),"")</f>
        <v/>
      </c>
      <c r="J640" s="517"/>
      <c r="K640" s="512"/>
      <c r="L640" s="509" t="str">
        <f>IF(Tabla1[[#This Row],[Descripción]]="","",_xlfn.XLOOKUP(Tabla1[[#This Row],[Descripción]],Tabla10[Descripción],Tabla10[Unidad de Medida],"",0))</f>
        <v/>
      </c>
      <c r="M640" s="299"/>
      <c r="N640" s="525" t="str">
        <f>IF(Tabla1[[#This Row],[Descripción]]="","",_xlfn.XLOOKUP(Tabla1[[#This Row],[Descripción]],Tabla10[Descripción],Tabla10[Precio Unitario],0))</f>
        <v/>
      </c>
      <c r="O640" s="525" t="str">
        <f>IF(Tabla1[[#This Row],[Cantidad de Insumos]]="","",Tabla1[[#This Row],[Precio Unitario]]*Tabla1[[#This Row],[Cantidad de Insumos]])</f>
        <v/>
      </c>
      <c r="P640" s="510" t="str">
        <f>IF(Tabla1[[#This Row],[Descripción]]="","",_xlfn.XLOOKUP(Tabla1[[#This Row],[Descripción]],Tabla10[Descripción],Tabla10[CODIGO PRESUPUESTARIO],0))</f>
        <v/>
      </c>
      <c r="Q640" s="511"/>
      <c r="R640" s="511" t="str">
        <f>IF(Tabla1[[#This Row],[Insumos]]="","",_xlfn.XLOOKUP(Tabla1[[#This Row],[Insumos]],Tabla10[Insumo],Tabla10[InsumoAbrev],"",0))</f>
        <v/>
      </c>
    </row>
    <row r="641" spans="2:18" x14ac:dyDescent="0.25">
      <c r="B641" s="191" t="str">
        <f>IF('Formulario PPGR3'!$G641="","",CONCATENATE('Formulario PPGR3'!$C641,".",'Formulario PPGR3'!$D641,".",'Formulario PPGR3'!$E641,".",'Formulario PPGR3'!$F641))</f>
        <v/>
      </c>
      <c r="C641" s="191" t="str">
        <f>IF('Formulario PPGR3'!$G641="","",'Formulario PPGR1'!#REF!)</f>
        <v/>
      </c>
      <c r="D641" s="191" t="str">
        <f>IF('Formulario PPGR3'!$G641="","",'Formulario PPGR1'!#REF!)</f>
        <v/>
      </c>
      <c r="E641" s="191" t="str">
        <f>IF('Formulario PPGR3'!$G641="","",'Formulario PPGR1'!#REF!)</f>
        <v/>
      </c>
      <c r="F641" s="191" t="str">
        <f>IF('Formulario PPGR3'!$G641="","",'Formulario PPGR1'!#REF!)</f>
        <v/>
      </c>
      <c r="G641" s="238"/>
      <c r="H641" s="507" t="str" cm="1">
        <f t="array" ref="H641">IF(Tabla1[[#This Row],[Código_Actividad]]="","",_xlfn.XLOOKUP(Tabla1[[#This Row],[Código_Actividad]],CodigoActividad,Tabla2[Actividades Programables Presupuestables],"",0))</f>
        <v/>
      </c>
      <c r="I641" s="508" t="str">
        <f>IFERROR(VLOOKUP('Formulario PPGR3'!$G641,'Formulario PPGR2'!$H$19:$V$286,15,FALSE),"")</f>
        <v/>
      </c>
      <c r="J641" s="517"/>
      <c r="K641" s="512"/>
      <c r="L641" s="509" t="str">
        <f>IF(Tabla1[[#This Row],[Descripción]]="","",_xlfn.XLOOKUP(Tabla1[[#This Row],[Descripción]],Tabla10[Descripción],Tabla10[Unidad de Medida],"",0))</f>
        <v/>
      </c>
      <c r="M641" s="299"/>
      <c r="N641" s="525" t="str">
        <f>IF(Tabla1[[#This Row],[Descripción]]="","",_xlfn.XLOOKUP(Tabla1[[#This Row],[Descripción]],Tabla10[Descripción],Tabla10[Precio Unitario],0))</f>
        <v/>
      </c>
      <c r="O641" s="525" t="str">
        <f>IF(Tabla1[[#This Row],[Cantidad de Insumos]]="","",Tabla1[[#This Row],[Precio Unitario]]*Tabla1[[#This Row],[Cantidad de Insumos]])</f>
        <v/>
      </c>
      <c r="P641" s="510" t="str">
        <f>IF(Tabla1[[#This Row],[Descripción]]="","",_xlfn.XLOOKUP(Tabla1[[#This Row],[Descripción]],Tabla10[Descripción],Tabla10[CODIGO PRESUPUESTARIO],0))</f>
        <v/>
      </c>
      <c r="Q641" s="511"/>
      <c r="R641" s="511" t="str">
        <f>IF(Tabla1[[#This Row],[Insumos]]="","",_xlfn.XLOOKUP(Tabla1[[#This Row],[Insumos]],Tabla10[Insumo],Tabla10[InsumoAbrev],"",0))</f>
        <v/>
      </c>
    </row>
    <row r="642" spans="2:18" x14ac:dyDescent="0.25">
      <c r="B642" s="191" t="str">
        <f>IF('Formulario PPGR3'!$G642="","",CONCATENATE('Formulario PPGR3'!$C642,".",'Formulario PPGR3'!$D642,".",'Formulario PPGR3'!$E642,".",'Formulario PPGR3'!$F642))</f>
        <v/>
      </c>
      <c r="C642" s="191" t="str">
        <f>IF('Formulario PPGR3'!$G642="","",'Formulario PPGR1'!#REF!)</f>
        <v/>
      </c>
      <c r="D642" s="191" t="str">
        <f>IF('Formulario PPGR3'!$G642="","",'Formulario PPGR1'!#REF!)</f>
        <v/>
      </c>
      <c r="E642" s="191" t="str">
        <f>IF('Formulario PPGR3'!$G642="","",'Formulario PPGR1'!#REF!)</f>
        <v/>
      </c>
      <c r="F642" s="191" t="str">
        <f>IF('Formulario PPGR3'!$G642="","",'Formulario PPGR1'!#REF!)</f>
        <v/>
      </c>
      <c r="G642" s="238"/>
      <c r="H642" s="507" t="str" cm="1">
        <f t="array" ref="H642">IF(Tabla1[[#This Row],[Código_Actividad]]="","",_xlfn.XLOOKUP(Tabla1[[#This Row],[Código_Actividad]],CodigoActividad,Tabla2[Actividades Programables Presupuestables],"",0))</f>
        <v/>
      </c>
      <c r="I642" s="508" t="str">
        <f>IFERROR(VLOOKUP('Formulario PPGR3'!$G642,'Formulario PPGR2'!$H$19:$V$286,15,FALSE),"")</f>
        <v/>
      </c>
      <c r="J642" s="517"/>
      <c r="K642" s="512"/>
      <c r="L642" s="509" t="str">
        <f>IF(Tabla1[[#This Row],[Descripción]]="","",_xlfn.XLOOKUP(Tabla1[[#This Row],[Descripción]],Tabla10[Descripción],Tabla10[Unidad de Medida],"",0))</f>
        <v/>
      </c>
      <c r="M642" s="299"/>
      <c r="N642" s="525" t="str">
        <f>IF(Tabla1[[#This Row],[Descripción]]="","",_xlfn.XLOOKUP(Tabla1[[#This Row],[Descripción]],Tabla10[Descripción],Tabla10[Precio Unitario],0))</f>
        <v/>
      </c>
      <c r="O642" s="525" t="str">
        <f>IF(Tabla1[[#This Row],[Cantidad de Insumos]]="","",Tabla1[[#This Row],[Precio Unitario]]*Tabla1[[#This Row],[Cantidad de Insumos]])</f>
        <v/>
      </c>
      <c r="P642" s="510" t="str">
        <f>IF(Tabla1[[#This Row],[Descripción]]="","",_xlfn.XLOOKUP(Tabla1[[#This Row],[Descripción]],Tabla10[Descripción],Tabla10[CODIGO PRESUPUESTARIO],0))</f>
        <v/>
      </c>
      <c r="Q642" s="511"/>
      <c r="R642" s="511" t="str">
        <f>IF(Tabla1[[#This Row],[Insumos]]="","",_xlfn.XLOOKUP(Tabla1[[#This Row],[Insumos]],Tabla10[Insumo],Tabla10[InsumoAbrev],"",0))</f>
        <v/>
      </c>
    </row>
    <row r="643" spans="2:18" x14ac:dyDescent="0.25">
      <c r="B643" s="191" t="str">
        <f>IF('Formulario PPGR3'!$G643="","",CONCATENATE('Formulario PPGR3'!$C643,".",'Formulario PPGR3'!$D643,".",'Formulario PPGR3'!$E643,".",'Formulario PPGR3'!$F643))</f>
        <v/>
      </c>
      <c r="C643" s="191" t="str">
        <f>IF('Formulario PPGR3'!$G643="","",'Formulario PPGR1'!#REF!)</f>
        <v/>
      </c>
      <c r="D643" s="191" t="str">
        <f>IF('Formulario PPGR3'!$G643="","",'Formulario PPGR1'!#REF!)</f>
        <v/>
      </c>
      <c r="E643" s="191" t="str">
        <f>IF('Formulario PPGR3'!$G643="","",'Formulario PPGR1'!#REF!)</f>
        <v/>
      </c>
      <c r="F643" s="191" t="str">
        <f>IF('Formulario PPGR3'!$G643="","",'Formulario PPGR1'!#REF!)</f>
        <v/>
      </c>
      <c r="G643" s="238"/>
      <c r="H643" s="507" t="str" cm="1">
        <f t="array" ref="H643">IF(Tabla1[[#This Row],[Código_Actividad]]="","",_xlfn.XLOOKUP(Tabla1[[#This Row],[Código_Actividad]],CodigoActividad,Tabla2[Actividades Programables Presupuestables],"",0))</f>
        <v/>
      </c>
      <c r="I643" s="508" t="str">
        <f>IFERROR(VLOOKUP('Formulario PPGR3'!$G643,'Formulario PPGR2'!$H$19:$V$286,15,FALSE),"")</f>
        <v/>
      </c>
      <c r="J643" s="517"/>
      <c r="K643" s="512"/>
      <c r="L643" s="509" t="str">
        <f>IF(Tabla1[[#This Row],[Descripción]]="","",_xlfn.XLOOKUP(Tabla1[[#This Row],[Descripción]],Tabla10[Descripción],Tabla10[Unidad de Medida],"",0))</f>
        <v/>
      </c>
      <c r="M643" s="299"/>
      <c r="N643" s="525" t="str">
        <f>IF(Tabla1[[#This Row],[Descripción]]="","",_xlfn.XLOOKUP(Tabla1[[#This Row],[Descripción]],Tabla10[Descripción],Tabla10[Precio Unitario],0))</f>
        <v/>
      </c>
      <c r="O643" s="525" t="str">
        <f>IF(Tabla1[[#This Row],[Cantidad de Insumos]]="","",Tabla1[[#This Row],[Precio Unitario]]*Tabla1[[#This Row],[Cantidad de Insumos]])</f>
        <v/>
      </c>
      <c r="P643" s="510" t="str">
        <f>IF(Tabla1[[#This Row],[Descripción]]="","",_xlfn.XLOOKUP(Tabla1[[#This Row],[Descripción]],Tabla10[Descripción],Tabla10[CODIGO PRESUPUESTARIO],0))</f>
        <v/>
      </c>
      <c r="Q643" s="511"/>
      <c r="R643" s="511" t="str">
        <f>IF(Tabla1[[#This Row],[Insumos]]="","",_xlfn.XLOOKUP(Tabla1[[#This Row],[Insumos]],Tabla10[Insumo],Tabla10[InsumoAbrev],"",0))</f>
        <v/>
      </c>
    </row>
    <row r="644" spans="2:18" x14ac:dyDescent="0.25">
      <c r="B644" s="191" t="str">
        <f>IF('Formulario PPGR3'!$G644="","",CONCATENATE('Formulario PPGR3'!$C644,".",'Formulario PPGR3'!$D644,".",'Formulario PPGR3'!$E644,".",'Formulario PPGR3'!$F644))</f>
        <v/>
      </c>
      <c r="C644" s="191" t="str">
        <f>IF('Formulario PPGR3'!$G644="","",'Formulario PPGR1'!#REF!)</f>
        <v/>
      </c>
      <c r="D644" s="191" t="str">
        <f>IF('Formulario PPGR3'!$G644="","",'Formulario PPGR1'!#REF!)</f>
        <v/>
      </c>
      <c r="E644" s="191" t="str">
        <f>IF('Formulario PPGR3'!$G644="","",'Formulario PPGR1'!#REF!)</f>
        <v/>
      </c>
      <c r="F644" s="191" t="str">
        <f>IF('Formulario PPGR3'!$G644="","",'Formulario PPGR1'!#REF!)</f>
        <v/>
      </c>
      <c r="G644" s="238"/>
      <c r="H644" s="507" t="str" cm="1">
        <f t="array" ref="H644">IF(Tabla1[[#This Row],[Código_Actividad]]="","",_xlfn.XLOOKUP(Tabla1[[#This Row],[Código_Actividad]],CodigoActividad,Tabla2[Actividades Programables Presupuestables],"",0))</f>
        <v/>
      </c>
      <c r="I644" s="508" t="str">
        <f>IFERROR(VLOOKUP('Formulario PPGR3'!$G644,'Formulario PPGR2'!$H$19:$V$286,15,FALSE),"")</f>
        <v/>
      </c>
      <c r="J644" s="517"/>
      <c r="K644" s="512"/>
      <c r="L644" s="509" t="str">
        <f>IF(Tabla1[[#This Row],[Descripción]]="","",_xlfn.XLOOKUP(Tabla1[[#This Row],[Descripción]],Tabla10[Descripción],Tabla10[Unidad de Medida],"",0))</f>
        <v/>
      </c>
      <c r="M644" s="299"/>
      <c r="N644" s="525" t="str">
        <f>IF(Tabla1[[#This Row],[Descripción]]="","",_xlfn.XLOOKUP(Tabla1[[#This Row],[Descripción]],Tabla10[Descripción],Tabla10[Precio Unitario],0))</f>
        <v/>
      </c>
      <c r="O644" s="525" t="str">
        <f>IF(Tabla1[[#This Row],[Cantidad de Insumos]]="","",Tabla1[[#This Row],[Precio Unitario]]*Tabla1[[#This Row],[Cantidad de Insumos]])</f>
        <v/>
      </c>
      <c r="P644" s="510" t="str">
        <f>IF(Tabla1[[#This Row],[Descripción]]="","",_xlfn.XLOOKUP(Tabla1[[#This Row],[Descripción]],Tabla10[Descripción],Tabla10[CODIGO PRESUPUESTARIO],0))</f>
        <v/>
      </c>
      <c r="Q644" s="511"/>
      <c r="R644" s="511" t="str">
        <f>IF(Tabla1[[#This Row],[Insumos]]="","",_xlfn.XLOOKUP(Tabla1[[#This Row],[Insumos]],Tabla10[Insumo],Tabla10[InsumoAbrev],"",0))</f>
        <v/>
      </c>
    </row>
    <row r="645" spans="2:18" x14ac:dyDescent="0.25">
      <c r="B645" s="191" t="str">
        <f>IF('Formulario PPGR3'!$G645="","",CONCATENATE('Formulario PPGR3'!$C645,".",'Formulario PPGR3'!$D645,".",'Formulario PPGR3'!$E645,".",'Formulario PPGR3'!$F645))</f>
        <v/>
      </c>
      <c r="C645" s="191" t="str">
        <f>IF('Formulario PPGR3'!$G645="","",'Formulario PPGR1'!#REF!)</f>
        <v/>
      </c>
      <c r="D645" s="191" t="str">
        <f>IF('Formulario PPGR3'!$G645="","",'Formulario PPGR1'!#REF!)</f>
        <v/>
      </c>
      <c r="E645" s="191" t="str">
        <f>IF('Formulario PPGR3'!$G645="","",'Formulario PPGR1'!#REF!)</f>
        <v/>
      </c>
      <c r="F645" s="191" t="str">
        <f>IF('Formulario PPGR3'!$G645="","",'Formulario PPGR1'!#REF!)</f>
        <v/>
      </c>
      <c r="G645" s="238"/>
      <c r="H645" s="507" t="str" cm="1">
        <f t="array" ref="H645">IF(Tabla1[[#This Row],[Código_Actividad]]="","",_xlfn.XLOOKUP(Tabla1[[#This Row],[Código_Actividad]],CodigoActividad,Tabla2[Actividades Programables Presupuestables],"",0))</f>
        <v/>
      </c>
      <c r="I645" s="508" t="str">
        <f>IFERROR(VLOOKUP('Formulario PPGR3'!$G645,'Formulario PPGR2'!$H$19:$V$286,15,FALSE),"")</f>
        <v/>
      </c>
      <c r="J645" s="516"/>
      <c r="K645" s="512"/>
      <c r="L645" s="509" t="str">
        <f>IF(Tabla1[[#This Row],[Descripción]]="","",_xlfn.XLOOKUP(Tabla1[[#This Row],[Descripción]],Tabla10[Descripción],Tabla10[Unidad de Medida],"",0))</f>
        <v/>
      </c>
      <c r="M645" s="299"/>
      <c r="N645" s="525" t="str">
        <f>IF(Tabla1[[#This Row],[Descripción]]="","",_xlfn.XLOOKUP(Tabla1[[#This Row],[Descripción]],Tabla10[Descripción],Tabla10[Precio Unitario],0))</f>
        <v/>
      </c>
      <c r="O645" s="525" t="str">
        <f>IF(Tabla1[[#This Row],[Cantidad de Insumos]]="","",Tabla1[[#This Row],[Precio Unitario]]*Tabla1[[#This Row],[Cantidad de Insumos]])</f>
        <v/>
      </c>
      <c r="P645" s="510" t="str">
        <f>IF(Tabla1[[#This Row],[Descripción]]="","",_xlfn.XLOOKUP(Tabla1[[#This Row],[Descripción]],Tabla10[Descripción],Tabla10[CODIGO PRESUPUESTARIO],0))</f>
        <v/>
      </c>
      <c r="Q645" s="511"/>
      <c r="R645" s="511" t="str">
        <f>IF(Tabla1[[#This Row],[Insumos]]="","",_xlfn.XLOOKUP(Tabla1[[#This Row],[Insumos]],Tabla10[Insumo],Tabla10[InsumoAbrev],"",0))</f>
        <v/>
      </c>
    </row>
    <row r="646" spans="2:18" x14ac:dyDescent="0.25">
      <c r="B646" s="191" t="str">
        <f>IF('Formulario PPGR3'!$G646="","",CONCATENATE('Formulario PPGR3'!$C646,".",'Formulario PPGR3'!$D646,".",'Formulario PPGR3'!$E646,".",'Formulario PPGR3'!$F646))</f>
        <v/>
      </c>
      <c r="C646" s="191" t="str">
        <f>IF('Formulario PPGR3'!$G646="","",'Formulario PPGR1'!#REF!)</f>
        <v/>
      </c>
      <c r="D646" s="191" t="str">
        <f>IF('Formulario PPGR3'!$G646="","",'Formulario PPGR1'!#REF!)</f>
        <v/>
      </c>
      <c r="E646" s="191" t="str">
        <f>IF('Formulario PPGR3'!$G646="","",'Formulario PPGR1'!#REF!)</f>
        <v/>
      </c>
      <c r="F646" s="191" t="str">
        <f>IF('Formulario PPGR3'!$G646="","",'Formulario PPGR1'!#REF!)</f>
        <v/>
      </c>
      <c r="G646" s="238"/>
      <c r="H646" s="507" t="str" cm="1">
        <f t="array" ref="H646">IF(Tabla1[[#This Row],[Código_Actividad]]="","",_xlfn.XLOOKUP(Tabla1[[#This Row],[Código_Actividad]],CodigoActividad,Tabla2[Actividades Programables Presupuestables],"",0))</f>
        <v/>
      </c>
      <c r="I646" s="508" t="str">
        <f>IFERROR(VLOOKUP('Formulario PPGR3'!$G646,'Formulario PPGR2'!$H$19:$V$286,15,FALSE),"")</f>
        <v/>
      </c>
      <c r="J646" s="516"/>
      <c r="K646" s="512"/>
      <c r="L646" s="509" t="str">
        <f>IF(Tabla1[[#This Row],[Descripción]]="","",_xlfn.XLOOKUP(Tabla1[[#This Row],[Descripción]],Tabla10[Descripción],Tabla10[Unidad de Medida],"",0))</f>
        <v/>
      </c>
      <c r="M646" s="299"/>
      <c r="N646" s="525" t="str">
        <f>IF(Tabla1[[#This Row],[Descripción]]="","",_xlfn.XLOOKUP(Tabla1[[#This Row],[Descripción]],Tabla10[Descripción],Tabla10[Precio Unitario],0))</f>
        <v/>
      </c>
      <c r="O646" s="525" t="str">
        <f>IF(Tabla1[[#This Row],[Cantidad de Insumos]]="","",Tabla1[[#This Row],[Precio Unitario]]*Tabla1[[#This Row],[Cantidad de Insumos]])</f>
        <v/>
      </c>
      <c r="P646" s="510" t="str">
        <f>IF(Tabla1[[#This Row],[Descripción]]="","",_xlfn.XLOOKUP(Tabla1[[#This Row],[Descripción]],Tabla10[Descripción],Tabla10[CODIGO PRESUPUESTARIO],0))</f>
        <v/>
      </c>
      <c r="Q646" s="511"/>
      <c r="R646" s="511" t="str">
        <f>IF(Tabla1[[#This Row],[Insumos]]="","",_xlfn.XLOOKUP(Tabla1[[#This Row],[Insumos]],Tabla10[Insumo],Tabla10[InsumoAbrev],"",0))</f>
        <v/>
      </c>
    </row>
    <row r="647" spans="2:18" x14ac:dyDescent="0.25">
      <c r="B647" s="191" t="str">
        <f>IF('Formulario PPGR3'!$G647="","",CONCATENATE('Formulario PPGR3'!$C647,".",'Formulario PPGR3'!$D647,".",'Formulario PPGR3'!$E647,".",'Formulario PPGR3'!$F647))</f>
        <v/>
      </c>
      <c r="C647" s="191" t="str">
        <f>IF('Formulario PPGR3'!$G647="","",'Formulario PPGR1'!#REF!)</f>
        <v/>
      </c>
      <c r="D647" s="191" t="str">
        <f>IF('Formulario PPGR3'!$G647="","",'Formulario PPGR1'!#REF!)</f>
        <v/>
      </c>
      <c r="E647" s="191" t="str">
        <f>IF('Formulario PPGR3'!$G647="","",'Formulario PPGR1'!#REF!)</f>
        <v/>
      </c>
      <c r="F647" s="191" t="str">
        <f>IF('Formulario PPGR3'!$G647="","",'Formulario PPGR1'!#REF!)</f>
        <v/>
      </c>
      <c r="G647" s="238"/>
      <c r="H647" s="507" t="str" cm="1">
        <f t="array" ref="H647">IF(Tabla1[[#This Row],[Código_Actividad]]="","",_xlfn.XLOOKUP(Tabla1[[#This Row],[Código_Actividad]],CodigoActividad,Tabla2[Actividades Programables Presupuestables],"",0))</f>
        <v/>
      </c>
      <c r="I647" s="508" t="str">
        <f>IFERROR(VLOOKUP('Formulario PPGR3'!$G647,'Formulario PPGR2'!$H$19:$V$286,15,FALSE),"")</f>
        <v/>
      </c>
      <c r="J647" s="516"/>
      <c r="K647" s="512"/>
      <c r="L647" s="509" t="str">
        <f>IF(Tabla1[[#This Row],[Descripción]]="","",_xlfn.XLOOKUP(Tabla1[[#This Row],[Descripción]],Tabla10[Descripción],Tabla10[Unidad de Medida],"",0))</f>
        <v/>
      </c>
      <c r="M647" s="299"/>
      <c r="N647" s="525" t="str">
        <f>IF(Tabla1[[#This Row],[Descripción]]="","",_xlfn.XLOOKUP(Tabla1[[#This Row],[Descripción]],Tabla10[Descripción],Tabla10[Precio Unitario],0))</f>
        <v/>
      </c>
      <c r="O647" s="525" t="str">
        <f>IF(Tabla1[[#This Row],[Cantidad de Insumos]]="","",Tabla1[[#This Row],[Precio Unitario]]*Tabla1[[#This Row],[Cantidad de Insumos]])</f>
        <v/>
      </c>
      <c r="P647" s="510" t="str">
        <f>IF(Tabla1[[#This Row],[Descripción]]="","",_xlfn.XLOOKUP(Tabla1[[#This Row],[Descripción]],Tabla10[Descripción],Tabla10[CODIGO PRESUPUESTARIO],0))</f>
        <v/>
      </c>
      <c r="Q647" s="511"/>
      <c r="R647" s="511" t="str">
        <f>IF(Tabla1[[#This Row],[Insumos]]="","",_xlfn.XLOOKUP(Tabla1[[#This Row],[Insumos]],Tabla10[Insumo],Tabla10[InsumoAbrev],"",0))</f>
        <v/>
      </c>
    </row>
    <row r="648" spans="2:18" x14ac:dyDescent="0.25">
      <c r="B648" s="191" t="str">
        <f>IF('Formulario PPGR3'!$G648="","",CONCATENATE('Formulario PPGR3'!$C648,".",'Formulario PPGR3'!$D648,".",'Formulario PPGR3'!$E648,".",'Formulario PPGR3'!$F648))</f>
        <v/>
      </c>
      <c r="C648" s="191" t="str">
        <f>IF('Formulario PPGR3'!$G648="","",'Formulario PPGR1'!#REF!)</f>
        <v/>
      </c>
      <c r="D648" s="191" t="str">
        <f>IF('Formulario PPGR3'!$G648="","",'Formulario PPGR1'!#REF!)</f>
        <v/>
      </c>
      <c r="E648" s="191" t="str">
        <f>IF('Formulario PPGR3'!$G648="","",'Formulario PPGR1'!#REF!)</f>
        <v/>
      </c>
      <c r="F648" s="191" t="str">
        <f>IF('Formulario PPGR3'!$G648="","",'Formulario PPGR1'!#REF!)</f>
        <v/>
      </c>
      <c r="G648" s="238"/>
      <c r="H648" s="507" t="str" cm="1">
        <f t="array" ref="H648">IF(Tabla1[[#This Row],[Código_Actividad]]="","",_xlfn.XLOOKUP(Tabla1[[#This Row],[Código_Actividad]],CodigoActividad,Tabla2[Actividades Programables Presupuestables],"",0))</f>
        <v/>
      </c>
      <c r="I648" s="508" t="str">
        <f>IFERROR(VLOOKUP('Formulario PPGR3'!$G648,'Formulario PPGR2'!$H$19:$V$286,15,FALSE),"")</f>
        <v/>
      </c>
      <c r="J648" s="516"/>
      <c r="K648" s="512"/>
      <c r="L648" s="509" t="str">
        <f>IF(Tabla1[[#This Row],[Descripción]]="","",_xlfn.XLOOKUP(Tabla1[[#This Row],[Descripción]],Tabla10[Descripción],Tabla10[Unidad de Medida],"",0))</f>
        <v/>
      </c>
      <c r="M648" s="299"/>
      <c r="N648" s="525" t="str">
        <f>IF(Tabla1[[#This Row],[Descripción]]="","",_xlfn.XLOOKUP(Tabla1[[#This Row],[Descripción]],Tabla10[Descripción],Tabla10[Precio Unitario],0))</f>
        <v/>
      </c>
      <c r="O648" s="525" t="str">
        <f>IF(Tabla1[[#This Row],[Cantidad de Insumos]]="","",Tabla1[[#This Row],[Precio Unitario]]*Tabla1[[#This Row],[Cantidad de Insumos]])</f>
        <v/>
      </c>
      <c r="P648" s="510" t="str">
        <f>IF(Tabla1[[#This Row],[Descripción]]="","",_xlfn.XLOOKUP(Tabla1[[#This Row],[Descripción]],Tabla10[Descripción],Tabla10[CODIGO PRESUPUESTARIO],0))</f>
        <v/>
      </c>
      <c r="Q648" s="511"/>
      <c r="R648" s="511" t="str">
        <f>IF(Tabla1[[#This Row],[Insumos]]="","",_xlfn.XLOOKUP(Tabla1[[#This Row],[Insumos]],Tabla10[Insumo],Tabla10[InsumoAbrev],"",0))</f>
        <v/>
      </c>
    </row>
    <row r="649" spans="2:18" x14ac:dyDescent="0.25">
      <c r="B649" s="191" t="str">
        <f>IF('Formulario PPGR3'!$G649="","",CONCATENATE('Formulario PPGR3'!$C649,".",'Formulario PPGR3'!$D649,".",'Formulario PPGR3'!$E649,".",'Formulario PPGR3'!$F649))</f>
        <v/>
      </c>
      <c r="C649" s="191" t="str">
        <f>IF('Formulario PPGR3'!$G649="","",'Formulario PPGR1'!#REF!)</f>
        <v/>
      </c>
      <c r="D649" s="191" t="str">
        <f>IF('Formulario PPGR3'!$G649="","",'Formulario PPGR1'!#REF!)</f>
        <v/>
      </c>
      <c r="E649" s="191" t="str">
        <f>IF('Formulario PPGR3'!$G649="","",'Formulario PPGR1'!#REF!)</f>
        <v/>
      </c>
      <c r="F649" s="191" t="str">
        <f>IF('Formulario PPGR3'!$G649="","",'Formulario PPGR1'!#REF!)</f>
        <v/>
      </c>
      <c r="G649" s="238"/>
      <c r="H649" s="507" t="str" cm="1">
        <f t="array" ref="H649">IF(Tabla1[[#This Row],[Código_Actividad]]="","",_xlfn.XLOOKUP(Tabla1[[#This Row],[Código_Actividad]],CodigoActividad,Tabla2[Actividades Programables Presupuestables],"",0))</f>
        <v/>
      </c>
      <c r="I649" s="508" t="str">
        <f>IFERROR(VLOOKUP('Formulario PPGR3'!$G649,'Formulario PPGR2'!$H$19:$V$286,15,FALSE),"")</f>
        <v/>
      </c>
      <c r="J649" s="516"/>
      <c r="K649" s="512"/>
      <c r="L649" s="509" t="str">
        <f>IF(Tabla1[[#This Row],[Descripción]]="","",_xlfn.XLOOKUP(Tabla1[[#This Row],[Descripción]],Tabla10[Descripción],Tabla10[Unidad de Medida],"",0))</f>
        <v/>
      </c>
      <c r="M649" s="299"/>
      <c r="N649" s="525" t="str">
        <f>IF(Tabla1[[#This Row],[Descripción]]="","",_xlfn.XLOOKUP(Tabla1[[#This Row],[Descripción]],Tabla10[Descripción],Tabla10[Precio Unitario],0))</f>
        <v/>
      </c>
      <c r="O649" s="525" t="str">
        <f>IF(Tabla1[[#This Row],[Cantidad de Insumos]]="","",Tabla1[[#This Row],[Precio Unitario]]*Tabla1[[#This Row],[Cantidad de Insumos]])</f>
        <v/>
      </c>
      <c r="P649" s="510" t="str">
        <f>IF(Tabla1[[#This Row],[Descripción]]="","",_xlfn.XLOOKUP(Tabla1[[#This Row],[Descripción]],Tabla10[Descripción],Tabla10[CODIGO PRESUPUESTARIO],0))</f>
        <v/>
      </c>
      <c r="Q649" s="511"/>
      <c r="R649" s="511" t="str">
        <f>IF(Tabla1[[#This Row],[Insumos]]="","",_xlfn.XLOOKUP(Tabla1[[#This Row],[Insumos]],Tabla10[Insumo],Tabla10[InsumoAbrev],"",0))</f>
        <v/>
      </c>
    </row>
    <row r="650" spans="2:18" x14ac:dyDescent="0.25">
      <c r="B650" s="191" t="str">
        <f>IF('Formulario PPGR3'!$G650="","",CONCATENATE('Formulario PPGR3'!$C650,".",'Formulario PPGR3'!$D650,".",'Formulario PPGR3'!$E650,".",'Formulario PPGR3'!$F650))</f>
        <v/>
      </c>
      <c r="C650" s="191" t="str">
        <f>IF('Formulario PPGR3'!$G650="","",'Formulario PPGR1'!#REF!)</f>
        <v/>
      </c>
      <c r="D650" s="191" t="str">
        <f>IF('Formulario PPGR3'!$G650="","",'Formulario PPGR1'!#REF!)</f>
        <v/>
      </c>
      <c r="E650" s="191" t="str">
        <f>IF('Formulario PPGR3'!$G650="","",'Formulario PPGR1'!#REF!)</f>
        <v/>
      </c>
      <c r="F650" s="191" t="str">
        <f>IF('Formulario PPGR3'!$G650="","",'Formulario PPGR1'!#REF!)</f>
        <v/>
      </c>
      <c r="G650" s="238"/>
      <c r="H650" s="507" t="str" cm="1">
        <f t="array" ref="H650">IF(Tabla1[[#This Row],[Código_Actividad]]="","",_xlfn.XLOOKUP(Tabla1[[#This Row],[Código_Actividad]],CodigoActividad,Tabla2[Actividades Programables Presupuestables],"",0))</f>
        <v/>
      </c>
      <c r="I650" s="508" t="str">
        <f>IFERROR(VLOOKUP('Formulario PPGR3'!$G650,'Formulario PPGR2'!$H$19:$V$286,15,FALSE),"")</f>
        <v/>
      </c>
      <c r="J650" s="516"/>
      <c r="K650" s="512"/>
      <c r="L650" s="509" t="str">
        <f>IF(Tabla1[[#This Row],[Descripción]]="","",_xlfn.XLOOKUP(Tabla1[[#This Row],[Descripción]],Tabla10[Descripción],Tabla10[Unidad de Medida],"",0))</f>
        <v/>
      </c>
      <c r="M650" s="299"/>
      <c r="N650" s="525" t="str">
        <f>IF(Tabla1[[#This Row],[Descripción]]="","",_xlfn.XLOOKUP(Tabla1[[#This Row],[Descripción]],Tabla10[Descripción],Tabla10[Precio Unitario],0))</f>
        <v/>
      </c>
      <c r="O650" s="525" t="str">
        <f>IF(Tabla1[[#This Row],[Cantidad de Insumos]]="","",Tabla1[[#This Row],[Precio Unitario]]*Tabla1[[#This Row],[Cantidad de Insumos]])</f>
        <v/>
      </c>
      <c r="P650" s="510" t="str">
        <f>IF(Tabla1[[#This Row],[Descripción]]="","",_xlfn.XLOOKUP(Tabla1[[#This Row],[Descripción]],Tabla10[Descripción],Tabla10[CODIGO PRESUPUESTARIO],0))</f>
        <v/>
      </c>
      <c r="Q650" s="511"/>
      <c r="R650" s="511" t="str">
        <f>IF(Tabla1[[#This Row],[Insumos]]="","",_xlfn.XLOOKUP(Tabla1[[#This Row],[Insumos]],Tabla10[Insumo],Tabla10[InsumoAbrev],"",0))</f>
        <v/>
      </c>
    </row>
    <row r="651" spans="2:18" x14ac:dyDescent="0.25">
      <c r="B651" s="191" t="str">
        <f>IF('Formulario PPGR3'!$G651="","",CONCATENATE('Formulario PPGR3'!$C651,".",'Formulario PPGR3'!$D651,".",'Formulario PPGR3'!$E651,".",'Formulario PPGR3'!$F651))</f>
        <v/>
      </c>
      <c r="C651" s="191" t="str">
        <f>IF('Formulario PPGR3'!$G651="","",'Formulario PPGR1'!#REF!)</f>
        <v/>
      </c>
      <c r="D651" s="191" t="str">
        <f>IF('Formulario PPGR3'!$G651="","",'Formulario PPGR1'!#REF!)</f>
        <v/>
      </c>
      <c r="E651" s="191" t="str">
        <f>IF('Formulario PPGR3'!$G651="","",'Formulario PPGR1'!#REF!)</f>
        <v/>
      </c>
      <c r="F651" s="191" t="str">
        <f>IF('Formulario PPGR3'!$G651="","",'Formulario PPGR1'!#REF!)</f>
        <v/>
      </c>
      <c r="G651" s="238"/>
      <c r="H651" s="507" t="str" cm="1">
        <f t="array" ref="H651">IF(Tabla1[[#This Row],[Código_Actividad]]="","",_xlfn.XLOOKUP(Tabla1[[#This Row],[Código_Actividad]],CodigoActividad,Tabla2[Actividades Programables Presupuestables],"",0))</f>
        <v/>
      </c>
      <c r="I651" s="508" t="str">
        <f>IFERROR(VLOOKUP('Formulario PPGR3'!$G651,'Formulario PPGR2'!$H$19:$V$286,15,FALSE),"")</f>
        <v/>
      </c>
      <c r="J651" s="516"/>
      <c r="K651" s="512"/>
      <c r="L651" s="509" t="str">
        <f>IF(Tabla1[[#This Row],[Descripción]]="","",_xlfn.XLOOKUP(Tabla1[[#This Row],[Descripción]],Tabla10[Descripción],Tabla10[Unidad de Medida],"",0))</f>
        <v/>
      </c>
      <c r="M651" s="299"/>
      <c r="N651" s="525" t="str">
        <f>IF(Tabla1[[#This Row],[Descripción]]="","",_xlfn.XLOOKUP(Tabla1[[#This Row],[Descripción]],Tabla10[Descripción],Tabla10[Precio Unitario],0))</f>
        <v/>
      </c>
      <c r="O651" s="525" t="str">
        <f>IF(Tabla1[[#This Row],[Cantidad de Insumos]]="","",Tabla1[[#This Row],[Precio Unitario]]*Tabla1[[#This Row],[Cantidad de Insumos]])</f>
        <v/>
      </c>
      <c r="P651" s="510" t="str">
        <f>IF(Tabla1[[#This Row],[Descripción]]="","",_xlfn.XLOOKUP(Tabla1[[#This Row],[Descripción]],Tabla10[Descripción],Tabla10[CODIGO PRESUPUESTARIO],0))</f>
        <v/>
      </c>
      <c r="Q651" s="511"/>
      <c r="R651" s="511" t="str">
        <f>IF(Tabla1[[#This Row],[Insumos]]="","",_xlfn.XLOOKUP(Tabla1[[#This Row],[Insumos]],Tabla10[Insumo],Tabla10[InsumoAbrev],"",0))</f>
        <v/>
      </c>
    </row>
    <row r="652" spans="2:18" x14ac:dyDescent="0.25">
      <c r="B652" s="191" t="str">
        <f>IF('Formulario PPGR3'!$G652="","",CONCATENATE('Formulario PPGR3'!$C652,".",'Formulario PPGR3'!$D652,".",'Formulario PPGR3'!$E652,".",'Formulario PPGR3'!$F652))</f>
        <v/>
      </c>
      <c r="C652" s="191" t="str">
        <f>IF('Formulario PPGR3'!$G652="","",'Formulario PPGR1'!#REF!)</f>
        <v/>
      </c>
      <c r="D652" s="191" t="str">
        <f>IF('Formulario PPGR3'!$G652="","",'Formulario PPGR1'!#REF!)</f>
        <v/>
      </c>
      <c r="E652" s="191" t="str">
        <f>IF('Formulario PPGR3'!$G652="","",'Formulario PPGR1'!#REF!)</f>
        <v/>
      </c>
      <c r="F652" s="191" t="str">
        <f>IF('Formulario PPGR3'!$G652="","",'Formulario PPGR1'!#REF!)</f>
        <v/>
      </c>
      <c r="G652" s="238"/>
      <c r="H652" s="507" t="str" cm="1">
        <f t="array" ref="H652">IF(Tabla1[[#This Row],[Código_Actividad]]="","",_xlfn.XLOOKUP(Tabla1[[#This Row],[Código_Actividad]],CodigoActividad,Tabla2[Actividades Programables Presupuestables],"",0))</f>
        <v/>
      </c>
      <c r="I652" s="508" t="str">
        <f>IFERROR(VLOOKUP('Formulario PPGR3'!$G652,'Formulario PPGR2'!$H$19:$V$286,15,FALSE),"")</f>
        <v/>
      </c>
      <c r="J652" s="516"/>
      <c r="K652" s="512"/>
      <c r="L652" s="509" t="str">
        <f>IF(Tabla1[[#This Row],[Descripción]]="","",_xlfn.XLOOKUP(Tabla1[[#This Row],[Descripción]],Tabla10[Descripción],Tabla10[Unidad de Medida],"",0))</f>
        <v/>
      </c>
      <c r="M652" s="299"/>
      <c r="N652" s="525" t="str">
        <f>IF(Tabla1[[#This Row],[Descripción]]="","",_xlfn.XLOOKUP(Tabla1[[#This Row],[Descripción]],Tabla10[Descripción],Tabla10[Precio Unitario],0))</f>
        <v/>
      </c>
      <c r="O652" s="525" t="str">
        <f>IF(Tabla1[[#This Row],[Cantidad de Insumos]]="","",Tabla1[[#This Row],[Precio Unitario]]*Tabla1[[#This Row],[Cantidad de Insumos]])</f>
        <v/>
      </c>
      <c r="P652" s="510" t="str">
        <f>IF(Tabla1[[#This Row],[Descripción]]="","",_xlfn.XLOOKUP(Tabla1[[#This Row],[Descripción]],Tabla10[Descripción],Tabla10[CODIGO PRESUPUESTARIO],0))</f>
        <v/>
      </c>
      <c r="Q652" s="511"/>
      <c r="R652" s="511" t="str">
        <f>IF(Tabla1[[#This Row],[Insumos]]="","",_xlfn.XLOOKUP(Tabla1[[#This Row],[Insumos]],Tabla10[Insumo],Tabla10[InsumoAbrev],"",0))</f>
        <v/>
      </c>
    </row>
    <row r="653" spans="2:18" x14ac:dyDescent="0.25">
      <c r="B653" s="191" t="str">
        <f>IF('Formulario PPGR3'!$G653="","",CONCATENATE('Formulario PPGR3'!$C653,".",'Formulario PPGR3'!$D653,".",'Formulario PPGR3'!$E653,".",'Formulario PPGR3'!$F653))</f>
        <v/>
      </c>
      <c r="C653" s="191" t="str">
        <f>IF('Formulario PPGR3'!$G653="","",'Formulario PPGR1'!#REF!)</f>
        <v/>
      </c>
      <c r="D653" s="191" t="str">
        <f>IF('Formulario PPGR3'!$G653="","",'Formulario PPGR1'!#REF!)</f>
        <v/>
      </c>
      <c r="E653" s="191" t="str">
        <f>IF('Formulario PPGR3'!$G653="","",'Formulario PPGR1'!#REF!)</f>
        <v/>
      </c>
      <c r="F653" s="191" t="str">
        <f>IF('Formulario PPGR3'!$G653="","",'Formulario PPGR1'!#REF!)</f>
        <v/>
      </c>
      <c r="G653" s="238"/>
      <c r="H653" s="507" t="str" cm="1">
        <f t="array" ref="H653">IF(Tabla1[[#This Row],[Código_Actividad]]="","",_xlfn.XLOOKUP(Tabla1[[#This Row],[Código_Actividad]],CodigoActividad,Tabla2[Actividades Programables Presupuestables],"",0))</f>
        <v/>
      </c>
      <c r="I653" s="508" t="str">
        <f>IFERROR(VLOOKUP('Formulario PPGR3'!$G653,'Formulario PPGR2'!$H$19:$V$286,15,FALSE),"")</f>
        <v/>
      </c>
      <c r="J653" s="517"/>
      <c r="K653" s="512"/>
      <c r="L653" s="509" t="str">
        <f>IF(Tabla1[[#This Row],[Descripción]]="","",_xlfn.XLOOKUP(Tabla1[[#This Row],[Descripción]],Tabla10[Descripción],Tabla10[Unidad de Medida],"",0))</f>
        <v/>
      </c>
      <c r="M653" s="299"/>
      <c r="N653" s="525" t="str">
        <f>IF(Tabla1[[#This Row],[Descripción]]="","",_xlfn.XLOOKUP(Tabla1[[#This Row],[Descripción]],Tabla10[Descripción],Tabla10[Precio Unitario],0))</f>
        <v/>
      </c>
      <c r="O653" s="525" t="str">
        <f>IF(Tabla1[[#This Row],[Cantidad de Insumos]]="","",Tabla1[[#This Row],[Precio Unitario]]*Tabla1[[#This Row],[Cantidad de Insumos]])</f>
        <v/>
      </c>
      <c r="P653" s="510" t="str">
        <f>IF(Tabla1[[#This Row],[Descripción]]="","",_xlfn.XLOOKUP(Tabla1[[#This Row],[Descripción]],Tabla10[Descripción],Tabla10[CODIGO PRESUPUESTARIO],0))</f>
        <v/>
      </c>
      <c r="Q653" s="511"/>
      <c r="R653" s="511" t="str">
        <f>IF(Tabla1[[#This Row],[Insumos]]="","",_xlfn.XLOOKUP(Tabla1[[#This Row],[Insumos]],Tabla10[Insumo],Tabla10[InsumoAbrev],"",0))</f>
        <v/>
      </c>
    </row>
    <row r="654" spans="2:18" x14ac:dyDescent="0.25">
      <c r="B654" s="191" t="str">
        <f>IF('Formulario PPGR3'!$G654="","",CONCATENATE('Formulario PPGR3'!$C654,".",'Formulario PPGR3'!$D654,".",'Formulario PPGR3'!$E654,".",'Formulario PPGR3'!$F654))</f>
        <v/>
      </c>
      <c r="C654" s="191" t="str">
        <f>IF('Formulario PPGR3'!$G654="","",'Formulario PPGR1'!#REF!)</f>
        <v/>
      </c>
      <c r="D654" s="191" t="str">
        <f>IF('Formulario PPGR3'!$G654="","",'Formulario PPGR1'!#REF!)</f>
        <v/>
      </c>
      <c r="E654" s="191" t="str">
        <f>IF('Formulario PPGR3'!$G654="","",'Formulario PPGR1'!#REF!)</f>
        <v/>
      </c>
      <c r="F654" s="191" t="str">
        <f>IF('Formulario PPGR3'!$G654="","",'Formulario PPGR1'!#REF!)</f>
        <v/>
      </c>
      <c r="G654" s="238"/>
      <c r="H654" s="507" t="str" cm="1">
        <f t="array" ref="H654">IF(Tabla1[[#This Row],[Código_Actividad]]="","",_xlfn.XLOOKUP(Tabla1[[#This Row],[Código_Actividad]],CodigoActividad,Tabla2[Actividades Programables Presupuestables],"",0))</f>
        <v/>
      </c>
      <c r="I654" s="508" t="str">
        <f>IFERROR(VLOOKUP('Formulario PPGR3'!$G654,'Formulario PPGR2'!$H$19:$V$286,15,FALSE),"")</f>
        <v/>
      </c>
      <c r="J654" s="517"/>
      <c r="K654" s="512"/>
      <c r="L654" s="509" t="str">
        <f>IF(Tabla1[[#This Row],[Descripción]]="","",_xlfn.XLOOKUP(Tabla1[[#This Row],[Descripción]],Tabla10[Descripción],Tabla10[Unidad de Medida],"",0))</f>
        <v/>
      </c>
      <c r="M654" s="299"/>
      <c r="N654" s="525" t="str">
        <f>IF(Tabla1[[#This Row],[Descripción]]="","",_xlfn.XLOOKUP(Tabla1[[#This Row],[Descripción]],Tabla10[Descripción],Tabla10[Precio Unitario],0))</f>
        <v/>
      </c>
      <c r="O654" s="525" t="str">
        <f>IF(Tabla1[[#This Row],[Cantidad de Insumos]]="","",Tabla1[[#This Row],[Precio Unitario]]*Tabla1[[#This Row],[Cantidad de Insumos]])</f>
        <v/>
      </c>
      <c r="P654" s="510" t="str">
        <f>IF(Tabla1[[#This Row],[Descripción]]="","",_xlfn.XLOOKUP(Tabla1[[#This Row],[Descripción]],Tabla10[Descripción],Tabla10[CODIGO PRESUPUESTARIO],0))</f>
        <v/>
      </c>
      <c r="Q654" s="511"/>
      <c r="R654" s="511" t="str">
        <f>IF(Tabla1[[#This Row],[Insumos]]="","",_xlfn.XLOOKUP(Tabla1[[#This Row],[Insumos]],Tabla10[Insumo],Tabla10[InsumoAbrev],"",0))</f>
        <v/>
      </c>
    </row>
    <row r="655" spans="2:18" x14ac:dyDescent="0.25">
      <c r="B655" s="191" t="str">
        <f>IF('Formulario PPGR3'!$G655="","",CONCATENATE('Formulario PPGR3'!$C655,".",'Formulario PPGR3'!$D655,".",'Formulario PPGR3'!$E655,".",'Formulario PPGR3'!$F655))</f>
        <v/>
      </c>
      <c r="C655" s="191" t="str">
        <f>IF('Formulario PPGR3'!$G655="","",'Formulario PPGR1'!#REF!)</f>
        <v/>
      </c>
      <c r="D655" s="191" t="str">
        <f>IF('Formulario PPGR3'!$G655="","",'Formulario PPGR1'!#REF!)</f>
        <v/>
      </c>
      <c r="E655" s="191" t="str">
        <f>IF('Formulario PPGR3'!$G655="","",'Formulario PPGR1'!#REF!)</f>
        <v/>
      </c>
      <c r="F655" s="191" t="str">
        <f>IF('Formulario PPGR3'!$G655="","",'Formulario PPGR1'!#REF!)</f>
        <v/>
      </c>
      <c r="G655" s="238"/>
      <c r="H655" s="507" t="str" cm="1">
        <f t="array" ref="H655">IF(Tabla1[[#This Row],[Código_Actividad]]="","",_xlfn.XLOOKUP(Tabla1[[#This Row],[Código_Actividad]],CodigoActividad,Tabla2[Actividades Programables Presupuestables],"",0))</f>
        <v/>
      </c>
      <c r="I655" s="508" t="str">
        <f>IFERROR(VLOOKUP('Formulario PPGR3'!$G655,'Formulario PPGR2'!$H$19:$V$286,15,FALSE),"")</f>
        <v/>
      </c>
      <c r="J655" s="517"/>
      <c r="K655" s="512"/>
      <c r="L655" s="509" t="str">
        <f>IF(Tabla1[[#This Row],[Descripción]]="","",_xlfn.XLOOKUP(Tabla1[[#This Row],[Descripción]],Tabla10[Descripción],Tabla10[Unidad de Medida],"",0))</f>
        <v/>
      </c>
      <c r="M655" s="299"/>
      <c r="N655" s="525" t="str">
        <f>IF(Tabla1[[#This Row],[Descripción]]="","",_xlfn.XLOOKUP(Tabla1[[#This Row],[Descripción]],Tabla10[Descripción],Tabla10[Precio Unitario],0))</f>
        <v/>
      </c>
      <c r="O655" s="525" t="str">
        <f>IF(Tabla1[[#This Row],[Cantidad de Insumos]]="","",Tabla1[[#This Row],[Precio Unitario]]*Tabla1[[#This Row],[Cantidad de Insumos]])</f>
        <v/>
      </c>
      <c r="P655" s="510" t="str">
        <f>IF(Tabla1[[#This Row],[Descripción]]="","",_xlfn.XLOOKUP(Tabla1[[#This Row],[Descripción]],Tabla10[Descripción],Tabla10[CODIGO PRESUPUESTARIO],0))</f>
        <v/>
      </c>
      <c r="Q655" s="511"/>
      <c r="R655" s="511" t="str">
        <f>IF(Tabla1[[#This Row],[Insumos]]="","",_xlfn.XLOOKUP(Tabla1[[#This Row],[Insumos]],Tabla10[Insumo],Tabla10[InsumoAbrev],"",0))</f>
        <v/>
      </c>
    </row>
    <row r="656" spans="2:18" x14ac:dyDescent="0.25">
      <c r="B656" s="191" t="str">
        <f>IF('Formulario PPGR3'!$G656="","",CONCATENATE('Formulario PPGR3'!$C656,".",'Formulario PPGR3'!$D656,".",'Formulario PPGR3'!$E656,".",'Formulario PPGR3'!$F656))</f>
        <v/>
      </c>
      <c r="C656" s="191" t="str">
        <f>IF('Formulario PPGR3'!$G656="","",'Formulario PPGR1'!#REF!)</f>
        <v/>
      </c>
      <c r="D656" s="191" t="str">
        <f>IF('Formulario PPGR3'!$G656="","",'Formulario PPGR1'!#REF!)</f>
        <v/>
      </c>
      <c r="E656" s="191" t="str">
        <f>IF('Formulario PPGR3'!$G656="","",'Formulario PPGR1'!#REF!)</f>
        <v/>
      </c>
      <c r="F656" s="191" t="str">
        <f>IF('Formulario PPGR3'!$G656="","",'Formulario PPGR1'!#REF!)</f>
        <v/>
      </c>
      <c r="G656" s="238"/>
      <c r="H656" s="507" t="str" cm="1">
        <f t="array" ref="H656">IF(Tabla1[[#This Row],[Código_Actividad]]="","",_xlfn.XLOOKUP(Tabla1[[#This Row],[Código_Actividad]],CodigoActividad,Tabla2[Actividades Programables Presupuestables],"",0))</f>
        <v/>
      </c>
      <c r="I656" s="508" t="str">
        <f>IFERROR(VLOOKUP('Formulario PPGR3'!$G656,'Formulario PPGR2'!$H$19:$V$286,15,FALSE),"")</f>
        <v/>
      </c>
      <c r="J656" s="517"/>
      <c r="K656" s="512"/>
      <c r="L656" s="509" t="str">
        <f>IF(Tabla1[[#This Row],[Descripción]]="","",_xlfn.XLOOKUP(Tabla1[[#This Row],[Descripción]],Tabla10[Descripción],Tabla10[Unidad de Medida],"",0))</f>
        <v/>
      </c>
      <c r="M656" s="299"/>
      <c r="N656" s="525" t="str">
        <f>IF(Tabla1[[#This Row],[Descripción]]="","",_xlfn.XLOOKUP(Tabla1[[#This Row],[Descripción]],Tabla10[Descripción],Tabla10[Precio Unitario],0))</f>
        <v/>
      </c>
      <c r="O656" s="525" t="str">
        <f>IF(Tabla1[[#This Row],[Cantidad de Insumos]]="","",Tabla1[[#This Row],[Precio Unitario]]*Tabla1[[#This Row],[Cantidad de Insumos]])</f>
        <v/>
      </c>
      <c r="P656" s="510" t="str">
        <f>IF(Tabla1[[#This Row],[Descripción]]="","",_xlfn.XLOOKUP(Tabla1[[#This Row],[Descripción]],Tabla10[Descripción],Tabla10[CODIGO PRESUPUESTARIO],0))</f>
        <v/>
      </c>
      <c r="Q656" s="511"/>
      <c r="R656" s="511" t="str">
        <f>IF(Tabla1[[#This Row],[Insumos]]="","",_xlfn.XLOOKUP(Tabla1[[#This Row],[Insumos]],Tabla10[Insumo],Tabla10[InsumoAbrev],"",0))</f>
        <v/>
      </c>
    </row>
    <row r="657" spans="2:18" x14ac:dyDescent="0.25">
      <c r="B657" s="191" t="str">
        <f>IF('Formulario PPGR3'!$G657="","",CONCATENATE('Formulario PPGR3'!$C657,".",'Formulario PPGR3'!$D657,".",'Formulario PPGR3'!$E657,".",'Formulario PPGR3'!$F657))</f>
        <v/>
      </c>
      <c r="C657" s="191" t="str">
        <f>IF('Formulario PPGR3'!$G657="","",'Formulario PPGR1'!#REF!)</f>
        <v/>
      </c>
      <c r="D657" s="191" t="str">
        <f>IF('Formulario PPGR3'!$G657="","",'Formulario PPGR1'!#REF!)</f>
        <v/>
      </c>
      <c r="E657" s="191" t="str">
        <f>IF('Formulario PPGR3'!$G657="","",'Formulario PPGR1'!#REF!)</f>
        <v/>
      </c>
      <c r="F657" s="191" t="str">
        <f>IF('Formulario PPGR3'!$G657="","",'Formulario PPGR1'!#REF!)</f>
        <v/>
      </c>
      <c r="G657" s="238"/>
      <c r="H657" s="507" t="str" cm="1">
        <f t="array" ref="H657">IF(Tabla1[[#This Row],[Código_Actividad]]="","",_xlfn.XLOOKUP(Tabla1[[#This Row],[Código_Actividad]],CodigoActividad,Tabla2[Actividades Programables Presupuestables],"",0))</f>
        <v/>
      </c>
      <c r="I657" s="508" t="str">
        <f>IFERROR(VLOOKUP('Formulario PPGR3'!$G657,'Formulario PPGR2'!$H$19:$V$286,15,FALSE),"")</f>
        <v/>
      </c>
      <c r="J657" s="516"/>
      <c r="K657" s="512"/>
      <c r="L657" s="509" t="str">
        <f>IF(Tabla1[[#This Row],[Descripción]]="","",_xlfn.XLOOKUP(Tabla1[[#This Row],[Descripción]],Tabla10[Descripción],Tabla10[Unidad de Medida],"",0))</f>
        <v/>
      </c>
      <c r="M657" s="299"/>
      <c r="N657" s="525" t="str">
        <f>IF(Tabla1[[#This Row],[Descripción]]="","",_xlfn.XLOOKUP(Tabla1[[#This Row],[Descripción]],Tabla10[Descripción],Tabla10[Precio Unitario],0))</f>
        <v/>
      </c>
      <c r="O657" s="525" t="str">
        <f>IF(Tabla1[[#This Row],[Cantidad de Insumos]]="","",Tabla1[[#This Row],[Precio Unitario]]*Tabla1[[#This Row],[Cantidad de Insumos]])</f>
        <v/>
      </c>
      <c r="P657" s="510" t="str">
        <f>IF(Tabla1[[#This Row],[Descripción]]="","",_xlfn.XLOOKUP(Tabla1[[#This Row],[Descripción]],Tabla10[Descripción],Tabla10[CODIGO PRESUPUESTARIO],0))</f>
        <v/>
      </c>
      <c r="Q657" s="511"/>
      <c r="R657" s="511" t="str">
        <f>IF(Tabla1[[#This Row],[Insumos]]="","",_xlfn.XLOOKUP(Tabla1[[#This Row],[Insumos]],Tabla10[Insumo],Tabla10[InsumoAbrev],"",0))</f>
        <v/>
      </c>
    </row>
    <row r="658" spans="2:18" x14ac:dyDescent="0.25">
      <c r="B658" s="191" t="str">
        <f>IF('Formulario PPGR3'!$G658="","",CONCATENATE('Formulario PPGR3'!$C658,".",'Formulario PPGR3'!$D658,".",'Formulario PPGR3'!$E658,".",'Formulario PPGR3'!$F658))</f>
        <v/>
      </c>
      <c r="C658" s="191" t="str">
        <f>IF('Formulario PPGR3'!$G658="","",'Formulario PPGR1'!#REF!)</f>
        <v/>
      </c>
      <c r="D658" s="191" t="str">
        <f>IF('Formulario PPGR3'!$G658="","",'Formulario PPGR1'!#REF!)</f>
        <v/>
      </c>
      <c r="E658" s="191" t="str">
        <f>IF('Formulario PPGR3'!$G658="","",'Formulario PPGR1'!#REF!)</f>
        <v/>
      </c>
      <c r="F658" s="191" t="str">
        <f>IF('Formulario PPGR3'!$G658="","",'Formulario PPGR1'!#REF!)</f>
        <v/>
      </c>
      <c r="G658" s="238"/>
      <c r="H658" s="507" t="str" cm="1">
        <f t="array" ref="H658">IF(Tabla1[[#This Row],[Código_Actividad]]="","",_xlfn.XLOOKUP(Tabla1[[#This Row],[Código_Actividad]],CodigoActividad,Tabla2[Actividades Programables Presupuestables],"",0))</f>
        <v/>
      </c>
      <c r="I658" s="508" t="str">
        <f>IFERROR(VLOOKUP('Formulario PPGR3'!$G658,'Formulario PPGR2'!$H$19:$V$286,15,FALSE),"")</f>
        <v/>
      </c>
      <c r="J658" s="516"/>
      <c r="K658" s="512"/>
      <c r="L658" s="509" t="str">
        <f>IF(Tabla1[[#This Row],[Descripción]]="","",_xlfn.XLOOKUP(Tabla1[[#This Row],[Descripción]],Tabla10[Descripción],Tabla10[Unidad de Medida],"",0))</f>
        <v/>
      </c>
      <c r="M658" s="299"/>
      <c r="N658" s="525" t="str">
        <f>IF(Tabla1[[#This Row],[Descripción]]="","",_xlfn.XLOOKUP(Tabla1[[#This Row],[Descripción]],Tabla10[Descripción],Tabla10[Precio Unitario],0))</f>
        <v/>
      </c>
      <c r="O658" s="525" t="str">
        <f>IF(Tabla1[[#This Row],[Cantidad de Insumos]]="","",Tabla1[[#This Row],[Precio Unitario]]*Tabla1[[#This Row],[Cantidad de Insumos]])</f>
        <v/>
      </c>
      <c r="P658" s="510" t="str">
        <f>IF(Tabla1[[#This Row],[Descripción]]="","",_xlfn.XLOOKUP(Tabla1[[#This Row],[Descripción]],Tabla10[Descripción],Tabla10[CODIGO PRESUPUESTARIO],0))</f>
        <v/>
      </c>
      <c r="Q658" s="511"/>
      <c r="R658" s="511" t="str">
        <f>IF(Tabla1[[#This Row],[Insumos]]="","",_xlfn.XLOOKUP(Tabla1[[#This Row],[Insumos]],Tabla10[Insumo],Tabla10[InsumoAbrev],"",0))</f>
        <v/>
      </c>
    </row>
    <row r="659" spans="2:18" x14ac:dyDescent="0.25">
      <c r="B659" s="191" t="str">
        <f>IF('Formulario PPGR3'!$G659="","",CONCATENATE('Formulario PPGR3'!$C659,".",'Formulario PPGR3'!$D659,".",'Formulario PPGR3'!$E659,".",'Formulario PPGR3'!$F659))</f>
        <v/>
      </c>
      <c r="C659" s="191" t="str">
        <f>IF('Formulario PPGR3'!$G659="","",'Formulario PPGR1'!#REF!)</f>
        <v/>
      </c>
      <c r="D659" s="191" t="str">
        <f>IF('Formulario PPGR3'!$G659="","",'Formulario PPGR1'!#REF!)</f>
        <v/>
      </c>
      <c r="E659" s="191" t="str">
        <f>IF('Formulario PPGR3'!$G659="","",'Formulario PPGR1'!#REF!)</f>
        <v/>
      </c>
      <c r="F659" s="191" t="str">
        <f>IF('Formulario PPGR3'!$G659="","",'Formulario PPGR1'!#REF!)</f>
        <v/>
      </c>
      <c r="G659" s="238"/>
      <c r="H659" s="507" t="str" cm="1">
        <f t="array" ref="H659">IF(Tabla1[[#This Row],[Código_Actividad]]="","",_xlfn.XLOOKUP(Tabla1[[#This Row],[Código_Actividad]],CodigoActividad,Tabla2[Actividades Programables Presupuestables],"",0))</f>
        <v/>
      </c>
      <c r="I659" s="508" t="str">
        <f>IFERROR(VLOOKUP('Formulario PPGR3'!$G659,'Formulario PPGR2'!$H$19:$V$286,15,FALSE),"")</f>
        <v/>
      </c>
      <c r="J659" s="517"/>
      <c r="K659" s="512"/>
      <c r="L659" s="509" t="str">
        <f>IF(Tabla1[[#This Row],[Descripción]]="","",_xlfn.XLOOKUP(Tabla1[[#This Row],[Descripción]],Tabla10[Descripción],Tabla10[Unidad de Medida],"",0))</f>
        <v/>
      </c>
      <c r="M659" s="299"/>
      <c r="N659" s="525" t="str">
        <f>IF(Tabla1[[#This Row],[Descripción]]="","",_xlfn.XLOOKUP(Tabla1[[#This Row],[Descripción]],Tabla10[Descripción],Tabla10[Precio Unitario],0))</f>
        <v/>
      </c>
      <c r="O659" s="525" t="str">
        <f>IF(Tabla1[[#This Row],[Cantidad de Insumos]]="","",Tabla1[[#This Row],[Precio Unitario]]*Tabla1[[#This Row],[Cantidad de Insumos]])</f>
        <v/>
      </c>
      <c r="P659" s="510" t="str">
        <f>IF(Tabla1[[#This Row],[Descripción]]="","",_xlfn.XLOOKUP(Tabla1[[#This Row],[Descripción]],Tabla10[Descripción],Tabla10[CODIGO PRESUPUESTARIO],0))</f>
        <v/>
      </c>
      <c r="Q659" s="511"/>
      <c r="R659" s="511" t="str">
        <f>IF(Tabla1[[#This Row],[Insumos]]="","",_xlfn.XLOOKUP(Tabla1[[#This Row],[Insumos]],Tabla10[Insumo],Tabla10[InsumoAbrev],"",0))</f>
        <v/>
      </c>
    </row>
    <row r="660" spans="2:18" x14ac:dyDescent="0.25">
      <c r="B660" s="191" t="str">
        <f>IF('Formulario PPGR3'!$G660="","",CONCATENATE('Formulario PPGR3'!$C660,".",'Formulario PPGR3'!$D660,".",'Formulario PPGR3'!$E660,".",'Formulario PPGR3'!$F660))</f>
        <v/>
      </c>
      <c r="C660" s="191" t="str">
        <f>IF('Formulario PPGR3'!$G660="","",'Formulario PPGR1'!#REF!)</f>
        <v/>
      </c>
      <c r="D660" s="191" t="str">
        <f>IF('Formulario PPGR3'!$G660="","",'Formulario PPGR1'!#REF!)</f>
        <v/>
      </c>
      <c r="E660" s="191" t="str">
        <f>IF('Formulario PPGR3'!$G660="","",'Formulario PPGR1'!#REF!)</f>
        <v/>
      </c>
      <c r="F660" s="191" t="str">
        <f>IF('Formulario PPGR3'!$G660="","",'Formulario PPGR1'!#REF!)</f>
        <v/>
      </c>
      <c r="G660" s="238"/>
      <c r="H660" s="507" t="str" cm="1">
        <f t="array" ref="H660">IF(Tabla1[[#This Row],[Código_Actividad]]="","",_xlfn.XLOOKUP(Tabla1[[#This Row],[Código_Actividad]],CodigoActividad,Tabla2[Actividades Programables Presupuestables],"",0))</f>
        <v/>
      </c>
      <c r="I660" s="508" t="str">
        <f>IFERROR(VLOOKUP('Formulario PPGR3'!$G660,'Formulario PPGR2'!$H$19:$V$286,15,FALSE),"")</f>
        <v/>
      </c>
      <c r="J660" s="517"/>
      <c r="K660" s="512"/>
      <c r="L660" s="509" t="str">
        <f>IF(Tabla1[[#This Row],[Descripción]]="","",_xlfn.XLOOKUP(Tabla1[[#This Row],[Descripción]],Tabla10[Descripción],Tabla10[Unidad de Medida],"",0))</f>
        <v/>
      </c>
      <c r="M660" s="299"/>
      <c r="N660" s="525" t="str">
        <f>IF(Tabla1[[#This Row],[Descripción]]="","",_xlfn.XLOOKUP(Tabla1[[#This Row],[Descripción]],Tabla10[Descripción],Tabla10[Precio Unitario],0))</f>
        <v/>
      </c>
      <c r="O660" s="525" t="str">
        <f>IF(Tabla1[[#This Row],[Cantidad de Insumos]]="","",Tabla1[[#This Row],[Precio Unitario]]*Tabla1[[#This Row],[Cantidad de Insumos]])</f>
        <v/>
      </c>
      <c r="P660" s="510" t="str">
        <f>IF(Tabla1[[#This Row],[Descripción]]="","",_xlfn.XLOOKUP(Tabla1[[#This Row],[Descripción]],Tabla10[Descripción],Tabla10[CODIGO PRESUPUESTARIO],0))</f>
        <v/>
      </c>
      <c r="Q660" s="511"/>
      <c r="R660" s="511" t="str">
        <f>IF(Tabla1[[#This Row],[Insumos]]="","",_xlfn.XLOOKUP(Tabla1[[#This Row],[Insumos]],Tabla10[Insumo],Tabla10[InsumoAbrev],"",0))</f>
        <v/>
      </c>
    </row>
    <row r="661" spans="2:18" x14ac:dyDescent="0.25">
      <c r="B661" s="191" t="str">
        <f>IF('Formulario PPGR3'!$G661="","",CONCATENATE('Formulario PPGR3'!$C661,".",'Formulario PPGR3'!$D661,".",'Formulario PPGR3'!$E661,".",'Formulario PPGR3'!$F661))</f>
        <v/>
      </c>
      <c r="C661" s="191" t="str">
        <f>IF('Formulario PPGR3'!$G661="","",'Formulario PPGR1'!#REF!)</f>
        <v/>
      </c>
      <c r="D661" s="191" t="str">
        <f>IF('Formulario PPGR3'!$G661="","",'Formulario PPGR1'!#REF!)</f>
        <v/>
      </c>
      <c r="E661" s="191" t="str">
        <f>IF('Formulario PPGR3'!$G661="","",'Formulario PPGR1'!#REF!)</f>
        <v/>
      </c>
      <c r="F661" s="191" t="str">
        <f>IF('Formulario PPGR3'!$G661="","",'Formulario PPGR1'!#REF!)</f>
        <v/>
      </c>
      <c r="G661" s="238"/>
      <c r="H661" s="507" t="str" cm="1">
        <f t="array" ref="H661">IF(Tabla1[[#This Row],[Código_Actividad]]="","",_xlfn.XLOOKUP(Tabla1[[#This Row],[Código_Actividad]],CodigoActividad,Tabla2[Actividades Programables Presupuestables],"",0))</f>
        <v/>
      </c>
      <c r="I661" s="508" t="str">
        <f>IFERROR(VLOOKUP('Formulario PPGR3'!$G661,'Formulario PPGR2'!$H$19:$V$286,15,FALSE),"")</f>
        <v/>
      </c>
      <c r="J661" s="516"/>
      <c r="K661" s="512"/>
      <c r="L661" s="509" t="str">
        <f>IF(Tabla1[[#This Row],[Descripción]]="","",_xlfn.XLOOKUP(Tabla1[[#This Row],[Descripción]],Tabla10[Descripción],Tabla10[Unidad de Medida],"",0))</f>
        <v/>
      </c>
      <c r="M661" s="299"/>
      <c r="N661" s="525" t="str">
        <f>IF(Tabla1[[#This Row],[Descripción]]="","",_xlfn.XLOOKUP(Tabla1[[#This Row],[Descripción]],Tabla10[Descripción],Tabla10[Precio Unitario],0))</f>
        <v/>
      </c>
      <c r="O661" s="525" t="str">
        <f>IF(Tabla1[[#This Row],[Cantidad de Insumos]]="","",Tabla1[[#This Row],[Precio Unitario]]*Tabla1[[#This Row],[Cantidad de Insumos]])</f>
        <v/>
      </c>
      <c r="P661" s="510" t="str">
        <f>IF(Tabla1[[#This Row],[Descripción]]="","",_xlfn.XLOOKUP(Tabla1[[#This Row],[Descripción]],Tabla10[Descripción],Tabla10[CODIGO PRESUPUESTARIO],0))</f>
        <v/>
      </c>
      <c r="Q661" s="511"/>
      <c r="R661" s="511" t="str">
        <f>IF(Tabla1[[#This Row],[Insumos]]="","",_xlfn.XLOOKUP(Tabla1[[#This Row],[Insumos]],Tabla10[Insumo],Tabla10[InsumoAbrev],"",0))</f>
        <v/>
      </c>
    </row>
    <row r="662" spans="2:18" x14ac:dyDescent="0.25">
      <c r="B662" s="191" t="str">
        <f>IF('Formulario PPGR3'!$G662="","",CONCATENATE('Formulario PPGR3'!$C662,".",'Formulario PPGR3'!$D662,".",'Formulario PPGR3'!$E662,".",'Formulario PPGR3'!$F662))</f>
        <v/>
      </c>
      <c r="C662" s="191" t="str">
        <f>IF('Formulario PPGR3'!$G662="","",'Formulario PPGR1'!#REF!)</f>
        <v/>
      </c>
      <c r="D662" s="191" t="str">
        <f>IF('Formulario PPGR3'!$G662="","",'Formulario PPGR1'!#REF!)</f>
        <v/>
      </c>
      <c r="E662" s="191" t="str">
        <f>IF('Formulario PPGR3'!$G662="","",'Formulario PPGR1'!#REF!)</f>
        <v/>
      </c>
      <c r="F662" s="191" t="str">
        <f>IF('Formulario PPGR3'!$G662="","",'Formulario PPGR1'!#REF!)</f>
        <v/>
      </c>
      <c r="G662" s="238"/>
      <c r="H662" s="507" t="str" cm="1">
        <f t="array" ref="H662">IF(Tabla1[[#This Row],[Código_Actividad]]="","",_xlfn.XLOOKUP(Tabla1[[#This Row],[Código_Actividad]],CodigoActividad,Tabla2[Actividades Programables Presupuestables],"",0))</f>
        <v/>
      </c>
      <c r="I662" s="508" t="str">
        <f>IFERROR(VLOOKUP('Formulario PPGR3'!$G662,'Formulario PPGR2'!$H$19:$V$286,15,FALSE),"")</f>
        <v/>
      </c>
      <c r="J662" s="516"/>
      <c r="K662" s="512"/>
      <c r="L662" s="509" t="str">
        <f>IF(Tabla1[[#This Row],[Descripción]]="","",_xlfn.XLOOKUP(Tabla1[[#This Row],[Descripción]],Tabla10[Descripción],Tabla10[Unidad de Medida],"",0))</f>
        <v/>
      </c>
      <c r="M662" s="299"/>
      <c r="N662" s="525" t="str">
        <f>IF(Tabla1[[#This Row],[Descripción]]="","",_xlfn.XLOOKUP(Tabla1[[#This Row],[Descripción]],Tabla10[Descripción],Tabla10[Precio Unitario],0))</f>
        <v/>
      </c>
      <c r="O662" s="525" t="str">
        <f>IF(Tabla1[[#This Row],[Cantidad de Insumos]]="","",Tabla1[[#This Row],[Precio Unitario]]*Tabla1[[#This Row],[Cantidad de Insumos]])</f>
        <v/>
      </c>
      <c r="P662" s="510" t="str">
        <f>IF(Tabla1[[#This Row],[Descripción]]="","",_xlfn.XLOOKUP(Tabla1[[#This Row],[Descripción]],Tabla10[Descripción],Tabla10[CODIGO PRESUPUESTARIO],0))</f>
        <v/>
      </c>
      <c r="Q662" s="511"/>
      <c r="R662" s="511" t="str">
        <f>IF(Tabla1[[#This Row],[Insumos]]="","",_xlfn.XLOOKUP(Tabla1[[#This Row],[Insumos]],Tabla10[Insumo],Tabla10[InsumoAbrev],"",0))</f>
        <v/>
      </c>
    </row>
    <row r="663" spans="2:18" x14ac:dyDescent="0.25">
      <c r="B663" s="191" t="str">
        <f>IF('Formulario PPGR3'!$G663="","",CONCATENATE('Formulario PPGR3'!$C663,".",'Formulario PPGR3'!$D663,".",'Formulario PPGR3'!$E663,".",'Formulario PPGR3'!$F663))</f>
        <v/>
      </c>
      <c r="C663" s="191" t="str">
        <f>IF('Formulario PPGR3'!$G663="","",'Formulario PPGR1'!#REF!)</f>
        <v/>
      </c>
      <c r="D663" s="191" t="str">
        <f>IF('Formulario PPGR3'!$G663="","",'Formulario PPGR1'!#REF!)</f>
        <v/>
      </c>
      <c r="E663" s="191" t="str">
        <f>IF('Formulario PPGR3'!$G663="","",'Formulario PPGR1'!#REF!)</f>
        <v/>
      </c>
      <c r="F663" s="191" t="str">
        <f>IF('Formulario PPGR3'!$G663="","",'Formulario PPGR1'!#REF!)</f>
        <v/>
      </c>
      <c r="G663" s="238"/>
      <c r="H663" s="507" t="str" cm="1">
        <f t="array" ref="H663">IF(Tabla1[[#This Row],[Código_Actividad]]="","",_xlfn.XLOOKUP(Tabla1[[#This Row],[Código_Actividad]],CodigoActividad,Tabla2[Actividades Programables Presupuestables],"",0))</f>
        <v/>
      </c>
      <c r="I663" s="508" t="str">
        <f>IFERROR(VLOOKUP('Formulario PPGR3'!$G663,'Formulario PPGR2'!$H$19:$V$286,15,FALSE),"")</f>
        <v/>
      </c>
      <c r="J663" s="516"/>
      <c r="K663" s="512"/>
      <c r="L663" s="509" t="str">
        <f>IF(Tabla1[[#This Row],[Descripción]]="","",_xlfn.XLOOKUP(Tabla1[[#This Row],[Descripción]],Tabla10[Descripción],Tabla10[Unidad de Medida],"",0))</f>
        <v/>
      </c>
      <c r="M663" s="299"/>
      <c r="N663" s="525" t="str">
        <f>IF(Tabla1[[#This Row],[Descripción]]="","",_xlfn.XLOOKUP(Tabla1[[#This Row],[Descripción]],Tabla10[Descripción],Tabla10[Precio Unitario],0))</f>
        <v/>
      </c>
      <c r="O663" s="525" t="str">
        <f>IF(Tabla1[[#This Row],[Cantidad de Insumos]]="","",Tabla1[[#This Row],[Precio Unitario]]*Tabla1[[#This Row],[Cantidad de Insumos]])</f>
        <v/>
      </c>
      <c r="P663" s="510" t="str">
        <f>IF(Tabla1[[#This Row],[Descripción]]="","",_xlfn.XLOOKUP(Tabla1[[#This Row],[Descripción]],Tabla10[Descripción],Tabla10[CODIGO PRESUPUESTARIO],0))</f>
        <v/>
      </c>
      <c r="Q663" s="511"/>
      <c r="R663" s="511" t="str">
        <f>IF(Tabla1[[#This Row],[Insumos]]="","",_xlfn.XLOOKUP(Tabla1[[#This Row],[Insumos]],Tabla10[Insumo],Tabla10[InsumoAbrev],"",0))</f>
        <v/>
      </c>
    </row>
    <row r="664" spans="2:18" x14ac:dyDescent="0.25">
      <c r="B664" s="191" t="str">
        <f>IF('Formulario PPGR3'!$G664="","",CONCATENATE('Formulario PPGR3'!$C664,".",'Formulario PPGR3'!$D664,".",'Formulario PPGR3'!$E664,".",'Formulario PPGR3'!$F664))</f>
        <v/>
      </c>
      <c r="C664" s="191" t="str">
        <f>IF('Formulario PPGR3'!$G664="","",'Formulario PPGR1'!#REF!)</f>
        <v/>
      </c>
      <c r="D664" s="191" t="str">
        <f>IF('Formulario PPGR3'!$G664="","",'Formulario PPGR1'!#REF!)</f>
        <v/>
      </c>
      <c r="E664" s="191" t="str">
        <f>IF('Formulario PPGR3'!$G664="","",'Formulario PPGR1'!#REF!)</f>
        <v/>
      </c>
      <c r="F664" s="191" t="str">
        <f>IF('Formulario PPGR3'!$G664="","",'Formulario PPGR1'!#REF!)</f>
        <v/>
      </c>
      <c r="G664" s="238"/>
      <c r="H664" s="507" t="str" cm="1">
        <f t="array" ref="H664">IF(Tabla1[[#This Row],[Código_Actividad]]="","",_xlfn.XLOOKUP(Tabla1[[#This Row],[Código_Actividad]],CodigoActividad,Tabla2[Actividades Programables Presupuestables],"",0))</f>
        <v/>
      </c>
      <c r="I664" s="508" t="str">
        <f>IFERROR(VLOOKUP('Formulario PPGR3'!$G664,'Formulario PPGR2'!$H$19:$V$286,15,FALSE),"")</f>
        <v/>
      </c>
      <c r="J664" s="516"/>
      <c r="K664" s="512"/>
      <c r="L664" s="509" t="str">
        <f>IF(Tabla1[[#This Row],[Descripción]]="","",_xlfn.XLOOKUP(Tabla1[[#This Row],[Descripción]],Tabla10[Descripción],Tabla10[Unidad de Medida],"",0))</f>
        <v/>
      </c>
      <c r="M664" s="299"/>
      <c r="N664" s="525" t="str">
        <f>IF(Tabla1[[#This Row],[Descripción]]="","",_xlfn.XLOOKUP(Tabla1[[#This Row],[Descripción]],Tabla10[Descripción],Tabla10[Precio Unitario],0))</f>
        <v/>
      </c>
      <c r="O664" s="525" t="str">
        <f>IF(Tabla1[[#This Row],[Cantidad de Insumos]]="","",Tabla1[[#This Row],[Precio Unitario]]*Tabla1[[#This Row],[Cantidad de Insumos]])</f>
        <v/>
      </c>
      <c r="P664" s="510" t="str">
        <f>IF(Tabla1[[#This Row],[Descripción]]="","",_xlfn.XLOOKUP(Tabla1[[#This Row],[Descripción]],Tabla10[Descripción],Tabla10[CODIGO PRESUPUESTARIO],0))</f>
        <v/>
      </c>
      <c r="Q664" s="511"/>
      <c r="R664" s="511" t="str">
        <f>IF(Tabla1[[#This Row],[Insumos]]="","",_xlfn.XLOOKUP(Tabla1[[#This Row],[Insumos]],Tabla10[Insumo],Tabla10[InsumoAbrev],"",0))</f>
        <v/>
      </c>
    </row>
    <row r="665" spans="2:18" x14ac:dyDescent="0.25">
      <c r="B665" s="191" t="str">
        <f>IF('Formulario PPGR3'!$G665="","",CONCATENATE('Formulario PPGR3'!$C665,".",'Formulario PPGR3'!$D665,".",'Formulario PPGR3'!$E665,".",'Formulario PPGR3'!$F665))</f>
        <v/>
      </c>
      <c r="C665" s="191" t="str">
        <f>IF('Formulario PPGR3'!$G665="","",'Formulario PPGR1'!#REF!)</f>
        <v/>
      </c>
      <c r="D665" s="191" t="str">
        <f>IF('Formulario PPGR3'!$G665="","",'Formulario PPGR1'!#REF!)</f>
        <v/>
      </c>
      <c r="E665" s="191" t="str">
        <f>IF('Formulario PPGR3'!$G665="","",'Formulario PPGR1'!#REF!)</f>
        <v/>
      </c>
      <c r="F665" s="191" t="str">
        <f>IF('Formulario PPGR3'!$G665="","",'Formulario PPGR1'!#REF!)</f>
        <v/>
      </c>
      <c r="G665" s="238"/>
      <c r="H665" s="507" t="str" cm="1">
        <f t="array" ref="H665">IF(Tabla1[[#This Row],[Código_Actividad]]="","",_xlfn.XLOOKUP(Tabla1[[#This Row],[Código_Actividad]],CodigoActividad,Tabla2[Actividades Programables Presupuestables],"",0))</f>
        <v/>
      </c>
      <c r="I665" s="508" t="str">
        <f>IFERROR(VLOOKUP('Formulario PPGR3'!$G665,'Formulario PPGR2'!$H$19:$V$286,15,FALSE),"")</f>
        <v/>
      </c>
      <c r="J665" s="516"/>
      <c r="K665" s="512"/>
      <c r="L665" s="509" t="str">
        <f>IF(Tabla1[[#This Row],[Descripción]]="","",_xlfn.XLOOKUP(Tabla1[[#This Row],[Descripción]],Tabla10[Descripción],Tabla10[Unidad de Medida],"",0))</f>
        <v/>
      </c>
      <c r="M665" s="299"/>
      <c r="N665" s="525" t="str">
        <f>IF(Tabla1[[#This Row],[Descripción]]="","",_xlfn.XLOOKUP(Tabla1[[#This Row],[Descripción]],Tabla10[Descripción],Tabla10[Precio Unitario],0))</f>
        <v/>
      </c>
      <c r="O665" s="525" t="str">
        <f>IF(Tabla1[[#This Row],[Cantidad de Insumos]]="","",Tabla1[[#This Row],[Precio Unitario]]*Tabla1[[#This Row],[Cantidad de Insumos]])</f>
        <v/>
      </c>
      <c r="P665" s="510" t="str">
        <f>IF(Tabla1[[#This Row],[Descripción]]="","",_xlfn.XLOOKUP(Tabla1[[#This Row],[Descripción]],Tabla10[Descripción],Tabla10[CODIGO PRESUPUESTARIO],0))</f>
        <v/>
      </c>
      <c r="Q665" s="511"/>
      <c r="R665" s="511" t="str">
        <f>IF(Tabla1[[#This Row],[Insumos]]="","",_xlfn.XLOOKUP(Tabla1[[#This Row],[Insumos]],Tabla10[Insumo],Tabla10[InsumoAbrev],"",0))</f>
        <v/>
      </c>
    </row>
    <row r="666" spans="2:18" x14ac:dyDescent="0.25">
      <c r="B666" s="191" t="str">
        <f>IF('Formulario PPGR3'!$G666="","",CONCATENATE('Formulario PPGR3'!$C666,".",'Formulario PPGR3'!$D666,".",'Formulario PPGR3'!$E666,".",'Formulario PPGR3'!$F666))</f>
        <v/>
      </c>
      <c r="C666" s="191" t="str">
        <f>IF('Formulario PPGR3'!$G666="","",'Formulario PPGR1'!#REF!)</f>
        <v/>
      </c>
      <c r="D666" s="191" t="str">
        <f>IF('Formulario PPGR3'!$G666="","",'Formulario PPGR1'!#REF!)</f>
        <v/>
      </c>
      <c r="E666" s="191" t="str">
        <f>IF('Formulario PPGR3'!$G666="","",'Formulario PPGR1'!#REF!)</f>
        <v/>
      </c>
      <c r="F666" s="191" t="str">
        <f>IF('Formulario PPGR3'!$G666="","",'Formulario PPGR1'!#REF!)</f>
        <v/>
      </c>
      <c r="G666" s="238"/>
      <c r="H666" s="507" t="str" cm="1">
        <f t="array" ref="H666">IF(Tabla1[[#This Row],[Código_Actividad]]="","",_xlfn.XLOOKUP(Tabla1[[#This Row],[Código_Actividad]],CodigoActividad,Tabla2[Actividades Programables Presupuestables],"",0))</f>
        <v/>
      </c>
      <c r="I666" s="508" t="str">
        <f>IFERROR(VLOOKUP('Formulario PPGR3'!$G666,'Formulario PPGR2'!$H$19:$V$286,15,FALSE),"")</f>
        <v/>
      </c>
      <c r="J666" s="516"/>
      <c r="K666" s="512"/>
      <c r="L666" s="509" t="str">
        <f>IF(Tabla1[[#This Row],[Descripción]]="","",_xlfn.XLOOKUP(Tabla1[[#This Row],[Descripción]],Tabla10[Descripción],Tabla10[Unidad de Medida],"",0))</f>
        <v/>
      </c>
      <c r="M666" s="299"/>
      <c r="N666" s="525" t="str">
        <f>IF(Tabla1[[#This Row],[Descripción]]="","",_xlfn.XLOOKUP(Tabla1[[#This Row],[Descripción]],Tabla10[Descripción],Tabla10[Precio Unitario],0))</f>
        <v/>
      </c>
      <c r="O666" s="525" t="str">
        <f>IF(Tabla1[[#This Row],[Cantidad de Insumos]]="","",Tabla1[[#This Row],[Precio Unitario]]*Tabla1[[#This Row],[Cantidad de Insumos]])</f>
        <v/>
      </c>
      <c r="P666" s="510" t="str">
        <f>IF(Tabla1[[#This Row],[Descripción]]="","",_xlfn.XLOOKUP(Tabla1[[#This Row],[Descripción]],Tabla10[Descripción],Tabla10[CODIGO PRESUPUESTARIO],0))</f>
        <v/>
      </c>
      <c r="Q666" s="511"/>
      <c r="R666" s="511" t="str">
        <f>IF(Tabla1[[#This Row],[Insumos]]="","",_xlfn.XLOOKUP(Tabla1[[#This Row],[Insumos]],Tabla10[Insumo],Tabla10[InsumoAbrev],"",0))</f>
        <v/>
      </c>
    </row>
    <row r="667" spans="2:18" x14ac:dyDescent="0.25">
      <c r="B667" s="191" t="str">
        <f>IF('Formulario PPGR3'!$G667="","",CONCATENATE('Formulario PPGR3'!$C667,".",'Formulario PPGR3'!$D667,".",'Formulario PPGR3'!$E667,".",'Formulario PPGR3'!$F667))</f>
        <v/>
      </c>
      <c r="C667" s="191" t="str">
        <f>IF('Formulario PPGR3'!$G667="","",'Formulario PPGR1'!#REF!)</f>
        <v/>
      </c>
      <c r="D667" s="191" t="str">
        <f>IF('Formulario PPGR3'!$G667="","",'Formulario PPGR1'!#REF!)</f>
        <v/>
      </c>
      <c r="E667" s="191" t="str">
        <f>IF('Formulario PPGR3'!$G667="","",'Formulario PPGR1'!#REF!)</f>
        <v/>
      </c>
      <c r="F667" s="191" t="str">
        <f>IF('Formulario PPGR3'!$G667="","",'Formulario PPGR1'!#REF!)</f>
        <v/>
      </c>
      <c r="G667" s="238"/>
      <c r="H667" s="507" t="str" cm="1">
        <f t="array" ref="H667">IF(Tabla1[[#This Row],[Código_Actividad]]="","",_xlfn.XLOOKUP(Tabla1[[#This Row],[Código_Actividad]],CodigoActividad,Tabla2[Actividades Programables Presupuestables],"",0))</f>
        <v/>
      </c>
      <c r="I667" s="508" t="str">
        <f>IFERROR(VLOOKUP('Formulario PPGR3'!$G667,'Formulario PPGR2'!$H$19:$V$286,15,FALSE),"")</f>
        <v/>
      </c>
      <c r="J667" s="516"/>
      <c r="K667" s="512"/>
      <c r="L667" s="509" t="str">
        <f>IF(Tabla1[[#This Row],[Descripción]]="","",_xlfn.XLOOKUP(Tabla1[[#This Row],[Descripción]],Tabla10[Descripción],Tabla10[Unidad de Medida],"",0))</f>
        <v/>
      </c>
      <c r="M667" s="299"/>
      <c r="N667" s="525" t="str">
        <f>IF(Tabla1[[#This Row],[Descripción]]="","",_xlfn.XLOOKUP(Tabla1[[#This Row],[Descripción]],Tabla10[Descripción],Tabla10[Precio Unitario],0))</f>
        <v/>
      </c>
      <c r="O667" s="525" t="str">
        <f>IF(Tabla1[[#This Row],[Cantidad de Insumos]]="","",Tabla1[[#This Row],[Precio Unitario]]*Tabla1[[#This Row],[Cantidad de Insumos]])</f>
        <v/>
      </c>
      <c r="P667" s="510" t="str">
        <f>IF(Tabla1[[#This Row],[Descripción]]="","",_xlfn.XLOOKUP(Tabla1[[#This Row],[Descripción]],Tabla10[Descripción],Tabla10[CODIGO PRESUPUESTARIO],0))</f>
        <v/>
      </c>
      <c r="Q667" s="511"/>
      <c r="R667" s="511" t="str">
        <f>IF(Tabla1[[#This Row],[Insumos]]="","",_xlfn.XLOOKUP(Tabla1[[#This Row],[Insumos]],Tabla10[Insumo],Tabla10[InsumoAbrev],"",0))</f>
        <v/>
      </c>
    </row>
    <row r="668" spans="2:18" x14ac:dyDescent="0.25">
      <c r="B668" s="191" t="str">
        <f>IF('Formulario PPGR3'!$G668="","",CONCATENATE('Formulario PPGR3'!$C668,".",'Formulario PPGR3'!$D668,".",'Formulario PPGR3'!$E668,".",'Formulario PPGR3'!$F668))</f>
        <v/>
      </c>
      <c r="C668" s="191" t="str">
        <f>IF('Formulario PPGR3'!$G668="","",'Formulario PPGR1'!#REF!)</f>
        <v/>
      </c>
      <c r="D668" s="191" t="str">
        <f>IF('Formulario PPGR3'!$G668="","",'Formulario PPGR1'!#REF!)</f>
        <v/>
      </c>
      <c r="E668" s="191" t="str">
        <f>IF('Formulario PPGR3'!$G668="","",'Formulario PPGR1'!#REF!)</f>
        <v/>
      </c>
      <c r="F668" s="191" t="str">
        <f>IF('Formulario PPGR3'!$G668="","",'Formulario PPGR1'!#REF!)</f>
        <v/>
      </c>
      <c r="G668" s="238"/>
      <c r="H668" s="507" t="str" cm="1">
        <f t="array" ref="H668">IF(Tabla1[[#This Row],[Código_Actividad]]="","",_xlfn.XLOOKUP(Tabla1[[#This Row],[Código_Actividad]],CodigoActividad,Tabla2[Actividades Programables Presupuestables],"",0))</f>
        <v/>
      </c>
      <c r="I668" s="508" t="str">
        <f>IFERROR(VLOOKUP('Formulario PPGR3'!$G668,'Formulario PPGR2'!$H$19:$V$286,15,FALSE),"")</f>
        <v/>
      </c>
      <c r="J668" s="516"/>
      <c r="K668" s="512"/>
      <c r="L668" s="509" t="str">
        <f>IF(Tabla1[[#This Row],[Descripción]]="","",_xlfn.XLOOKUP(Tabla1[[#This Row],[Descripción]],Tabla10[Descripción],Tabla10[Unidad de Medida],"",0))</f>
        <v/>
      </c>
      <c r="M668" s="299"/>
      <c r="N668" s="525" t="str">
        <f>IF(Tabla1[[#This Row],[Descripción]]="","",_xlfn.XLOOKUP(Tabla1[[#This Row],[Descripción]],Tabla10[Descripción],Tabla10[Precio Unitario],0))</f>
        <v/>
      </c>
      <c r="O668" s="525" t="str">
        <f>IF(Tabla1[[#This Row],[Cantidad de Insumos]]="","",Tabla1[[#This Row],[Precio Unitario]]*Tabla1[[#This Row],[Cantidad de Insumos]])</f>
        <v/>
      </c>
      <c r="P668" s="510" t="str">
        <f>IF(Tabla1[[#This Row],[Descripción]]="","",_xlfn.XLOOKUP(Tabla1[[#This Row],[Descripción]],Tabla10[Descripción],Tabla10[CODIGO PRESUPUESTARIO],0))</f>
        <v/>
      </c>
      <c r="Q668" s="511"/>
      <c r="R668" s="511" t="str">
        <f>IF(Tabla1[[#This Row],[Insumos]]="","",_xlfn.XLOOKUP(Tabla1[[#This Row],[Insumos]],Tabla10[Insumo],Tabla10[InsumoAbrev],"",0))</f>
        <v/>
      </c>
    </row>
    <row r="669" spans="2:18" x14ac:dyDescent="0.25">
      <c r="B669" s="191" t="str">
        <f>IF('Formulario PPGR3'!$G669="","",CONCATENATE('Formulario PPGR3'!$C669,".",'Formulario PPGR3'!$D669,".",'Formulario PPGR3'!$E669,".",'Formulario PPGR3'!$F669))</f>
        <v/>
      </c>
      <c r="C669" s="191" t="str">
        <f>IF('Formulario PPGR3'!$G669="","",'Formulario PPGR1'!#REF!)</f>
        <v/>
      </c>
      <c r="D669" s="191" t="str">
        <f>IF('Formulario PPGR3'!$G669="","",'Formulario PPGR1'!#REF!)</f>
        <v/>
      </c>
      <c r="E669" s="191" t="str">
        <f>IF('Formulario PPGR3'!$G669="","",'Formulario PPGR1'!#REF!)</f>
        <v/>
      </c>
      <c r="F669" s="191" t="str">
        <f>IF('Formulario PPGR3'!$G669="","",'Formulario PPGR1'!#REF!)</f>
        <v/>
      </c>
      <c r="G669" s="238"/>
      <c r="H669" s="507" t="str" cm="1">
        <f t="array" ref="H669">IF(Tabla1[[#This Row],[Código_Actividad]]="","",_xlfn.XLOOKUP(Tabla1[[#This Row],[Código_Actividad]],CodigoActividad,Tabla2[Actividades Programables Presupuestables],"",0))</f>
        <v/>
      </c>
      <c r="I669" s="508" t="str">
        <f>IFERROR(VLOOKUP('Formulario PPGR3'!$G669,'Formulario PPGR2'!$H$19:$V$286,15,FALSE),"")</f>
        <v/>
      </c>
      <c r="J669" s="516"/>
      <c r="K669" s="512"/>
      <c r="L669" s="509" t="str">
        <f>IF(Tabla1[[#This Row],[Descripción]]="","",_xlfn.XLOOKUP(Tabla1[[#This Row],[Descripción]],Tabla10[Descripción],Tabla10[Unidad de Medida],"",0))</f>
        <v/>
      </c>
      <c r="M669" s="299"/>
      <c r="N669" s="525" t="str">
        <f>IF(Tabla1[[#This Row],[Descripción]]="","",_xlfn.XLOOKUP(Tabla1[[#This Row],[Descripción]],Tabla10[Descripción],Tabla10[Precio Unitario],0))</f>
        <v/>
      </c>
      <c r="O669" s="525" t="str">
        <f>IF(Tabla1[[#This Row],[Cantidad de Insumos]]="","",Tabla1[[#This Row],[Precio Unitario]]*Tabla1[[#This Row],[Cantidad de Insumos]])</f>
        <v/>
      </c>
      <c r="P669" s="510" t="str">
        <f>IF(Tabla1[[#This Row],[Descripción]]="","",_xlfn.XLOOKUP(Tabla1[[#This Row],[Descripción]],Tabla10[Descripción],Tabla10[CODIGO PRESUPUESTARIO],0))</f>
        <v/>
      </c>
      <c r="Q669" s="511"/>
      <c r="R669" s="511" t="str">
        <f>IF(Tabla1[[#This Row],[Insumos]]="","",_xlfn.XLOOKUP(Tabla1[[#This Row],[Insumos]],Tabla10[Insumo],Tabla10[InsumoAbrev],"",0))</f>
        <v/>
      </c>
    </row>
    <row r="670" spans="2:18" x14ac:dyDescent="0.25">
      <c r="B670" s="191" t="str">
        <f>IF('Formulario PPGR3'!$G670="","",CONCATENATE('Formulario PPGR3'!$C670,".",'Formulario PPGR3'!$D670,".",'Formulario PPGR3'!$E670,".",'Formulario PPGR3'!$F670))</f>
        <v/>
      </c>
      <c r="C670" s="191" t="str">
        <f>IF('Formulario PPGR3'!$G670="","",'Formulario PPGR1'!#REF!)</f>
        <v/>
      </c>
      <c r="D670" s="191" t="str">
        <f>IF('Formulario PPGR3'!$G670="","",'Formulario PPGR1'!#REF!)</f>
        <v/>
      </c>
      <c r="E670" s="191" t="str">
        <f>IF('Formulario PPGR3'!$G670="","",'Formulario PPGR1'!#REF!)</f>
        <v/>
      </c>
      <c r="F670" s="191" t="str">
        <f>IF('Formulario PPGR3'!$G670="","",'Formulario PPGR1'!#REF!)</f>
        <v/>
      </c>
      <c r="G670" s="238"/>
      <c r="H670" s="507" t="str" cm="1">
        <f t="array" ref="H670">IF(Tabla1[[#This Row],[Código_Actividad]]="","",_xlfn.XLOOKUP(Tabla1[[#This Row],[Código_Actividad]],CodigoActividad,Tabla2[Actividades Programables Presupuestables],"",0))</f>
        <v/>
      </c>
      <c r="I670" s="508" t="str">
        <f>IFERROR(VLOOKUP('Formulario PPGR3'!$G670,'Formulario PPGR2'!$H$19:$V$286,15,FALSE),"")</f>
        <v/>
      </c>
      <c r="J670" s="516"/>
      <c r="K670" s="512"/>
      <c r="L670" s="509" t="str">
        <f>IF(Tabla1[[#This Row],[Descripción]]="","",_xlfn.XLOOKUP(Tabla1[[#This Row],[Descripción]],Tabla10[Descripción],Tabla10[Unidad de Medida],"",0))</f>
        <v/>
      </c>
      <c r="M670" s="299"/>
      <c r="N670" s="525" t="str">
        <f>IF(Tabla1[[#This Row],[Descripción]]="","",_xlfn.XLOOKUP(Tabla1[[#This Row],[Descripción]],Tabla10[Descripción],Tabla10[Precio Unitario],0))</f>
        <v/>
      </c>
      <c r="O670" s="525" t="str">
        <f>IF(Tabla1[[#This Row],[Cantidad de Insumos]]="","",Tabla1[[#This Row],[Precio Unitario]]*Tabla1[[#This Row],[Cantidad de Insumos]])</f>
        <v/>
      </c>
      <c r="P670" s="510" t="str">
        <f>IF(Tabla1[[#This Row],[Descripción]]="","",_xlfn.XLOOKUP(Tabla1[[#This Row],[Descripción]],Tabla10[Descripción],Tabla10[CODIGO PRESUPUESTARIO],0))</f>
        <v/>
      </c>
      <c r="Q670" s="511"/>
      <c r="R670" s="511" t="str">
        <f>IF(Tabla1[[#This Row],[Insumos]]="","",_xlfn.XLOOKUP(Tabla1[[#This Row],[Insumos]],Tabla10[Insumo],Tabla10[InsumoAbrev],"",0))</f>
        <v/>
      </c>
    </row>
    <row r="671" spans="2:18" x14ac:dyDescent="0.25">
      <c r="B671" s="191" t="str">
        <f>IF('Formulario PPGR3'!$G671="","",CONCATENATE('Formulario PPGR3'!$C671,".",'Formulario PPGR3'!$D671,".",'Formulario PPGR3'!$E671,".",'Formulario PPGR3'!$F671))</f>
        <v/>
      </c>
      <c r="C671" s="191" t="str">
        <f>IF('Formulario PPGR3'!$G671="","",'Formulario PPGR1'!#REF!)</f>
        <v/>
      </c>
      <c r="D671" s="191" t="str">
        <f>IF('Formulario PPGR3'!$G671="","",'Formulario PPGR1'!#REF!)</f>
        <v/>
      </c>
      <c r="E671" s="191" t="str">
        <f>IF('Formulario PPGR3'!$G671="","",'Formulario PPGR1'!#REF!)</f>
        <v/>
      </c>
      <c r="F671" s="191" t="str">
        <f>IF('Formulario PPGR3'!$G671="","",'Formulario PPGR1'!#REF!)</f>
        <v/>
      </c>
      <c r="G671" s="238"/>
      <c r="H671" s="507" t="str" cm="1">
        <f t="array" ref="H671">IF(Tabla1[[#This Row],[Código_Actividad]]="","",_xlfn.XLOOKUP(Tabla1[[#This Row],[Código_Actividad]],CodigoActividad,Tabla2[Actividades Programables Presupuestables],"",0))</f>
        <v/>
      </c>
      <c r="I671" s="508" t="str">
        <f>IFERROR(VLOOKUP('Formulario PPGR3'!$G671,'Formulario PPGR2'!$H$19:$V$286,15,FALSE),"")</f>
        <v/>
      </c>
      <c r="J671" s="516"/>
      <c r="K671" s="512"/>
      <c r="L671" s="509" t="str">
        <f>IF(Tabla1[[#This Row],[Descripción]]="","",_xlfn.XLOOKUP(Tabla1[[#This Row],[Descripción]],Tabla10[Descripción],Tabla10[Unidad de Medida],"",0))</f>
        <v/>
      </c>
      <c r="M671" s="299"/>
      <c r="N671" s="525" t="str">
        <f>IF(Tabla1[[#This Row],[Descripción]]="","",_xlfn.XLOOKUP(Tabla1[[#This Row],[Descripción]],Tabla10[Descripción],Tabla10[Precio Unitario],0))</f>
        <v/>
      </c>
      <c r="O671" s="525" t="str">
        <f>IF(Tabla1[[#This Row],[Cantidad de Insumos]]="","",Tabla1[[#This Row],[Precio Unitario]]*Tabla1[[#This Row],[Cantidad de Insumos]])</f>
        <v/>
      </c>
      <c r="P671" s="510" t="str">
        <f>IF(Tabla1[[#This Row],[Descripción]]="","",_xlfn.XLOOKUP(Tabla1[[#This Row],[Descripción]],Tabla10[Descripción],Tabla10[CODIGO PRESUPUESTARIO],0))</f>
        <v/>
      </c>
      <c r="Q671" s="511"/>
      <c r="R671" s="511" t="str">
        <f>IF(Tabla1[[#This Row],[Insumos]]="","",_xlfn.XLOOKUP(Tabla1[[#This Row],[Insumos]],Tabla10[Insumo],Tabla10[InsumoAbrev],"",0))</f>
        <v/>
      </c>
    </row>
    <row r="672" spans="2:18" x14ac:dyDescent="0.25">
      <c r="B672" s="191" t="str">
        <f>IF('Formulario PPGR3'!$G672="","",CONCATENATE('Formulario PPGR3'!$C672,".",'Formulario PPGR3'!$D672,".",'Formulario PPGR3'!$E672,".",'Formulario PPGR3'!$F672))</f>
        <v/>
      </c>
      <c r="C672" s="191" t="str">
        <f>IF('Formulario PPGR3'!$G672="","",'Formulario PPGR1'!#REF!)</f>
        <v/>
      </c>
      <c r="D672" s="191" t="str">
        <f>IF('Formulario PPGR3'!$G672="","",'Formulario PPGR1'!#REF!)</f>
        <v/>
      </c>
      <c r="E672" s="191" t="str">
        <f>IF('Formulario PPGR3'!$G672="","",'Formulario PPGR1'!#REF!)</f>
        <v/>
      </c>
      <c r="F672" s="191" t="str">
        <f>IF('Formulario PPGR3'!$G672="","",'Formulario PPGR1'!#REF!)</f>
        <v/>
      </c>
      <c r="G672" s="238"/>
      <c r="H672" s="507" t="str" cm="1">
        <f t="array" ref="H672">IF(Tabla1[[#This Row],[Código_Actividad]]="","",_xlfn.XLOOKUP(Tabla1[[#This Row],[Código_Actividad]],CodigoActividad,Tabla2[Actividades Programables Presupuestables],"",0))</f>
        <v/>
      </c>
      <c r="I672" s="508" t="str">
        <f>IFERROR(VLOOKUP('Formulario PPGR3'!$G672,'Formulario PPGR2'!$H$19:$V$286,15,FALSE),"")</f>
        <v/>
      </c>
      <c r="J672" s="517"/>
      <c r="K672" s="512"/>
      <c r="L672" s="509" t="str">
        <f>IF(Tabla1[[#This Row],[Descripción]]="","",_xlfn.XLOOKUP(Tabla1[[#This Row],[Descripción]],Tabla10[Descripción],Tabla10[Unidad de Medida],"",0))</f>
        <v/>
      </c>
      <c r="M672" s="299"/>
      <c r="N672" s="525" t="str">
        <f>IF(Tabla1[[#This Row],[Descripción]]="","",_xlfn.XLOOKUP(Tabla1[[#This Row],[Descripción]],Tabla10[Descripción],Tabla10[Precio Unitario],0))</f>
        <v/>
      </c>
      <c r="O672" s="525" t="str">
        <f>IF(Tabla1[[#This Row],[Cantidad de Insumos]]="","",Tabla1[[#This Row],[Precio Unitario]]*Tabla1[[#This Row],[Cantidad de Insumos]])</f>
        <v/>
      </c>
      <c r="P672" s="510" t="str">
        <f>IF(Tabla1[[#This Row],[Descripción]]="","",_xlfn.XLOOKUP(Tabla1[[#This Row],[Descripción]],Tabla10[Descripción],Tabla10[CODIGO PRESUPUESTARIO],0))</f>
        <v/>
      </c>
      <c r="Q672" s="511"/>
      <c r="R672" s="511" t="str">
        <f>IF(Tabla1[[#This Row],[Insumos]]="","",_xlfn.XLOOKUP(Tabla1[[#This Row],[Insumos]],Tabla10[Insumo],Tabla10[InsumoAbrev],"",0))</f>
        <v/>
      </c>
    </row>
    <row r="673" spans="2:18" x14ac:dyDescent="0.25">
      <c r="B673" s="191" t="str">
        <f>IF('Formulario PPGR3'!$G673="","",CONCATENATE('Formulario PPGR3'!$C673,".",'Formulario PPGR3'!$D673,".",'Formulario PPGR3'!$E673,".",'Formulario PPGR3'!$F673))</f>
        <v/>
      </c>
      <c r="C673" s="191" t="str">
        <f>IF('Formulario PPGR3'!$G673="","",'Formulario PPGR1'!#REF!)</f>
        <v/>
      </c>
      <c r="D673" s="191" t="str">
        <f>IF('Formulario PPGR3'!$G673="","",'Formulario PPGR1'!#REF!)</f>
        <v/>
      </c>
      <c r="E673" s="191" t="str">
        <f>IF('Formulario PPGR3'!$G673="","",'Formulario PPGR1'!#REF!)</f>
        <v/>
      </c>
      <c r="F673" s="191" t="str">
        <f>IF('Formulario PPGR3'!$G673="","",'Formulario PPGR1'!#REF!)</f>
        <v/>
      </c>
      <c r="G673" s="238"/>
      <c r="H673" s="507" t="str" cm="1">
        <f t="array" ref="H673">IF(Tabla1[[#This Row],[Código_Actividad]]="","",_xlfn.XLOOKUP(Tabla1[[#This Row],[Código_Actividad]],CodigoActividad,Tabla2[Actividades Programables Presupuestables],"",0))</f>
        <v/>
      </c>
      <c r="I673" s="508" t="str">
        <f>IFERROR(VLOOKUP('Formulario PPGR3'!$G673,'Formulario PPGR2'!$H$19:$V$286,15,FALSE),"")</f>
        <v/>
      </c>
      <c r="J673" s="517"/>
      <c r="K673" s="512"/>
      <c r="L673" s="509" t="str">
        <f>IF(Tabla1[[#This Row],[Descripción]]="","",_xlfn.XLOOKUP(Tabla1[[#This Row],[Descripción]],Tabla10[Descripción],Tabla10[Unidad de Medida],"",0))</f>
        <v/>
      </c>
      <c r="M673" s="299"/>
      <c r="N673" s="525" t="str">
        <f>IF(Tabla1[[#This Row],[Descripción]]="","",_xlfn.XLOOKUP(Tabla1[[#This Row],[Descripción]],Tabla10[Descripción],Tabla10[Precio Unitario],0))</f>
        <v/>
      </c>
      <c r="O673" s="525" t="str">
        <f>IF(Tabla1[[#This Row],[Cantidad de Insumos]]="","",Tabla1[[#This Row],[Precio Unitario]]*Tabla1[[#This Row],[Cantidad de Insumos]])</f>
        <v/>
      </c>
      <c r="P673" s="510" t="str">
        <f>IF(Tabla1[[#This Row],[Descripción]]="","",_xlfn.XLOOKUP(Tabla1[[#This Row],[Descripción]],Tabla10[Descripción],Tabla10[CODIGO PRESUPUESTARIO],0))</f>
        <v/>
      </c>
      <c r="Q673" s="511"/>
      <c r="R673" s="511" t="str">
        <f>IF(Tabla1[[#This Row],[Insumos]]="","",_xlfn.XLOOKUP(Tabla1[[#This Row],[Insumos]],Tabla10[Insumo],Tabla10[InsumoAbrev],"",0))</f>
        <v/>
      </c>
    </row>
    <row r="674" spans="2:18" x14ac:dyDescent="0.25">
      <c r="B674" s="191" t="str">
        <f>IF('Formulario PPGR3'!$G674="","",CONCATENATE('Formulario PPGR3'!$C674,".",'Formulario PPGR3'!$D674,".",'Formulario PPGR3'!$E674,".",'Formulario PPGR3'!$F674))</f>
        <v/>
      </c>
      <c r="C674" s="191" t="str">
        <f>IF('Formulario PPGR3'!$G674="","",'Formulario PPGR1'!#REF!)</f>
        <v/>
      </c>
      <c r="D674" s="191" t="str">
        <f>IF('Formulario PPGR3'!$G674="","",'Formulario PPGR1'!#REF!)</f>
        <v/>
      </c>
      <c r="E674" s="191" t="str">
        <f>IF('Formulario PPGR3'!$G674="","",'Formulario PPGR1'!#REF!)</f>
        <v/>
      </c>
      <c r="F674" s="191" t="str">
        <f>IF('Formulario PPGR3'!$G674="","",'Formulario PPGR1'!#REF!)</f>
        <v/>
      </c>
      <c r="G674" s="238"/>
      <c r="H674" s="507" t="str" cm="1">
        <f t="array" ref="H674">IF(Tabla1[[#This Row],[Código_Actividad]]="","",_xlfn.XLOOKUP(Tabla1[[#This Row],[Código_Actividad]],CodigoActividad,Tabla2[Actividades Programables Presupuestables],"",0))</f>
        <v/>
      </c>
      <c r="I674" s="508" t="str">
        <f>IFERROR(VLOOKUP('Formulario PPGR3'!$G674,'Formulario PPGR2'!$H$19:$V$286,15,FALSE),"")</f>
        <v/>
      </c>
      <c r="J674" s="517"/>
      <c r="K674" s="512"/>
      <c r="L674" s="509" t="str">
        <f>IF(Tabla1[[#This Row],[Descripción]]="","",_xlfn.XLOOKUP(Tabla1[[#This Row],[Descripción]],Tabla10[Descripción],Tabla10[Unidad de Medida],"",0))</f>
        <v/>
      </c>
      <c r="M674" s="299"/>
      <c r="N674" s="525" t="str">
        <f>IF(Tabla1[[#This Row],[Descripción]]="","",_xlfn.XLOOKUP(Tabla1[[#This Row],[Descripción]],Tabla10[Descripción],Tabla10[Precio Unitario],0))</f>
        <v/>
      </c>
      <c r="O674" s="525" t="str">
        <f>IF(Tabla1[[#This Row],[Cantidad de Insumos]]="","",Tabla1[[#This Row],[Precio Unitario]]*Tabla1[[#This Row],[Cantidad de Insumos]])</f>
        <v/>
      </c>
      <c r="P674" s="510" t="str">
        <f>IF(Tabla1[[#This Row],[Descripción]]="","",_xlfn.XLOOKUP(Tabla1[[#This Row],[Descripción]],Tabla10[Descripción],Tabla10[CODIGO PRESUPUESTARIO],0))</f>
        <v/>
      </c>
      <c r="Q674" s="511"/>
      <c r="R674" s="511" t="str">
        <f>IF(Tabla1[[#This Row],[Insumos]]="","",_xlfn.XLOOKUP(Tabla1[[#This Row],[Insumos]],Tabla10[Insumo],Tabla10[InsumoAbrev],"",0))</f>
        <v/>
      </c>
    </row>
    <row r="675" spans="2:18" x14ac:dyDescent="0.25">
      <c r="B675" s="191" t="str">
        <f>IF('Formulario PPGR3'!$G675="","",CONCATENATE('Formulario PPGR3'!$C675,".",'Formulario PPGR3'!$D675,".",'Formulario PPGR3'!$E675,".",'Formulario PPGR3'!$F675))</f>
        <v/>
      </c>
      <c r="C675" s="191" t="str">
        <f>IF('Formulario PPGR3'!$G675="","",'Formulario PPGR1'!#REF!)</f>
        <v/>
      </c>
      <c r="D675" s="191" t="str">
        <f>IF('Formulario PPGR3'!$G675="","",'Formulario PPGR1'!#REF!)</f>
        <v/>
      </c>
      <c r="E675" s="191" t="str">
        <f>IF('Formulario PPGR3'!$G675="","",'Formulario PPGR1'!#REF!)</f>
        <v/>
      </c>
      <c r="F675" s="191" t="str">
        <f>IF('Formulario PPGR3'!$G675="","",'Formulario PPGR1'!#REF!)</f>
        <v/>
      </c>
      <c r="G675" s="238"/>
      <c r="H675" s="507" t="str" cm="1">
        <f t="array" ref="H675">IF(Tabla1[[#This Row],[Código_Actividad]]="","",_xlfn.XLOOKUP(Tabla1[[#This Row],[Código_Actividad]],CodigoActividad,Tabla2[Actividades Programables Presupuestables],"",0))</f>
        <v/>
      </c>
      <c r="I675" s="508" t="str">
        <f>IFERROR(VLOOKUP('Formulario PPGR3'!$G675,'Formulario PPGR2'!$H$19:$V$286,15,FALSE),"")</f>
        <v/>
      </c>
      <c r="J675" s="517"/>
      <c r="K675" s="512"/>
      <c r="L675" s="509" t="str">
        <f>IF(Tabla1[[#This Row],[Descripción]]="","",_xlfn.XLOOKUP(Tabla1[[#This Row],[Descripción]],Tabla10[Descripción],Tabla10[Unidad de Medida],"",0))</f>
        <v/>
      </c>
      <c r="M675" s="299"/>
      <c r="N675" s="525" t="str">
        <f>IF(Tabla1[[#This Row],[Descripción]]="","",_xlfn.XLOOKUP(Tabla1[[#This Row],[Descripción]],Tabla10[Descripción],Tabla10[Precio Unitario],0))</f>
        <v/>
      </c>
      <c r="O675" s="525" t="str">
        <f>IF(Tabla1[[#This Row],[Cantidad de Insumos]]="","",Tabla1[[#This Row],[Precio Unitario]]*Tabla1[[#This Row],[Cantidad de Insumos]])</f>
        <v/>
      </c>
      <c r="P675" s="510" t="str">
        <f>IF(Tabla1[[#This Row],[Descripción]]="","",_xlfn.XLOOKUP(Tabla1[[#This Row],[Descripción]],Tabla10[Descripción],Tabla10[CODIGO PRESUPUESTARIO],0))</f>
        <v/>
      </c>
      <c r="Q675" s="511"/>
      <c r="R675" s="511" t="str">
        <f>IF(Tabla1[[#This Row],[Insumos]]="","",_xlfn.XLOOKUP(Tabla1[[#This Row],[Insumos]],Tabla10[Insumo],Tabla10[InsumoAbrev],"",0))</f>
        <v/>
      </c>
    </row>
    <row r="676" spans="2:18" x14ac:dyDescent="0.25">
      <c r="B676" s="191" t="str">
        <f>IF('Formulario PPGR3'!$G676="","",CONCATENATE('Formulario PPGR3'!$C676,".",'Formulario PPGR3'!$D676,".",'Formulario PPGR3'!$E676,".",'Formulario PPGR3'!$F676))</f>
        <v/>
      </c>
      <c r="C676" s="191" t="str">
        <f>IF('Formulario PPGR3'!$G676="","",'Formulario PPGR1'!#REF!)</f>
        <v/>
      </c>
      <c r="D676" s="191" t="str">
        <f>IF('Formulario PPGR3'!$G676="","",'Formulario PPGR1'!#REF!)</f>
        <v/>
      </c>
      <c r="E676" s="191" t="str">
        <f>IF('Formulario PPGR3'!$G676="","",'Formulario PPGR1'!#REF!)</f>
        <v/>
      </c>
      <c r="F676" s="191" t="str">
        <f>IF('Formulario PPGR3'!$G676="","",'Formulario PPGR1'!#REF!)</f>
        <v/>
      </c>
      <c r="G676" s="238"/>
      <c r="H676" s="507" t="str" cm="1">
        <f t="array" ref="H676">IF(Tabla1[[#This Row],[Código_Actividad]]="","",_xlfn.XLOOKUP(Tabla1[[#This Row],[Código_Actividad]],CodigoActividad,Tabla2[Actividades Programables Presupuestables],"",0))</f>
        <v/>
      </c>
      <c r="I676" s="508" t="str">
        <f>IFERROR(VLOOKUP('Formulario PPGR3'!$G676,'Formulario PPGR2'!$H$19:$V$286,15,FALSE),"")</f>
        <v/>
      </c>
      <c r="J676" s="517"/>
      <c r="K676" s="512"/>
      <c r="L676" s="509" t="str">
        <f>IF(Tabla1[[#This Row],[Descripción]]="","",_xlfn.XLOOKUP(Tabla1[[#This Row],[Descripción]],Tabla10[Descripción],Tabla10[Unidad de Medida],"",0))</f>
        <v/>
      </c>
      <c r="M676" s="299"/>
      <c r="N676" s="525" t="str">
        <f>IF(Tabla1[[#This Row],[Descripción]]="","",_xlfn.XLOOKUP(Tabla1[[#This Row],[Descripción]],Tabla10[Descripción],Tabla10[Precio Unitario],0))</f>
        <v/>
      </c>
      <c r="O676" s="525" t="str">
        <f>IF(Tabla1[[#This Row],[Cantidad de Insumos]]="","",Tabla1[[#This Row],[Precio Unitario]]*Tabla1[[#This Row],[Cantidad de Insumos]])</f>
        <v/>
      </c>
      <c r="P676" s="510" t="str">
        <f>IF(Tabla1[[#This Row],[Descripción]]="","",_xlfn.XLOOKUP(Tabla1[[#This Row],[Descripción]],Tabla10[Descripción],Tabla10[CODIGO PRESUPUESTARIO],0))</f>
        <v/>
      </c>
      <c r="Q676" s="511"/>
      <c r="R676" s="511" t="str">
        <f>IF(Tabla1[[#This Row],[Insumos]]="","",_xlfn.XLOOKUP(Tabla1[[#This Row],[Insumos]],Tabla10[Insumo],Tabla10[InsumoAbrev],"",0))</f>
        <v/>
      </c>
    </row>
    <row r="677" spans="2:18" x14ac:dyDescent="0.25">
      <c r="B677" s="191" t="str">
        <f>IF('Formulario PPGR3'!$G677="","",CONCATENATE('Formulario PPGR3'!$C677,".",'Formulario PPGR3'!$D677,".",'Formulario PPGR3'!$E677,".",'Formulario PPGR3'!$F677))</f>
        <v/>
      </c>
      <c r="C677" s="191" t="str">
        <f>IF('Formulario PPGR3'!$G677="","",'Formulario PPGR1'!#REF!)</f>
        <v/>
      </c>
      <c r="D677" s="191" t="str">
        <f>IF('Formulario PPGR3'!$G677="","",'Formulario PPGR1'!#REF!)</f>
        <v/>
      </c>
      <c r="E677" s="191" t="str">
        <f>IF('Formulario PPGR3'!$G677="","",'Formulario PPGR1'!#REF!)</f>
        <v/>
      </c>
      <c r="F677" s="191" t="str">
        <f>IF('Formulario PPGR3'!$G677="","",'Formulario PPGR1'!#REF!)</f>
        <v/>
      </c>
      <c r="G677" s="238"/>
      <c r="H677" s="507" t="str" cm="1">
        <f t="array" ref="H677">IF(Tabla1[[#This Row],[Código_Actividad]]="","",_xlfn.XLOOKUP(Tabla1[[#This Row],[Código_Actividad]],CodigoActividad,Tabla2[Actividades Programables Presupuestables],"",0))</f>
        <v/>
      </c>
      <c r="I677" s="508" t="str">
        <f>IFERROR(VLOOKUP('Formulario PPGR3'!$G677,'Formulario PPGR2'!$H$19:$V$286,15,FALSE),"")</f>
        <v/>
      </c>
      <c r="J677" s="517"/>
      <c r="K677" s="512"/>
      <c r="L677" s="509" t="str">
        <f>IF(Tabla1[[#This Row],[Descripción]]="","",_xlfn.XLOOKUP(Tabla1[[#This Row],[Descripción]],Tabla10[Descripción],Tabla10[Unidad de Medida],"",0))</f>
        <v/>
      </c>
      <c r="M677" s="299"/>
      <c r="N677" s="525" t="str">
        <f>IF(Tabla1[[#This Row],[Descripción]]="","",_xlfn.XLOOKUP(Tabla1[[#This Row],[Descripción]],Tabla10[Descripción],Tabla10[Precio Unitario],0))</f>
        <v/>
      </c>
      <c r="O677" s="525" t="str">
        <f>IF(Tabla1[[#This Row],[Cantidad de Insumos]]="","",Tabla1[[#This Row],[Precio Unitario]]*Tabla1[[#This Row],[Cantidad de Insumos]])</f>
        <v/>
      </c>
      <c r="P677" s="510" t="str">
        <f>IF(Tabla1[[#This Row],[Descripción]]="","",_xlfn.XLOOKUP(Tabla1[[#This Row],[Descripción]],Tabla10[Descripción],Tabla10[CODIGO PRESUPUESTARIO],0))</f>
        <v/>
      </c>
      <c r="Q677" s="511"/>
      <c r="R677" s="511" t="str">
        <f>IF(Tabla1[[#This Row],[Insumos]]="","",_xlfn.XLOOKUP(Tabla1[[#This Row],[Insumos]],Tabla10[Insumo],Tabla10[InsumoAbrev],"",0))</f>
        <v/>
      </c>
    </row>
    <row r="678" spans="2:18" x14ac:dyDescent="0.25">
      <c r="B678" s="191" t="str">
        <f>IF('Formulario PPGR3'!$G678="","",CONCATENATE('Formulario PPGR3'!$C678,".",'Formulario PPGR3'!$D678,".",'Formulario PPGR3'!$E678,".",'Formulario PPGR3'!$F678))</f>
        <v/>
      </c>
      <c r="C678" s="191" t="str">
        <f>IF('Formulario PPGR3'!$G678="","",'Formulario PPGR1'!#REF!)</f>
        <v/>
      </c>
      <c r="D678" s="191" t="str">
        <f>IF('Formulario PPGR3'!$G678="","",'Formulario PPGR1'!#REF!)</f>
        <v/>
      </c>
      <c r="E678" s="191" t="str">
        <f>IF('Formulario PPGR3'!$G678="","",'Formulario PPGR1'!#REF!)</f>
        <v/>
      </c>
      <c r="F678" s="191" t="str">
        <f>IF('Formulario PPGR3'!$G678="","",'Formulario PPGR1'!#REF!)</f>
        <v/>
      </c>
      <c r="G678" s="238"/>
      <c r="H678" s="507" t="str" cm="1">
        <f t="array" ref="H678">IF(Tabla1[[#This Row],[Código_Actividad]]="","",_xlfn.XLOOKUP(Tabla1[[#This Row],[Código_Actividad]],CodigoActividad,Tabla2[Actividades Programables Presupuestables],"",0))</f>
        <v/>
      </c>
      <c r="I678" s="508" t="str">
        <f>IFERROR(VLOOKUP('Formulario PPGR3'!$G678,'Formulario PPGR2'!$H$19:$V$286,15,FALSE),"")</f>
        <v/>
      </c>
      <c r="J678" s="517"/>
      <c r="K678" s="512"/>
      <c r="L678" s="509" t="str">
        <f>IF(Tabla1[[#This Row],[Descripción]]="","",_xlfn.XLOOKUP(Tabla1[[#This Row],[Descripción]],Tabla10[Descripción],Tabla10[Unidad de Medida],"",0))</f>
        <v/>
      </c>
      <c r="M678" s="299"/>
      <c r="N678" s="525" t="str">
        <f>IF(Tabla1[[#This Row],[Descripción]]="","",_xlfn.XLOOKUP(Tabla1[[#This Row],[Descripción]],Tabla10[Descripción],Tabla10[Precio Unitario],0))</f>
        <v/>
      </c>
      <c r="O678" s="525" t="str">
        <f>IF(Tabla1[[#This Row],[Cantidad de Insumos]]="","",Tabla1[[#This Row],[Precio Unitario]]*Tabla1[[#This Row],[Cantidad de Insumos]])</f>
        <v/>
      </c>
      <c r="P678" s="510" t="str">
        <f>IF(Tabla1[[#This Row],[Descripción]]="","",_xlfn.XLOOKUP(Tabla1[[#This Row],[Descripción]],Tabla10[Descripción],Tabla10[CODIGO PRESUPUESTARIO],0))</f>
        <v/>
      </c>
      <c r="Q678" s="511"/>
      <c r="R678" s="511" t="str">
        <f>IF(Tabla1[[#This Row],[Insumos]]="","",_xlfn.XLOOKUP(Tabla1[[#This Row],[Insumos]],Tabla10[Insumo],Tabla10[InsumoAbrev],"",0))</f>
        <v/>
      </c>
    </row>
    <row r="679" spans="2:18" x14ac:dyDescent="0.25">
      <c r="B679" s="191" t="str">
        <f>IF('Formulario PPGR3'!$G679="","",CONCATENATE('Formulario PPGR3'!$C679,".",'Formulario PPGR3'!$D679,".",'Formulario PPGR3'!$E679,".",'Formulario PPGR3'!$F679))</f>
        <v/>
      </c>
      <c r="C679" s="191" t="str">
        <f>IF('Formulario PPGR3'!$G679="","",'Formulario PPGR1'!#REF!)</f>
        <v/>
      </c>
      <c r="D679" s="191" t="str">
        <f>IF('Formulario PPGR3'!$G679="","",'Formulario PPGR1'!#REF!)</f>
        <v/>
      </c>
      <c r="E679" s="191" t="str">
        <f>IF('Formulario PPGR3'!$G679="","",'Formulario PPGR1'!#REF!)</f>
        <v/>
      </c>
      <c r="F679" s="191" t="str">
        <f>IF('Formulario PPGR3'!$G679="","",'Formulario PPGR1'!#REF!)</f>
        <v/>
      </c>
      <c r="G679" s="238"/>
      <c r="H679" s="507" t="str" cm="1">
        <f t="array" ref="H679">IF(Tabla1[[#This Row],[Código_Actividad]]="","",_xlfn.XLOOKUP(Tabla1[[#This Row],[Código_Actividad]],CodigoActividad,Tabla2[Actividades Programables Presupuestables],"",0))</f>
        <v/>
      </c>
      <c r="I679" s="508" t="str">
        <f>IFERROR(VLOOKUP('Formulario PPGR3'!$G679,'Formulario PPGR2'!$H$19:$V$286,15,FALSE),"")</f>
        <v/>
      </c>
      <c r="J679" s="517"/>
      <c r="K679" s="512"/>
      <c r="L679" s="509" t="str">
        <f>IF(Tabla1[[#This Row],[Descripción]]="","",_xlfn.XLOOKUP(Tabla1[[#This Row],[Descripción]],Tabla10[Descripción],Tabla10[Unidad de Medida],"",0))</f>
        <v/>
      </c>
      <c r="M679" s="299"/>
      <c r="N679" s="525" t="str">
        <f>IF(Tabla1[[#This Row],[Descripción]]="","",_xlfn.XLOOKUP(Tabla1[[#This Row],[Descripción]],Tabla10[Descripción],Tabla10[Precio Unitario],0))</f>
        <v/>
      </c>
      <c r="O679" s="525" t="str">
        <f>IF(Tabla1[[#This Row],[Cantidad de Insumos]]="","",Tabla1[[#This Row],[Precio Unitario]]*Tabla1[[#This Row],[Cantidad de Insumos]])</f>
        <v/>
      </c>
      <c r="P679" s="510" t="str">
        <f>IF(Tabla1[[#This Row],[Descripción]]="","",_xlfn.XLOOKUP(Tabla1[[#This Row],[Descripción]],Tabla10[Descripción],Tabla10[CODIGO PRESUPUESTARIO],0))</f>
        <v/>
      </c>
      <c r="Q679" s="511"/>
      <c r="R679" s="511" t="str">
        <f>IF(Tabla1[[#This Row],[Insumos]]="","",_xlfn.XLOOKUP(Tabla1[[#This Row],[Insumos]],Tabla10[Insumo],Tabla10[InsumoAbrev],"",0))</f>
        <v/>
      </c>
    </row>
    <row r="680" spans="2:18" x14ac:dyDescent="0.25">
      <c r="B680" s="191" t="str">
        <f>IF('Formulario PPGR3'!$G680="","",CONCATENATE('Formulario PPGR3'!$C680,".",'Formulario PPGR3'!$D680,".",'Formulario PPGR3'!$E680,".",'Formulario PPGR3'!$F680))</f>
        <v/>
      </c>
      <c r="C680" s="191" t="str">
        <f>IF('Formulario PPGR3'!$G680="","",'Formulario PPGR1'!#REF!)</f>
        <v/>
      </c>
      <c r="D680" s="191" t="str">
        <f>IF('Formulario PPGR3'!$G680="","",'Formulario PPGR1'!#REF!)</f>
        <v/>
      </c>
      <c r="E680" s="191" t="str">
        <f>IF('Formulario PPGR3'!$G680="","",'Formulario PPGR1'!#REF!)</f>
        <v/>
      </c>
      <c r="F680" s="191" t="str">
        <f>IF('Formulario PPGR3'!$G680="","",'Formulario PPGR1'!#REF!)</f>
        <v/>
      </c>
      <c r="G680" s="238"/>
      <c r="H680" s="507" t="str" cm="1">
        <f t="array" ref="H680">IF(Tabla1[[#This Row],[Código_Actividad]]="","",_xlfn.XLOOKUP(Tabla1[[#This Row],[Código_Actividad]],CodigoActividad,Tabla2[Actividades Programables Presupuestables],"",0))</f>
        <v/>
      </c>
      <c r="I680" s="508" t="str">
        <f>IFERROR(VLOOKUP('Formulario PPGR3'!$G680,'Formulario PPGR2'!$H$19:$V$286,15,FALSE),"")</f>
        <v/>
      </c>
      <c r="J680" s="516"/>
      <c r="K680" s="512"/>
      <c r="L680" s="509" t="str">
        <f>IF(Tabla1[[#This Row],[Descripción]]="","",_xlfn.XLOOKUP(Tabla1[[#This Row],[Descripción]],Tabla10[Descripción],Tabla10[Unidad de Medida],"",0))</f>
        <v/>
      </c>
      <c r="M680" s="299"/>
      <c r="N680" s="525" t="str">
        <f>IF(Tabla1[[#This Row],[Descripción]]="","",_xlfn.XLOOKUP(Tabla1[[#This Row],[Descripción]],Tabla10[Descripción],Tabla10[Precio Unitario],0))</f>
        <v/>
      </c>
      <c r="O680" s="525" t="str">
        <f>IF(Tabla1[[#This Row],[Cantidad de Insumos]]="","",Tabla1[[#This Row],[Precio Unitario]]*Tabla1[[#This Row],[Cantidad de Insumos]])</f>
        <v/>
      </c>
      <c r="P680" s="510" t="str">
        <f>IF(Tabla1[[#This Row],[Descripción]]="","",_xlfn.XLOOKUP(Tabla1[[#This Row],[Descripción]],Tabla10[Descripción],Tabla10[CODIGO PRESUPUESTARIO],0))</f>
        <v/>
      </c>
      <c r="Q680" s="511"/>
      <c r="R680" s="511" t="str">
        <f>IF(Tabla1[[#This Row],[Insumos]]="","",_xlfn.XLOOKUP(Tabla1[[#This Row],[Insumos]],Tabla10[Insumo],Tabla10[InsumoAbrev],"",0))</f>
        <v/>
      </c>
    </row>
    <row r="681" spans="2:18" x14ac:dyDescent="0.25">
      <c r="B681" s="191" t="str">
        <f>IF('Formulario PPGR3'!$G681="","",CONCATENATE('Formulario PPGR3'!$C681,".",'Formulario PPGR3'!$D681,".",'Formulario PPGR3'!$E681,".",'Formulario PPGR3'!$F681))</f>
        <v/>
      </c>
      <c r="C681" s="191" t="str">
        <f>IF('Formulario PPGR3'!$G681="","",'Formulario PPGR1'!#REF!)</f>
        <v/>
      </c>
      <c r="D681" s="191" t="str">
        <f>IF('Formulario PPGR3'!$G681="","",'Formulario PPGR1'!#REF!)</f>
        <v/>
      </c>
      <c r="E681" s="191" t="str">
        <f>IF('Formulario PPGR3'!$G681="","",'Formulario PPGR1'!#REF!)</f>
        <v/>
      </c>
      <c r="F681" s="191" t="str">
        <f>IF('Formulario PPGR3'!$G681="","",'Formulario PPGR1'!#REF!)</f>
        <v/>
      </c>
      <c r="G681" s="238"/>
      <c r="H681" s="507" t="str" cm="1">
        <f t="array" ref="H681">IF(Tabla1[[#This Row],[Código_Actividad]]="","",_xlfn.XLOOKUP(Tabla1[[#This Row],[Código_Actividad]],CodigoActividad,Tabla2[Actividades Programables Presupuestables],"",0))</f>
        <v/>
      </c>
      <c r="I681" s="508" t="str">
        <f>IFERROR(VLOOKUP('Formulario PPGR3'!$G681,'Formulario PPGR2'!$H$19:$V$286,15,FALSE),"")</f>
        <v/>
      </c>
      <c r="J681" s="516"/>
      <c r="K681" s="512"/>
      <c r="L681" s="509" t="str">
        <f>IF(Tabla1[[#This Row],[Descripción]]="","",_xlfn.XLOOKUP(Tabla1[[#This Row],[Descripción]],Tabla10[Descripción],Tabla10[Unidad de Medida],"",0))</f>
        <v/>
      </c>
      <c r="M681" s="299"/>
      <c r="N681" s="525" t="str">
        <f>IF(Tabla1[[#This Row],[Descripción]]="","",_xlfn.XLOOKUP(Tabla1[[#This Row],[Descripción]],Tabla10[Descripción],Tabla10[Precio Unitario],0))</f>
        <v/>
      </c>
      <c r="O681" s="525" t="str">
        <f>IF(Tabla1[[#This Row],[Cantidad de Insumos]]="","",Tabla1[[#This Row],[Precio Unitario]]*Tabla1[[#This Row],[Cantidad de Insumos]])</f>
        <v/>
      </c>
      <c r="P681" s="510" t="str">
        <f>IF(Tabla1[[#This Row],[Descripción]]="","",_xlfn.XLOOKUP(Tabla1[[#This Row],[Descripción]],Tabla10[Descripción],Tabla10[CODIGO PRESUPUESTARIO],0))</f>
        <v/>
      </c>
      <c r="Q681" s="511"/>
      <c r="R681" s="511" t="str">
        <f>IF(Tabla1[[#This Row],[Insumos]]="","",_xlfn.XLOOKUP(Tabla1[[#This Row],[Insumos]],Tabla10[Insumo],Tabla10[InsumoAbrev],"",0))</f>
        <v/>
      </c>
    </row>
    <row r="682" spans="2:18" x14ac:dyDescent="0.25">
      <c r="B682" s="191" t="str">
        <f>IF('Formulario PPGR3'!$G682="","",CONCATENATE('Formulario PPGR3'!$C682,".",'Formulario PPGR3'!$D682,".",'Formulario PPGR3'!$E682,".",'Formulario PPGR3'!$F682))</f>
        <v/>
      </c>
      <c r="C682" s="191" t="str">
        <f>IF('Formulario PPGR3'!$G682="","",'Formulario PPGR1'!#REF!)</f>
        <v/>
      </c>
      <c r="D682" s="191" t="str">
        <f>IF('Formulario PPGR3'!$G682="","",'Formulario PPGR1'!#REF!)</f>
        <v/>
      </c>
      <c r="E682" s="191" t="str">
        <f>IF('Formulario PPGR3'!$G682="","",'Formulario PPGR1'!#REF!)</f>
        <v/>
      </c>
      <c r="F682" s="191" t="str">
        <f>IF('Formulario PPGR3'!$G682="","",'Formulario PPGR1'!#REF!)</f>
        <v/>
      </c>
      <c r="G682" s="238"/>
      <c r="H682" s="507" t="str" cm="1">
        <f t="array" ref="H682">IF(Tabla1[[#This Row],[Código_Actividad]]="","",_xlfn.XLOOKUP(Tabla1[[#This Row],[Código_Actividad]],CodigoActividad,Tabla2[Actividades Programables Presupuestables],"",0))</f>
        <v/>
      </c>
      <c r="I682" s="508" t="str">
        <f>IFERROR(VLOOKUP('Formulario PPGR3'!$G682,'Formulario PPGR2'!$H$19:$V$286,15,FALSE),"")</f>
        <v/>
      </c>
      <c r="J682" s="517"/>
      <c r="K682" s="512"/>
      <c r="L682" s="509" t="str">
        <f>IF(Tabla1[[#This Row],[Descripción]]="","",_xlfn.XLOOKUP(Tabla1[[#This Row],[Descripción]],Tabla10[Descripción],Tabla10[Unidad de Medida],"",0))</f>
        <v/>
      </c>
      <c r="M682" s="299"/>
      <c r="N682" s="525" t="str">
        <f>IF(Tabla1[[#This Row],[Descripción]]="","",_xlfn.XLOOKUP(Tabla1[[#This Row],[Descripción]],Tabla10[Descripción],Tabla10[Precio Unitario],0))</f>
        <v/>
      </c>
      <c r="O682" s="525" t="str">
        <f>IF(Tabla1[[#This Row],[Cantidad de Insumos]]="","",Tabla1[[#This Row],[Precio Unitario]]*Tabla1[[#This Row],[Cantidad de Insumos]])</f>
        <v/>
      </c>
      <c r="P682" s="510" t="str">
        <f>IF(Tabla1[[#This Row],[Descripción]]="","",_xlfn.XLOOKUP(Tabla1[[#This Row],[Descripción]],Tabla10[Descripción],Tabla10[CODIGO PRESUPUESTARIO],0))</f>
        <v/>
      </c>
      <c r="Q682" s="511"/>
      <c r="R682" s="511" t="str">
        <f>IF(Tabla1[[#This Row],[Insumos]]="","",_xlfn.XLOOKUP(Tabla1[[#This Row],[Insumos]],Tabla10[Insumo],Tabla10[InsumoAbrev],"",0))</f>
        <v/>
      </c>
    </row>
    <row r="683" spans="2:18" x14ac:dyDescent="0.25">
      <c r="B683" s="191" t="str">
        <f>IF('Formulario PPGR3'!$G683="","",CONCATENATE('Formulario PPGR3'!$C683,".",'Formulario PPGR3'!$D683,".",'Formulario PPGR3'!$E683,".",'Formulario PPGR3'!$F683))</f>
        <v/>
      </c>
      <c r="C683" s="191" t="str">
        <f>IF('Formulario PPGR3'!$G683="","",'Formulario PPGR1'!#REF!)</f>
        <v/>
      </c>
      <c r="D683" s="191" t="str">
        <f>IF('Formulario PPGR3'!$G683="","",'Formulario PPGR1'!#REF!)</f>
        <v/>
      </c>
      <c r="E683" s="191" t="str">
        <f>IF('Formulario PPGR3'!$G683="","",'Formulario PPGR1'!#REF!)</f>
        <v/>
      </c>
      <c r="F683" s="191" t="str">
        <f>IF('Formulario PPGR3'!$G683="","",'Formulario PPGR1'!#REF!)</f>
        <v/>
      </c>
      <c r="G683" s="238"/>
      <c r="H683" s="507" t="str" cm="1">
        <f t="array" ref="H683">IF(Tabla1[[#This Row],[Código_Actividad]]="","",_xlfn.XLOOKUP(Tabla1[[#This Row],[Código_Actividad]],CodigoActividad,Tabla2[Actividades Programables Presupuestables],"",0))</f>
        <v/>
      </c>
      <c r="I683" s="508" t="str">
        <f>IFERROR(VLOOKUP('Formulario PPGR3'!$G683,'Formulario PPGR2'!$H$19:$V$286,15,FALSE),"")</f>
        <v/>
      </c>
      <c r="J683" s="517"/>
      <c r="K683" s="512"/>
      <c r="L683" s="509" t="str">
        <f>IF(Tabla1[[#This Row],[Descripción]]="","",_xlfn.XLOOKUP(Tabla1[[#This Row],[Descripción]],Tabla10[Descripción],Tabla10[Unidad de Medida],"",0))</f>
        <v/>
      </c>
      <c r="M683" s="299"/>
      <c r="N683" s="525" t="str">
        <f>IF(Tabla1[[#This Row],[Descripción]]="","",_xlfn.XLOOKUP(Tabla1[[#This Row],[Descripción]],Tabla10[Descripción],Tabla10[Precio Unitario],0))</f>
        <v/>
      </c>
      <c r="O683" s="525" t="str">
        <f>IF(Tabla1[[#This Row],[Cantidad de Insumos]]="","",Tabla1[[#This Row],[Precio Unitario]]*Tabla1[[#This Row],[Cantidad de Insumos]])</f>
        <v/>
      </c>
      <c r="P683" s="510" t="str">
        <f>IF(Tabla1[[#This Row],[Descripción]]="","",_xlfn.XLOOKUP(Tabla1[[#This Row],[Descripción]],Tabla10[Descripción],Tabla10[CODIGO PRESUPUESTARIO],0))</f>
        <v/>
      </c>
      <c r="Q683" s="511"/>
      <c r="R683" s="511" t="str">
        <f>IF(Tabla1[[#This Row],[Insumos]]="","",_xlfn.XLOOKUP(Tabla1[[#This Row],[Insumos]],Tabla10[Insumo],Tabla10[InsumoAbrev],"",0))</f>
        <v/>
      </c>
    </row>
    <row r="684" spans="2:18" x14ac:dyDescent="0.25">
      <c r="B684" s="191" t="str">
        <f>IF('Formulario PPGR3'!$G684="","",CONCATENATE('Formulario PPGR3'!$C684,".",'Formulario PPGR3'!$D684,".",'Formulario PPGR3'!$E684,".",'Formulario PPGR3'!$F684))</f>
        <v/>
      </c>
      <c r="C684" s="191" t="str">
        <f>IF('Formulario PPGR3'!$G684="","",'Formulario PPGR1'!#REF!)</f>
        <v/>
      </c>
      <c r="D684" s="191" t="str">
        <f>IF('Formulario PPGR3'!$G684="","",'Formulario PPGR1'!#REF!)</f>
        <v/>
      </c>
      <c r="E684" s="191" t="str">
        <f>IF('Formulario PPGR3'!$G684="","",'Formulario PPGR1'!#REF!)</f>
        <v/>
      </c>
      <c r="F684" s="191" t="str">
        <f>IF('Formulario PPGR3'!$G684="","",'Formulario PPGR1'!#REF!)</f>
        <v/>
      </c>
      <c r="G684" s="238"/>
      <c r="H684" s="507" t="str" cm="1">
        <f t="array" ref="H684">IF(Tabla1[[#This Row],[Código_Actividad]]="","",_xlfn.XLOOKUP(Tabla1[[#This Row],[Código_Actividad]],CodigoActividad,Tabla2[Actividades Programables Presupuestables],"",0))</f>
        <v/>
      </c>
      <c r="I684" s="508" t="str">
        <f>IFERROR(VLOOKUP('Formulario PPGR3'!$G684,'Formulario PPGR2'!$H$19:$V$286,15,FALSE),"")</f>
        <v/>
      </c>
      <c r="J684" s="516"/>
      <c r="K684" s="512"/>
      <c r="L684" s="509" t="str">
        <f>IF(Tabla1[[#This Row],[Descripción]]="","",_xlfn.XLOOKUP(Tabla1[[#This Row],[Descripción]],Tabla10[Descripción],Tabla10[Unidad de Medida],"",0))</f>
        <v/>
      </c>
      <c r="M684" s="299"/>
      <c r="N684" s="525" t="str">
        <f>IF(Tabla1[[#This Row],[Descripción]]="","",_xlfn.XLOOKUP(Tabla1[[#This Row],[Descripción]],Tabla10[Descripción],Tabla10[Precio Unitario],0))</f>
        <v/>
      </c>
      <c r="O684" s="525" t="str">
        <f>IF(Tabla1[[#This Row],[Cantidad de Insumos]]="","",Tabla1[[#This Row],[Precio Unitario]]*Tabla1[[#This Row],[Cantidad de Insumos]])</f>
        <v/>
      </c>
      <c r="P684" s="510" t="str">
        <f>IF(Tabla1[[#This Row],[Descripción]]="","",_xlfn.XLOOKUP(Tabla1[[#This Row],[Descripción]],Tabla10[Descripción],Tabla10[CODIGO PRESUPUESTARIO],0))</f>
        <v/>
      </c>
      <c r="Q684" s="511"/>
      <c r="R684" s="511" t="str">
        <f>IF(Tabla1[[#This Row],[Insumos]]="","",_xlfn.XLOOKUP(Tabla1[[#This Row],[Insumos]],Tabla10[Insumo],Tabla10[InsumoAbrev],"",0))</f>
        <v/>
      </c>
    </row>
    <row r="685" spans="2:18" x14ac:dyDescent="0.25">
      <c r="B685" s="191" t="str">
        <f>IF('Formulario PPGR3'!$G685="","",CONCATENATE('Formulario PPGR3'!$C685,".",'Formulario PPGR3'!$D685,".",'Formulario PPGR3'!$E685,".",'Formulario PPGR3'!$F685))</f>
        <v/>
      </c>
      <c r="C685" s="191" t="str">
        <f>IF('Formulario PPGR3'!$G685="","",'Formulario PPGR1'!#REF!)</f>
        <v/>
      </c>
      <c r="D685" s="191" t="str">
        <f>IF('Formulario PPGR3'!$G685="","",'Formulario PPGR1'!#REF!)</f>
        <v/>
      </c>
      <c r="E685" s="191" t="str">
        <f>IF('Formulario PPGR3'!$G685="","",'Formulario PPGR1'!#REF!)</f>
        <v/>
      </c>
      <c r="F685" s="191" t="str">
        <f>IF('Formulario PPGR3'!$G685="","",'Formulario PPGR1'!#REF!)</f>
        <v/>
      </c>
      <c r="G685" s="238"/>
      <c r="H685" s="507" t="str" cm="1">
        <f t="array" ref="H685">IF(Tabla1[[#This Row],[Código_Actividad]]="","",_xlfn.XLOOKUP(Tabla1[[#This Row],[Código_Actividad]],CodigoActividad,Tabla2[Actividades Programables Presupuestables],"",0))</f>
        <v/>
      </c>
      <c r="I685" s="508" t="str">
        <f>IFERROR(VLOOKUP('Formulario PPGR3'!$G685,'Formulario PPGR2'!$H$19:$V$286,15,FALSE),"")</f>
        <v/>
      </c>
      <c r="J685" s="517"/>
      <c r="K685" s="512"/>
      <c r="L685" s="509" t="str">
        <f>IF(Tabla1[[#This Row],[Descripción]]="","",_xlfn.XLOOKUP(Tabla1[[#This Row],[Descripción]],Tabla10[Descripción],Tabla10[Unidad de Medida],"",0))</f>
        <v/>
      </c>
      <c r="M685" s="299"/>
      <c r="N685" s="525" t="str">
        <f>IF(Tabla1[[#This Row],[Descripción]]="","",_xlfn.XLOOKUP(Tabla1[[#This Row],[Descripción]],Tabla10[Descripción],Tabla10[Precio Unitario],0))</f>
        <v/>
      </c>
      <c r="O685" s="525" t="str">
        <f>IF(Tabla1[[#This Row],[Cantidad de Insumos]]="","",Tabla1[[#This Row],[Precio Unitario]]*Tabla1[[#This Row],[Cantidad de Insumos]])</f>
        <v/>
      </c>
      <c r="P685" s="510" t="str">
        <f>IF(Tabla1[[#This Row],[Descripción]]="","",_xlfn.XLOOKUP(Tabla1[[#This Row],[Descripción]],Tabla10[Descripción],Tabla10[CODIGO PRESUPUESTARIO],0))</f>
        <v/>
      </c>
      <c r="Q685" s="511"/>
      <c r="R685" s="511" t="str">
        <f>IF(Tabla1[[#This Row],[Insumos]]="","",_xlfn.XLOOKUP(Tabla1[[#This Row],[Insumos]],Tabla10[Insumo],Tabla10[InsumoAbrev],"",0))</f>
        <v/>
      </c>
    </row>
    <row r="686" spans="2:18" x14ac:dyDescent="0.25">
      <c r="B686" s="191" t="str">
        <f>IF('Formulario PPGR3'!$G686="","",CONCATENATE('Formulario PPGR3'!$C686,".",'Formulario PPGR3'!$D686,".",'Formulario PPGR3'!$E686,".",'Formulario PPGR3'!$F686))</f>
        <v/>
      </c>
      <c r="C686" s="191" t="str">
        <f>IF('Formulario PPGR3'!$G686="","",'Formulario PPGR1'!#REF!)</f>
        <v/>
      </c>
      <c r="D686" s="191" t="str">
        <f>IF('Formulario PPGR3'!$G686="","",'Formulario PPGR1'!#REF!)</f>
        <v/>
      </c>
      <c r="E686" s="191" t="str">
        <f>IF('Formulario PPGR3'!$G686="","",'Formulario PPGR1'!#REF!)</f>
        <v/>
      </c>
      <c r="F686" s="191" t="str">
        <f>IF('Formulario PPGR3'!$G686="","",'Formulario PPGR1'!#REF!)</f>
        <v/>
      </c>
      <c r="G686" s="238"/>
      <c r="H686" s="507" t="str" cm="1">
        <f t="array" ref="H686">IF(Tabla1[[#This Row],[Código_Actividad]]="","",_xlfn.XLOOKUP(Tabla1[[#This Row],[Código_Actividad]],CodigoActividad,Tabla2[Actividades Programables Presupuestables],"",0))</f>
        <v/>
      </c>
      <c r="I686" s="508" t="str">
        <f>IFERROR(VLOOKUP('Formulario PPGR3'!$G686,'Formulario PPGR2'!$H$19:$V$286,15,FALSE),"")</f>
        <v/>
      </c>
      <c r="J686" s="517"/>
      <c r="K686" s="512"/>
      <c r="L686" s="509" t="str">
        <f>IF(Tabla1[[#This Row],[Descripción]]="","",_xlfn.XLOOKUP(Tabla1[[#This Row],[Descripción]],Tabla10[Descripción],Tabla10[Unidad de Medida],"",0))</f>
        <v/>
      </c>
      <c r="M686" s="299"/>
      <c r="N686" s="525" t="str">
        <f>IF(Tabla1[[#This Row],[Descripción]]="","",_xlfn.XLOOKUP(Tabla1[[#This Row],[Descripción]],Tabla10[Descripción],Tabla10[Precio Unitario],0))</f>
        <v/>
      </c>
      <c r="O686" s="525" t="str">
        <f>IF(Tabla1[[#This Row],[Cantidad de Insumos]]="","",Tabla1[[#This Row],[Precio Unitario]]*Tabla1[[#This Row],[Cantidad de Insumos]])</f>
        <v/>
      </c>
      <c r="P686" s="510" t="str">
        <f>IF(Tabla1[[#This Row],[Descripción]]="","",_xlfn.XLOOKUP(Tabla1[[#This Row],[Descripción]],Tabla10[Descripción],Tabla10[CODIGO PRESUPUESTARIO],0))</f>
        <v/>
      </c>
      <c r="Q686" s="511"/>
      <c r="R686" s="511" t="str">
        <f>IF(Tabla1[[#This Row],[Insumos]]="","",_xlfn.XLOOKUP(Tabla1[[#This Row],[Insumos]],Tabla10[Insumo],Tabla10[InsumoAbrev],"",0))</f>
        <v/>
      </c>
    </row>
    <row r="687" spans="2:18" x14ac:dyDescent="0.25">
      <c r="B687" s="191" t="str">
        <f>IF('Formulario PPGR3'!$G687="","",CONCATENATE('Formulario PPGR3'!$C687,".",'Formulario PPGR3'!$D687,".",'Formulario PPGR3'!$E687,".",'Formulario PPGR3'!$F687))</f>
        <v/>
      </c>
      <c r="C687" s="191" t="str">
        <f>IF('Formulario PPGR3'!$G687="","",'Formulario PPGR1'!#REF!)</f>
        <v/>
      </c>
      <c r="D687" s="191" t="str">
        <f>IF('Formulario PPGR3'!$G687="","",'Formulario PPGR1'!#REF!)</f>
        <v/>
      </c>
      <c r="E687" s="191" t="str">
        <f>IF('Formulario PPGR3'!$G687="","",'Formulario PPGR1'!#REF!)</f>
        <v/>
      </c>
      <c r="F687" s="191" t="str">
        <f>IF('Formulario PPGR3'!$G687="","",'Formulario PPGR1'!#REF!)</f>
        <v/>
      </c>
      <c r="G687" s="238"/>
      <c r="H687" s="507" t="str" cm="1">
        <f t="array" ref="H687">IF(Tabla1[[#This Row],[Código_Actividad]]="","",_xlfn.XLOOKUP(Tabla1[[#This Row],[Código_Actividad]],CodigoActividad,Tabla2[Actividades Programables Presupuestables],"",0))</f>
        <v/>
      </c>
      <c r="I687" s="508" t="str">
        <f>IFERROR(VLOOKUP('Formulario PPGR3'!$G687,'Formulario PPGR2'!$H$19:$V$286,15,FALSE),"")</f>
        <v/>
      </c>
      <c r="J687" s="517"/>
      <c r="K687" s="512"/>
      <c r="L687" s="509" t="str">
        <f>IF(Tabla1[[#This Row],[Descripción]]="","",_xlfn.XLOOKUP(Tabla1[[#This Row],[Descripción]],Tabla10[Descripción],Tabla10[Unidad de Medida],"",0))</f>
        <v/>
      </c>
      <c r="M687" s="299"/>
      <c r="N687" s="525" t="str">
        <f>IF(Tabla1[[#This Row],[Descripción]]="","",_xlfn.XLOOKUP(Tabla1[[#This Row],[Descripción]],Tabla10[Descripción],Tabla10[Precio Unitario],0))</f>
        <v/>
      </c>
      <c r="O687" s="525" t="str">
        <f>IF(Tabla1[[#This Row],[Cantidad de Insumos]]="","",Tabla1[[#This Row],[Precio Unitario]]*Tabla1[[#This Row],[Cantidad de Insumos]])</f>
        <v/>
      </c>
      <c r="P687" s="510" t="str">
        <f>IF(Tabla1[[#This Row],[Descripción]]="","",_xlfn.XLOOKUP(Tabla1[[#This Row],[Descripción]],Tabla10[Descripción],Tabla10[CODIGO PRESUPUESTARIO],0))</f>
        <v/>
      </c>
      <c r="Q687" s="511"/>
      <c r="R687" s="511" t="str">
        <f>IF(Tabla1[[#This Row],[Insumos]]="","",_xlfn.XLOOKUP(Tabla1[[#This Row],[Insumos]],Tabla10[Insumo],Tabla10[InsumoAbrev],"",0))</f>
        <v/>
      </c>
    </row>
    <row r="688" spans="2:18" x14ac:dyDescent="0.25">
      <c r="B688" s="191" t="str">
        <f>IF('Formulario PPGR3'!$G688="","",CONCATENATE('Formulario PPGR3'!$C688,".",'Formulario PPGR3'!$D688,".",'Formulario PPGR3'!$E688,".",'Formulario PPGR3'!$F688))</f>
        <v/>
      </c>
      <c r="C688" s="191" t="str">
        <f>IF('Formulario PPGR3'!$G688="","",'Formulario PPGR1'!#REF!)</f>
        <v/>
      </c>
      <c r="D688" s="191" t="str">
        <f>IF('Formulario PPGR3'!$G688="","",'Formulario PPGR1'!#REF!)</f>
        <v/>
      </c>
      <c r="E688" s="191" t="str">
        <f>IF('Formulario PPGR3'!$G688="","",'Formulario PPGR1'!#REF!)</f>
        <v/>
      </c>
      <c r="F688" s="191" t="str">
        <f>IF('Formulario PPGR3'!$G688="","",'Formulario PPGR1'!#REF!)</f>
        <v/>
      </c>
      <c r="G688" s="238"/>
      <c r="H688" s="507" t="str" cm="1">
        <f t="array" ref="H688">IF(Tabla1[[#This Row],[Código_Actividad]]="","",_xlfn.XLOOKUP(Tabla1[[#This Row],[Código_Actividad]],CodigoActividad,Tabla2[Actividades Programables Presupuestables],"",0))</f>
        <v/>
      </c>
      <c r="I688" s="508" t="str">
        <f>IFERROR(VLOOKUP('Formulario PPGR3'!$G688,'Formulario PPGR2'!$H$19:$V$286,15,FALSE),"")</f>
        <v/>
      </c>
      <c r="J688" s="517"/>
      <c r="K688" s="512"/>
      <c r="L688" s="509" t="str">
        <f>IF(Tabla1[[#This Row],[Descripción]]="","",_xlfn.XLOOKUP(Tabla1[[#This Row],[Descripción]],Tabla10[Descripción],Tabla10[Unidad de Medida],"",0))</f>
        <v/>
      </c>
      <c r="M688" s="299"/>
      <c r="N688" s="525" t="str">
        <f>IF(Tabla1[[#This Row],[Descripción]]="","",_xlfn.XLOOKUP(Tabla1[[#This Row],[Descripción]],Tabla10[Descripción],Tabla10[Precio Unitario],0))</f>
        <v/>
      </c>
      <c r="O688" s="525" t="str">
        <f>IF(Tabla1[[#This Row],[Cantidad de Insumos]]="","",Tabla1[[#This Row],[Precio Unitario]]*Tabla1[[#This Row],[Cantidad de Insumos]])</f>
        <v/>
      </c>
      <c r="P688" s="510" t="str">
        <f>IF(Tabla1[[#This Row],[Descripción]]="","",_xlfn.XLOOKUP(Tabla1[[#This Row],[Descripción]],Tabla10[Descripción],Tabla10[CODIGO PRESUPUESTARIO],0))</f>
        <v/>
      </c>
      <c r="Q688" s="511"/>
      <c r="R688" s="511" t="str">
        <f>IF(Tabla1[[#This Row],[Insumos]]="","",_xlfn.XLOOKUP(Tabla1[[#This Row],[Insumos]],Tabla10[Insumo],Tabla10[InsumoAbrev],"",0))</f>
        <v/>
      </c>
    </row>
    <row r="689" spans="2:18" x14ac:dyDescent="0.25">
      <c r="B689" s="191" t="str">
        <f>IF('Formulario PPGR3'!$G689="","",CONCATENATE('Formulario PPGR3'!$C689,".",'Formulario PPGR3'!$D689,".",'Formulario PPGR3'!$E689,".",'Formulario PPGR3'!$F689))</f>
        <v/>
      </c>
      <c r="C689" s="191" t="str">
        <f>IF('Formulario PPGR3'!$G689="","",'Formulario PPGR1'!#REF!)</f>
        <v/>
      </c>
      <c r="D689" s="191" t="str">
        <f>IF('Formulario PPGR3'!$G689="","",'Formulario PPGR1'!#REF!)</f>
        <v/>
      </c>
      <c r="E689" s="191" t="str">
        <f>IF('Formulario PPGR3'!$G689="","",'Formulario PPGR1'!#REF!)</f>
        <v/>
      </c>
      <c r="F689" s="191" t="str">
        <f>IF('Formulario PPGR3'!$G689="","",'Formulario PPGR1'!#REF!)</f>
        <v/>
      </c>
      <c r="G689" s="238"/>
      <c r="H689" s="507" t="str" cm="1">
        <f t="array" ref="H689">IF(Tabla1[[#This Row],[Código_Actividad]]="","",_xlfn.XLOOKUP(Tabla1[[#This Row],[Código_Actividad]],CodigoActividad,Tabla2[Actividades Programables Presupuestables],"",0))</f>
        <v/>
      </c>
      <c r="I689" s="508" t="str">
        <f>IFERROR(VLOOKUP('Formulario PPGR3'!$G689,'Formulario PPGR2'!$H$19:$V$286,15,FALSE),"")</f>
        <v/>
      </c>
      <c r="J689" s="516"/>
      <c r="K689" s="512"/>
      <c r="L689" s="509" t="str">
        <f>IF(Tabla1[[#This Row],[Descripción]]="","",_xlfn.XLOOKUP(Tabla1[[#This Row],[Descripción]],Tabla10[Descripción],Tabla10[Unidad de Medida],"",0))</f>
        <v/>
      </c>
      <c r="M689" s="299"/>
      <c r="N689" s="525" t="str">
        <f>IF(Tabla1[[#This Row],[Descripción]]="","",_xlfn.XLOOKUP(Tabla1[[#This Row],[Descripción]],Tabla10[Descripción],Tabla10[Precio Unitario],0))</f>
        <v/>
      </c>
      <c r="O689" s="525" t="str">
        <f>IF(Tabla1[[#This Row],[Cantidad de Insumos]]="","",Tabla1[[#This Row],[Precio Unitario]]*Tabla1[[#This Row],[Cantidad de Insumos]])</f>
        <v/>
      </c>
      <c r="P689" s="510" t="str">
        <f>IF(Tabla1[[#This Row],[Descripción]]="","",_xlfn.XLOOKUP(Tabla1[[#This Row],[Descripción]],Tabla10[Descripción],Tabla10[CODIGO PRESUPUESTARIO],0))</f>
        <v/>
      </c>
      <c r="Q689" s="511"/>
      <c r="R689" s="511" t="str">
        <f>IF(Tabla1[[#This Row],[Insumos]]="","",_xlfn.XLOOKUP(Tabla1[[#This Row],[Insumos]],Tabla10[Insumo],Tabla10[InsumoAbrev],"",0))</f>
        <v/>
      </c>
    </row>
    <row r="690" spans="2:18" x14ac:dyDescent="0.25">
      <c r="B690" s="191" t="str">
        <f>IF('Formulario PPGR3'!$G690="","",CONCATENATE('Formulario PPGR3'!$C690,".",'Formulario PPGR3'!$D690,".",'Formulario PPGR3'!$E690,".",'Formulario PPGR3'!$F690))</f>
        <v/>
      </c>
      <c r="C690" s="191" t="str">
        <f>IF('Formulario PPGR3'!$G690="","",'Formulario PPGR1'!#REF!)</f>
        <v/>
      </c>
      <c r="D690" s="191" t="str">
        <f>IF('Formulario PPGR3'!$G690="","",'Formulario PPGR1'!#REF!)</f>
        <v/>
      </c>
      <c r="E690" s="191" t="str">
        <f>IF('Formulario PPGR3'!$G690="","",'Formulario PPGR1'!#REF!)</f>
        <v/>
      </c>
      <c r="F690" s="191" t="str">
        <f>IF('Formulario PPGR3'!$G690="","",'Formulario PPGR1'!#REF!)</f>
        <v/>
      </c>
      <c r="G690" s="238"/>
      <c r="H690" s="507" t="str" cm="1">
        <f t="array" ref="H690">IF(Tabla1[[#This Row],[Código_Actividad]]="","",_xlfn.XLOOKUP(Tabla1[[#This Row],[Código_Actividad]],CodigoActividad,Tabla2[Actividades Programables Presupuestables],"",0))</f>
        <v/>
      </c>
      <c r="I690" s="508" t="str">
        <f>IFERROR(VLOOKUP('Formulario PPGR3'!$G690,'Formulario PPGR2'!$H$19:$V$286,15,FALSE),"")</f>
        <v/>
      </c>
      <c r="J690" s="516"/>
      <c r="K690" s="512"/>
      <c r="L690" s="509" t="str">
        <f>IF(Tabla1[[#This Row],[Descripción]]="","",_xlfn.XLOOKUP(Tabla1[[#This Row],[Descripción]],Tabla10[Descripción],Tabla10[Unidad de Medida],"",0))</f>
        <v/>
      </c>
      <c r="M690" s="299"/>
      <c r="N690" s="525" t="str">
        <f>IF(Tabla1[[#This Row],[Descripción]]="","",_xlfn.XLOOKUP(Tabla1[[#This Row],[Descripción]],Tabla10[Descripción],Tabla10[Precio Unitario],0))</f>
        <v/>
      </c>
      <c r="O690" s="525" t="str">
        <f>IF(Tabla1[[#This Row],[Cantidad de Insumos]]="","",Tabla1[[#This Row],[Precio Unitario]]*Tabla1[[#This Row],[Cantidad de Insumos]])</f>
        <v/>
      </c>
      <c r="P690" s="510" t="str">
        <f>IF(Tabla1[[#This Row],[Descripción]]="","",_xlfn.XLOOKUP(Tabla1[[#This Row],[Descripción]],Tabla10[Descripción],Tabla10[CODIGO PRESUPUESTARIO],0))</f>
        <v/>
      </c>
      <c r="Q690" s="511"/>
      <c r="R690" s="511" t="str">
        <f>IF(Tabla1[[#This Row],[Insumos]]="","",_xlfn.XLOOKUP(Tabla1[[#This Row],[Insumos]],Tabla10[Insumo],Tabla10[InsumoAbrev],"",0))</f>
        <v/>
      </c>
    </row>
    <row r="691" spans="2:18" x14ac:dyDescent="0.25">
      <c r="B691" s="191" t="str">
        <f>IF('Formulario PPGR3'!$G691="","",CONCATENATE('Formulario PPGR3'!$C691,".",'Formulario PPGR3'!$D691,".",'Formulario PPGR3'!$E691,".",'Formulario PPGR3'!$F691))</f>
        <v/>
      </c>
      <c r="C691" s="191" t="str">
        <f>IF('Formulario PPGR3'!$G691="","",'Formulario PPGR1'!#REF!)</f>
        <v/>
      </c>
      <c r="D691" s="191" t="str">
        <f>IF('Formulario PPGR3'!$G691="","",'Formulario PPGR1'!#REF!)</f>
        <v/>
      </c>
      <c r="E691" s="191" t="str">
        <f>IF('Formulario PPGR3'!$G691="","",'Formulario PPGR1'!#REF!)</f>
        <v/>
      </c>
      <c r="F691" s="191" t="str">
        <f>IF('Formulario PPGR3'!$G691="","",'Formulario PPGR1'!#REF!)</f>
        <v/>
      </c>
      <c r="G691" s="238"/>
      <c r="H691" s="507" t="str" cm="1">
        <f t="array" ref="H691">IF(Tabla1[[#This Row],[Código_Actividad]]="","",_xlfn.XLOOKUP(Tabla1[[#This Row],[Código_Actividad]],CodigoActividad,Tabla2[Actividades Programables Presupuestables],"",0))</f>
        <v/>
      </c>
      <c r="I691" s="508" t="str">
        <f>IFERROR(VLOOKUP('Formulario PPGR3'!$G691,'Formulario PPGR2'!$H$19:$V$286,15,FALSE),"")</f>
        <v/>
      </c>
      <c r="J691" s="516"/>
      <c r="K691" s="512"/>
      <c r="L691" s="509" t="str">
        <f>IF(Tabla1[[#This Row],[Descripción]]="","",_xlfn.XLOOKUP(Tabla1[[#This Row],[Descripción]],Tabla10[Descripción],Tabla10[Unidad de Medida],"",0))</f>
        <v/>
      </c>
      <c r="M691" s="299"/>
      <c r="N691" s="525" t="str">
        <f>IF(Tabla1[[#This Row],[Descripción]]="","",_xlfn.XLOOKUP(Tabla1[[#This Row],[Descripción]],Tabla10[Descripción],Tabla10[Precio Unitario],0))</f>
        <v/>
      </c>
      <c r="O691" s="525" t="str">
        <f>IF(Tabla1[[#This Row],[Cantidad de Insumos]]="","",Tabla1[[#This Row],[Precio Unitario]]*Tabla1[[#This Row],[Cantidad de Insumos]])</f>
        <v/>
      </c>
      <c r="P691" s="510" t="str">
        <f>IF(Tabla1[[#This Row],[Descripción]]="","",_xlfn.XLOOKUP(Tabla1[[#This Row],[Descripción]],Tabla10[Descripción],Tabla10[CODIGO PRESUPUESTARIO],0))</f>
        <v/>
      </c>
      <c r="Q691" s="511"/>
      <c r="R691" s="511" t="str">
        <f>IF(Tabla1[[#This Row],[Insumos]]="","",_xlfn.XLOOKUP(Tabla1[[#This Row],[Insumos]],Tabla10[Insumo],Tabla10[InsumoAbrev],"",0))</f>
        <v/>
      </c>
    </row>
    <row r="692" spans="2:18" x14ac:dyDescent="0.25">
      <c r="B692" s="191" t="str">
        <f>IF('Formulario PPGR3'!$G692="","",CONCATENATE('Formulario PPGR3'!$C692,".",'Formulario PPGR3'!$D692,".",'Formulario PPGR3'!$E692,".",'Formulario PPGR3'!$F692))</f>
        <v/>
      </c>
      <c r="C692" s="191" t="str">
        <f>IF('Formulario PPGR3'!$G692="","",'Formulario PPGR1'!#REF!)</f>
        <v/>
      </c>
      <c r="D692" s="191" t="str">
        <f>IF('Formulario PPGR3'!$G692="","",'Formulario PPGR1'!#REF!)</f>
        <v/>
      </c>
      <c r="E692" s="191" t="str">
        <f>IF('Formulario PPGR3'!$G692="","",'Formulario PPGR1'!#REF!)</f>
        <v/>
      </c>
      <c r="F692" s="191" t="str">
        <f>IF('Formulario PPGR3'!$G692="","",'Formulario PPGR1'!#REF!)</f>
        <v/>
      </c>
      <c r="G692" s="238"/>
      <c r="H692" s="507" t="str" cm="1">
        <f t="array" ref="H692">IF(Tabla1[[#This Row],[Código_Actividad]]="","",_xlfn.XLOOKUP(Tabla1[[#This Row],[Código_Actividad]],CodigoActividad,Tabla2[Actividades Programables Presupuestables],"",0))</f>
        <v/>
      </c>
      <c r="I692" s="508" t="str">
        <f>IFERROR(VLOOKUP('Formulario PPGR3'!$G692,'Formulario PPGR2'!$H$19:$V$286,15,FALSE),"")</f>
        <v/>
      </c>
      <c r="J692" s="516"/>
      <c r="K692" s="512"/>
      <c r="L692" s="509" t="str">
        <f>IF(Tabla1[[#This Row],[Descripción]]="","",_xlfn.XLOOKUP(Tabla1[[#This Row],[Descripción]],Tabla10[Descripción],Tabla10[Unidad de Medida],"",0))</f>
        <v/>
      </c>
      <c r="M692" s="299"/>
      <c r="N692" s="525" t="str">
        <f>IF(Tabla1[[#This Row],[Descripción]]="","",_xlfn.XLOOKUP(Tabla1[[#This Row],[Descripción]],Tabla10[Descripción],Tabla10[Precio Unitario],0))</f>
        <v/>
      </c>
      <c r="O692" s="525" t="str">
        <f>IF(Tabla1[[#This Row],[Cantidad de Insumos]]="","",Tabla1[[#This Row],[Precio Unitario]]*Tabla1[[#This Row],[Cantidad de Insumos]])</f>
        <v/>
      </c>
      <c r="P692" s="510" t="str">
        <f>IF(Tabla1[[#This Row],[Descripción]]="","",_xlfn.XLOOKUP(Tabla1[[#This Row],[Descripción]],Tabla10[Descripción],Tabla10[CODIGO PRESUPUESTARIO],0))</f>
        <v/>
      </c>
      <c r="Q692" s="511"/>
      <c r="R692" s="511" t="str">
        <f>IF(Tabla1[[#This Row],[Insumos]]="","",_xlfn.XLOOKUP(Tabla1[[#This Row],[Insumos]],Tabla10[Insumo],Tabla10[InsumoAbrev],"",0))</f>
        <v/>
      </c>
    </row>
    <row r="693" spans="2:18" x14ac:dyDescent="0.25">
      <c r="B693" s="191" t="str">
        <f>IF('Formulario PPGR3'!$G693="","",CONCATENATE('Formulario PPGR3'!$C693,".",'Formulario PPGR3'!$D693,".",'Formulario PPGR3'!$E693,".",'Formulario PPGR3'!$F693))</f>
        <v/>
      </c>
      <c r="C693" s="191" t="str">
        <f>IF('Formulario PPGR3'!$G693="","",'Formulario PPGR1'!#REF!)</f>
        <v/>
      </c>
      <c r="D693" s="191" t="str">
        <f>IF('Formulario PPGR3'!$G693="","",'Formulario PPGR1'!#REF!)</f>
        <v/>
      </c>
      <c r="E693" s="191" t="str">
        <f>IF('Formulario PPGR3'!$G693="","",'Formulario PPGR1'!#REF!)</f>
        <v/>
      </c>
      <c r="F693" s="191" t="str">
        <f>IF('Formulario PPGR3'!$G693="","",'Formulario PPGR1'!#REF!)</f>
        <v/>
      </c>
      <c r="G693" s="238"/>
      <c r="H693" s="507" t="str" cm="1">
        <f t="array" ref="H693">IF(Tabla1[[#This Row],[Código_Actividad]]="","",_xlfn.XLOOKUP(Tabla1[[#This Row],[Código_Actividad]],CodigoActividad,Tabla2[Actividades Programables Presupuestables],"",0))</f>
        <v/>
      </c>
      <c r="I693" s="508" t="str">
        <f>IFERROR(VLOOKUP('Formulario PPGR3'!$G693,'Formulario PPGR2'!$H$19:$V$286,15,FALSE),"")</f>
        <v/>
      </c>
      <c r="J693" s="516"/>
      <c r="K693" s="512"/>
      <c r="L693" s="509" t="str">
        <f>IF(Tabla1[[#This Row],[Descripción]]="","",_xlfn.XLOOKUP(Tabla1[[#This Row],[Descripción]],Tabla10[Descripción],Tabla10[Unidad de Medida],"",0))</f>
        <v/>
      </c>
      <c r="M693" s="299"/>
      <c r="N693" s="525" t="str">
        <f>IF(Tabla1[[#This Row],[Descripción]]="","",_xlfn.XLOOKUP(Tabla1[[#This Row],[Descripción]],Tabla10[Descripción],Tabla10[Precio Unitario],0))</f>
        <v/>
      </c>
      <c r="O693" s="525" t="str">
        <f>IF(Tabla1[[#This Row],[Cantidad de Insumos]]="","",Tabla1[[#This Row],[Precio Unitario]]*Tabla1[[#This Row],[Cantidad de Insumos]])</f>
        <v/>
      </c>
      <c r="P693" s="510" t="str">
        <f>IF(Tabla1[[#This Row],[Descripción]]="","",_xlfn.XLOOKUP(Tabla1[[#This Row],[Descripción]],Tabla10[Descripción],Tabla10[CODIGO PRESUPUESTARIO],0))</f>
        <v/>
      </c>
      <c r="Q693" s="511"/>
      <c r="R693" s="511" t="str">
        <f>IF(Tabla1[[#This Row],[Insumos]]="","",_xlfn.XLOOKUP(Tabla1[[#This Row],[Insumos]],Tabla10[Insumo],Tabla10[InsumoAbrev],"",0))</f>
        <v/>
      </c>
    </row>
    <row r="694" spans="2:18" x14ac:dyDescent="0.25">
      <c r="B694" s="191" t="str">
        <f>IF('Formulario PPGR3'!$G694="","",CONCATENATE('Formulario PPGR3'!$C694,".",'Formulario PPGR3'!$D694,".",'Formulario PPGR3'!$E694,".",'Formulario PPGR3'!$F694))</f>
        <v/>
      </c>
      <c r="C694" s="191" t="str">
        <f>IF('Formulario PPGR3'!$G694="","",'Formulario PPGR1'!#REF!)</f>
        <v/>
      </c>
      <c r="D694" s="191" t="str">
        <f>IF('Formulario PPGR3'!$G694="","",'Formulario PPGR1'!#REF!)</f>
        <v/>
      </c>
      <c r="E694" s="191" t="str">
        <f>IF('Formulario PPGR3'!$G694="","",'Formulario PPGR1'!#REF!)</f>
        <v/>
      </c>
      <c r="F694" s="191" t="str">
        <f>IF('Formulario PPGR3'!$G694="","",'Formulario PPGR1'!#REF!)</f>
        <v/>
      </c>
      <c r="G694" s="238"/>
      <c r="H694" s="507" t="str" cm="1">
        <f t="array" ref="H694">IF(Tabla1[[#This Row],[Código_Actividad]]="","",_xlfn.XLOOKUP(Tabla1[[#This Row],[Código_Actividad]],CodigoActividad,Tabla2[Actividades Programables Presupuestables],"",0))</f>
        <v/>
      </c>
      <c r="I694" s="508" t="str">
        <f>IFERROR(VLOOKUP('Formulario PPGR3'!$G694,'Formulario PPGR2'!$H$19:$V$286,15,FALSE),"")</f>
        <v/>
      </c>
      <c r="J694" s="516"/>
      <c r="K694" s="512"/>
      <c r="L694" s="509" t="str">
        <f>IF(Tabla1[[#This Row],[Descripción]]="","",_xlfn.XLOOKUP(Tabla1[[#This Row],[Descripción]],Tabla10[Descripción],Tabla10[Unidad de Medida],"",0))</f>
        <v/>
      </c>
      <c r="M694" s="299"/>
      <c r="N694" s="525" t="str">
        <f>IF(Tabla1[[#This Row],[Descripción]]="","",_xlfn.XLOOKUP(Tabla1[[#This Row],[Descripción]],Tabla10[Descripción],Tabla10[Precio Unitario],0))</f>
        <v/>
      </c>
      <c r="O694" s="525" t="str">
        <f>IF(Tabla1[[#This Row],[Cantidad de Insumos]]="","",Tabla1[[#This Row],[Precio Unitario]]*Tabla1[[#This Row],[Cantidad de Insumos]])</f>
        <v/>
      </c>
      <c r="P694" s="510" t="str">
        <f>IF(Tabla1[[#This Row],[Descripción]]="","",_xlfn.XLOOKUP(Tabla1[[#This Row],[Descripción]],Tabla10[Descripción],Tabla10[CODIGO PRESUPUESTARIO],0))</f>
        <v/>
      </c>
      <c r="Q694" s="511"/>
      <c r="R694" s="511" t="str">
        <f>IF(Tabla1[[#This Row],[Insumos]]="","",_xlfn.XLOOKUP(Tabla1[[#This Row],[Insumos]],Tabla10[Insumo],Tabla10[InsumoAbrev],"",0))</f>
        <v/>
      </c>
    </row>
    <row r="695" spans="2:18" x14ac:dyDescent="0.25">
      <c r="B695" s="191" t="str">
        <f>IF('Formulario PPGR3'!$G695="","",CONCATENATE('Formulario PPGR3'!$C695,".",'Formulario PPGR3'!$D695,".",'Formulario PPGR3'!$E695,".",'Formulario PPGR3'!$F695))</f>
        <v/>
      </c>
      <c r="C695" s="191" t="str">
        <f>IF('Formulario PPGR3'!$G695="","",'Formulario PPGR1'!#REF!)</f>
        <v/>
      </c>
      <c r="D695" s="191" t="str">
        <f>IF('Formulario PPGR3'!$G695="","",'Formulario PPGR1'!#REF!)</f>
        <v/>
      </c>
      <c r="E695" s="191" t="str">
        <f>IF('Formulario PPGR3'!$G695="","",'Formulario PPGR1'!#REF!)</f>
        <v/>
      </c>
      <c r="F695" s="191" t="str">
        <f>IF('Formulario PPGR3'!$G695="","",'Formulario PPGR1'!#REF!)</f>
        <v/>
      </c>
      <c r="G695" s="238"/>
      <c r="H695" s="507" t="str" cm="1">
        <f t="array" ref="H695">IF(Tabla1[[#This Row],[Código_Actividad]]="","",_xlfn.XLOOKUP(Tabla1[[#This Row],[Código_Actividad]],CodigoActividad,Tabla2[Actividades Programables Presupuestables],"",0))</f>
        <v/>
      </c>
      <c r="I695" s="508" t="str">
        <f>IFERROR(VLOOKUP('Formulario PPGR3'!$G695,'Formulario PPGR2'!$H$19:$V$286,15,FALSE),"")</f>
        <v/>
      </c>
      <c r="J695" s="517"/>
      <c r="K695" s="512"/>
      <c r="L695" s="509" t="str">
        <f>IF(Tabla1[[#This Row],[Descripción]]="","",_xlfn.XLOOKUP(Tabla1[[#This Row],[Descripción]],Tabla10[Descripción],Tabla10[Unidad de Medida],"",0))</f>
        <v/>
      </c>
      <c r="M695" s="299"/>
      <c r="N695" s="525" t="str">
        <f>IF(Tabla1[[#This Row],[Descripción]]="","",_xlfn.XLOOKUP(Tabla1[[#This Row],[Descripción]],Tabla10[Descripción],Tabla10[Precio Unitario],0))</f>
        <v/>
      </c>
      <c r="O695" s="525" t="str">
        <f>IF(Tabla1[[#This Row],[Cantidad de Insumos]]="","",Tabla1[[#This Row],[Precio Unitario]]*Tabla1[[#This Row],[Cantidad de Insumos]])</f>
        <v/>
      </c>
      <c r="P695" s="510" t="str">
        <f>IF(Tabla1[[#This Row],[Descripción]]="","",_xlfn.XLOOKUP(Tabla1[[#This Row],[Descripción]],Tabla10[Descripción],Tabla10[CODIGO PRESUPUESTARIO],0))</f>
        <v/>
      </c>
      <c r="Q695" s="511"/>
      <c r="R695" s="511" t="str">
        <f>IF(Tabla1[[#This Row],[Insumos]]="","",_xlfn.XLOOKUP(Tabla1[[#This Row],[Insumos]],Tabla10[Insumo],Tabla10[InsumoAbrev],"",0))</f>
        <v/>
      </c>
    </row>
    <row r="696" spans="2:18" x14ac:dyDescent="0.25">
      <c r="B696" s="191" t="str">
        <f>IF('Formulario PPGR3'!$G696="","",CONCATENATE('Formulario PPGR3'!$C696,".",'Formulario PPGR3'!$D696,".",'Formulario PPGR3'!$E696,".",'Formulario PPGR3'!$F696))</f>
        <v/>
      </c>
      <c r="C696" s="191" t="str">
        <f>IF('Formulario PPGR3'!$G696="","",'Formulario PPGR1'!#REF!)</f>
        <v/>
      </c>
      <c r="D696" s="191" t="str">
        <f>IF('Formulario PPGR3'!$G696="","",'Formulario PPGR1'!#REF!)</f>
        <v/>
      </c>
      <c r="E696" s="191" t="str">
        <f>IF('Formulario PPGR3'!$G696="","",'Formulario PPGR1'!#REF!)</f>
        <v/>
      </c>
      <c r="F696" s="191" t="str">
        <f>IF('Formulario PPGR3'!$G696="","",'Formulario PPGR1'!#REF!)</f>
        <v/>
      </c>
      <c r="G696" s="238"/>
      <c r="H696" s="507" t="str" cm="1">
        <f t="array" ref="H696">IF(Tabla1[[#This Row],[Código_Actividad]]="","",_xlfn.XLOOKUP(Tabla1[[#This Row],[Código_Actividad]],CodigoActividad,Tabla2[Actividades Programables Presupuestables],"",0))</f>
        <v/>
      </c>
      <c r="I696" s="508" t="str">
        <f>IFERROR(VLOOKUP('Formulario PPGR3'!$G696,'Formulario PPGR2'!$H$19:$V$286,15,FALSE),"")</f>
        <v/>
      </c>
      <c r="J696" s="516"/>
      <c r="K696" s="512"/>
      <c r="L696" s="509" t="str">
        <f>IF(Tabla1[[#This Row],[Descripción]]="","",_xlfn.XLOOKUP(Tabla1[[#This Row],[Descripción]],Tabla10[Descripción],Tabla10[Unidad de Medida],"",0))</f>
        <v/>
      </c>
      <c r="M696" s="299"/>
      <c r="N696" s="525" t="str">
        <f>IF(Tabla1[[#This Row],[Descripción]]="","",_xlfn.XLOOKUP(Tabla1[[#This Row],[Descripción]],Tabla10[Descripción],Tabla10[Precio Unitario],0))</f>
        <v/>
      </c>
      <c r="O696" s="525" t="str">
        <f>IF(Tabla1[[#This Row],[Cantidad de Insumos]]="","",Tabla1[[#This Row],[Precio Unitario]]*Tabla1[[#This Row],[Cantidad de Insumos]])</f>
        <v/>
      </c>
      <c r="P696" s="510" t="str">
        <f>IF(Tabla1[[#This Row],[Descripción]]="","",_xlfn.XLOOKUP(Tabla1[[#This Row],[Descripción]],Tabla10[Descripción],Tabla10[CODIGO PRESUPUESTARIO],0))</f>
        <v/>
      </c>
      <c r="Q696" s="511"/>
      <c r="R696" s="511" t="str">
        <f>IF(Tabla1[[#This Row],[Insumos]]="","",_xlfn.XLOOKUP(Tabla1[[#This Row],[Insumos]],Tabla10[Insumo],Tabla10[InsumoAbrev],"",0))</f>
        <v/>
      </c>
    </row>
    <row r="697" spans="2:18" x14ac:dyDescent="0.25">
      <c r="B697" s="191" t="str">
        <f>IF('Formulario PPGR3'!$G697="","",CONCATENATE('Formulario PPGR3'!$C697,".",'Formulario PPGR3'!$D697,".",'Formulario PPGR3'!$E697,".",'Formulario PPGR3'!$F697))</f>
        <v/>
      </c>
      <c r="C697" s="191" t="str">
        <f>IF('Formulario PPGR3'!$G697="","",'Formulario PPGR1'!#REF!)</f>
        <v/>
      </c>
      <c r="D697" s="191" t="str">
        <f>IF('Formulario PPGR3'!$G697="","",'Formulario PPGR1'!#REF!)</f>
        <v/>
      </c>
      <c r="E697" s="191" t="str">
        <f>IF('Formulario PPGR3'!$G697="","",'Formulario PPGR1'!#REF!)</f>
        <v/>
      </c>
      <c r="F697" s="191" t="str">
        <f>IF('Formulario PPGR3'!$G697="","",'Formulario PPGR1'!#REF!)</f>
        <v/>
      </c>
      <c r="G697" s="238"/>
      <c r="H697" s="507" t="str" cm="1">
        <f t="array" ref="H697">IF(Tabla1[[#This Row],[Código_Actividad]]="","",_xlfn.XLOOKUP(Tabla1[[#This Row],[Código_Actividad]],CodigoActividad,Tabla2[Actividades Programables Presupuestables],"",0))</f>
        <v/>
      </c>
      <c r="I697" s="508" t="str">
        <f>IFERROR(VLOOKUP('Formulario PPGR3'!$G697,'Formulario PPGR2'!$H$19:$V$286,15,FALSE),"")</f>
        <v/>
      </c>
      <c r="J697" s="516"/>
      <c r="K697" s="512"/>
      <c r="L697" s="509" t="str">
        <f>IF(Tabla1[[#This Row],[Descripción]]="","",_xlfn.XLOOKUP(Tabla1[[#This Row],[Descripción]],Tabla10[Descripción],Tabla10[Unidad de Medida],"",0))</f>
        <v/>
      </c>
      <c r="M697" s="299"/>
      <c r="N697" s="525" t="str">
        <f>IF(Tabla1[[#This Row],[Descripción]]="","",_xlfn.XLOOKUP(Tabla1[[#This Row],[Descripción]],Tabla10[Descripción],Tabla10[Precio Unitario],0))</f>
        <v/>
      </c>
      <c r="O697" s="525" t="str">
        <f>IF(Tabla1[[#This Row],[Cantidad de Insumos]]="","",Tabla1[[#This Row],[Precio Unitario]]*Tabla1[[#This Row],[Cantidad de Insumos]])</f>
        <v/>
      </c>
      <c r="P697" s="510" t="str">
        <f>IF(Tabla1[[#This Row],[Descripción]]="","",_xlfn.XLOOKUP(Tabla1[[#This Row],[Descripción]],Tabla10[Descripción],Tabla10[CODIGO PRESUPUESTARIO],0))</f>
        <v/>
      </c>
      <c r="Q697" s="511"/>
      <c r="R697" s="511" t="str">
        <f>IF(Tabla1[[#This Row],[Insumos]]="","",_xlfn.XLOOKUP(Tabla1[[#This Row],[Insumos]],Tabla10[Insumo],Tabla10[InsumoAbrev],"",0))</f>
        <v/>
      </c>
    </row>
    <row r="698" spans="2:18" x14ac:dyDescent="0.25">
      <c r="B698" s="191" t="str">
        <f>IF('Formulario PPGR3'!$G698="","",CONCATENATE('Formulario PPGR3'!$C698,".",'Formulario PPGR3'!$D698,".",'Formulario PPGR3'!$E698,".",'Formulario PPGR3'!$F698))</f>
        <v/>
      </c>
      <c r="C698" s="191" t="str">
        <f>IF('Formulario PPGR3'!$G698="","",'Formulario PPGR1'!#REF!)</f>
        <v/>
      </c>
      <c r="D698" s="191" t="str">
        <f>IF('Formulario PPGR3'!$G698="","",'Formulario PPGR1'!#REF!)</f>
        <v/>
      </c>
      <c r="E698" s="191" t="str">
        <f>IF('Formulario PPGR3'!$G698="","",'Formulario PPGR1'!#REF!)</f>
        <v/>
      </c>
      <c r="F698" s="191" t="str">
        <f>IF('Formulario PPGR3'!$G698="","",'Formulario PPGR1'!#REF!)</f>
        <v/>
      </c>
      <c r="G698" s="238"/>
      <c r="H698" s="507" t="str" cm="1">
        <f t="array" ref="H698">IF(Tabla1[[#This Row],[Código_Actividad]]="","",_xlfn.XLOOKUP(Tabla1[[#This Row],[Código_Actividad]],CodigoActividad,Tabla2[Actividades Programables Presupuestables],"",0))</f>
        <v/>
      </c>
      <c r="I698" s="508" t="str">
        <f>IFERROR(VLOOKUP('Formulario PPGR3'!$G698,'Formulario PPGR2'!$H$19:$V$286,15,FALSE),"")</f>
        <v/>
      </c>
      <c r="J698" s="516"/>
      <c r="K698" s="512"/>
      <c r="L698" s="509" t="str">
        <f>IF(Tabla1[[#This Row],[Descripción]]="","",_xlfn.XLOOKUP(Tabla1[[#This Row],[Descripción]],Tabla10[Descripción],Tabla10[Unidad de Medida],"",0))</f>
        <v/>
      </c>
      <c r="M698" s="299"/>
      <c r="N698" s="525" t="str">
        <f>IF(Tabla1[[#This Row],[Descripción]]="","",_xlfn.XLOOKUP(Tabla1[[#This Row],[Descripción]],Tabla10[Descripción],Tabla10[Precio Unitario],0))</f>
        <v/>
      </c>
      <c r="O698" s="525" t="str">
        <f>IF(Tabla1[[#This Row],[Cantidad de Insumos]]="","",Tabla1[[#This Row],[Precio Unitario]]*Tabla1[[#This Row],[Cantidad de Insumos]])</f>
        <v/>
      </c>
      <c r="P698" s="510" t="str">
        <f>IF(Tabla1[[#This Row],[Descripción]]="","",_xlfn.XLOOKUP(Tabla1[[#This Row],[Descripción]],Tabla10[Descripción],Tabla10[CODIGO PRESUPUESTARIO],0))</f>
        <v/>
      </c>
      <c r="Q698" s="511"/>
      <c r="R698" s="511" t="str">
        <f>IF(Tabla1[[#This Row],[Insumos]]="","",_xlfn.XLOOKUP(Tabla1[[#This Row],[Insumos]],Tabla10[Insumo],Tabla10[InsumoAbrev],"",0))</f>
        <v/>
      </c>
    </row>
    <row r="699" spans="2:18" x14ac:dyDescent="0.25">
      <c r="B699" s="191" t="str">
        <f>IF('Formulario PPGR3'!$G699="","",CONCATENATE('Formulario PPGR3'!$C699,".",'Formulario PPGR3'!$D699,".",'Formulario PPGR3'!$E699,".",'Formulario PPGR3'!$F699))</f>
        <v/>
      </c>
      <c r="C699" s="191" t="str">
        <f>IF('Formulario PPGR3'!$G699="","",'Formulario PPGR1'!#REF!)</f>
        <v/>
      </c>
      <c r="D699" s="191" t="str">
        <f>IF('Formulario PPGR3'!$G699="","",'Formulario PPGR1'!#REF!)</f>
        <v/>
      </c>
      <c r="E699" s="191" t="str">
        <f>IF('Formulario PPGR3'!$G699="","",'Formulario PPGR1'!#REF!)</f>
        <v/>
      </c>
      <c r="F699" s="191" t="str">
        <f>IF('Formulario PPGR3'!$G699="","",'Formulario PPGR1'!#REF!)</f>
        <v/>
      </c>
      <c r="G699" s="238"/>
      <c r="H699" s="507" t="str" cm="1">
        <f t="array" ref="H699">IF(Tabla1[[#This Row],[Código_Actividad]]="","",_xlfn.XLOOKUP(Tabla1[[#This Row],[Código_Actividad]],CodigoActividad,Tabla2[Actividades Programables Presupuestables],"",0))</f>
        <v/>
      </c>
      <c r="I699" s="508" t="str">
        <f>IFERROR(VLOOKUP('Formulario PPGR3'!$G699,'Formulario PPGR2'!$H$19:$V$286,15,FALSE),"")</f>
        <v/>
      </c>
      <c r="J699" s="516"/>
      <c r="K699" s="512"/>
      <c r="L699" s="509" t="str">
        <f>IF(Tabla1[[#This Row],[Descripción]]="","",_xlfn.XLOOKUP(Tabla1[[#This Row],[Descripción]],Tabla10[Descripción],Tabla10[Unidad de Medida],"",0))</f>
        <v/>
      </c>
      <c r="M699" s="299"/>
      <c r="N699" s="525" t="str">
        <f>IF(Tabla1[[#This Row],[Descripción]]="","",_xlfn.XLOOKUP(Tabla1[[#This Row],[Descripción]],Tabla10[Descripción],Tabla10[Precio Unitario],0))</f>
        <v/>
      </c>
      <c r="O699" s="525" t="str">
        <f>IF(Tabla1[[#This Row],[Cantidad de Insumos]]="","",Tabla1[[#This Row],[Precio Unitario]]*Tabla1[[#This Row],[Cantidad de Insumos]])</f>
        <v/>
      </c>
      <c r="P699" s="510" t="str">
        <f>IF(Tabla1[[#This Row],[Descripción]]="","",_xlfn.XLOOKUP(Tabla1[[#This Row],[Descripción]],Tabla10[Descripción],Tabla10[CODIGO PRESUPUESTARIO],0))</f>
        <v/>
      </c>
      <c r="Q699" s="511"/>
      <c r="R699" s="511" t="str">
        <f>IF(Tabla1[[#This Row],[Insumos]]="","",_xlfn.XLOOKUP(Tabla1[[#This Row],[Insumos]],Tabla10[Insumo],Tabla10[InsumoAbrev],"",0))</f>
        <v/>
      </c>
    </row>
    <row r="700" spans="2:18" x14ac:dyDescent="0.25">
      <c r="B700" s="191" t="str">
        <f>IF('Formulario PPGR3'!$G700="","",CONCATENATE('Formulario PPGR3'!$C700,".",'Formulario PPGR3'!$D700,".",'Formulario PPGR3'!$E700,".",'Formulario PPGR3'!$F700))</f>
        <v/>
      </c>
      <c r="C700" s="191" t="str">
        <f>IF('Formulario PPGR3'!$G700="","",'Formulario PPGR1'!#REF!)</f>
        <v/>
      </c>
      <c r="D700" s="191" t="str">
        <f>IF('Formulario PPGR3'!$G700="","",'Formulario PPGR1'!#REF!)</f>
        <v/>
      </c>
      <c r="E700" s="191" t="str">
        <f>IF('Formulario PPGR3'!$G700="","",'Formulario PPGR1'!#REF!)</f>
        <v/>
      </c>
      <c r="F700" s="191" t="str">
        <f>IF('Formulario PPGR3'!$G700="","",'Formulario PPGR1'!#REF!)</f>
        <v/>
      </c>
      <c r="G700" s="238"/>
      <c r="H700" s="507" t="str" cm="1">
        <f t="array" ref="H700">IF(Tabla1[[#This Row],[Código_Actividad]]="","",_xlfn.XLOOKUP(Tabla1[[#This Row],[Código_Actividad]],CodigoActividad,Tabla2[Actividades Programables Presupuestables],"",0))</f>
        <v/>
      </c>
      <c r="I700" s="508" t="str">
        <f>IFERROR(VLOOKUP('Formulario PPGR3'!$G700,'Formulario PPGR2'!$H$19:$V$286,15,FALSE),"")</f>
        <v/>
      </c>
      <c r="J700" s="516"/>
      <c r="K700" s="512"/>
      <c r="L700" s="509" t="str">
        <f>IF(Tabla1[[#This Row],[Descripción]]="","",_xlfn.XLOOKUP(Tabla1[[#This Row],[Descripción]],Tabla10[Descripción],Tabla10[Unidad de Medida],"",0))</f>
        <v/>
      </c>
      <c r="M700" s="299"/>
      <c r="N700" s="525" t="str">
        <f>IF(Tabla1[[#This Row],[Descripción]]="","",_xlfn.XLOOKUP(Tabla1[[#This Row],[Descripción]],Tabla10[Descripción],Tabla10[Precio Unitario],0))</f>
        <v/>
      </c>
      <c r="O700" s="525" t="str">
        <f>IF(Tabla1[[#This Row],[Cantidad de Insumos]]="","",Tabla1[[#This Row],[Precio Unitario]]*Tabla1[[#This Row],[Cantidad de Insumos]])</f>
        <v/>
      </c>
      <c r="P700" s="510" t="str">
        <f>IF(Tabla1[[#This Row],[Descripción]]="","",_xlfn.XLOOKUP(Tabla1[[#This Row],[Descripción]],Tabla10[Descripción],Tabla10[CODIGO PRESUPUESTARIO],0))</f>
        <v/>
      </c>
      <c r="Q700" s="511"/>
      <c r="R700" s="511" t="str">
        <f>IF(Tabla1[[#This Row],[Insumos]]="","",_xlfn.XLOOKUP(Tabla1[[#This Row],[Insumos]],Tabla10[Insumo],Tabla10[InsumoAbrev],"",0))</f>
        <v/>
      </c>
    </row>
    <row r="701" spans="2:18" x14ac:dyDescent="0.25">
      <c r="B701" s="191" t="str">
        <f>IF('Formulario PPGR3'!$G701="","",CONCATENATE('Formulario PPGR3'!$C701,".",'Formulario PPGR3'!$D701,".",'Formulario PPGR3'!$E701,".",'Formulario PPGR3'!$F701))</f>
        <v/>
      </c>
      <c r="C701" s="191" t="str">
        <f>IF('Formulario PPGR3'!$G701="","",'Formulario PPGR1'!#REF!)</f>
        <v/>
      </c>
      <c r="D701" s="191" t="str">
        <f>IF('Formulario PPGR3'!$G701="","",'Formulario PPGR1'!#REF!)</f>
        <v/>
      </c>
      <c r="E701" s="191" t="str">
        <f>IF('Formulario PPGR3'!$G701="","",'Formulario PPGR1'!#REF!)</f>
        <v/>
      </c>
      <c r="F701" s="191" t="str">
        <f>IF('Formulario PPGR3'!$G701="","",'Formulario PPGR1'!#REF!)</f>
        <v/>
      </c>
      <c r="G701" s="238"/>
      <c r="H701" s="507" t="str" cm="1">
        <f t="array" ref="H701">IF(Tabla1[[#This Row],[Código_Actividad]]="","",_xlfn.XLOOKUP(Tabla1[[#This Row],[Código_Actividad]],CodigoActividad,Tabla2[Actividades Programables Presupuestables],"",0))</f>
        <v/>
      </c>
      <c r="I701" s="508" t="str">
        <f>IFERROR(VLOOKUP('Formulario PPGR3'!$G701,'Formulario PPGR2'!$H$19:$V$286,15,FALSE),"")</f>
        <v/>
      </c>
      <c r="J701" s="517"/>
      <c r="K701" s="512"/>
      <c r="L701" s="509" t="str">
        <f>IF(Tabla1[[#This Row],[Descripción]]="","",_xlfn.XLOOKUP(Tabla1[[#This Row],[Descripción]],Tabla10[Descripción],Tabla10[Unidad de Medida],"",0))</f>
        <v/>
      </c>
      <c r="M701" s="299"/>
      <c r="N701" s="525" t="str">
        <f>IF(Tabla1[[#This Row],[Descripción]]="","",_xlfn.XLOOKUP(Tabla1[[#This Row],[Descripción]],Tabla10[Descripción],Tabla10[Precio Unitario],0))</f>
        <v/>
      </c>
      <c r="O701" s="525" t="str">
        <f>IF(Tabla1[[#This Row],[Cantidad de Insumos]]="","",Tabla1[[#This Row],[Precio Unitario]]*Tabla1[[#This Row],[Cantidad de Insumos]])</f>
        <v/>
      </c>
      <c r="P701" s="510" t="str">
        <f>IF(Tabla1[[#This Row],[Descripción]]="","",_xlfn.XLOOKUP(Tabla1[[#This Row],[Descripción]],Tabla10[Descripción],Tabla10[CODIGO PRESUPUESTARIO],0))</f>
        <v/>
      </c>
      <c r="Q701" s="511"/>
      <c r="R701" s="511" t="str">
        <f>IF(Tabla1[[#This Row],[Insumos]]="","",_xlfn.XLOOKUP(Tabla1[[#This Row],[Insumos]],Tabla10[Insumo],Tabla10[InsumoAbrev],"",0))</f>
        <v/>
      </c>
    </row>
    <row r="702" spans="2:18" x14ac:dyDescent="0.25">
      <c r="B702" s="191" t="str">
        <f>IF('Formulario PPGR3'!$G702="","",CONCATENATE('Formulario PPGR3'!$C702,".",'Formulario PPGR3'!$D702,".",'Formulario PPGR3'!$E702,".",'Formulario PPGR3'!$F702))</f>
        <v/>
      </c>
      <c r="C702" s="191" t="str">
        <f>IF('Formulario PPGR3'!$G702="","",'Formulario PPGR1'!#REF!)</f>
        <v/>
      </c>
      <c r="D702" s="191" t="str">
        <f>IF('Formulario PPGR3'!$G702="","",'Formulario PPGR1'!#REF!)</f>
        <v/>
      </c>
      <c r="E702" s="191" t="str">
        <f>IF('Formulario PPGR3'!$G702="","",'Formulario PPGR1'!#REF!)</f>
        <v/>
      </c>
      <c r="F702" s="191" t="str">
        <f>IF('Formulario PPGR3'!$G702="","",'Formulario PPGR1'!#REF!)</f>
        <v/>
      </c>
      <c r="G702" s="238"/>
      <c r="H702" s="507" t="str" cm="1">
        <f t="array" ref="H702">IF(Tabla1[[#This Row],[Código_Actividad]]="","",_xlfn.XLOOKUP(Tabla1[[#This Row],[Código_Actividad]],CodigoActividad,Tabla2[Actividades Programables Presupuestables],"",0))</f>
        <v/>
      </c>
      <c r="I702" s="508" t="str">
        <f>IFERROR(VLOOKUP('Formulario PPGR3'!$G702,'Formulario PPGR2'!$H$19:$V$286,15,FALSE),"")</f>
        <v/>
      </c>
      <c r="J702" s="516"/>
      <c r="K702" s="512"/>
      <c r="L702" s="509" t="str">
        <f>IF(Tabla1[[#This Row],[Descripción]]="","",_xlfn.XLOOKUP(Tabla1[[#This Row],[Descripción]],Tabla10[Descripción],Tabla10[Unidad de Medida],"",0))</f>
        <v/>
      </c>
      <c r="M702" s="299"/>
      <c r="N702" s="525" t="str">
        <f>IF(Tabla1[[#This Row],[Descripción]]="","",_xlfn.XLOOKUP(Tabla1[[#This Row],[Descripción]],Tabla10[Descripción],Tabla10[Precio Unitario],0))</f>
        <v/>
      </c>
      <c r="O702" s="525" t="str">
        <f>IF(Tabla1[[#This Row],[Cantidad de Insumos]]="","",Tabla1[[#This Row],[Precio Unitario]]*Tabla1[[#This Row],[Cantidad de Insumos]])</f>
        <v/>
      </c>
      <c r="P702" s="510" t="str">
        <f>IF(Tabla1[[#This Row],[Descripción]]="","",_xlfn.XLOOKUP(Tabla1[[#This Row],[Descripción]],Tabla10[Descripción],Tabla10[CODIGO PRESUPUESTARIO],0))</f>
        <v/>
      </c>
      <c r="Q702" s="511"/>
      <c r="R702" s="511" t="str">
        <f>IF(Tabla1[[#This Row],[Insumos]]="","",_xlfn.XLOOKUP(Tabla1[[#This Row],[Insumos]],Tabla10[Insumo],Tabla10[InsumoAbrev],"",0))</f>
        <v/>
      </c>
    </row>
    <row r="703" spans="2:18" x14ac:dyDescent="0.25">
      <c r="B703" s="191" t="str">
        <f>IF('Formulario PPGR3'!$G703="","",CONCATENATE('Formulario PPGR3'!$C703,".",'Formulario PPGR3'!$D703,".",'Formulario PPGR3'!$E703,".",'Formulario PPGR3'!$F703))</f>
        <v/>
      </c>
      <c r="C703" s="191" t="str">
        <f>IF('Formulario PPGR3'!$G703="","",'Formulario PPGR1'!#REF!)</f>
        <v/>
      </c>
      <c r="D703" s="191" t="str">
        <f>IF('Formulario PPGR3'!$G703="","",'Formulario PPGR1'!#REF!)</f>
        <v/>
      </c>
      <c r="E703" s="191" t="str">
        <f>IF('Formulario PPGR3'!$G703="","",'Formulario PPGR1'!#REF!)</f>
        <v/>
      </c>
      <c r="F703" s="191" t="str">
        <f>IF('Formulario PPGR3'!$G703="","",'Formulario PPGR1'!#REF!)</f>
        <v/>
      </c>
      <c r="G703" s="238"/>
      <c r="H703" s="507" t="str" cm="1">
        <f t="array" ref="H703">IF(Tabla1[[#This Row],[Código_Actividad]]="","",_xlfn.XLOOKUP(Tabla1[[#This Row],[Código_Actividad]],CodigoActividad,Tabla2[Actividades Programables Presupuestables],"",0))</f>
        <v/>
      </c>
      <c r="I703" s="508" t="str">
        <f>IFERROR(VLOOKUP('Formulario PPGR3'!$G703,'Formulario PPGR2'!$H$19:$V$286,15,FALSE),"")</f>
        <v/>
      </c>
      <c r="J703" s="516"/>
      <c r="K703" s="512"/>
      <c r="L703" s="509" t="str">
        <f>IF(Tabla1[[#This Row],[Descripción]]="","",_xlfn.XLOOKUP(Tabla1[[#This Row],[Descripción]],Tabla10[Descripción],Tabla10[Unidad de Medida],"",0))</f>
        <v/>
      </c>
      <c r="M703" s="299"/>
      <c r="N703" s="525" t="str">
        <f>IF(Tabla1[[#This Row],[Descripción]]="","",_xlfn.XLOOKUP(Tabla1[[#This Row],[Descripción]],Tabla10[Descripción],Tabla10[Precio Unitario],0))</f>
        <v/>
      </c>
      <c r="O703" s="525" t="str">
        <f>IF(Tabla1[[#This Row],[Cantidad de Insumos]]="","",Tabla1[[#This Row],[Precio Unitario]]*Tabla1[[#This Row],[Cantidad de Insumos]])</f>
        <v/>
      </c>
      <c r="P703" s="510" t="str">
        <f>IF(Tabla1[[#This Row],[Descripción]]="","",_xlfn.XLOOKUP(Tabla1[[#This Row],[Descripción]],Tabla10[Descripción],Tabla10[CODIGO PRESUPUESTARIO],0))</f>
        <v/>
      </c>
      <c r="Q703" s="511"/>
      <c r="R703" s="511" t="str">
        <f>IF(Tabla1[[#This Row],[Insumos]]="","",_xlfn.XLOOKUP(Tabla1[[#This Row],[Insumos]],Tabla10[Insumo],Tabla10[InsumoAbrev],"",0))</f>
        <v/>
      </c>
    </row>
    <row r="704" spans="2:18" x14ac:dyDescent="0.25">
      <c r="B704" s="191" t="str">
        <f>IF('Formulario PPGR3'!$G704="","",CONCATENATE('Formulario PPGR3'!$C704,".",'Formulario PPGR3'!$D704,".",'Formulario PPGR3'!$E704,".",'Formulario PPGR3'!$F704))</f>
        <v/>
      </c>
      <c r="C704" s="191" t="str">
        <f>IF('Formulario PPGR3'!$G704="","",'Formulario PPGR1'!#REF!)</f>
        <v/>
      </c>
      <c r="D704" s="191" t="str">
        <f>IF('Formulario PPGR3'!$G704="","",'Formulario PPGR1'!#REF!)</f>
        <v/>
      </c>
      <c r="E704" s="191" t="str">
        <f>IF('Formulario PPGR3'!$G704="","",'Formulario PPGR1'!#REF!)</f>
        <v/>
      </c>
      <c r="F704" s="191" t="str">
        <f>IF('Formulario PPGR3'!$G704="","",'Formulario PPGR1'!#REF!)</f>
        <v/>
      </c>
      <c r="G704" s="238"/>
      <c r="H704" s="507" t="str" cm="1">
        <f t="array" ref="H704">IF(Tabla1[[#This Row],[Código_Actividad]]="","",_xlfn.XLOOKUP(Tabla1[[#This Row],[Código_Actividad]],CodigoActividad,Tabla2[Actividades Programables Presupuestables],"",0))</f>
        <v/>
      </c>
      <c r="I704" s="508" t="str">
        <f>IFERROR(VLOOKUP('Formulario PPGR3'!$G704,'Formulario PPGR2'!$H$19:$V$286,15,FALSE),"")</f>
        <v/>
      </c>
      <c r="J704" s="517"/>
      <c r="K704" s="512"/>
      <c r="L704" s="509" t="str">
        <f>IF(Tabla1[[#This Row],[Descripción]]="","",_xlfn.XLOOKUP(Tabla1[[#This Row],[Descripción]],Tabla10[Descripción],Tabla10[Unidad de Medida],"",0))</f>
        <v/>
      </c>
      <c r="M704" s="299"/>
      <c r="N704" s="525" t="str">
        <f>IF(Tabla1[[#This Row],[Descripción]]="","",_xlfn.XLOOKUP(Tabla1[[#This Row],[Descripción]],Tabla10[Descripción],Tabla10[Precio Unitario],0))</f>
        <v/>
      </c>
      <c r="O704" s="525" t="str">
        <f>IF(Tabla1[[#This Row],[Cantidad de Insumos]]="","",Tabla1[[#This Row],[Precio Unitario]]*Tabla1[[#This Row],[Cantidad de Insumos]])</f>
        <v/>
      </c>
      <c r="P704" s="510" t="str">
        <f>IF(Tabla1[[#This Row],[Descripción]]="","",_xlfn.XLOOKUP(Tabla1[[#This Row],[Descripción]],Tabla10[Descripción],Tabla10[CODIGO PRESUPUESTARIO],0))</f>
        <v/>
      </c>
      <c r="Q704" s="511"/>
      <c r="R704" s="511" t="str">
        <f>IF(Tabla1[[#This Row],[Insumos]]="","",_xlfn.XLOOKUP(Tabla1[[#This Row],[Insumos]],Tabla10[Insumo],Tabla10[InsumoAbrev],"",0))</f>
        <v/>
      </c>
    </row>
    <row r="705" spans="2:18" x14ac:dyDescent="0.25">
      <c r="B705" s="191" t="str">
        <f>IF('Formulario PPGR3'!$G705="","",CONCATENATE('Formulario PPGR3'!$C705,".",'Formulario PPGR3'!$D705,".",'Formulario PPGR3'!$E705,".",'Formulario PPGR3'!$F705))</f>
        <v/>
      </c>
      <c r="C705" s="191" t="str">
        <f>IF('Formulario PPGR3'!$G705="","",'Formulario PPGR1'!#REF!)</f>
        <v/>
      </c>
      <c r="D705" s="191" t="str">
        <f>IF('Formulario PPGR3'!$G705="","",'Formulario PPGR1'!#REF!)</f>
        <v/>
      </c>
      <c r="E705" s="191" t="str">
        <f>IF('Formulario PPGR3'!$G705="","",'Formulario PPGR1'!#REF!)</f>
        <v/>
      </c>
      <c r="F705" s="191" t="str">
        <f>IF('Formulario PPGR3'!$G705="","",'Formulario PPGR1'!#REF!)</f>
        <v/>
      </c>
      <c r="G705" s="238"/>
      <c r="H705" s="507" t="str" cm="1">
        <f t="array" ref="H705">IF(Tabla1[[#This Row],[Código_Actividad]]="","",_xlfn.XLOOKUP(Tabla1[[#This Row],[Código_Actividad]],CodigoActividad,Tabla2[Actividades Programables Presupuestables],"",0))</f>
        <v/>
      </c>
      <c r="I705" s="508" t="str">
        <f>IFERROR(VLOOKUP('Formulario PPGR3'!$G705,'Formulario PPGR2'!$H$19:$V$286,15,FALSE),"")</f>
        <v/>
      </c>
      <c r="J705" s="517"/>
      <c r="K705" s="512"/>
      <c r="L705" s="509" t="str">
        <f>IF(Tabla1[[#This Row],[Descripción]]="","",_xlfn.XLOOKUP(Tabla1[[#This Row],[Descripción]],Tabla10[Descripción],Tabla10[Unidad de Medida],"",0))</f>
        <v/>
      </c>
      <c r="M705" s="299"/>
      <c r="N705" s="525" t="str">
        <f>IF(Tabla1[[#This Row],[Descripción]]="","",_xlfn.XLOOKUP(Tabla1[[#This Row],[Descripción]],Tabla10[Descripción],Tabla10[Precio Unitario],0))</f>
        <v/>
      </c>
      <c r="O705" s="525" t="str">
        <f>IF(Tabla1[[#This Row],[Cantidad de Insumos]]="","",Tabla1[[#This Row],[Precio Unitario]]*Tabla1[[#This Row],[Cantidad de Insumos]])</f>
        <v/>
      </c>
      <c r="P705" s="510" t="str">
        <f>IF(Tabla1[[#This Row],[Descripción]]="","",_xlfn.XLOOKUP(Tabla1[[#This Row],[Descripción]],Tabla10[Descripción],Tabla10[CODIGO PRESUPUESTARIO],0))</f>
        <v/>
      </c>
      <c r="Q705" s="511"/>
      <c r="R705" s="511" t="str">
        <f>IF(Tabla1[[#This Row],[Insumos]]="","",_xlfn.XLOOKUP(Tabla1[[#This Row],[Insumos]],Tabla10[Insumo],Tabla10[InsumoAbrev],"",0))</f>
        <v/>
      </c>
    </row>
    <row r="706" spans="2:18" s="265" customFormat="1" x14ac:dyDescent="0.25">
      <c r="B706" s="191" t="str">
        <f>IF('Formulario PPGR3'!$G706="","",CONCATENATE('Formulario PPGR3'!$C706,".",'Formulario PPGR3'!$D706,".",'Formulario PPGR3'!$E706,".",'Formulario PPGR3'!$F706))</f>
        <v/>
      </c>
      <c r="C706" s="191" t="str">
        <f>IF('Formulario PPGR3'!$G706="","",'Formulario PPGR1'!#REF!)</f>
        <v/>
      </c>
      <c r="D706" s="191" t="str">
        <f>IF('Formulario PPGR3'!$G706="","",'Formulario PPGR1'!#REF!)</f>
        <v/>
      </c>
      <c r="E706" s="191" t="str">
        <f>IF('Formulario PPGR3'!$G706="","",'Formulario PPGR1'!#REF!)</f>
        <v/>
      </c>
      <c r="F706" s="191" t="str">
        <f>IF('Formulario PPGR3'!$G706="","",'Formulario PPGR1'!#REF!)</f>
        <v/>
      </c>
      <c r="G706" s="238"/>
      <c r="H706" s="507" t="str" cm="1">
        <f t="array" ref="H706">IF(Tabla1[[#This Row],[Código_Actividad]]="","",_xlfn.XLOOKUP(Tabla1[[#This Row],[Código_Actividad]],CodigoActividad,Tabla2[Actividades Programables Presupuestables],"",0))</f>
        <v/>
      </c>
      <c r="I706" s="508" t="str">
        <f>IFERROR(VLOOKUP('Formulario PPGR3'!$G706,'Formulario PPGR2'!$H$19:$V$286,15,FALSE),"")</f>
        <v/>
      </c>
      <c r="J706" s="516"/>
      <c r="K706" s="512"/>
      <c r="L706" s="509" t="str">
        <f>IF(Tabla1[[#This Row],[Descripción]]="","",_xlfn.XLOOKUP(Tabla1[[#This Row],[Descripción]],Tabla10[Descripción],Tabla10[Unidad de Medida],"",0))</f>
        <v/>
      </c>
      <c r="M706" s="299"/>
      <c r="N706" s="525" t="str">
        <f>IF(Tabla1[[#This Row],[Descripción]]="","",_xlfn.XLOOKUP(Tabla1[[#This Row],[Descripción]],Tabla10[Descripción],Tabla10[Precio Unitario],0))</f>
        <v/>
      </c>
      <c r="O706" s="525" t="str">
        <f>IF(Tabla1[[#This Row],[Cantidad de Insumos]]="","",Tabla1[[#This Row],[Precio Unitario]]*Tabla1[[#This Row],[Cantidad de Insumos]])</f>
        <v/>
      </c>
      <c r="P706" s="510" t="str">
        <f>IF(Tabla1[[#This Row],[Descripción]]="","",_xlfn.XLOOKUP(Tabla1[[#This Row],[Descripción]],Tabla10[Descripción],Tabla10[CODIGO PRESUPUESTARIO],0))</f>
        <v/>
      </c>
      <c r="Q706" s="511"/>
      <c r="R706" s="511" t="str">
        <f>IF(Tabla1[[#This Row],[Insumos]]="","",_xlfn.XLOOKUP(Tabla1[[#This Row],[Insumos]],Tabla10[Insumo],Tabla10[InsumoAbrev],"",0))</f>
        <v/>
      </c>
    </row>
    <row r="707" spans="2:18" s="265" customFormat="1" x14ac:dyDescent="0.25">
      <c r="B707" s="191" t="str">
        <f>IF('Formulario PPGR3'!$G707="","",CONCATENATE('Formulario PPGR3'!$C707,".",'Formulario PPGR3'!$D707,".",'Formulario PPGR3'!$E707,".",'Formulario PPGR3'!$F707))</f>
        <v/>
      </c>
      <c r="C707" s="191" t="str">
        <f>IF('Formulario PPGR3'!$G707="","",'Formulario PPGR1'!#REF!)</f>
        <v/>
      </c>
      <c r="D707" s="191" t="str">
        <f>IF('Formulario PPGR3'!$G707="","",'Formulario PPGR1'!#REF!)</f>
        <v/>
      </c>
      <c r="E707" s="191" t="str">
        <f>IF('Formulario PPGR3'!$G707="","",'Formulario PPGR1'!#REF!)</f>
        <v/>
      </c>
      <c r="F707" s="191" t="str">
        <f>IF('Formulario PPGR3'!$G707="","",'Formulario PPGR1'!#REF!)</f>
        <v/>
      </c>
      <c r="G707" s="238"/>
      <c r="H707" s="507" t="str" cm="1">
        <f t="array" ref="H707">IF(Tabla1[[#This Row],[Código_Actividad]]="","",_xlfn.XLOOKUP(Tabla1[[#This Row],[Código_Actividad]],CodigoActividad,Tabla2[Actividades Programables Presupuestables],"",0))</f>
        <v/>
      </c>
      <c r="I707" s="508" t="str">
        <f>IFERROR(VLOOKUP('Formulario PPGR3'!$G707,'Formulario PPGR2'!$H$19:$V$286,15,FALSE),"")</f>
        <v/>
      </c>
      <c r="J707" s="516"/>
      <c r="K707" s="512"/>
      <c r="L707" s="509" t="str">
        <f>IF(Tabla1[[#This Row],[Descripción]]="","",_xlfn.XLOOKUP(Tabla1[[#This Row],[Descripción]],Tabla10[Descripción],Tabla10[Unidad de Medida],"",0))</f>
        <v/>
      </c>
      <c r="M707" s="299"/>
      <c r="N707" s="525" t="str">
        <f>IF(Tabla1[[#This Row],[Descripción]]="","",_xlfn.XLOOKUP(Tabla1[[#This Row],[Descripción]],Tabla10[Descripción],Tabla10[Precio Unitario],0))</f>
        <v/>
      </c>
      <c r="O707" s="525" t="str">
        <f>IF(Tabla1[[#This Row],[Cantidad de Insumos]]="","",Tabla1[[#This Row],[Precio Unitario]]*Tabla1[[#This Row],[Cantidad de Insumos]])</f>
        <v/>
      </c>
      <c r="P707" s="510" t="str">
        <f>IF(Tabla1[[#This Row],[Descripción]]="","",_xlfn.XLOOKUP(Tabla1[[#This Row],[Descripción]],Tabla10[Descripción],Tabla10[CODIGO PRESUPUESTARIO],0))</f>
        <v/>
      </c>
      <c r="Q707" s="511"/>
      <c r="R707" s="511" t="str">
        <f>IF(Tabla1[[#This Row],[Insumos]]="","",_xlfn.XLOOKUP(Tabla1[[#This Row],[Insumos]],Tabla10[Insumo],Tabla10[InsumoAbrev],"",0))</f>
        <v/>
      </c>
    </row>
    <row r="708" spans="2:18" s="265" customFormat="1" x14ac:dyDescent="0.25">
      <c r="B708" s="191" t="str">
        <f>IF('Formulario PPGR3'!$G708="","",CONCATENATE('Formulario PPGR3'!$C708,".",'Formulario PPGR3'!$D708,".",'Formulario PPGR3'!$E708,".",'Formulario PPGR3'!$F708))</f>
        <v/>
      </c>
      <c r="C708" s="191" t="str">
        <f>IF('Formulario PPGR3'!$G708="","",'Formulario PPGR1'!#REF!)</f>
        <v/>
      </c>
      <c r="D708" s="191" t="str">
        <f>IF('Formulario PPGR3'!$G708="","",'Formulario PPGR1'!#REF!)</f>
        <v/>
      </c>
      <c r="E708" s="191" t="str">
        <f>IF('Formulario PPGR3'!$G708="","",'Formulario PPGR1'!#REF!)</f>
        <v/>
      </c>
      <c r="F708" s="191" t="str">
        <f>IF('Formulario PPGR3'!$G708="","",'Formulario PPGR1'!#REF!)</f>
        <v/>
      </c>
      <c r="G708" s="238"/>
      <c r="H708" s="507" t="str" cm="1">
        <f t="array" ref="H708">IF(Tabla1[[#This Row],[Código_Actividad]]="","",_xlfn.XLOOKUP(Tabla1[[#This Row],[Código_Actividad]],CodigoActividad,Tabla2[Actividades Programables Presupuestables],"",0))</f>
        <v/>
      </c>
      <c r="I708" s="508" t="str">
        <f>IFERROR(VLOOKUP('Formulario PPGR3'!$G708,'Formulario PPGR2'!$H$19:$V$286,15,FALSE),"")</f>
        <v/>
      </c>
      <c r="J708" s="517"/>
      <c r="K708" s="512"/>
      <c r="L708" s="509" t="str">
        <f>IF(Tabla1[[#This Row],[Descripción]]="","",_xlfn.XLOOKUP(Tabla1[[#This Row],[Descripción]],Tabla10[Descripción],Tabla10[Unidad de Medida],"",0))</f>
        <v/>
      </c>
      <c r="M708" s="299"/>
      <c r="N708" s="525" t="str">
        <f>IF(Tabla1[[#This Row],[Descripción]]="","",_xlfn.XLOOKUP(Tabla1[[#This Row],[Descripción]],Tabla10[Descripción],Tabla10[Precio Unitario],0))</f>
        <v/>
      </c>
      <c r="O708" s="525" t="str">
        <f>IF(Tabla1[[#This Row],[Cantidad de Insumos]]="","",Tabla1[[#This Row],[Precio Unitario]]*Tabla1[[#This Row],[Cantidad de Insumos]])</f>
        <v/>
      </c>
      <c r="P708" s="510" t="str">
        <f>IF(Tabla1[[#This Row],[Descripción]]="","",_xlfn.XLOOKUP(Tabla1[[#This Row],[Descripción]],Tabla10[Descripción],Tabla10[CODIGO PRESUPUESTARIO],0))</f>
        <v/>
      </c>
      <c r="Q708" s="511"/>
      <c r="R708" s="511" t="str">
        <f>IF(Tabla1[[#This Row],[Insumos]]="","",_xlfn.XLOOKUP(Tabla1[[#This Row],[Insumos]],Tabla10[Insumo],Tabla10[InsumoAbrev],"",0))</f>
        <v/>
      </c>
    </row>
    <row r="709" spans="2:18" s="265" customFormat="1" x14ac:dyDescent="0.25">
      <c r="B709" s="191" t="str">
        <f>IF('Formulario PPGR3'!$G709="","",CONCATENATE('Formulario PPGR3'!$C709,".",'Formulario PPGR3'!$D709,".",'Formulario PPGR3'!$E709,".",'Formulario PPGR3'!$F709))</f>
        <v/>
      </c>
      <c r="C709" s="191" t="str">
        <f>IF('Formulario PPGR3'!$G709="","",'Formulario PPGR1'!#REF!)</f>
        <v/>
      </c>
      <c r="D709" s="191" t="str">
        <f>IF('Formulario PPGR3'!$G709="","",'Formulario PPGR1'!#REF!)</f>
        <v/>
      </c>
      <c r="E709" s="191" t="str">
        <f>IF('Formulario PPGR3'!$G709="","",'Formulario PPGR1'!#REF!)</f>
        <v/>
      </c>
      <c r="F709" s="191" t="str">
        <f>IF('Formulario PPGR3'!$G709="","",'Formulario PPGR1'!#REF!)</f>
        <v/>
      </c>
      <c r="G709" s="238"/>
      <c r="H709" s="507" t="str" cm="1">
        <f t="array" ref="H709">IF(Tabla1[[#This Row],[Código_Actividad]]="","",_xlfn.XLOOKUP(Tabla1[[#This Row],[Código_Actividad]],CodigoActividad,Tabla2[Actividades Programables Presupuestables],"",0))</f>
        <v/>
      </c>
      <c r="I709" s="508" t="str">
        <f>IFERROR(VLOOKUP('Formulario PPGR3'!$G709,'Formulario PPGR2'!$H$19:$V$286,15,FALSE),"")</f>
        <v/>
      </c>
      <c r="J709" s="516"/>
      <c r="K709" s="512"/>
      <c r="L709" s="509" t="str">
        <f>IF(Tabla1[[#This Row],[Descripción]]="","",_xlfn.XLOOKUP(Tabla1[[#This Row],[Descripción]],Tabla10[Descripción],Tabla10[Unidad de Medida],"",0))</f>
        <v/>
      </c>
      <c r="M709" s="299"/>
      <c r="N709" s="525" t="str">
        <f>IF(Tabla1[[#This Row],[Descripción]]="","",_xlfn.XLOOKUP(Tabla1[[#This Row],[Descripción]],Tabla10[Descripción],Tabla10[Precio Unitario],0))</f>
        <v/>
      </c>
      <c r="O709" s="525" t="str">
        <f>IF(Tabla1[[#This Row],[Cantidad de Insumos]]="","",Tabla1[[#This Row],[Precio Unitario]]*Tabla1[[#This Row],[Cantidad de Insumos]])</f>
        <v/>
      </c>
      <c r="P709" s="510" t="str">
        <f>IF(Tabla1[[#This Row],[Descripción]]="","",_xlfn.XLOOKUP(Tabla1[[#This Row],[Descripción]],Tabla10[Descripción],Tabla10[CODIGO PRESUPUESTARIO],0))</f>
        <v/>
      </c>
      <c r="Q709" s="511"/>
      <c r="R709" s="511" t="str">
        <f>IF(Tabla1[[#This Row],[Insumos]]="","",_xlfn.XLOOKUP(Tabla1[[#This Row],[Insumos]],Tabla10[Insumo],Tabla10[InsumoAbrev],"",0))</f>
        <v/>
      </c>
    </row>
    <row r="710" spans="2:18" s="265" customFormat="1" x14ac:dyDescent="0.25">
      <c r="B710" s="191" t="str">
        <f>IF('Formulario PPGR3'!$G710="","",CONCATENATE('Formulario PPGR3'!$C710,".",'Formulario PPGR3'!$D710,".",'Formulario PPGR3'!$E710,".",'Formulario PPGR3'!$F710))</f>
        <v/>
      </c>
      <c r="C710" s="191" t="str">
        <f>IF('Formulario PPGR3'!$G710="","",'Formulario PPGR1'!#REF!)</f>
        <v/>
      </c>
      <c r="D710" s="191" t="str">
        <f>IF('Formulario PPGR3'!$G710="","",'Formulario PPGR1'!#REF!)</f>
        <v/>
      </c>
      <c r="E710" s="191" t="str">
        <f>IF('Formulario PPGR3'!$G710="","",'Formulario PPGR1'!#REF!)</f>
        <v/>
      </c>
      <c r="F710" s="191" t="str">
        <f>IF('Formulario PPGR3'!$G710="","",'Formulario PPGR1'!#REF!)</f>
        <v/>
      </c>
      <c r="G710" s="238"/>
      <c r="H710" s="507" t="str" cm="1">
        <f t="array" ref="H710">IF(Tabla1[[#This Row],[Código_Actividad]]="","",_xlfn.XLOOKUP(Tabla1[[#This Row],[Código_Actividad]],CodigoActividad,Tabla2[Actividades Programables Presupuestables],"",0))</f>
        <v/>
      </c>
      <c r="I710" s="508" t="str">
        <f>IFERROR(VLOOKUP('Formulario PPGR3'!$G710,'Formulario PPGR2'!$H$19:$V$286,15,FALSE),"")</f>
        <v/>
      </c>
      <c r="J710" s="516"/>
      <c r="K710" s="512"/>
      <c r="L710" s="509" t="str">
        <f>IF(Tabla1[[#This Row],[Descripción]]="","",_xlfn.XLOOKUP(Tabla1[[#This Row],[Descripción]],Tabla10[Descripción],Tabla10[Unidad de Medida],"",0))</f>
        <v/>
      </c>
      <c r="M710" s="299"/>
      <c r="N710" s="525" t="str">
        <f>IF(Tabla1[[#This Row],[Descripción]]="","",_xlfn.XLOOKUP(Tabla1[[#This Row],[Descripción]],Tabla10[Descripción],Tabla10[Precio Unitario],0))</f>
        <v/>
      </c>
      <c r="O710" s="525" t="str">
        <f>IF(Tabla1[[#This Row],[Cantidad de Insumos]]="","",Tabla1[[#This Row],[Precio Unitario]]*Tabla1[[#This Row],[Cantidad de Insumos]])</f>
        <v/>
      </c>
      <c r="P710" s="510" t="str">
        <f>IF(Tabla1[[#This Row],[Descripción]]="","",_xlfn.XLOOKUP(Tabla1[[#This Row],[Descripción]],Tabla10[Descripción],Tabla10[CODIGO PRESUPUESTARIO],0))</f>
        <v/>
      </c>
      <c r="Q710" s="511"/>
      <c r="R710" s="511" t="str">
        <f>IF(Tabla1[[#This Row],[Insumos]]="","",_xlfn.XLOOKUP(Tabla1[[#This Row],[Insumos]],Tabla10[Insumo],Tabla10[InsumoAbrev],"",0))</f>
        <v/>
      </c>
    </row>
    <row r="711" spans="2:18" s="265" customFormat="1" x14ac:dyDescent="0.25">
      <c r="B711" s="191" t="str">
        <f>IF('Formulario PPGR3'!$G711="","",CONCATENATE('Formulario PPGR3'!$C711,".",'Formulario PPGR3'!$D711,".",'Formulario PPGR3'!$E711,".",'Formulario PPGR3'!$F711))</f>
        <v/>
      </c>
      <c r="C711" s="191" t="str">
        <f>IF('Formulario PPGR3'!$G711="","",'Formulario PPGR1'!#REF!)</f>
        <v/>
      </c>
      <c r="D711" s="191" t="str">
        <f>IF('Formulario PPGR3'!$G711="","",'Formulario PPGR1'!#REF!)</f>
        <v/>
      </c>
      <c r="E711" s="191" t="str">
        <f>IF('Formulario PPGR3'!$G711="","",'Formulario PPGR1'!#REF!)</f>
        <v/>
      </c>
      <c r="F711" s="191" t="str">
        <f>IF('Formulario PPGR3'!$G711="","",'Formulario PPGR1'!#REF!)</f>
        <v/>
      </c>
      <c r="G711" s="238"/>
      <c r="H711" s="507" t="str" cm="1">
        <f t="array" ref="H711">IF(Tabla1[[#This Row],[Código_Actividad]]="","",_xlfn.XLOOKUP(Tabla1[[#This Row],[Código_Actividad]],CodigoActividad,Tabla2[Actividades Programables Presupuestables],"",0))</f>
        <v/>
      </c>
      <c r="I711" s="508" t="str">
        <f>IFERROR(VLOOKUP('Formulario PPGR3'!$G711,'Formulario PPGR2'!$H$19:$V$286,15,FALSE),"")</f>
        <v/>
      </c>
      <c r="J711" s="516"/>
      <c r="K711" s="512"/>
      <c r="L711" s="509" t="str">
        <f>IF(Tabla1[[#This Row],[Descripción]]="","",_xlfn.XLOOKUP(Tabla1[[#This Row],[Descripción]],Tabla10[Descripción],Tabla10[Unidad de Medida],"",0))</f>
        <v/>
      </c>
      <c r="M711" s="299"/>
      <c r="N711" s="525" t="str">
        <f>IF(Tabla1[[#This Row],[Descripción]]="","",_xlfn.XLOOKUP(Tabla1[[#This Row],[Descripción]],Tabla10[Descripción],Tabla10[Precio Unitario],0))</f>
        <v/>
      </c>
      <c r="O711" s="525" t="str">
        <f>IF(Tabla1[[#This Row],[Cantidad de Insumos]]="","",Tabla1[[#This Row],[Precio Unitario]]*Tabla1[[#This Row],[Cantidad de Insumos]])</f>
        <v/>
      </c>
      <c r="P711" s="510" t="str">
        <f>IF(Tabla1[[#This Row],[Descripción]]="","",_xlfn.XLOOKUP(Tabla1[[#This Row],[Descripción]],Tabla10[Descripción],Tabla10[CODIGO PRESUPUESTARIO],0))</f>
        <v/>
      </c>
      <c r="Q711" s="511"/>
      <c r="R711" s="511" t="str">
        <f>IF(Tabla1[[#This Row],[Insumos]]="","",_xlfn.XLOOKUP(Tabla1[[#This Row],[Insumos]],Tabla10[Insumo],Tabla10[InsumoAbrev],"",0))</f>
        <v/>
      </c>
    </row>
    <row r="712" spans="2:18" s="265" customFormat="1" x14ac:dyDescent="0.25">
      <c r="B712" s="191" t="str">
        <f>IF('Formulario PPGR3'!$G712="","",CONCATENATE('Formulario PPGR3'!$C712,".",'Formulario PPGR3'!$D712,".",'Formulario PPGR3'!$E712,".",'Formulario PPGR3'!$F712))</f>
        <v/>
      </c>
      <c r="C712" s="191" t="str">
        <f>IF('Formulario PPGR3'!$G712="","",'Formulario PPGR1'!#REF!)</f>
        <v/>
      </c>
      <c r="D712" s="191" t="str">
        <f>IF('Formulario PPGR3'!$G712="","",'Formulario PPGR1'!#REF!)</f>
        <v/>
      </c>
      <c r="E712" s="191" t="str">
        <f>IF('Formulario PPGR3'!$G712="","",'Formulario PPGR1'!#REF!)</f>
        <v/>
      </c>
      <c r="F712" s="191" t="str">
        <f>IF('Formulario PPGR3'!$G712="","",'Formulario PPGR1'!#REF!)</f>
        <v/>
      </c>
      <c r="G712" s="238"/>
      <c r="H712" s="507" t="str" cm="1">
        <f t="array" ref="H712">IF(Tabla1[[#This Row],[Código_Actividad]]="","",_xlfn.XLOOKUP(Tabla1[[#This Row],[Código_Actividad]],CodigoActividad,Tabla2[Actividades Programables Presupuestables],"",0))</f>
        <v/>
      </c>
      <c r="I712" s="508" t="str">
        <f>IFERROR(VLOOKUP('Formulario PPGR3'!$G712,'Formulario PPGR2'!$H$19:$V$286,15,FALSE),"")</f>
        <v/>
      </c>
      <c r="J712" s="516"/>
      <c r="K712" s="512"/>
      <c r="L712" s="509" t="str">
        <f>IF(Tabla1[[#This Row],[Descripción]]="","",_xlfn.XLOOKUP(Tabla1[[#This Row],[Descripción]],Tabla10[Descripción],Tabla10[Unidad de Medida],"",0))</f>
        <v/>
      </c>
      <c r="M712" s="299"/>
      <c r="N712" s="525" t="str">
        <f>IF(Tabla1[[#This Row],[Descripción]]="","",_xlfn.XLOOKUP(Tabla1[[#This Row],[Descripción]],Tabla10[Descripción],Tabla10[Precio Unitario],0))</f>
        <v/>
      </c>
      <c r="O712" s="525" t="str">
        <f>IF(Tabla1[[#This Row],[Cantidad de Insumos]]="","",Tabla1[[#This Row],[Precio Unitario]]*Tabla1[[#This Row],[Cantidad de Insumos]])</f>
        <v/>
      </c>
      <c r="P712" s="510" t="str">
        <f>IF(Tabla1[[#This Row],[Descripción]]="","",_xlfn.XLOOKUP(Tabla1[[#This Row],[Descripción]],Tabla10[Descripción],Tabla10[CODIGO PRESUPUESTARIO],0))</f>
        <v/>
      </c>
      <c r="Q712" s="511"/>
      <c r="R712" s="511" t="str">
        <f>IF(Tabla1[[#This Row],[Insumos]]="","",_xlfn.XLOOKUP(Tabla1[[#This Row],[Insumos]],Tabla10[Insumo],Tabla10[InsumoAbrev],"",0))</f>
        <v/>
      </c>
    </row>
    <row r="713" spans="2:18" s="265" customFormat="1" x14ac:dyDescent="0.25">
      <c r="B713" s="191" t="str">
        <f>IF('Formulario PPGR3'!$G713="","",CONCATENATE('Formulario PPGR3'!$C713,".",'Formulario PPGR3'!$D713,".",'Formulario PPGR3'!$E713,".",'Formulario PPGR3'!$F713))</f>
        <v/>
      </c>
      <c r="C713" s="191" t="str">
        <f>IF('Formulario PPGR3'!$G713="","",'Formulario PPGR1'!#REF!)</f>
        <v/>
      </c>
      <c r="D713" s="191" t="str">
        <f>IF('Formulario PPGR3'!$G713="","",'Formulario PPGR1'!#REF!)</f>
        <v/>
      </c>
      <c r="E713" s="191" t="str">
        <f>IF('Formulario PPGR3'!$G713="","",'Formulario PPGR1'!#REF!)</f>
        <v/>
      </c>
      <c r="F713" s="191" t="str">
        <f>IF('Formulario PPGR3'!$G713="","",'Formulario PPGR1'!#REF!)</f>
        <v/>
      </c>
      <c r="G713" s="238"/>
      <c r="H713" s="507" t="str" cm="1">
        <f t="array" ref="H713">IF(Tabla1[[#This Row],[Código_Actividad]]="","",_xlfn.XLOOKUP(Tabla1[[#This Row],[Código_Actividad]],CodigoActividad,Tabla2[Actividades Programables Presupuestables],"",0))</f>
        <v/>
      </c>
      <c r="I713" s="508" t="str">
        <f>IFERROR(VLOOKUP('Formulario PPGR3'!$G713,'Formulario PPGR2'!$H$19:$V$286,15,FALSE),"")</f>
        <v/>
      </c>
      <c r="J713" s="516"/>
      <c r="K713" s="512"/>
      <c r="L713" s="509" t="str">
        <f>IF(Tabla1[[#This Row],[Descripción]]="","",_xlfn.XLOOKUP(Tabla1[[#This Row],[Descripción]],Tabla10[Descripción],Tabla10[Unidad de Medida],"",0))</f>
        <v/>
      </c>
      <c r="M713" s="299"/>
      <c r="N713" s="525" t="str">
        <f>IF(Tabla1[[#This Row],[Descripción]]="","",_xlfn.XLOOKUP(Tabla1[[#This Row],[Descripción]],Tabla10[Descripción],Tabla10[Precio Unitario],0))</f>
        <v/>
      </c>
      <c r="O713" s="525" t="str">
        <f>IF(Tabla1[[#This Row],[Cantidad de Insumos]]="","",Tabla1[[#This Row],[Precio Unitario]]*Tabla1[[#This Row],[Cantidad de Insumos]])</f>
        <v/>
      </c>
      <c r="P713" s="510" t="str">
        <f>IF(Tabla1[[#This Row],[Descripción]]="","",_xlfn.XLOOKUP(Tabla1[[#This Row],[Descripción]],Tabla10[Descripción],Tabla10[CODIGO PRESUPUESTARIO],0))</f>
        <v/>
      </c>
      <c r="Q713" s="511"/>
      <c r="R713" s="511" t="str">
        <f>IF(Tabla1[[#This Row],[Insumos]]="","",_xlfn.XLOOKUP(Tabla1[[#This Row],[Insumos]],Tabla10[Insumo],Tabla10[InsumoAbrev],"",0))</f>
        <v/>
      </c>
    </row>
    <row r="714" spans="2:18" s="265" customFormat="1" x14ac:dyDescent="0.25">
      <c r="B714" s="191" t="str">
        <f>IF('Formulario PPGR3'!$G714="","",CONCATENATE('Formulario PPGR3'!$C714,".",'Formulario PPGR3'!$D714,".",'Formulario PPGR3'!$E714,".",'Formulario PPGR3'!$F714))</f>
        <v/>
      </c>
      <c r="C714" s="191" t="str">
        <f>IF('Formulario PPGR3'!$G714="","",'Formulario PPGR1'!#REF!)</f>
        <v/>
      </c>
      <c r="D714" s="191" t="str">
        <f>IF('Formulario PPGR3'!$G714="","",'Formulario PPGR1'!#REF!)</f>
        <v/>
      </c>
      <c r="E714" s="191" t="str">
        <f>IF('Formulario PPGR3'!$G714="","",'Formulario PPGR1'!#REF!)</f>
        <v/>
      </c>
      <c r="F714" s="191" t="str">
        <f>IF('Formulario PPGR3'!$G714="","",'Formulario PPGR1'!#REF!)</f>
        <v/>
      </c>
      <c r="G714" s="238"/>
      <c r="H714" s="507" t="str" cm="1">
        <f t="array" ref="H714">IF(Tabla1[[#This Row],[Código_Actividad]]="","",_xlfn.XLOOKUP(Tabla1[[#This Row],[Código_Actividad]],CodigoActividad,Tabla2[Actividades Programables Presupuestables],"",0))</f>
        <v/>
      </c>
      <c r="I714" s="508" t="str">
        <f>IFERROR(VLOOKUP('Formulario PPGR3'!$G714,'Formulario PPGR2'!$H$19:$V$286,15,FALSE),"")</f>
        <v/>
      </c>
      <c r="J714" s="516"/>
      <c r="K714" s="512"/>
      <c r="L714" s="509" t="str">
        <f>IF(Tabla1[[#This Row],[Descripción]]="","",_xlfn.XLOOKUP(Tabla1[[#This Row],[Descripción]],Tabla10[Descripción],Tabla10[Unidad de Medida],"",0))</f>
        <v/>
      </c>
      <c r="M714" s="299"/>
      <c r="N714" s="525" t="str">
        <f>IF(Tabla1[[#This Row],[Descripción]]="","",_xlfn.XLOOKUP(Tabla1[[#This Row],[Descripción]],Tabla10[Descripción],Tabla10[Precio Unitario],0))</f>
        <v/>
      </c>
      <c r="O714" s="525" t="str">
        <f>IF(Tabla1[[#This Row],[Cantidad de Insumos]]="","",Tabla1[[#This Row],[Precio Unitario]]*Tabla1[[#This Row],[Cantidad de Insumos]])</f>
        <v/>
      </c>
      <c r="P714" s="510" t="str">
        <f>IF(Tabla1[[#This Row],[Descripción]]="","",_xlfn.XLOOKUP(Tabla1[[#This Row],[Descripción]],Tabla10[Descripción],Tabla10[CODIGO PRESUPUESTARIO],0))</f>
        <v/>
      </c>
      <c r="Q714" s="511"/>
      <c r="R714" s="511" t="str">
        <f>IF(Tabla1[[#This Row],[Insumos]]="","",_xlfn.XLOOKUP(Tabla1[[#This Row],[Insumos]],Tabla10[Insumo],Tabla10[InsumoAbrev],"",0))</f>
        <v/>
      </c>
    </row>
    <row r="715" spans="2:18" s="265" customFormat="1" x14ac:dyDescent="0.25">
      <c r="B715" s="191" t="str">
        <f>IF('Formulario PPGR3'!$G715="","",CONCATENATE('Formulario PPGR3'!$C715,".",'Formulario PPGR3'!$D715,".",'Formulario PPGR3'!$E715,".",'Formulario PPGR3'!$F715))</f>
        <v/>
      </c>
      <c r="C715" s="191" t="str">
        <f>IF('Formulario PPGR3'!$G715="","",'Formulario PPGR1'!#REF!)</f>
        <v/>
      </c>
      <c r="D715" s="191" t="str">
        <f>IF('Formulario PPGR3'!$G715="","",'Formulario PPGR1'!#REF!)</f>
        <v/>
      </c>
      <c r="E715" s="191" t="str">
        <f>IF('Formulario PPGR3'!$G715="","",'Formulario PPGR1'!#REF!)</f>
        <v/>
      </c>
      <c r="F715" s="191" t="str">
        <f>IF('Formulario PPGR3'!$G715="","",'Formulario PPGR1'!#REF!)</f>
        <v/>
      </c>
      <c r="G715" s="238"/>
      <c r="H715" s="507" t="str" cm="1">
        <f t="array" ref="H715">IF(Tabla1[[#This Row],[Código_Actividad]]="","",_xlfn.XLOOKUP(Tabla1[[#This Row],[Código_Actividad]],CodigoActividad,Tabla2[Actividades Programables Presupuestables],"",0))</f>
        <v/>
      </c>
      <c r="I715" s="508" t="str">
        <f>IFERROR(VLOOKUP('Formulario PPGR3'!$G715,'Formulario PPGR2'!$H$19:$V$286,15,FALSE),"")</f>
        <v/>
      </c>
      <c r="J715" s="517"/>
      <c r="K715" s="512"/>
      <c r="L715" s="509" t="str">
        <f>IF(Tabla1[[#This Row],[Descripción]]="","",_xlfn.XLOOKUP(Tabla1[[#This Row],[Descripción]],Tabla10[Descripción],Tabla10[Unidad de Medida],"",0))</f>
        <v/>
      </c>
      <c r="M715" s="299"/>
      <c r="N715" s="525" t="str">
        <f>IF(Tabla1[[#This Row],[Descripción]]="","",_xlfn.XLOOKUP(Tabla1[[#This Row],[Descripción]],Tabla10[Descripción],Tabla10[Precio Unitario],0))</f>
        <v/>
      </c>
      <c r="O715" s="525" t="str">
        <f>IF(Tabla1[[#This Row],[Cantidad de Insumos]]="","",Tabla1[[#This Row],[Precio Unitario]]*Tabla1[[#This Row],[Cantidad de Insumos]])</f>
        <v/>
      </c>
      <c r="P715" s="510" t="str">
        <f>IF(Tabla1[[#This Row],[Descripción]]="","",_xlfn.XLOOKUP(Tabla1[[#This Row],[Descripción]],Tabla10[Descripción],Tabla10[CODIGO PRESUPUESTARIO],0))</f>
        <v/>
      </c>
      <c r="Q715" s="511"/>
      <c r="R715" s="511" t="str">
        <f>IF(Tabla1[[#This Row],[Insumos]]="","",_xlfn.XLOOKUP(Tabla1[[#This Row],[Insumos]],Tabla10[Insumo],Tabla10[InsumoAbrev],"",0))</f>
        <v/>
      </c>
    </row>
    <row r="716" spans="2:18" s="265" customFormat="1" x14ac:dyDescent="0.25">
      <c r="B716" s="191" t="str">
        <f>IF('Formulario PPGR3'!$G716="","",CONCATENATE('Formulario PPGR3'!$C716,".",'Formulario PPGR3'!$D716,".",'Formulario PPGR3'!$E716,".",'Formulario PPGR3'!$F716))</f>
        <v/>
      </c>
      <c r="C716" s="191" t="str">
        <f>IF('Formulario PPGR3'!$G716="","",'Formulario PPGR1'!#REF!)</f>
        <v/>
      </c>
      <c r="D716" s="191" t="str">
        <f>IF('Formulario PPGR3'!$G716="","",'Formulario PPGR1'!#REF!)</f>
        <v/>
      </c>
      <c r="E716" s="191" t="str">
        <f>IF('Formulario PPGR3'!$G716="","",'Formulario PPGR1'!#REF!)</f>
        <v/>
      </c>
      <c r="F716" s="191" t="str">
        <f>IF('Formulario PPGR3'!$G716="","",'Formulario PPGR1'!#REF!)</f>
        <v/>
      </c>
      <c r="G716" s="238"/>
      <c r="H716" s="507" t="str" cm="1">
        <f t="array" ref="H716">IF(Tabla1[[#This Row],[Código_Actividad]]="","",_xlfn.XLOOKUP(Tabla1[[#This Row],[Código_Actividad]],CodigoActividad,Tabla2[Actividades Programables Presupuestables],"",0))</f>
        <v/>
      </c>
      <c r="I716" s="508" t="str">
        <f>IFERROR(VLOOKUP('Formulario PPGR3'!$G716,'Formulario PPGR2'!$H$19:$V$286,15,FALSE),"")</f>
        <v/>
      </c>
      <c r="J716" s="517"/>
      <c r="K716" s="512"/>
      <c r="L716" s="509" t="str">
        <f>IF(Tabla1[[#This Row],[Descripción]]="","",_xlfn.XLOOKUP(Tabla1[[#This Row],[Descripción]],Tabla10[Descripción],Tabla10[Unidad de Medida],"",0))</f>
        <v/>
      </c>
      <c r="M716" s="299"/>
      <c r="N716" s="525" t="str">
        <f>IF(Tabla1[[#This Row],[Descripción]]="","",_xlfn.XLOOKUP(Tabla1[[#This Row],[Descripción]],Tabla10[Descripción],Tabla10[Precio Unitario],0))</f>
        <v/>
      </c>
      <c r="O716" s="525" t="str">
        <f>IF(Tabla1[[#This Row],[Cantidad de Insumos]]="","",Tabla1[[#This Row],[Precio Unitario]]*Tabla1[[#This Row],[Cantidad de Insumos]])</f>
        <v/>
      </c>
      <c r="P716" s="510" t="str">
        <f>IF(Tabla1[[#This Row],[Descripción]]="","",_xlfn.XLOOKUP(Tabla1[[#This Row],[Descripción]],Tabla10[Descripción],Tabla10[CODIGO PRESUPUESTARIO],0))</f>
        <v/>
      </c>
      <c r="Q716" s="511"/>
      <c r="R716" s="511" t="str">
        <f>IF(Tabla1[[#This Row],[Insumos]]="","",_xlfn.XLOOKUP(Tabla1[[#This Row],[Insumos]],Tabla10[Insumo],Tabla10[InsumoAbrev],"",0))</f>
        <v/>
      </c>
    </row>
    <row r="717" spans="2:18" s="265" customFormat="1" x14ac:dyDescent="0.25">
      <c r="B717" s="191" t="str">
        <f>IF('Formulario PPGR3'!$G717="","",CONCATENATE('Formulario PPGR3'!$C717,".",'Formulario PPGR3'!$D717,".",'Formulario PPGR3'!$E717,".",'Formulario PPGR3'!$F717))</f>
        <v/>
      </c>
      <c r="C717" s="191" t="str">
        <f>IF('Formulario PPGR3'!$G717="","",'Formulario PPGR1'!#REF!)</f>
        <v/>
      </c>
      <c r="D717" s="191" t="str">
        <f>IF('Formulario PPGR3'!$G717="","",'Formulario PPGR1'!#REF!)</f>
        <v/>
      </c>
      <c r="E717" s="191" t="str">
        <f>IF('Formulario PPGR3'!$G717="","",'Formulario PPGR1'!#REF!)</f>
        <v/>
      </c>
      <c r="F717" s="191" t="str">
        <f>IF('Formulario PPGR3'!$G717="","",'Formulario PPGR1'!#REF!)</f>
        <v/>
      </c>
      <c r="G717" s="238"/>
      <c r="H717" s="507" t="str" cm="1">
        <f t="array" ref="H717">IF(Tabla1[[#This Row],[Código_Actividad]]="","",_xlfn.XLOOKUP(Tabla1[[#This Row],[Código_Actividad]],CodigoActividad,Tabla2[Actividades Programables Presupuestables],"",0))</f>
        <v/>
      </c>
      <c r="I717" s="508" t="str">
        <f>IFERROR(VLOOKUP('Formulario PPGR3'!$G717,'Formulario PPGR2'!$H$19:$V$286,15,FALSE),"")</f>
        <v/>
      </c>
      <c r="J717" s="517"/>
      <c r="K717" s="512"/>
      <c r="L717" s="509" t="str">
        <f>IF(Tabla1[[#This Row],[Descripción]]="","",_xlfn.XLOOKUP(Tabla1[[#This Row],[Descripción]],Tabla10[Descripción],Tabla10[Unidad de Medida],"",0))</f>
        <v/>
      </c>
      <c r="M717" s="299"/>
      <c r="N717" s="525" t="str">
        <f>IF(Tabla1[[#This Row],[Descripción]]="","",_xlfn.XLOOKUP(Tabla1[[#This Row],[Descripción]],Tabla10[Descripción],Tabla10[Precio Unitario],0))</f>
        <v/>
      </c>
      <c r="O717" s="525" t="str">
        <f>IF(Tabla1[[#This Row],[Cantidad de Insumos]]="","",Tabla1[[#This Row],[Precio Unitario]]*Tabla1[[#This Row],[Cantidad de Insumos]])</f>
        <v/>
      </c>
      <c r="P717" s="510" t="str">
        <f>IF(Tabla1[[#This Row],[Descripción]]="","",_xlfn.XLOOKUP(Tabla1[[#This Row],[Descripción]],Tabla10[Descripción],Tabla10[CODIGO PRESUPUESTARIO],0))</f>
        <v/>
      </c>
      <c r="Q717" s="511"/>
      <c r="R717" s="511" t="str">
        <f>IF(Tabla1[[#This Row],[Insumos]]="","",_xlfn.XLOOKUP(Tabla1[[#This Row],[Insumos]],Tabla10[Insumo],Tabla10[InsumoAbrev],"",0))</f>
        <v/>
      </c>
    </row>
    <row r="718" spans="2:18" s="265" customFormat="1" x14ac:dyDescent="0.25">
      <c r="B718" s="191" t="str">
        <f>IF('Formulario PPGR3'!$G718="","",CONCATENATE('Formulario PPGR3'!$C718,".",'Formulario PPGR3'!$D718,".",'Formulario PPGR3'!$E718,".",'Formulario PPGR3'!$F718))</f>
        <v/>
      </c>
      <c r="C718" s="191" t="str">
        <f>IF('Formulario PPGR3'!$G718="","",'Formulario PPGR1'!#REF!)</f>
        <v/>
      </c>
      <c r="D718" s="191" t="str">
        <f>IF('Formulario PPGR3'!$G718="","",'Formulario PPGR1'!#REF!)</f>
        <v/>
      </c>
      <c r="E718" s="191" t="str">
        <f>IF('Formulario PPGR3'!$G718="","",'Formulario PPGR1'!#REF!)</f>
        <v/>
      </c>
      <c r="F718" s="191" t="str">
        <f>IF('Formulario PPGR3'!$G718="","",'Formulario PPGR1'!#REF!)</f>
        <v/>
      </c>
      <c r="G718" s="238"/>
      <c r="H718" s="507" t="str" cm="1">
        <f t="array" ref="H718">IF(Tabla1[[#This Row],[Código_Actividad]]="","",_xlfn.XLOOKUP(Tabla1[[#This Row],[Código_Actividad]],CodigoActividad,Tabla2[Actividades Programables Presupuestables],"",0))</f>
        <v/>
      </c>
      <c r="I718" s="508" t="str">
        <f>IFERROR(VLOOKUP('Formulario PPGR3'!$G718,'Formulario PPGR2'!$H$19:$V$286,15,FALSE),"")</f>
        <v/>
      </c>
      <c r="J718" s="517"/>
      <c r="K718" s="512"/>
      <c r="L718" s="509" t="str">
        <f>IF(Tabla1[[#This Row],[Descripción]]="","",_xlfn.XLOOKUP(Tabla1[[#This Row],[Descripción]],Tabla10[Descripción],Tabla10[Unidad de Medida],"",0))</f>
        <v/>
      </c>
      <c r="M718" s="299"/>
      <c r="N718" s="525" t="str">
        <f>IF(Tabla1[[#This Row],[Descripción]]="","",_xlfn.XLOOKUP(Tabla1[[#This Row],[Descripción]],Tabla10[Descripción],Tabla10[Precio Unitario],0))</f>
        <v/>
      </c>
      <c r="O718" s="525" t="str">
        <f>IF(Tabla1[[#This Row],[Cantidad de Insumos]]="","",Tabla1[[#This Row],[Precio Unitario]]*Tabla1[[#This Row],[Cantidad de Insumos]])</f>
        <v/>
      </c>
      <c r="P718" s="510" t="str">
        <f>IF(Tabla1[[#This Row],[Descripción]]="","",_xlfn.XLOOKUP(Tabla1[[#This Row],[Descripción]],Tabla10[Descripción],Tabla10[CODIGO PRESUPUESTARIO],0))</f>
        <v/>
      </c>
      <c r="Q718" s="511"/>
      <c r="R718" s="511" t="str">
        <f>IF(Tabla1[[#This Row],[Insumos]]="","",_xlfn.XLOOKUP(Tabla1[[#This Row],[Insumos]],Tabla10[Insumo],Tabla10[InsumoAbrev],"",0))</f>
        <v/>
      </c>
    </row>
    <row r="719" spans="2:18" s="265" customFormat="1" x14ac:dyDescent="0.25">
      <c r="B719" s="191" t="str">
        <f>IF('Formulario PPGR3'!$G719="","",CONCATENATE('Formulario PPGR3'!$C719,".",'Formulario PPGR3'!$D719,".",'Formulario PPGR3'!$E719,".",'Formulario PPGR3'!$F719))</f>
        <v/>
      </c>
      <c r="C719" s="191" t="str">
        <f>IF('Formulario PPGR3'!$G719="","",'Formulario PPGR1'!#REF!)</f>
        <v/>
      </c>
      <c r="D719" s="191" t="str">
        <f>IF('Formulario PPGR3'!$G719="","",'Formulario PPGR1'!#REF!)</f>
        <v/>
      </c>
      <c r="E719" s="191" t="str">
        <f>IF('Formulario PPGR3'!$G719="","",'Formulario PPGR1'!#REF!)</f>
        <v/>
      </c>
      <c r="F719" s="191" t="str">
        <f>IF('Formulario PPGR3'!$G719="","",'Formulario PPGR1'!#REF!)</f>
        <v/>
      </c>
      <c r="G719" s="238"/>
      <c r="H719" s="507" t="str" cm="1">
        <f t="array" ref="H719">IF(Tabla1[[#This Row],[Código_Actividad]]="","",_xlfn.XLOOKUP(Tabla1[[#This Row],[Código_Actividad]],CodigoActividad,Tabla2[Actividades Programables Presupuestables],"",0))</f>
        <v/>
      </c>
      <c r="I719" s="508" t="str">
        <f>IFERROR(VLOOKUP('Formulario PPGR3'!$G719,'Formulario PPGR2'!$H$19:$V$286,15,FALSE),"")</f>
        <v/>
      </c>
      <c r="J719" s="517"/>
      <c r="K719" s="512"/>
      <c r="L719" s="509" t="str">
        <f>IF(Tabla1[[#This Row],[Descripción]]="","",_xlfn.XLOOKUP(Tabla1[[#This Row],[Descripción]],Tabla10[Descripción],Tabla10[Unidad de Medida],"",0))</f>
        <v/>
      </c>
      <c r="M719" s="299"/>
      <c r="N719" s="525" t="str">
        <f>IF(Tabla1[[#This Row],[Descripción]]="","",_xlfn.XLOOKUP(Tabla1[[#This Row],[Descripción]],Tabla10[Descripción],Tabla10[Precio Unitario],0))</f>
        <v/>
      </c>
      <c r="O719" s="525" t="str">
        <f>IF(Tabla1[[#This Row],[Cantidad de Insumos]]="","",Tabla1[[#This Row],[Precio Unitario]]*Tabla1[[#This Row],[Cantidad de Insumos]])</f>
        <v/>
      </c>
      <c r="P719" s="510" t="str">
        <f>IF(Tabla1[[#This Row],[Descripción]]="","",_xlfn.XLOOKUP(Tabla1[[#This Row],[Descripción]],Tabla10[Descripción],Tabla10[CODIGO PRESUPUESTARIO],0))</f>
        <v/>
      </c>
      <c r="Q719" s="511"/>
      <c r="R719" s="511" t="str">
        <f>IF(Tabla1[[#This Row],[Insumos]]="","",_xlfn.XLOOKUP(Tabla1[[#This Row],[Insumos]],Tabla10[Insumo],Tabla10[InsumoAbrev],"",0))</f>
        <v/>
      </c>
    </row>
    <row r="720" spans="2:18" s="265" customFormat="1" x14ac:dyDescent="0.25">
      <c r="B720" s="191" t="str">
        <f>IF('Formulario PPGR3'!$G720="","",CONCATENATE('Formulario PPGR3'!$C720,".",'Formulario PPGR3'!$D720,".",'Formulario PPGR3'!$E720,".",'Formulario PPGR3'!$F720))</f>
        <v/>
      </c>
      <c r="C720" s="191" t="str">
        <f>IF('Formulario PPGR3'!$G720="","",'Formulario PPGR1'!#REF!)</f>
        <v/>
      </c>
      <c r="D720" s="191" t="str">
        <f>IF('Formulario PPGR3'!$G720="","",'Formulario PPGR1'!#REF!)</f>
        <v/>
      </c>
      <c r="E720" s="191" t="str">
        <f>IF('Formulario PPGR3'!$G720="","",'Formulario PPGR1'!#REF!)</f>
        <v/>
      </c>
      <c r="F720" s="191" t="str">
        <f>IF('Formulario PPGR3'!$G720="","",'Formulario PPGR1'!#REF!)</f>
        <v/>
      </c>
      <c r="G720" s="238"/>
      <c r="H720" s="507" t="str" cm="1">
        <f t="array" ref="H720">IF(Tabla1[[#This Row],[Código_Actividad]]="","",_xlfn.XLOOKUP(Tabla1[[#This Row],[Código_Actividad]],CodigoActividad,Tabla2[Actividades Programables Presupuestables],"",0))</f>
        <v/>
      </c>
      <c r="I720" s="508" t="str">
        <f>IFERROR(VLOOKUP('Formulario PPGR3'!$G720,'Formulario PPGR2'!$H$19:$V$286,15,FALSE),"")</f>
        <v/>
      </c>
      <c r="J720" s="517"/>
      <c r="K720" s="512"/>
      <c r="L720" s="509" t="str">
        <f>IF(Tabla1[[#This Row],[Descripción]]="","",_xlfn.XLOOKUP(Tabla1[[#This Row],[Descripción]],Tabla10[Descripción],Tabla10[Unidad de Medida],"",0))</f>
        <v/>
      </c>
      <c r="M720" s="299"/>
      <c r="N720" s="525" t="str">
        <f>IF(Tabla1[[#This Row],[Descripción]]="","",_xlfn.XLOOKUP(Tabla1[[#This Row],[Descripción]],Tabla10[Descripción],Tabla10[Precio Unitario],0))</f>
        <v/>
      </c>
      <c r="O720" s="525" t="str">
        <f>IF(Tabla1[[#This Row],[Cantidad de Insumos]]="","",Tabla1[[#This Row],[Precio Unitario]]*Tabla1[[#This Row],[Cantidad de Insumos]])</f>
        <v/>
      </c>
      <c r="P720" s="510" t="str">
        <f>IF(Tabla1[[#This Row],[Descripción]]="","",_xlfn.XLOOKUP(Tabla1[[#This Row],[Descripción]],Tabla10[Descripción],Tabla10[CODIGO PRESUPUESTARIO],0))</f>
        <v/>
      </c>
      <c r="Q720" s="511"/>
      <c r="R720" s="511" t="str">
        <f>IF(Tabla1[[#This Row],[Insumos]]="","",_xlfn.XLOOKUP(Tabla1[[#This Row],[Insumos]],Tabla10[Insumo],Tabla10[InsumoAbrev],"",0))</f>
        <v/>
      </c>
    </row>
    <row r="721" spans="2:18" s="265" customFormat="1" x14ac:dyDescent="0.25">
      <c r="B721" s="191" t="str">
        <f>IF('Formulario PPGR3'!$G721="","",CONCATENATE('Formulario PPGR3'!$C721,".",'Formulario PPGR3'!$D721,".",'Formulario PPGR3'!$E721,".",'Formulario PPGR3'!$F721))</f>
        <v/>
      </c>
      <c r="C721" s="191" t="str">
        <f>IF('Formulario PPGR3'!$G721="","",'Formulario PPGR1'!#REF!)</f>
        <v/>
      </c>
      <c r="D721" s="191" t="str">
        <f>IF('Formulario PPGR3'!$G721="","",'Formulario PPGR1'!#REF!)</f>
        <v/>
      </c>
      <c r="E721" s="191" t="str">
        <f>IF('Formulario PPGR3'!$G721="","",'Formulario PPGR1'!#REF!)</f>
        <v/>
      </c>
      <c r="F721" s="191" t="str">
        <f>IF('Formulario PPGR3'!$G721="","",'Formulario PPGR1'!#REF!)</f>
        <v/>
      </c>
      <c r="G721" s="238"/>
      <c r="H721" s="507" t="str" cm="1">
        <f t="array" ref="H721">IF(Tabla1[[#This Row],[Código_Actividad]]="","",_xlfn.XLOOKUP(Tabla1[[#This Row],[Código_Actividad]],CodigoActividad,Tabla2[Actividades Programables Presupuestables],"",0))</f>
        <v/>
      </c>
      <c r="I721" s="508" t="str">
        <f>IFERROR(VLOOKUP('Formulario PPGR3'!$G721,'Formulario PPGR2'!$H$19:$V$286,15,FALSE),"")</f>
        <v/>
      </c>
      <c r="J721" s="516"/>
      <c r="K721" s="512"/>
      <c r="L721" s="509" t="str">
        <f>IF(Tabla1[[#This Row],[Descripción]]="","",_xlfn.XLOOKUP(Tabla1[[#This Row],[Descripción]],Tabla10[Descripción],Tabla10[Unidad de Medida],"",0))</f>
        <v/>
      </c>
      <c r="M721" s="299"/>
      <c r="N721" s="525" t="str">
        <f>IF(Tabla1[[#This Row],[Descripción]]="","",_xlfn.XLOOKUP(Tabla1[[#This Row],[Descripción]],Tabla10[Descripción],Tabla10[Precio Unitario],0))</f>
        <v/>
      </c>
      <c r="O721" s="525" t="str">
        <f>IF(Tabla1[[#This Row],[Cantidad de Insumos]]="","",Tabla1[[#This Row],[Precio Unitario]]*Tabla1[[#This Row],[Cantidad de Insumos]])</f>
        <v/>
      </c>
      <c r="P721" s="510" t="str">
        <f>IF(Tabla1[[#This Row],[Descripción]]="","",_xlfn.XLOOKUP(Tabla1[[#This Row],[Descripción]],Tabla10[Descripción],Tabla10[CODIGO PRESUPUESTARIO],0))</f>
        <v/>
      </c>
      <c r="Q721" s="511"/>
      <c r="R721" s="511" t="str">
        <f>IF(Tabla1[[#This Row],[Insumos]]="","",_xlfn.XLOOKUP(Tabla1[[#This Row],[Insumos]],Tabla10[Insumo],Tabla10[InsumoAbrev],"",0))</f>
        <v/>
      </c>
    </row>
    <row r="722" spans="2:18" s="265" customFormat="1" x14ac:dyDescent="0.25">
      <c r="B722" s="191" t="str">
        <f>IF('Formulario PPGR3'!$G722="","",CONCATENATE('Formulario PPGR3'!$C722,".",'Formulario PPGR3'!$D722,".",'Formulario PPGR3'!$E722,".",'Formulario PPGR3'!$F722))</f>
        <v/>
      </c>
      <c r="C722" s="191" t="str">
        <f>IF('Formulario PPGR3'!$G722="","",'Formulario PPGR1'!#REF!)</f>
        <v/>
      </c>
      <c r="D722" s="191" t="str">
        <f>IF('Formulario PPGR3'!$G722="","",'Formulario PPGR1'!#REF!)</f>
        <v/>
      </c>
      <c r="E722" s="191" t="str">
        <f>IF('Formulario PPGR3'!$G722="","",'Formulario PPGR1'!#REF!)</f>
        <v/>
      </c>
      <c r="F722" s="191" t="str">
        <f>IF('Formulario PPGR3'!$G722="","",'Formulario PPGR1'!#REF!)</f>
        <v/>
      </c>
      <c r="G722" s="238"/>
      <c r="H722" s="507" t="str" cm="1">
        <f t="array" ref="H722">IF(Tabla1[[#This Row],[Código_Actividad]]="","",_xlfn.XLOOKUP(Tabla1[[#This Row],[Código_Actividad]],CodigoActividad,Tabla2[Actividades Programables Presupuestables],"",0))</f>
        <v/>
      </c>
      <c r="I722" s="508" t="str">
        <f>IFERROR(VLOOKUP('Formulario PPGR3'!$G722,'Formulario PPGR2'!$H$19:$V$286,15,FALSE),"")</f>
        <v/>
      </c>
      <c r="J722" s="516"/>
      <c r="K722" s="512"/>
      <c r="L722" s="509" t="str">
        <f>IF(Tabla1[[#This Row],[Descripción]]="","",_xlfn.XLOOKUP(Tabla1[[#This Row],[Descripción]],Tabla10[Descripción],Tabla10[Unidad de Medida],"",0))</f>
        <v/>
      </c>
      <c r="M722" s="299"/>
      <c r="N722" s="525" t="str">
        <f>IF(Tabla1[[#This Row],[Descripción]]="","",_xlfn.XLOOKUP(Tabla1[[#This Row],[Descripción]],Tabla10[Descripción],Tabla10[Precio Unitario],0))</f>
        <v/>
      </c>
      <c r="O722" s="525" t="str">
        <f>IF(Tabla1[[#This Row],[Cantidad de Insumos]]="","",Tabla1[[#This Row],[Precio Unitario]]*Tabla1[[#This Row],[Cantidad de Insumos]])</f>
        <v/>
      </c>
      <c r="P722" s="510" t="str">
        <f>IF(Tabla1[[#This Row],[Descripción]]="","",_xlfn.XLOOKUP(Tabla1[[#This Row],[Descripción]],Tabla10[Descripción],Tabla10[CODIGO PRESUPUESTARIO],0))</f>
        <v/>
      </c>
      <c r="Q722" s="511"/>
      <c r="R722" s="511" t="str">
        <f>IF(Tabla1[[#This Row],[Insumos]]="","",_xlfn.XLOOKUP(Tabla1[[#This Row],[Insumos]],Tabla10[Insumo],Tabla10[InsumoAbrev],"",0))</f>
        <v/>
      </c>
    </row>
    <row r="723" spans="2:18" s="265" customFormat="1" x14ac:dyDescent="0.25">
      <c r="B723" s="191" t="str">
        <f>IF('Formulario PPGR3'!$G723="","",CONCATENATE('Formulario PPGR3'!$C723,".",'Formulario PPGR3'!$D723,".",'Formulario PPGR3'!$E723,".",'Formulario PPGR3'!$F723))</f>
        <v/>
      </c>
      <c r="C723" s="191" t="str">
        <f>IF('Formulario PPGR3'!$G723="","",'Formulario PPGR1'!#REF!)</f>
        <v/>
      </c>
      <c r="D723" s="191" t="str">
        <f>IF('Formulario PPGR3'!$G723="","",'Formulario PPGR1'!#REF!)</f>
        <v/>
      </c>
      <c r="E723" s="191" t="str">
        <f>IF('Formulario PPGR3'!$G723="","",'Formulario PPGR1'!#REF!)</f>
        <v/>
      </c>
      <c r="F723" s="191" t="str">
        <f>IF('Formulario PPGR3'!$G723="","",'Formulario PPGR1'!#REF!)</f>
        <v/>
      </c>
      <c r="G723" s="238"/>
      <c r="H723" s="507" t="str" cm="1">
        <f t="array" ref="H723">IF(Tabla1[[#This Row],[Código_Actividad]]="","",_xlfn.XLOOKUP(Tabla1[[#This Row],[Código_Actividad]],CodigoActividad,Tabla2[Actividades Programables Presupuestables],"",0))</f>
        <v/>
      </c>
      <c r="I723" s="508" t="str">
        <f>IFERROR(VLOOKUP('Formulario PPGR3'!$G723,'Formulario PPGR2'!$H$19:$V$286,15,FALSE),"")</f>
        <v/>
      </c>
      <c r="J723" s="517"/>
      <c r="K723" s="512"/>
      <c r="L723" s="509" t="str">
        <f>IF(Tabla1[[#This Row],[Descripción]]="","",_xlfn.XLOOKUP(Tabla1[[#This Row],[Descripción]],Tabla10[Descripción],Tabla10[Unidad de Medida],"",0))</f>
        <v/>
      </c>
      <c r="M723" s="299"/>
      <c r="N723" s="525" t="str">
        <f>IF(Tabla1[[#This Row],[Descripción]]="","",_xlfn.XLOOKUP(Tabla1[[#This Row],[Descripción]],Tabla10[Descripción],Tabla10[Precio Unitario],0))</f>
        <v/>
      </c>
      <c r="O723" s="525" t="str">
        <f>IF(Tabla1[[#This Row],[Cantidad de Insumos]]="","",Tabla1[[#This Row],[Precio Unitario]]*Tabla1[[#This Row],[Cantidad de Insumos]])</f>
        <v/>
      </c>
      <c r="P723" s="510" t="str">
        <f>IF(Tabla1[[#This Row],[Descripción]]="","",_xlfn.XLOOKUP(Tabla1[[#This Row],[Descripción]],Tabla10[Descripción],Tabla10[CODIGO PRESUPUESTARIO],0))</f>
        <v/>
      </c>
      <c r="Q723" s="511"/>
      <c r="R723" s="511" t="str">
        <f>IF(Tabla1[[#This Row],[Insumos]]="","",_xlfn.XLOOKUP(Tabla1[[#This Row],[Insumos]],Tabla10[Insumo],Tabla10[InsumoAbrev],"",0))</f>
        <v/>
      </c>
    </row>
    <row r="724" spans="2:18" s="265" customFormat="1" x14ac:dyDescent="0.25">
      <c r="B724" s="191" t="str">
        <f>IF('Formulario PPGR3'!$G724="","",CONCATENATE('Formulario PPGR3'!$C724,".",'Formulario PPGR3'!$D724,".",'Formulario PPGR3'!$E724,".",'Formulario PPGR3'!$F724))</f>
        <v/>
      </c>
      <c r="C724" s="191" t="str">
        <f>IF('Formulario PPGR3'!$G724="","",'Formulario PPGR1'!#REF!)</f>
        <v/>
      </c>
      <c r="D724" s="191" t="str">
        <f>IF('Formulario PPGR3'!$G724="","",'Formulario PPGR1'!#REF!)</f>
        <v/>
      </c>
      <c r="E724" s="191" t="str">
        <f>IF('Formulario PPGR3'!$G724="","",'Formulario PPGR1'!#REF!)</f>
        <v/>
      </c>
      <c r="F724" s="191" t="str">
        <f>IF('Formulario PPGR3'!$G724="","",'Formulario PPGR1'!#REF!)</f>
        <v/>
      </c>
      <c r="G724" s="238"/>
      <c r="H724" s="507" t="str" cm="1">
        <f t="array" ref="H724">IF(Tabla1[[#This Row],[Código_Actividad]]="","",_xlfn.XLOOKUP(Tabla1[[#This Row],[Código_Actividad]],CodigoActividad,Tabla2[Actividades Programables Presupuestables],"",0))</f>
        <v/>
      </c>
      <c r="I724" s="508" t="str">
        <f>IFERROR(VLOOKUP('Formulario PPGR3'!$G724,'Formulario PPGR2'!$H$19:$V$286,15,FALSE),"")</f>
        <v/>
      </c>
      <c r="J724" s="517"/>
      <c r="K724" s="512"/>
      <c r="L724" s="509" t="str">
        <f>IF(Tabla1[[#This Row],[Descripción]]="","",_xlfn.XLOOKUP(Tabla1[[#This Row],[Descripción]],Tabla10[Descripción],Tabla10[Unidad de Medida],"",0))</f>
        <v/>
      </c>
      <c r="M724" s="299"/>
      <c r="N724" s="525" t="str">
        <f>IF(Tabla1[[#This Row],[Descripción]]="","",_xlfn.XLOOKUP(Tabla1[[#This Row],[Descripción]],Tabla10[Descripción],Tabla10[Precio Unitario],0))</f>
        <v/>
      </c>
      <c r="O724" s="525" t="str">
        <f>IF(Tabla1[[#This Row],[Cantidad de Insumos]]="","",Tabla1[[#This Row],[Precio Unitario]]*Tabla1[[#This Row],[Cantidad de Insumos]])</f>
        <v/>
      </c>
      <c r="P724" s="510" t="str">
        <f>IF(Tabla1[[#This Row],[Descripción]]="","",_xlfn.XLOOKUP(Tabla1[[#This Row],[Descripción]],Tabla10[Descripción],Tabla10[CODIGO PRESUPUESTARIO],0))</f>
        <v/>
      </c>
      <c r="Q724" s="511"/>
      <c r="R724" s="511" t="str">
        <f>IF(Tabla1[[#This Row],[Insumos]]="","",_xlfn.XLOOKUP(Tabla1[[#This Row],[Insumos]],Tabla10[Insumo],Tabla10[InsumoAbrev],"",0))</f>
        <v/>
      </c>
    </row>
    <row r="725" spans="2:18" s="265" customFormat="1" x14ac:dyDescent="0.25">
      <c r="B725" s="191" t="str">
        <f>IF('Formulario PPGR3'!$G725="","",CONCATENATE('Formulario PPGR3'!$C725,".",'Formulario PPGR3'!$D725,".",'Formulario PPGR3'!$E725,".",'Formulario PPGR3'!$F725))</f>
        <v/>
      </c>
      <c r="C725" s="191" t="str">
        <f>IF('Formulario PPGR3'!$G725="","",'Formulario PPGR1'!#REF!)</f>
        <v/>
      </c>
      <c r="D725" s="191" t="str">
        <f>IF('Formulario PPGR3'!$G725="","",'Formulario PPGR1'!#REF!)</f>
        <v/>
      </c>
      <c r="E725" s="191" t="str">
        <f>IF('Formulario PPGR3'!$G725="","",'Formulario PPGR1'!#REF!)</f>
        <v/>
      </c>
      <c r="F725" s="191" t="str">
        <f>IF('Formulario PPGR3'!$G725="","",'Formulario PPGR1'!#REF!)</f>
        <v/>
      </c>
      <c r="G725" s="238"/>
      <c r="H725" s="507" t="str" cm="1">
        <f t="array" ref="H725">IF(Tabla1[[#This Row],[Código_Actividad]]="","",_xlfn.XLOOKUP(Tabla1[[#This Row],[Código_Actividad]],CodigoActividad,Tabla2[Actividades Programables Presupuestables],"",0))</f>
        <v/>
      </c>
      <c r="I725" s="508" t="str">
        <f>IFERROR(VLOOKUP('Formulario PPGR3'!$G725,'Formulario PPGR2'!$H$19:$V$286,15,FALSE),"")</f>
        <v/>
      </c>
      <c r="J725" s="516"/>
      <c r="K725" s="512"/>
      <c r="L725" s="509" t="str">
        <f>IF(Tabla1[[#This Row],[Descripción]]="","",_xlfn.XLOOKUP(Tabla1[[#This Row],[Descripción]],Tabla10[Descripción],Tabla10[Unidad de Medida],"",0))</f>
        <v/>
      </c>
      <c r="M725" s="299"/>
      <c r="N725" s="525" t="str">
        <f>IF(Tabla1[[#This Row],[Descripción]]="","",_xlfn.XLOOKUP(Tabla1[[#This Row],[Descripción]],Tabla10[Descripción],Tabla10[Precio Unitario],0))</f>
        <v/>
      </c>
      <c r="O725" s="525" t="str">
        <f>IF(Tabla1[[#This Row],[Cantidad de Insumos]]="","",Tabla1[[#This Row],[Precio Unitario]]*Tabla1[[#This Row],[Cantidad de Insumos]])</f>
        <v/>
      </c>
      <c r="P725" s="510" t="str">
        <f>IF(Tabla1[[#This Row],[Descripción]]="","",_xlfn.XLOOKUP(Tabla1[[#This Row],[Descripción]],Tabla10[Descripción],Tabla10[CODIGO PRESUPUESTARIO],0))</f>
        <v/>
      </c>
      <c r="Q725" s="511"/>
      <c r="R725" s="511" t="str">
        <f>IF(Tabla1[[#This Row],[Insumos]]="","",_xlfn.XLOOKUP(Tabla1[[#This Row],[Insumos]],Tabla10[Insumo],Tabla10[InsumoAbrev],"",0))</f>
        <v/>
      </c>
    </row>
    <row r="726" spans="2:18" s="265" customFormat="1" x14ac:dyDescent="0.25">
      <c r="B726" s="191" t="str">
        <f>IF('Formulario PPGR3'!$G726="","",CONCATENATE('Formulario PPGR3'!$C726,".",'Formulario PPGR3'!$D726,".",'Formulario PPGR3'!$E726,".",'Formulario PPGR3'!$F726))</f>
        <v/>
      </c>
      <c r="C726" s="191" t="str">
        <f>IF('Formulario PPGR3'!$G726="","",'Formulario PPGR1'!#REF!)</f>
        <v/>
      </c>
      <c r="D726" s="191" t="str">
        <f>IF('Formulario PPGR3'!$G726="","",'Formulario PPGR1'!#REF!)</f>
        <v/>
      </c>
      <c r="E726" s="191" t="str">
        <f>IF('Formulario PPGR3'!$G726="","",'Formulario PPGR1'!#REF!)</f>
        <v/>
      </c>
      <c r="F726" s="191" t="str">
        <f>IF('Formulario PPGR3'!$G726="","",'Formulario PPGR1'!#REF!)</f>
        <v/>
      </c>
      <c r="G726" s="238"/>
      <c r="H726" s="507" t="str" cm="1">
        <f t="array" ref="H726">IF(Tabla1[[#This Row],[Código_Actividad]]="","",_xlfn.XLOOKUP(Tabla1[[#This Row],[Código_Actividad]],CodigoActividad,Tabla2[Actividades Programables Presupuestables],"",0))</f>
        <v/>
      </c>
      <c r="I726" s="508" t="str">
        <f>IFERROR(VLOOKUP('Formulario PPGR3'!$G726,'Formulario PPGR2'!$H$19:$V$286,15,FALSE),"")</f>
        <v/>
      </c>
      <c r="J726" s="516"/>
      <c r="K726" s="512"/>
      <c r="L726" s="509" t="str">
        <f>IF(Tabla1[[#This Row],[Descripción]]="","",_xlfn.XLOOKUP(Tabla1[[#This Row],[Descripción]],Tabla10[Descripción],Tabla10[Unidad de Medida],"",0))</f>
        <v/>
      </c>
      <c r="M726" s="299"/>
      <c r="N726" s="525" t="str">
        <f>IF(Tabla1[[#This Row],[Descripción]]="","",_xlfn.XLOOKUP(Tabla1[[#This Row],[Descripción]],Tabla10[Descripción],Tabla10[Precio Unitario],0))</f>
        <v/>
      </c>
      <c r="O726" s="525" t="str">
        <f>IF(Tabla1[[#This Row],[Cantidad de Insumos]]="","",Tabla1[[#This Row],[Precio Unitario]]*Tabla1[[#This Row],[Cantidad de Insumos]])</f>
        <v/>
      </c>
      <c r="P726" s="510" t="str">
        <f>IF(Tabla1[[#This Row],[Descripción]]="","",_xlfn.XLOOKUP(Tabla1[[#This Row],[Descripción]],Tabla10[Descripción],Tabla10[CODIGO PRESUPUESTARIO],0))</f>
        <v/>
      </c>
      <c r="Q726" s="511"/>
      <c r="R726" s="511" t="str">
        <f>IF(Tabla1[[#This Row],[Insumos]]="","",_xlfn.XLOOKUP(Tabla1[[#This Row],[Insumos]],Tabla10[Insumo],Tabla10[InsumoAbrev],"",0))</f>
        <v/>
      </c>
    </row>
    <row r="727" spans="2:18" s="265" customFormat="1" x14ac:dyDescent="0.25">
      <c r="B727" s="191" t="str">
        <f>IF('Formulario PPGR3'!$G727="","",CONCATENATE('Formulario PPGR3'!$C727,".",'Formulario PPGR3'!$D727,".",'Formulario PPGR3'!$E727,".",'Formulario PPGR3'!$F727))</f>
        <v/>
      </c>
      <c r="C727" s="191" t="str">
        <f>IF('Formulario PPGR3'!$G727="","",'Formulario PPGR1'!#REF!)</f>
        <v/>
      </c>
      <c r="D727" s="191" t="str">
        <f>IF('Formulario PPGR3'!$G727="","",'Formulario PPGR1'!#REF!)</f>
        <v/>
      </c>
      <c r="E727" s="191" t="str">
        <f>IF('Formulario PPGR3'!$G727="","",'Formulario PPGR1'!#REF!)</f>
        <v/>
      </c>
      <c r="F727" s="191" t="str">
        <f>IF('Formulario PPGR3'!$G727="","",'Formulario PPGR1'!#REF!)</f>
        <v/>
      </c>
      <c r="G727" s="238"/>
      <c r="H727" s="507" t="str" cm="1">
        <f t="array" ref="H727">IF(Tabla1[[#This Row],[Código_Actividad]]="","",_xlfn.XLOOKUP(Tabla1[[#This Row],[Código_Actividad]],CodigoActividad,Tabla2[Actividades Programables Presupuestables],"",0))</f>
        <v/>
      </c>
      <c r="I727" s="508" t="str">
        <f>IFERROR(VLOOKUP('Formulario PPGR3'!$G727,'Formulario PPGR2'!$H$19:$V$286,15,FALSE),"")</f>
        <v/>
      </c>
      <c r="J727" s="516"/>
      <c r="K727" s="512"/>
      <c r="L727" s="509" t="str">
        <f>IF(Tabla1[[#This Row],[Descripción]]="","",_xlfn.XLOOKUP(Tabla1[[#This Row],[Descripción]],Tabla10[Descripción],Tabla10[Unidad de Medida],"",0))</f>
        <v/>
      </c>
      <c r="M727" s="299"/>
      <c r="N727" s="525" t="str">
        <f>IF(Tabla1[[#This Row],[Descripción]]="","",_xlfn.XLOOKUP(Tabla1[[#This Row],[Descripción]],Tabla10[Descripción],Tabla10[Precio Unitario],0))</f>
        <v/>
      </c>
      <c r="O727" s="525" t="str">
        <f>IF(Tabla1[[#This Row],[Cantidad de Insumos]]="","",Tabla1[[#This Row],[Precio Unitario]]*Tabla1[[#This Row],[Cantidad de Insumos]])</f>
        <v/>
      </c>
      <c r="P727" s="510" t="str">
        <f>IF(Tabla1[[#This Row],[Descripción]]="","",_xlfn.XLOOKUP(Tabla1[[#This Row],[Descripción]],Tabla10[Descripción],Tabla10[CODIGO PRESUPUESTARIO],0))</f>
        <v/>
      </c>
      <c r="Q727" s="511"/>
      <c r="R727" s="511" t="str">
        <f>IF(Tabla1[[#This Row],[Insumos]]="","",_xlfn.XLOOKUP(Tabla1[[#This Row],[Insumos]],Tabla10[Insumo],Tabla10[InsumoAbrev],"",0))</f>
        <v/>
      </c>
    </row>
    <row r="728" spans="2:18" s="265" customFormat="1" x14ac:dyDescent="0.25">
      <c r="B728" s="191" t="str">
        <f>IF('Formulario PPGR3'!$G728="","",CONCATENATE('Formulario PPGR3'!$C728,".",'Formulario PPGR3'!$D728,".",'Formulario PPGR3'!$E728,".",'Formulario PPGR3'!$F728))</f>
        <v/>
      </c>
      <c r="C728" s="191" t="str">
        <f>IF('Formulario PPGR3'!$G728="","",'Formulario PPGR1'!#REF!)</f>
        <v/>
      </c>
      <c r="D728" s="191" t="str">
        <f>IF('Formulario PPGR3'!$G728="","",'Formulario PPGR1'!#REF!)</f>
        <v/>
      </c>
      <c r="E728" s="191" t="str">
        <f>IF('Formulario PPGR3'!$G728="","",'Formulario PPGR1'!#REF!)</f>
        <v/>
      </c>
      <c r="F728" s="191" t="str">
        <f>IF('Formulario PPGR3'!$G728="","",'Formulario PPGR1'!#REF!)</f>
        <v/>
      </c>
      <c r="G728" s="238"/>
      <c r="H728" s="507" t="str" cm="1">
        <f t="array" ref="H728">IF(Tabla1[[#This Row],[Código_Actividad]]="","",_xlfn.XLOOKUP(Tabla1[[#This Row],[Código_Actividad]],CodigoActividad,Tabla2[Actividades Programables Presupuestables],"",0))</f>
        <v/>
      </c>
      <c r="I728" s="508" t="str">
        <f>IFERROR(VLOOKUP('Formulario PPGR3'!$G728,'Formulario PPGR2'!$H$19:$V$286,15,FALSE),"")</f>
        <v/>
      </c>
      <c r="J728" s="516"/>
      <c r="K728" s="512"/>
      <c r="L728" s="509" t="str">
        <f>IF(Tabla1[[#This Row],[Descripción]]="","",_xlfn.XLOOKUP(Tabla1[[#This Row],[Descripción]],Tabla10[Descripción],Tabla10[Unidad de Medida],"",0))</f>
        <v/>
      </c>
      <c r="M728" s="299"/>
      <c r="N728" s="525" t="str">
        <f>IF(Tabla1[[#This Row],[Descripción]]="","",_xlfn.XLOOKUP(Tabla1[[#This Row],[Descripción]],Tabla10[Descripción],Tabla10[Precio Unitario],0))</f>
        <v/>
      </c>
      <c r="O728" s="525" t="str">
        <f>IF(Tabla1[[#This Row],[Cantidad de Insumos]]="","",Tabla1[[#This Row],[Precio Unitario]]*Tabla1[[#This Row],[Cantidad de Insumos]])</f>
        <v/>
      </c>
      <c r="P728" s="510" t="str">
        <f>IF(Tabla1[[#This Row],[Descripción]]="","",_xlfn.XLOOKUP(Tabla1[[#This Row],[Descripción]],Tabla10[Descripción],Tabla10[CODIGO PRESUPUESTARIO],0))</f>
        <v/>
      </c>
      <c r="Q728" s="511"/>
      <c r="R728" s="511" t="str">
        <f>IF(Tabla1[[#This Row],[Insumos]]="","",_xlfn.XLOOKUP(Tabla1[[#This Row],[Insumos]],Tabla10[Insumo],Tabla10[InsumoAbrev],"",0))</f>
        <v/>
      </c>
    </row>
    <row r="729" spans="2:18" s="265" customFormat="1" x14ac:dyDescent="0.25">
      <c r="B729" s="191" t="str">
        <f>IF('Formulario PPGR3'!$G729="","",CONCATENATE('Formulario PPGR3'!$C729,".",'Formulario PPGR3'!$D729,".",'Formulario PPGR3'!$E729,".",'Formulario PPGR3'!$F729))</f>
        <v/>
      </c>
      <c r="C729" s="191" t="str">
        <f>IF('Formulario PPGR3'!$G729="","",'Formulario PPGR1'!#REF!)</f>
        <v/>
      </c>
      <c r="D729" s="191" t="str">
        <f>IF('Formulario PPGR3'!$G729="","",'Formulario PPGR1'!#REF!)</f>
        <v/>
      </c>
      <c r="E729" s="191" t="str">
        <f>IF('Formulario PPGR3'!$G729="","",'Formulario PPGR1'!#REF!)</f>
        <v/>
      </c>
      <c r="F729" s="191" t="str">
        <f>IF('Formulario PPGR3'!$G729="","",'Formulario PPGR1'!#REF!)</f>
        <v/>
      </c>
      <c r="G729" s="238"/>
      <c r="H729" s="507" t="str" cm="1">
        <f t="array" ref="H729">IF(Tabla1[[#This Row],[Código_Actividad]]="","",_xlfn.XLOOKUP(Tabla1[[#This Row],[Código_Actividad]],CodigoActividad,Tabla2[Actividades Programables Presupuestables],"",0))</f>
        <v/>
      </c>
      <c r="I729" s="508" t="str">
        <f>IFERROR(VLOOKUP('Formulario PPGR3'!$G729,'Formulario PPGR2'!$H$19:$V$286,15,FALSE),"")</f>
        <v/>
      </c>
      <c r="J729" s="516"/>
      <c r="K729" s="512"/>
      <c r="L729" s="509" t="str">
        <f>IF(Tabla1[[#This Row],[Descripción]]="","",_xlfn.XLOOKUP(Tabla1[[#This Row],[Descripción]],Tabla10[Descripción],Tabla10[Unidad de Medida],"",0))</f>
        <v/>
      </c>
      <c r="M729" s="299"/>
      <c r="N729" s="525" t="str">
        <f>IF(Tabla1[[#This Row],[Descripción]]="","",_xlfn.XLOOKUP(Tabla1[[#This Row],[Descripción]],Tabla10[Descripción],Tabla10[Precio Unitario],0))</f>
        <v/>
      </c>
      <c r="O729" s="525" t="str">
        <f>IF(Tabla1[[#This Row],[Cantidad de Insumos]]="","",Tabla1[[#This Row],[Precio Unitario]]*Tabla1[[#This Row],[Cantidad de Insumos]])</f>
        <v/>
      </c>
      <c r="P729" s="510" t="str">
        <f>IF(Tabla1[[#This Row],[Descripción]]="","",_xlfn.XLOOKUP(Tabla1[[#This Row],[Descripción]],Tabla10[Descripción],Tabla10[CODIGO PRESUPUESTARIO],0))</f>
        <v/>
      </c>
      <c r="Q729" s="511"/>
      <c r="R729" s="511" t="str">
        <f>IF(Tabla1[[#This Row],[Insumos]]="","",_xlfn.XLOOKUP(Tabla1[[#This Row],[Insumos]],Tabla10[Insumo],Tabla10[InsumoAbrev],"",0))</f>
        <v/>
      </c>
    </row>
    <row r="730" spans="2:18" s="265" customFormat="1" x14ac:dyDescent="0.25">
      <c r="B730" s="191" t="str">
        <f>IF('Formulario PPGR3'!$G730="","",CONCATENATE('Formulario PPGR3'!$C730,".",'Formulario PPGR3'!$D730,".",'Formulario PPGR3'!$E730,".",'Formulario PPGR3'!$F730))</f>
        <v/>
      </c>
      <c r="C730" s="191" t="str">
        <f>IF('Formulario PPGR3'!$G730="","",'Formulario PPGR1'!#REF!)</f>
        <v/>
      </c>
      <c r="D730" s="191" t="str">
        <f>IF('Formulario PPGR3'!$G730="","",'Formulario PPGR1'!#REF!)</f>
        <v/>
      </c>
      <c r="E730" s="191" t="str">
        <f>IF('Formulario PPGR3'!$G730="","",'Formulario PPGR1'!#REF!)</f>
        <v/>
      </c>
      <c r="F730" s="191" t="str">
        <f>IF('Formulario PPGR3'!$G730="","",'Formulario PPGR1'!#REF!)</f>
        <v/>
      </c>
      <c r="G730" s="238"/>
      <c r="H730" s="507" t="str" cm="1">
        <f t="array" ref="H730">IF(Tabla1[[#This Row],[Código_Actividad]]="","",_xlfn.XLOOKUP(Tabla1[[#This Row],[Código_Actividad]],CodigoActividad,Tabla2[Actividades Programables Presupuestables],"",0))</f>
        <v/>
      </c>
      <c r="I730" s="508" t="str">
        <f>IFERROR(VLOOKUP('Formulario PPGR3'!$G730,'Formulario PPGR2'!$H$19:$V$286,15,FALSE),"")</f>
        <v/>
      </c>
      <c r="J730" s="517"/>
      <c r="K730" s="512"/>
      <c r="L730" s="509" t="str">
        <f>IF(Tabla1[[#This Row],[Descripción]]="","",_xlfn.XLOOKUP(Tabla1[[#This Row],[Descripción]],Tabla10[Descripción],Tabla10[Unidad de Medida],"",0))</f>
        <v/>
      </c>
      <c r="M730" s="299"/>
      <c r="N730" s="525" t="str">
        <f>IF(Tabla1[[#This Row],[Descripción]]="","",_xlfn.XLOOKUP(Tabla1[[#This Row],[Descripción]],Tabla10[Descripción],Tabla10[Precio Unitario],0))</f>
        <v/>
      </c>
      <c r="O730" s="525" t="str">
        <f>IF(Tabla1[[#This Row],[Cantidad de Insumos]]="","",Tabla1[[#This Row],[Precio Unitario]]*Tabla1[[#This Row],[Cantidad de Insumos]])</f>
        <v/>
      </c>
      <c r="P730" s="510" t="str">
        <f>IF(Tabla1[[#This Row],[Descripción]]="","",_xlfn.XLOOKUP(Tabla1[[#This Row],[Descripción]],Tabla10[Descripción],Tabla10[CODIGO PRESUPUESTARIO],0))</f>
        <v/>
      </c>
      <c r="Q730" s="511"/>
      <c r="R730" s="511" t="str">
        <f>IF(Tabla1[[#This Row],[Insumos]]="","",_xlfn.XLOOKUP(Tabla1[[#This Row],[Insumos]],Tabla10[Insumo],Tabla10[InsumoAbrev],"",0))</f>
        <v/>
      </c>
    </row>
    <row r="731" spans="2:18" s="265" customFormat="1" x14ac:dyDescent="0.25">
      <c r="B731" s="191" t="str">
        <f>IF('Formulario PPGR3'!$G731="","",CONCATENATE('Formulario PPGR3'!$C731,".",'Formulario PPGR3'!$D731,".",'Formulario PPGR3'!$E731,".",'Formulario PPGR3'!$F731))</f>
        <v/>
      </c>
      <c r="C731" s="191" t="str">
        <f>IF('Formulario PPGR3'!$G731="","",'Formulario PPGR1'!#REF!)</f>
        <v/>
      </c>
      <c r="D731" s="191" t="str">
        <f>IF('Formulario PPGR3'!$G731="","",'Formulario PPGR1'!#REF!)</f>
        <v/>
      </c>
      <c r="E731" s="191" t="str">
        <f>IF('Formulario PPGR3'!$G731="","",'Formulario PPGR1'!#REF!)</f>
        <v/>
      </c>
      <c r="F731" s="191" t="str">
        <f>IF('Formulario PPGR3'!$G731="","",'Formulario PPGR1'!#REF!)</f>
        <v/>
      </c>
      <c r="G731" s="238"/>
      <c r="H731" s="507" t="str" cm="1">
        <f t="array" ref="H731">IF(Tabla1[[#This Row],[Código_Actividad]]="","",_xlfn.XLOOKUP(Tabla1[[#This Row],[Código_Actividad]],CodigoActividad,Tabla2[Actividades Programables Presupuestables],"",0))</f>
        <v/>
      </c>
      <c r="I731" s="508" t="str">
        <f>IFERROR(VLOOKUP('Formulario PPGR3'!$G731,'Formulario PPGR2'!$H$19:$V$286,15,FALSE),"")</f>
        <v/>
      </c>
      <c r="J731" s="517"/>
      <c r="K731" s="512"/>
      <c r="L731" s="509" t="str">
        <f>IF(Tabla1[[#This Row],[Descripción]]="","",_xlfn.XLOOKUP(Tabla1[[#This Row],[Descripción]],Tabla10[Descripción],Tabla10[Unidad de Medida],"",0))</f>
        <v/>
      </c>
      <c r="M731" s="299"/>
      <c r="N731" s="525" t="str">
        <f>IF(Tabla1[[#This Row],[Descripción]]="","",_xlfn.XLOOKUP(Tabla1[[#This Row],[Descripción]],Tabla10[Descripción],Tabla10[Precio Unitario],0))</f>
        <v/>
      </c>
      <c r="O731" s="525" t="str">
        <f>IF(Tabla1[[#This Row],[Cantidad de Insumos]]="","",Tabla1[[#This Row],[Precio Unitario]]*Tabla1[[#This Row],[Cantidad de Insumos]])</f>
        <v/>
      </c>
      <c r="P731" s="510" t="str">
        <f>IF(Tabla1[[#This Row],[Descripción]]="","",_xlfn.XLOOKUP(Tabla1[[#This Row],[Descripción]],Tabla10[Descripción],Tabla10[CODIGO PRESUPUESTARIO],0))</f>
        <v/>
      </c>
      <c r="Q731" s="511"/>
      <c r="R731" s="511" t="str">
        <f>IF(Tabla1[[#This Row],[Insumos]]="","",_xlfn.XLOOKUP(Tabla1[[#This Row],[Insumos]],Tabla10[Insumo],Tabla10[InsumoAbrev],"",0))</f>
        <v/>
      </c>
    </row>
    <row r="732" spans="2:18" s="265" customFormat="1" x14ac:dyDescent="0.25">
      <c r="B732" s="191" t="str">
        <f>IF('Formulario PPGR3'!$G732="","",CONCATENATE('Formulario PPGR3'!$C732,".",'Formulario PPGR3'!$D732,".",'Formulario PPGR3'!$E732,".",'Formulario PPGR3'!$F732))</f>
        <v/>
      </c>
      <c r="C732" s="191" t="str">
        <f>IF('Formulario PPGR3'!$G732="","",'Formulario PPGR1'!#REF!)</f>
        <v/>
      </c>
      <c r="D732" s="191" t="str">
        <f>IF('Formulario PPGR3'!$G732="","",'Formulario PPGR1'!#REF!)</f>
        <v/>
      </c>
      <c r="E732" s="191" t="str">
        <f>IF('Formulario PPGR3'!$G732="","",'Formulario PPGR1'!#REF!)</f>
        <v/>
      </c>
      <c r="F732" s="191" t="str">
        <f>IF('Formulario PPGR3'!$G732="","",'Formulario PPGR1'!#REF!)</f>
        <v/>
      </c>
      <c r="G732" s="238"/>
      <c r="H732" s="507" t="str" cm="1">
        <f t="array" ref="H732">IF(Tabla1[[#This Row],[Código_Actividad]]="","",_xlfn.XLOOKUP(Tabla1[[#This Row],[Código_Actividad]],CodigoActividad,Tabla2[Actividades Programables Presupuestables],"",0))</f>
        <v/>
      </c>
      <c r="I732" s="508" t="str">
        <f>IFERROR(VLOOKUP('Formulario PPGR3'!$G732,'Formulario PPGR2'!$H$19:$V$286,15,FALSE),"")</f>
        <v/>
      </c>
      <c r="J732" s="516"/>
      <c r="K732" s="512"/>
      <c r="L732" s="509" t="str">
        <f>IF(Tabla1[[#This Row],[Descripción]]="","",_xlfn.XLOOKUP(Tabla1[[#This Row],[Descripción]],Tabla10[Descripción],Tabla10[Unidad de Medida],"",0))</f>
        <v/>
      </c>
      <c r="M732" s="299"/>
      <c r="N732" s="525" t="str">
        <f>IF(Tabla1[[#This Row],[Descripción]]="","",_xlfn.XLOOKUP(Tabla1[[#This Row],[Descripción]],Tabla10[Descripción],Tabla10[Precio Unitario],0))</f>
        <v/>
      </c>
      <c r="O732" s="525" t="str">
        <f>IF(Tabla1[[#This Row],[Cantidad de Insumos]]="","",Tabla1[[#This Row],[Precio Unitario]]*Tabla1[[#This Row],[Cantidad de Insumos]])</f>
        <v/>
      </c>
      <c r="P732" s="510" t="str">
        <f>IF(Tabla1[[#This Row],[Descripción]]="","",_xlfn.XLOOKUP(Tabla1[[#This Row],[Descripción]],Tabla10[Descripción],Tabla10[CODIGO PRESUPUESTARIO],0))</f>
        <v/>
      </c>
      <c r="Q732" s="511"/>
      <c r="R732" s="511" t="str">
        <f>IF(Tabla1[[#This Row],[Insumos]]="","",_xlfn.XLOOKUP(Tabla1[[#This Row],[Insumos]],Tabla10[Insumo],Tabla10[InsumoAbrev],"",0))</f>
        <v/>
      </c>
    </row>
    <row r="733" spans="2:18" s="265" customFormat="1" x14ac:dyDescent="0.25">
      <c r="B733" s="191" t="str">
        <f>IF('Formulario PPGR3'!$G733="","",CONCATENATE('Formulario PPGR3'!$C733,".",'Formulario PPGR3'!$D733,".",'Formulario PPGR3'!$E733,".",'Formulario PPGR3'!$F733))</f>
        <v/>
      </c>
      <c r="C733" s="191" t="str">
        <f>IF('Formulario PPGR3'!$G733="","",'Formulario PPGR1'!#REF!)</f>
        <v/>
      </c>
      <c r="D733" s="191" t="str">
        <f>IF('Formulario PPGR3'!$G733="","",'Formulario PPGR1'!#REF!)</f>
        <v/>
      </c>
      <c r="E733" s="191" t="str">
        <f>IF('Formulario PPGR3'!$G733="","",'Formulario PPGR1'!#REF!)</f>
        <v/>
      </c>
      <c r="F733" s="191" t="str">
        <f>IF('Formulario PPGR3'!$G733="","",'Formulario PPGR1'!#REF!)</f>
        <v/>
      </c>
      <c r="G733" s="238"/>
      <c r="H733" s="507" t="str" cm="1">
        <f t="array" ref="H733">IF(Tabla1[[#This Row],[Código_Actividad]]="","",_xlfn.XLOOKUP(Tabla1[[#This Row],[Código_Actividad]],CodigoActividad,Tabla2[Actividades Programables Presupuestables],"",0))</f>
        <v/>
      </c>
      <c r="I733" s="508" t="str">
        <f>IFERROR(VLOOKUP('Formulario PPGR3'!$G733,'Formulario PPGR2'!$H$19:$V$286,15,FALSE),"")</f>
        <v/>
      </c>
      <c r="J733" s="516"/>
      <c r="K733" s="512"/>
      <c r="L733" s="509" t="str">
        <f>IF(Tabla1[[#This Row],[Descripción]]="","",_xlfn.XLOOKUP(Tabla1[[#This Row],[Descripción]],Tabla10[Descripción],Tabla10[Unidad de Medida],"",0))</f>
        <v/>
      </c>
      <c r="M733" s="299"/>
      <c r="N733" s="525" t="str">
        <f>IF(Tabla1[[#This Row],[Descripción]]="","",_xlfn.XLOOKUP(Tabla1[[#This Row],[Descripción]],Tabla10[Descripción],Tabla10[Precio Unitario],0))</f>
        <v/>
      </c>
      <c r="O733" s="525" t="str">
        <f>IF(Tabla1[[#This Row],[Cantidad de Insumos]]="","",Tabla1[[#This Row],[Precio Unitario]]*Tabla1[[#This Row],[Cantidad de Insumos]])</f>
        <v/>
      </c>
      <c r="P733" s="510" t="str">
        <f>IF(Tabla1[[#This Row],[Descripción]]="","",_xlfn.XLOOKUP(Tabla1[[#This Row],[Descripción]],Tabla10[Descripción],Tabla10[CODIGO PRESUPUESTARIO],0))</f>
        <v/>
      </c>
      <c r="Q733" s="511"/>
      <c r="R733" s="511" t="str">
        <f>IF(Tabla1[[#This Row],[Insumos]]="","",_xlfn.XLOOKUP(Tabla1[[#This Row],[Insumos]],Tabla10[Insumo],Tabla10[InsumoAbrev],"",0))</f>
        <v/>
      </c>
    </row>
    <row r="734" spans="2:18" s="265" customFormat="1" x14ac:dyDescent="0.25">
      <c r="B734" s="191" t="str">
        <f>IF('Formulario PPGR3'!$G734="","",CONCATENATE('Formulario PPGR3'!$C734,".",'Formulario PPGR3'!$D734,".",'Formulario PPGR3'!$E734,".",'Formulario PPGR3'!$F734))</f>
        <v/>
      </c>
      <c r="C734" s="191" t="str">
        <f>IF('Formulario PPGR3'!$G734="","",'Formulario PPGR1'!#REF!)</f>
        <v/>
      </c>
      <c r="D734" s="191" t="str">
        <f>IF('Formulario PPGR3'!$G734="","",'Formulario PPGR1'!#REF!)</f>
        <v/>
      </c>
      <c r="E734" s="191" t="str">
        <f>IF('Formulario PPGR3'!$G734="","",'Formulario PPGR1'!#REF!)</f>
        <v/>
      </c>
      <c r="F734" s="191" t="str">
        <f>IF('Formulario PPGR3'!$G734="","",'Formulario PPGR1'!#REF!)</f>
        <v/>
      </c>
      <c r="G734" s="238"/>
      <c r="H734" s="507" t="str" cm="1">
        <f t="array" ref="H734">IF(Tabla1[[#This Row],[Código_Actividad]]="","",_xlfn.XLOOKUP(Tabla1[[#This Row],[Código_Actividad]],CodigoActividad,Tabla2[Actividades Programables Presupuestables],"",0))</f>
        <v/>
      </c>
      <c r="I734" s="508" t="str">
        <f>IFERROR(VLOOKUP('Formulario PPGR3'!$G734,'Formulario PPGR2'!$H$19:$V$286,15,FALSE),"")</f>
        <v/>
      </c>
      <c r="J734" s="516"/>
      <c r="K734" s="512"/>
      <c r="L734" s="509" t="str">
        <f>IF(Tabla1[[#This Row],[Descripción]]="","",_xlfn.XLOOKUP(Tabla1[[#This Row],[Descripción]],Tabla10[Descripción],Tabla10[Unidad de Medida],"",0))</f>
        <v/>
      </c>
      <c r="M734" s="299"/>
      <c r="N734" s="525" t="str">
        <f>IF(Tabla1[[#This Row],[Descripción]]="","",_xlfn.XLOOKUP(Tabla1[[#This Row],[Descripción]],Tabla10[Descripción],Tabla10[Precio Unitario],0))</f>
        <v/>
      </c>
      <c r="O734" s="525" t="str">
        <f>IF(Tabla1[[#This Row],[Cantidad de Insumos]]="","",Tabla1[[#This Row],[Precio Unitario]]*Tabla1[[#This Row],[Cantidad de Insumos]])</f>
        <v/>
      </c>
      <c r="P734" s="510" t="str">
        <f>IF(Tabla1[[#This Row],[Descripción]]="","",_xlfn.XLOOKUP(Tabla1[[#This Row],[Descripción]],Tabla10[Descripción],Tabla10[CODIGO PRESUPUESTARIO],0))</f>
        <v/>
      </c>
      <c r="Q734" s="511"/>
      <c r="R734" s="511" t="str">
        <f>IF(Tabla1[[#This Row],[Insumos]]="","",_xlfn.XLOOKUP(Tabla1[[#This Row],[Insumos]],Tabla10[Insumo],Tabla10[InsumoAbrev],"",0))</f>
        <v/>
      </c>
    </row>
    <row r="735" spans="2:18" s="265" customFormat="1" x14ac:dyDescent="0.25">
      <c r="B735" s="191" t="str">
        <f>IF('Formulario PPGR3'!$G735="","",CONCATENATE('Formulario PPGR3'!$C735,".",'Formulario PPGR3'!$D735,".",'Formulario PPGR3'!$E735,".",'Formulario PPGR3'!$F735))</f>
        <v/>
      </c>
      <c r="C735" s="191" t="str">
        <f>IF('Formulario PPGR3'!$G735="","",'Formulario PPGR1'!#REF!)</f>
        <v/>
      </c>
      <c r="D735" s="191" t="str">
        <f>IF('Formulario PPGR3'!$G735="","",'Formulario PPGR1'!#REF!)</f>
        <v/>
      </c>
      <c r="E735" s="191" t="str">
        <f>IF('Formulario PPGR3'!$G735="","",'Formulario PPGR1'!#REF!)</f>
        <v/>
      </c>
      <c r="F735" s="191" t="str">
        <f>IF('Formulario PPGR3'!$G735="","",'Formulario PPGR1'!#REF!)</f>
        <v/>
      </c>
      <c r="G735" s="238"/>
      <c r="H735" s="507" t="str" cm="1">
        <f t="array" ref="H735">IF(Tabla1[[#This Row],[Código_Actividad]]="","",_xlfn.XLOOKUP(Tabla1[[#This Row],[Código_Actividad]],CodigoActividad,Tabla2[Actividades Programables Presupuestables],"",0))</f>
        <v/>
      </c>
      <c r="I735" s="508" t="str">
        <f>IFERROR(VLOOKUP('Formulario PPGR3'!$G735,'Formulario PPGR2'!$H$19:$V$286,15,FALSE),"")</f>
        <v/>
      </c>
      <c r="J735" s="516"/>
      <c r="K735" s="512"/>
      <c r="L735" s="509" t="str">
        <f>IF(Tabla1[[#This Row],[Descripción]]="","",_xlfn.XLOOKUP(Tabla1[[#This Row],[Descripción]],Tabla10[Descripción],Tabla10[Unidad de Medida],"",0))</f>
        <v/>
      </c>
      <c r="M735" s="299"/>
      <c r="N735" s="525" t="str">
        <f>IF(Tabla1[[#This Row],[Descripción]]="","",_xlfn.XLOOKUP(Tabla1[[#This Row],[Descripción]],Tabla10[Descripción],Tabla10[Precio Unitario],0))</f>
        <v/>
      </c>
      <c r="O735" s="525" t="str">
        <f>IF(Tabla1[[#This Row],[Cantidad de Insumos]]="","",Tabla1[[#This Row],[Precio Unitario]]*Tabla1[[#This Row],[Cantidad de Insumos]])</f>
        <v/>
      </c>
      <c r="P735" s="510" t="str">
        <f>IF(Tabla1[[#This Row],[Descripción]]="","",_xlfn.XLOOKUP(Tabla1[[#This Row],[Descripción]],Tabla10[Descripción],Tabla10[CODIGO PRESUPUESTARIO],0))</f>
        <v/>
      </c>
      <c r="Q735" s="511"/>
      <c r="R735" s="511" t="str">
        <f>IF(Tabla1[[#This Row],[Insumos]]="","",_xlfn.XLOOKUP(Tabla1[[#This Row],[Insumos]],Tabla10[Insumo],Tabla10[InsumoAbrev],"",0))</f>
        <v/>
      </c>
    </row>
    <row r="736" spans="2:18" s="265" customFormat="1" x14ac:dyDescent="0.25">
      <c r="B736" s="191" t="str">
        <f>IF('Formulario PPGR3'!$G736="","",CONCATENATE('Formulario PPGR3'!$C736,".",'Formulario PPGR3'!$D736,".",'Formulario PPGR3'!$E736,".",'Formulario PPGR3'!$F736))</f>
        <v/>
      </c>
      <c r="C736" s="191" t="str">
        <f>IF('Formulario PPGR3'!$G736="","",'Formulario PPGR1'!#REF!)</f>
        <v/>
      </c>
      <c r="D736" s="191" t="str">
        <f>IF('Formulario PPGR3'!$G736="","",'Formulario PPGR1'!#REF!)</f>
        <v/>
      </c>
      <c r="E736" s="191" t="str">
        <f>IF('Formulario PPGR3'!$G736="","",'Formulario PPGR1'!#REF!)</f>
        <v/>
      </c>
      <c r="F736" s="191" t="str">
        <f>IF('Formulario PPGR3'!$G736="","",'Formulario PPGR1'!#REF!)</f>
        <v/>
      </c>
      <c r="G736" s="238"/>
      <c r="H736" s="507" t="str" cm="1">
        <f t="array" ref="H736">IF(Tabla1[[#This Row],[Código_Actividad]]="","",_xlfn.XLOOKUP(Tabla1[[#This Row],[Código_Actividad]],CodigoActividad,Tabla2[Actividades Programables Presupuestables],"",0))</f>
        <v/>
      </c>
      <c r="I736" s="508" t="str">
        <f>IFERROR(VLOOKUP('Formulario PPGR3'!$G736,'Formulario PPGR2'!$H$19:$V$286,15,FALSE),"")</f>
        <v/>
      </c>
      <c r="J736" s="516"/>
      <c r="K736" s="512"/>
      <c r="L736" s="509" t="str">
        <f>IF(Tabla1[[#This Row],[Descripción]]="","",_xlfn.XLOOKUP(Tabla1[[#This Row],[Descripción]],Tabla10[Descripción],Tabla10[Unidad de Medida],"",0))</f>
        <v/>
      </c>
      <c r="M736" s="299"/>
      <c r="N736" s="525" t="str">
        <f>IF(Tabla1[[#This Row],[Descripción]]="","",_xlfn.XLOOKUP(Tabla1[[#This Row],[Descripción]],Tabla10[Descripción],Tabla10[Precio Unitario],0))</f>
        <v/>
      </c>
      <c r="O736" s="525" t="str">
        <f>IF(Tabla1[[#This Row],[Cantidad de Insumos]]="","",Tabla1[[#This Row],[Precio Unitario]]*Tabla1[[#This Row],[Cantidad de Insumos]])</f>
        <v/>
      </c>
      <c r="P736" s="510" t="str">
        <f>IF(Tabla1[[#This Row],[Descripción]]="","",_xlfn.XLOOKUP(Tabla1[[#This Row],[Descripción]],Tabla10[Descripción],Tabla10[CODIGO PRESUPUESTARIO],0))</f>
        <v/>
      </c>
      <c r="Q736" s="511"/>
      <c r="R736" s="511" t="str">
        <f>IF(Tabla1[[#This Row],[Insumos]]="","",_xlfn.XLOOKUP(Tabla1[[#This Row],[Insumos]],Tabla10[Insumo],Tabla10[InsumoAbrev],"",0))</f>
        <v/>
      </c>
    </row>
    <row r="737" spans="2:18" s="265" customFormat="1" x14ac:dyDescent="0.25">
      <c r="B737" s="191" t="str">
        <f>IF('Formulario PPGR3'!$G737="","",CONCATENATE('Formulario PPGR3'!$C737,".",'Formulario PPGR3'!$D737,".",'Formulario PPGR3'!$E737,".",'Formulario PPGR3'!$F737))</f>
        <v/>
      </c>
      <c r="C737" s="191" t="str">
        <f>IF('Formulario PPGR3'!$G737="","",'Formulario PPGR1'!#REF!)</f>
        <v/>
      </c>
      <c r="D737" s="191" t="str">
        <f>IF('Formulario PPGR3'!$G737="","",'Formulario PPGR1'!#REF!)</f>
        <v/>
      </c>
      <c r="E737" s="191" t="str">
        <f>IF('Formulario PPGR3'!$G737="","",'Formulario PPGR1'!#REF!)</f>
        <v/>
      </c>
      <c r="F737" s="191" t="str">
        <f>IF('Formulario PPGR3'!$G737="","",'Formulario PPGR1'!#REF!)</f>
        <v/>
      </c>
      <c r="G737" s="238"/>
      <c r="H737" s="507" t="str" cm="1">
        <f t="array" ref="H737">IF(Tabla1[[#This Row],[Código_Actividad]]="","",_xlfn.XLOOKUP(Tabla1[[#This Row],[Código_Actividad]],CodigoActividad,Tabla2[Actividades Programables Presupuestables],"",0))</f>
        <v/>
      </c>
      <c r="I737" s="508" t="str">
        <f>IFERROR(VLOOKUP('Formulario PPGR3'!$G737,'Formulario PPGR2'!$H$19:$V$286,15,FALSE),"")</f>
        <v/>
      </c>
      <c r="J737" s="516"/>
      <c r="K737" s="512"/>
      <c r="L737" s="509" t="str">
        <f>IF(Tabla1[[#This Row],[Descripción]]="","",_xlfn.XLOOKUP(Tabla1[[#This Row],[Descripción]],Tabla10[Descripción],Tabla10[Unidad de Medida],"",0))</f>
        <v/>
      </c>
      <c r="M737" s="299"/>
      <c r="N737" s="525" t="str">
        <f>IF(Tabla1[[#This Row],[Descripción]]="","",_xlfn.XLOOKUP(Tabla1[[#This Row],[Descripción]],Tabla10[Descripción],Tabla10[Precio Unitario],0))</f>
        <v/>
      </c>
      <c r="O737" s="525" t="str">
        <f>IF(Tabla1[[#This Row],[Cantidad de Insumos]]="","",Tabla1[[#This Row],[Precio Unitario]]*Tabla1[[#This Row],[Cantidad de Insumos]])</f>
        <v/>
      </c>
      <c r="P737" s="510" t="str">
        <f>IF(Tabla1[[#This Row],[Descripción]]="","",_xlfn.XLOOKUP(Tabla1[[#This Row],[Descripción]],Tabla10[Descripción],Tabla10[CODIGO PRESUPUESTARIO],0))</f>
        <v/>
      </c>
      <c r="Q737" s="511"/>
      <c r="R737" s="511" t="str">
        <f>IF(Tabla1[[#This Row],[Insumos]]="","",_xlfn.XLOOKUP(Tabla1[[#This Row],[Insumos]],Tabla10[Insumo],Tabla10[InsumoAbrev],"",0))</f>
        <v/>
      </c>
    </row>
    <row r="738" spans="2:18" s="265" customFormat="1" x14ac:dyDescent="0.25">
      <c r="B738" s="191" t="str">
        <f>IF('Formulario PPGR3'!$G738="","",CONCATENATE('Formulario PPGR3'!$C738,".",'Formulario PPGR3'!$D738,".",'Formulario PPGR3'!$E738,".",'Formulario PPGR3'!$F738))</f>
        <v/>
      </c>
      <c r="C738" s="191" t="str">
        <f>IF('Formulario PPGR3'!$G738="","",'Formulario PPGR1'!#REF!)</f>
        <v/>
      </c>
      <c r="D738" s="191" t="str">
        <f>IF('Formulario PPGR3'!$G738="","",'Formulario PPGR1'!#REF!)</f>
        <v/>
      </c>
      <c r="E738" s="191" t="str">
        <f>IF('Formulario PPGR3'!$G738="","",'Formulario PPGR1'!#REF!)</f>
        <v/>
      </c>
      <c r="F738" s="191" t="str">
        <f>IF('Formulario PPGR3'!$G738="","",'Formulario PPGR1'!#REF!)</f>
        <v/>
      </c>
      <c r="G738" s="238"/>
      <c r="H738" s="507" t="str" cm="1">
        <f t="array" ref="H738">IF(Tabla1[[#This Row],[Código_Actividad]]="","",_xlfn.XLOOKUP(Tabla1[[#This Row],[Código_Actividad]],CodigoActividad,Tabla2[Actividades Programables Presupuestables],"",0))</f>
        <v/>
      </c>
      <c r="I738" s="508" t="str">
        <f>IFERROR(VLOOKUP('Formulario PPGR3'!$G738,'Formulario PPGR2'!$H$19:$V$286,15,FALSE),"")</f>
        <v/>
      </c>
      <c r="J738" s="516"/>
      <c r="K738" s="512"/>
      <c r="L738" s="509" t="str">
        <f>IF(Tabla1[[#This Row],[Descripción]]="","",_xlfn.XLOOKUP(Tabla1[[#This Row],[Descripción]],Tabla10[Descripción],Tabla10[Unidad de Medida],"",0))</f>
        <v/>
      </c>
      <c r="M738" s="299"/>
      <c r="N738" s="525" t="str">
        <f>IF(Tabla1[[#This Row],[Descripción]]="","",_xlfn.XLOOKUP(Tabla1[[#This Row],[Descripción]],Tabla10[Descripción],Tabla10[Precio Unitario],0))</f>
        <v/>
      </c>
      <c r="O738" s="525" t="str">
        <f>IF(Tabla1[[#This Row],[Cantidad de Insumos]]="","",Tabla1[[#This Row],[Precio Unitario]]*Tabla1[[#This Row],[Cantidad de Insumos]])</f>
        <v/>
      </c>
      <c r="P738" s="510" t="str">
        <f>IF(Tabla1[[#This Row],[Descripción]]="","",_xlfn.XLOOKUP(Tabla1[[#This Row],[Descripción]],Tabla10[Descripción],Tabla10[CODIGO PRESUPUESTARIO],0))</f>
        <v/>
      </c>
      <c r="Q738" s="511"/>
      <c r="R738" s="511" t="str">
        <f>IF(Tabla1[[#This Row],[Insumos]]="","",_xlfn.XLOOKUP(Tabla1[[#This Row],[Insumos]],Tabla10[Insumo],Tabla10[InsumoAbrev],"",0))</f>
        <v/>
      </c>
    </row>
    <row r="739" spans="2:18" s="265" customFormat="1" x14ac:dyDescent="0.25">
      <c r="B739" s="191" t="str">
        <f>IF('Formulario PPGR3'!$G739="","",CONCATENATE('Formulario PPGR3'!$C739,".",'Formulario PPGR3'!$D739,".",'Formulario PPGR3'!$E739,".",'Formulario PPGR3'!$F739))</f>
        <v/>
      </c>
      <c r="C739" s="191" t="str">
        <f>IF('Formulario PPGR3'!$G739="","",'Formulario PPGR1'!#REF!)</f>
        <v/>
      </c>
      <c r="D739" s="191" t="str">
        <f>IF('Formulario PPGR3'!$G739="","",'Formulario PPGR1'!#REF!)</f>
        <v/>
      </c>
      <c r="E739" s="191" t="str">
        <f>IF('Formulario PPGR3'!$G739="","",'Formulario PPGR1'!#REF!)</f>
        <v/>
      </c>
      <c r="F739" s="191" t="str">
        <f>IF('Formulario PPGR3'!$G739="","",'Formulario PPGR1'!#REF!)</f>
        <v/>
      </c>
      <c r="G739" s="238"/>
      <c r="H739" s="507" t="str" cm="1">
        <f t="array" ref="H739">IF(Tabla1[[#This Row],[Código_Actividad]]="","",_xlfn.XLOOKUP(Tabla1[[#This Row],[Código_Actividad]],CodigoActividad,Tabla2[Actividades Programables Presupuestables],"",0))</f>
        <v/>
      </c>
      <c r="I739" s="508" t="str">
        <f>IFERROR(VLOOKUP('Formulario PPGR3'!$G739,'Formulario PPGR2'!$H$19:$V$286,15,FALSE),"")</f>
        <v/>
      </c>
      <c r="J739" s="516"/>
      <c r="K739" s="512"/>
      <c r="L739" s="509" t="str">
        <f>IF(Tabla1[[#This Row],[Descripción]]="","",_xlfn.XLOOKUP(Tabla1[[#This Row],[Descripción]],Tabla10[Descripción],Tabla10[Unidad de Medida],"",0))</f>
        <v/>
      </c>
      <c r="M739" s="299"/>
      <c r="N739" s="525" t="str">
        <f>IF(Tabla1[[#This Row],[Descripción]]="","",_xlfn.XLOOKUP(Tabla1[[#This Row],[Descripción]],Tabla10[Descripción],Tabla10[Precio Unitario],0))</f>
        <v/>
      </c>
      <c r="O739" s="525" t="str">
        <f>IF(Tabla1[[#This Row],[Cantidad de Insumos]]="","",Tabla1[[#This Row],[Precio Unitario]]*Tabla1[[#This Row],[Cantidad de Insumos]])</f>
        <v/>
      </c>
      <c r="P739" s="510" t="str">
        <f>IF(Tabla1[[#This Row],[Descripción]]="","",_xlfn.XLOOKUP(Tabla1[[#This Row],[Descripción]],Tabla10[Descripción],Tabla10[CODIGO PRESUPUESTARIO],0))</f>
        <v/>
      </c>
      <c r="Q739" s="511"/>
      <c r="R739" s="511" t="str">
        <f>IF(Tabla1[[#This Row],[Insumos]]="","",_xlfn.XLOOKUP(Tabla1[[#This Row],[Insumos]],Tabla10[Insumo],Tabla10[InsumoAbrev],"",0))</f>
        <v/>
      </c>
    </row>
    <row r="740" spans="2:18" s="265" customFormat="1" x14ac:dyDescent="0.25">
      <c r="B740" s="191" t="str">
        <f>IF('Formulario PPGR3'!$G740="","",CONCATENATE('Formulario PPGR3'!$C740,".",'Formulario PPGR3'!$D740,".",'Formulario PPGR3'!$E740,".",'Formulario PPGR3'!$F740))</f>
        <v/>
      </c>
      <c r="C740" s="191" t="str">
        <f>IF('Formulario PPGR3'!$G740="","",'Formulario PPGR1'!#REF!)</f>
        <v/>
      </c>
      <c r="D740" s="191" t="str">
        <f>IF('Formulario PPGR3'!$G740="","",'Formulario PPGR1'!#REF!)</f>
        <v/>
      </c>
      <c r="E740" s="191" t="str">
        <f>IF('Formulario PPGR3'!$G740="","",'Formulario PPGR1'!#REF!)</f>
        <v/>
      </c>
      <c r="F740" s="191" t="str">
        <f>IF('Formulario PPGR3'!$G740="","",'Formulario PPGR1'!#REF!)</f>
        <v/>
      </c>
      <c r="G740" s="238"/>
      <c r="H740" s="507" t="str" cm="1">
        <f t="array" ref="H740">IF(Tabla1[[#This Row],[Código_Actividad]]="","",_xlfn.XLOOKUP(Tabla1[[#This Row],[Código_Actividad]],CodigoActividad,Tabla2[Actividades Programables Presupuestables],"",0))</f>
        <v/>
      </c>
      <c r="I740" s="508" t="str">
        <f>IFERROR(VLOOKUP('Formulario PPGR3'!$G740,'Formulario PPGR2'!$H$19:$V$286,15,FALSE),"")</f>
        <v/>
      </c>
      <c r="J740" s="516"/>
      <c r="K740" s="512"/>
      <c r="L740" s="509" t="str">
        <f>IF(Tabla1[[#This Row],[Descripción]]="","",_xlfn.XLOOKUP(Tabla1[[#This Row],[Descripción]],Tabla10[Descripción],Tabla10[Unidad de Medida],"",0))</f>
        <v/>
      </c>
      <c r="M740" s="299"/>
      <c r="N740" s="525" t="str">
        <f>IF(Tabla1[[#This Row],[Descripción]]="","",_xlfn.XLOOKUP(Tabla1[[#This Row],[Descripción]],Tabla10[Descripción],Tabla10[Precio Unitario],0))</f>
        <v/>
      </c>
      <c r="O740" s="525" t="str">
        <f>IF(Tabla1[[#This Row],[Cantidad de Insumos]]="","",Tabla1[[#This Row],[Precio Unitario]]*Tabla1[[#This Row],[Cantidad de Insumos]])</f>
        <v/>
      </c>
      <c r="P740" s="510" t="str">
        <f>IF(Tabla1[[#This Row],[Descripción]]="","",_xlfn.XLOOKUP(Tabla1[[#This Row],[Descripción]],Tabla10[Descripción],Tabla10[CODIGO PRESUPUESTARIO],0))</f>
        <v/>
      </c>
      <c r="Q740" s="511"/>
      <c r="R740" s="511" t="str">
        <f>IF(Tabla1[[#This Row],[Insumos]]="","",_xlfn.XLOOKUP(Tabla1[[#This Row],[Insumos]],Tabla10[Insumo],Tabla10[InsumoAbrev],"",0))</f>
        <v/>
      </c>
    </row>
    <row r="741" spans="2:18" s="265" customFormat="1" x14ac:dyDescent="0.25">
      <c r="B741" s="191" t="str">
        <f>IF('Formulario PPGR3'!$G741="","",CONCATENATE('Formulario PPGR3'!$C741,".",'Formulario PPGR3'!$D741,".",'Formulario PPGR3'!$E741,".",'Formulario PPGR3'!$F741))</f>
        <v/>
      </c>
      <c r="C741" s="191" t="str">
        <f>IF('Formulario PPGR3'!$G741="","",'Formulario PPGR1'!#REF!)</f>
        <v/>
      </c>
      <c r="D741" s="191" t="str">
        <f>IF('Formulario PPGR3'!$G741="","",'Formulario PPGR1'!#REF!)</f>
        <v/>
      </c>
      <c r="E741" s="191" t="str">
        <f>IF('Formulario PPGR3'!$G741="","",'Formulario PPGR1'!#REF!)</f>
        <v/>
      </c>
      <c r="F741" s="191" t="str">
        <f>IF('Formulario PPGR3'!$G741="","",'Formulario PPGR1'!#REF!)</f>
        <v/>
      </c>
      <c r="G741" s="238"/>
      <c r="H741" s="507" t="str" cm="1">
        <f t="array" ref="H741">IF(Tabla1[[#This Row],[Código_Actividad]]="","",_xlfn.XLOOKUP(Tabla1[[#This Row],[Código_Actividad]],CodigoActividad,Tabla2[Actividades Programables Presupuestables],"",0))</f>
        <v/>
      </c>
      <c r="I741" s="508" t="str">
        <f>IFERROR(VLOOKUP('Formulario PPGR3'!$G741,'Formulario PPGR2'!$H$19:$V$286,15,FALSE),"")</f>
        <v/>
      </c>
      <c r="J741" s="517"/>
      <c r="K741" s="512"/>
      <c r="L741" s="509" t="str">
        <f>IF(Tabla1[[#This Row],[Descripción]]="","",_xlfn.XLOOKUP(Tabla1[[#This Row],[Descripción]],Tabla10[Descripción],Tabla10[Unidad de Medida],"",0))</f>
        <v/>
      </c>
      <c r="M741" s="299"/>
      <c r="N741" s="525" t="str">
        <f>IF(Tabla1[[#This Row],[Descripción]]="","",_xlfn.XLOOKUP(Tabla1[[#This Row],[Descripción]],Tabla10[Descripción],Tabla10[Precio Unitario],0))</f>
        <v/>
      </c>
      <c r="O741" s="525" t="str">
        <f>IF(Tabla1[[#This Row],[Cantidad de Insumos]]="","",Tabla1[[#This Row],[Precio Unitario]]*Tabla1[[#This Row],[Cantidad de Insumos]])</f>
        <v/>
      </c>
      <c r="P741" s="510" t="str">
        <f>IF(Tabla1[[#This Row],[Descripción]]="","",_xlfn.XLOOKUP(Tabla1[[#This Row],[Descripción]],Tabla10[Descripción],Tabla10[CODIGO PRESUPUESTARIO],0))</f>
        <v/>
      </c>
      <c r="Q741" s="511"/>
      <c r="R741" s="511" t="str">
        <f>IF(Tabla1[[#This Row],[Insumos]]="","",_xlfn.XLOOKUP(Tabla1[[#This Row],[Insumos]],Tabla10[Insumo],Tabla10[InsumoAbrev],"",0))</f>
        <v/>
      </c>
    </row>
    <row r="742" spans="2:18" s="265" customFormat="1" x14ac:dyDescent="0.25">
      <c r="B742" s="191" t="str">
        <f>IF('Formulario PPGR3'!$G742="","",CONCATENATE('Formulario PPGR3'!$C742,".",'Formulario PPGR3'!$D742,".",'Formulario PPGR3'!$E742,".",'Formulario PPGR3'!$F742))</f>
        <v/>
      </c>
      <c r="C742" s="191" t="str">
        <f>IF('Formulario PPGR3'!$G742="","",'Formulario PPGR1'!#REF!)</f>
        <v/>
      </c>
      <c r="D742" s="191" t="str">
        <f>IF('Formulario PPGR3'!$G742="","",'Formulario PPGR1'!#REF!)</f>
        <v/>
      </c>
      <c r="E742" s="191" t="str">
        <f>IF('Formulario PPGR3'!$G742="","",'Formulario PPGR1'!#REF!)</f>
        <v/>
      </c>
      <c r="F742" s="191" t="str">
        <f>IF('Formulario PPGR3'!$G742="","",'Formulario PPGR1'!#REF!)</f>
        <v/>
      </c>
      <c r="G742" s="238"/>
      <c r="H742" s="507" t="str" cm="1">
        <f t="array" ref="H742">IF(Tabla1[[#This Row],[Código_Actividad]]="","",_xlfn.XLOOKUP(Tabla1[[#This Row],[Código_Actividad]],CodigoActividad,Tabla2[Actividades Programables Presupuestables],"",0))</f>
        <v/>
      </c>
      <c r="I742" s="508" t="str">
        <f>IFERROR(VLOOKUP('Formulario PPGR3'!$G742,'Formulario PPGR2'!$H$19:$V$286,15,FALSE),"")</f>
        <v/>
      </c>
      <c r="J742" s="516"/>
      <c r="K742" s="512"/>
      <c r="L742" s="509" t="str">
        <f>IF(Tabla1[[#This Row],[Descripción]]="","",_xlfn.XLOOKUP(Tabla1[[#This Row],[Descripción]],Tabla10[Descripción],Tabla10[Unidad de Medida],"",0))</f>
        <v/>
      </c>
      <c r="M742" s="299"/>
      <c r="N742" s="525" t="str">
        <f>IF(Tabla1[[#This Row],[Descripción]]="","",_xlfn.XLOOKUP(Tabla1[[#This Row],[Descripción]],Tabla10[Descripción],Tabla10[Precio Unitario],0))</f>
        <v/>
      </c>
      <c r="O742" s="525" t="str">
        <f>IF(Tabla1[[#This Row],[Cantidad de Insumos]]="","",Tabla1[[#This Row],[Precio Unitario]]*Tabla1[[#This Row],[Cantidad de Insumos]])</f>
        <v/>
      </c>
      <c r="P742" s="510" t="str">
        <f>IF(Tabla1[[#This Row],[Descripción]]="","",_xlfn.XLOOKUP(Tabla1[[#This Row],[Descripción]],Tabla10[Descripción],Tabla10[CODIGO PRESUPUESTARIO],0))</f>
        <v/>
      </c>
      <c r="Q742" s="511"/>
      <c r="R742" s="511" t="str">
        <f>IF(Tabla1[[#This Row],[Insumos]]="","",_xlfn.XLOOKUP(Tabla1[[#This Row],[Insumos]],Tabla10[Insumo],Tabla10[InsumoAbrev],"",0))</f>
        <v/>
      </c>
    </row>
    <row r="743" spans="2:18" s="265" customFormat="1" x14ac:dyDescent="0.25">
      <c r="B743" s="191" t="str">
        <f>IF('Formulario PPGR3'!$G743="","",CONCATENATE('Formulario PPGR3'!$C743,".",'Formulario PPGR3'!$D743,".",'Formulario PPGR3'!$E743,".",'Formulario PPGR3'!$F743))</f>
        <v/>
      </c>
      <c r="C743" s="191" t="str">
        <f>IF('Formulario PPGR3'!$G743="","",'Formulario PPGR1'!#REF!)</f>
        <v/>
      </c>
      <c r="D743" s="191" t="str">
        <f>IF('Formulario PPGR3'!$G743="","",'Formulario PPGR1'!#REF!)</f>
        <v/>
      </c>
      <c r="E743" s="191" t="str">
        <f>IF('Formulario PPGR3'!$G743="","",'Formulario PPGR1'!#REF!)</f>
        <v/>
      </c>
      <c r="F743" s="191" t="str">
        <f>IF('Formulario PPGR3'!$G743="","",'Formulario PPGR1'!#REF!)</f>
        <v/>
      </c>
      <c r="G743" s="238"/>
      <c r="H743" s="507" t="str" cm="1">
        <f t="array" ref="H743">IF(Tabla1[[#This Row],[Código_Actividad]]="","",_xlfn.XLOOKUP(Tabla1[[#This Row],[Código_Actividad]],CodigoActividad,Tabla2[Actividades Programables Presupuestables],"",0))</f>
        <v/>
      </c>
      <c r="I743" s="508" t="str">
        <f>IFERROR(VLOOKUP('Formulario PPGR3'!$G743,'Formulario PPGR2'!$H$19:$V$286,15,FALSE),"")</f>
        <v/>
      </c>
      <c r="J743" s="516"/>
      <c r="K743" s="512"/>
      <c r="L743" s="509" t="str">
        <f>IF(Tabla1[[#This Row],[Descripción]]="","",_xlfn.XLOOKUP(Tabla1[[#This Row],[Descripción]],Tabla10[Descripción],Tabla10[Unidad de Medida],"",0))</f>
        <v/>
      </c>
      <c r="M743" s="299"/>
      <c r="N743" s="525" t="str">
        <f>IF(Tabla1[[#This Row],[Descripción]]="","",_xlfn.XLOOKUP(Tabla1[[#This Row],[Descripción]],Tabla10[Descripción],Tabla10[Precio Unitario],0))</f>
        <v/>
      </c>
      <c r="O743" s="525" t="str">
        <f>IF(Tabla1[[#This Row],[Cantidad de Insumos]]="","",Tabla1[[#This Row],[Precio Unitario]]*Tabla1[[#This Row],[Cantidad de Insumos]])</f>
        <v/>
      </c>
      <c r="P743" s="510" t="str">
        <f>IF(Tabla1[[#This Row],[Descripción]]="","",_xlfn.XLOOKUP(Tabla1[[#This Row],[Descripción]],Tabla10[Descripción],Tabla10[CODIGO PRESUPUESTARIO],0))</f>
        <v/>
      </c>
      <c r="Q743" s="511"/>
      <c r="R743" s="511" t="str">
        <f>IF(Tabla1[[#This Row],[Insumos]]="","",_xlfn.XLOOKUP(Tabla1[[#This Row],[Insumos]],Tabla10[Insumo],Tabla10[InsumoAbrev],"",0))</f>
        <v/>
      </c>
    </row>
    <row r="744" spans="2:18" s="265" customFormat="1" x14ac:dyDescent="0.25">
      <c r="B744" s="191" t="str">
        <f>IF('Formulario PPGR3'!$G744="","",CONCATENATE('Formulario PPGR3'!$C744,".",'Formulario PPGR3'!$D744,".",'Formulario PPGR3'!$E744,".",'Formulario PPGR3'!$F744))</f>
        <v/>
      </c>
      <c r="C744" s="191" t="str">
        <f>IF('Formulario PPGR3'!$G744="","",'Formulario PPGR1'!#REF!)</f>
        <v/>
      </c>
      <c r="D744" s="191" t="str">
        <f>IF('Formulario PPGR3'!$G744="","",'Formulario PPGR1'!#REF!)</f>
        <v/>
      </c>
      <c r="E744" s="191" t="str">
        <f>IF('Formulario PPGR3'!$G744="","",'Formulario PPGR1'!#REF!)</f>
        <v/>
      </c>
      <c r="F744" s="191" t="str">
        <f>IF('Formulario PPGR3'!$G744="","",'Formulario PPGR1'!#REF!)</f>
        <v/>
      </c>
      <c r="G744" s="238"/>
      <c r="H744" s="507" t="str" cm="1">
        <f t="array" ref="H744">IF(Tabla1[[#This Row],[Código_Actividad]]="","",_xlfn.XLOOKUP(Tabla1[[#This Row],[Código_Actividad]],CodigoActividad,Tabla2[Actividades Programables Presupuestables],"",0))</f>
        <v/>
      </c>
      <c r="I744" s="508" t="str">
        <f>IFERROR(VLOOKUP('Formulario PPGR3'!$G744,'Formulario PPGR2'!$H$19:$V$286,15,FALSE),"")</f>
        <v/>
      </c>
      <c r="J744" s="516"/>
      <c r="K744" s="512"/>
      <c r="L744" s="509" t="str">
        <f>IF(Tabla1[[#This Row],[Descripción]]="","",_xlfn.XLOOKUP(Tabla1[[#This Row],[Descripción]],Tabla10[Descripción],Tabla10[Unidad de Medida],"",0))</f>
        <v/>
      </c>
      <c r="M744" s="299"/>
      <c r="N744" s="525" t="str">
        <f>IF(Tabla1[[#This Row],[Descripción]]="","",_xlfn.XLOOKUP(Tabla1[[#This Row],[Descripción]],Tabla10[Descripción],Tabla10[Precio Unitario],0))</f>
        <v/>
      </c>
      <c r="O744" s="525" t="str">
        <f>IF(Tabla1[[#This Row],[Cantidad de Insumos]]="","",Tabla1[[#This Row],[Precio Unitario]]*Tabla1[[#This Row],[Cantidad de Insumos]])</f>
        <v/>
      </c>
      <c r="P744" s="510" t="str">
        <f>IF(Tabla1[[#This Row],[Descripción]]="","",_xlfn.XLOOKUP(Tabla1[[#This Row],[Descripción]],Tabla10[Descripción],Tabla10[CODIGO PRESUPUESTARIO],0))</f>
        <v/>
      </c>
      <c r="Q744" s="511"/>
      <c r="R744" s="511" t="str">
        <f>IF(Tabla1[[#This Row],[Insumos]]="","",_xlfn.XLOOKUP(Tabla1[[#This Row],[Insumos]],Tabla10[Insumo],Tabla10[InsumoAbrev],"",0))</f>
        <v/>
      </c>
    </row>
    <row r="745" spans="2:18" s="265" customFormat="1" x14ac:dyDescent="0.25">
      <c r="B745" s="191" t="str">
        <f>IF('Formulario PPGR3'!$G745="","",CONCATENATE('Formulario PPGR3'!$C745,".",'Formulario PPGR3'!$D745,".",'Formulario PPGR3'!$E745,".",'Formulario PPGR3'!$F745))</f>
        <v/>
      </c>
      <c r="C745" s="191" t="str">
        <f>IF('Formulario PPGR3'!$G745="","",'Formulario PPGR1'!#REF!)</f>
        <v/>
      </c>
      <c r="D745" s="191" t="str">
        <f>IF('Formulario PPGR3'!$G745="","",'Formulario PPGR1'!#REF!)</f>
        <v/>
      </c>
      <c r="E745" s="191" t="str">
        <f>IF('Formulario PPGR3'!$G745="","",'Formulario PPGR1'!#REF!)</f>
        <v/>
      </c>
      <c r="F745" s="191" t="str">
        <f>IF('Formulario PPGR3'!$G745="","",'Formulario PPGR1'!#REF!)</f>
        <v/>
      </c>
      <c r="G745" s="238"/>
      <c r="H745" s="507" t="str" cm="1">
        <f t="array" ref="H745">IF(Tabla1[[#This Row],[Código_Actividad]]="","",_xlfn.XLOOKUP(Tabla1[[#This Row],[Código_Actividad]],CodigoActividad,Tabla2[Actividades Programables Presupuestables],"",0))</f>
        <v/>
      </c>
      <c r="I745" s="508" t="str">
        <f>IFERROR(VLOOKUP('Formulario PPGR3'!$G745,'Formulario PPGR2'!$H$19:$V$286,15,FALSE),"")</f>
        <v/>
      </c>
      <c r="J745" s="517"/>
      <c r="K745" s="512"/>
      <c r="L745" s="509" t="str">
        <f>IF(Tabla1[[#This Row],[Descripción]]="","",_xlfn.XLOOKUP(Tabla1[[#This Row],[Descripción]],Tabla10[Descripción],Tabla10[Unidad de Medida],"",0))</f>
        <v/>
      </c>
      <c r="M745" s="299"/>
      <c r="N745" s="525" t="str">
        <f>IF(Tabla1[[#This Row],[Descripción]]="","",_xlfn.XLOOKUP(Tabla1[[#This Row],[Descripción]],Tabla10[Descripción],Tabla10[Precio Unitario],0))</f>
        <v/>
      </c>
      <c r="O745" s="525" t="str">
        <f>IF(Tabla1[[#This Row],[Cantidad de Insumos]]="","",Tabla1[[#This Row],[Precio Unitario]]*Tabla1[[#This Row],[Cantidad de Insumos]])</f>
        <v/>
      </c>
      <c r="P745" s="510" t="str">
        <f>IF(Tabla1[[#This Row],[Descripción]]="","",_xlfn.XLOOKUP(Tabla1[[#This Row],[Descripción]],Tabla10[Descripción],Tabla10[CODIGO PRESUPUESTARIO],0))</f>
        <v/>
      </c>
      <c r="Q745" s="511"/>
      <c r="R745" s="511" t="str">
        <f>IF(Tabla1[[#This Row],[Insumos]]="","",_xlfn.XLOOKUP(Tabla1[[#This Row],[Insumos]],Tabla10[Insumo],Tabla10[InsumoAbrev],"",0))</f>
        <v/>
      </c>
    </row>
    <row r="746" spans="2:18" s="265" customFormat="1" x14ac:dyDescent="0.25">
      <c r="B746" s="191" t="str">
        <f>IF('Formulario PPGR3'!$G746="","",CONCATENATE('Formulario PPGR3'!$C746,".",'Formulario PPGR3'!$D746,".",'Formulario PPGR3'!$E746,".",'Formulario PPGR3'!$F746))</f>
        <v/>
      </c>
      <c r="C746" s="191" t="str">
        <f>IF('Formulario PPGR3'!$G746="","",'Formulario PPGR1'!#REF!)</f>
        <v/>
      </c>
      <c r="D746" s="191" t="str">
        <f>IF('Formulario PPGR3'!$G746="","",'Formulario PPGR1'!#REF!)</f>
        <v/>
      </c>
      <c r="E746" s="191" t="str">
        <f>IF('Formulario PPGR3'!$G746="","",'Formulario PPGR1'!#REF!)</f>
        <v/>
      </c>
      <c r="F746" s="191" t="str">
        <f>IF('Formulario PPGR3'!$G746="","",'Formulario PPGR1'!#REF!)</f>
        <v/>
      </c>
      <c r="G746" s="238"/>
      <c r="H746" s="507" t="str" cm="1">
        <f t="array" ref="H746">IF(Tabla1[[#This Row],[Código_Actividad]]="","",_xlfn.XLOOKUP(Tabla1[[#This Row],[Código_Actividad]],CodigoActividad,Tabla2[Actividades Programables Presupuestables],"",0))</f>
        <v/>
      </c>
      <c r="I746" s="508" t="str">
        <f>IFERROR(VLOOKUP('Formulario PPGR3'!$G746,'Formulario PPGR2'!$H$19:$V$286,15,FALSE),"")</f>
        <v/>
      </c>
      <c r="J746" s="516"/>
      <c r="K746" s="512"/>
      <c r="L746" s="509" t="str">
        <f>IF(Tabla1[[#This Row],[Descripción]]="","",_xlfn.XLOOKUP(Tabla1[[#This Row],[Descripción]],Tabla10[Descripción],Tabla10[Unidad de Medida],"",0))</f>
        <v/>
      </c>
      <c r="M746" s="299"/>
      <c r="N746" s="525" t="str">
        <f>IF(Tabla1[[#This Row],[Descripción]]="","",_xlfn.XLOOKUP(Tabla1[[#This Row],[Descripción]],Tabla10[Descripción],Tabla10[Precio Unitario],0))</f>
        <v/>
      </c>
      <c r="O746" s="525" t="str">
        <f>IF(Tabla1[[#This Row],[Cantidad de Insumos]]="","",Tabla1[[#This Row],[Precio Unitario]]*Tabla1[[#This Row],[Cantidad de Insumos]])</f>
        <v/>
      </c>
      <c r="P746" s="510" t="str">
        <f>IF(Tabla1[[#This Row],[Descripción]]="","",_xlfn.XLOOKUP(Tabla1[[#This Row],[Descripción]],Tabla10[Descripción],Tabla10[CODIGO PRESUPUESTARIO],0))</f>
        <v/>
      </c>
      <c r="Q746" s="511"/>
      <c r="R746" s="511" t="str">
        <f>IF(Tabla1[[#This Row],[Insumos]]="","",_xlfn.XLOOKUP(Tabla1[[#This Row],[Insumos]],Tabla10[Insumo],Tabla10[InsumoAbrev],"",0))</f>
        <v/>
      </c>
    </row>
    <row r="747" spans="2:18" s="265" customFormat="1" x14ac:dyDescent="0.25">
      <c r="B747" s="191" t="str">
        <f>IF('Formulario PPGR3'!$G747="","",CONCATENATE('Formulario PPGR3'!$C747,".",'Formulario PPGR3'!$D747,".",'Formulario PPGR3'!$E747,".",'Formulario PPGR3'!$F747))</f>
        <v/>
      </c>
      <c r="C747" s="191" t="str">
        <f>IF('Formulario PPGR3'!$G747="","",'Formulario PPGR1'!#REF!)</f>
        <v/>
      </c>
      <c r="D747" s="191" t="str">
        <f>IF('Formulario PPGR3'!$G747="","",'Formulario PPGR1'!#REF!)</f>
        <v/>
      </c>
      <c r="E747" s="191" t="str">
        <f>IF('Formulario PPGR3'!$G747="","",'Formulario PPGR1'!#REF!)</f>
        <v/>
      </c>
      <c r="F747" s="191" t="str">
        <f>IF('Formulario PPGR3'!$G747="","",'Formulario PPGR1'!#REF!)</f>
        <v/>
      </c>
      <c r="G747" s="238"/>
      <c r="H747" s="507" t="str" cm="1">
        <f t="array" ref="H747">IF(Tabla1[[#This Row],[Código_Actividad]]="","",_xlfn.XLOOKUP(Tabla1[[#This Row],[Código_Actividad]],CodigoActividad,Tabla2[Actividades Programables Presupuestables],"",0))</f>
        <v/>
      </c>
      <c r="I747" s="508" t="str">
        <f>IFERROR(VLOOKUP('Formulario PPGR3'!$G747,'Formulario PPGR2'!$H$19:$V$286,15,FALSE),"")</f>
        <v/>
      </c>
      <c r="J747" s="517"/>
      <c r="K747" s="512"/>
      <c r="L747" s="509" t="str">
        <f>IF(Tabla1[[#This Row],[Descripción]]="","",_xlfn.XLOOKUP(Tabla1[[#This Row],[Descripción]],Tabla10[Descripción],Tabla10[Unidad de Medida],"",0))</f>
        <v/>
      </c>
      <c r="M747" s="299"/>
      <c r="N747" s="525" t="str">
        <f>IF(Tabla1[[#This Row],[Descripción]]="","",_xlfn.XLOOKUP(Tabla1[[#This Row],[Descripción]],Tabla10[Descripción],Tabla10[Precio Unitario],0))</f>
        <v/>
      </c>
      <c r="O747" s="525" t="str">
        <f>IF(Tabla1[[#This Row],[Cantidad de Insumos]]="","",Tabla1[[#This Row],[Precio Unitario]]*Tabla1[[#This Row],[Cantidad de Insumos]])</f>
        <v/>
      </c>
      <c r="P747" s="510" t="str">
        <f>IF(Tabla1[[#This Row],[Descripción]]="","",_xlfn.XLOOKUP(Tabla1[[#This Row],[Descripción]],Tabla10[Descripción],Tabla10[CODIGO PRESUPUESTARIO],0))</f>
        <v/>
      </c>
      <c r="Q747" s="511"/>
      <c r="R747" s="511" t="str">
        <f>IF(Tabla1[[#This Row],[Insumos]]="","",_xlfn.XLOOKUP(Tabla1[[#This Row],[Insumos]],Tabla10[Insumo],Tabla10[InsumoAbrev],"",0))</f>
        <v/>
      </c>
    </row>
    <row r="748" spans="2:18" s="265" customFormat="1" x14ac:dyDescent="0.25">
      <c r="B748" s="191" t="str">
        <f>IF('Formulario PPGR3'!$G748="","",CONCATENATE('Formulario PPGR3'!$C748,".",'Formulario PPGR3'!$D748,".",'Formulario PPGR3'!$E748,".",'Formulario PPGR3'!$F748))</f>
        <v/>
      </c>
      <c r="C748" s="191" t="str">
        <f>IF('Formulario PPGR3'!$G748="","",'Formulario PPGR1'!#REF!)</f>
        <v/>
      </c>
      <c r="D748" s="191" t="str">
        <f>IF('Formulario PPGR3'!$G748="","",'Formulario PPGR1'!#REF!)</f>
        <v/>
      </c>
      <c r="E748" s="191" t="str">
        <f>IF('Formulario PPGR3'!$G748="","",'Formulario PPGR1'!#REF!)</f>
        <v/>
      </c>
      <c r="F748" s="191" t="str">
        <f>IF('Formulario PPGR3'!$G748="","",'Formulario PPGR1'!#REF!)</f>
        <v/>
      </c>
      <c r="G748" s="238"/>
      <c r="H748" s="507" t="str" cm="1">
        <f t="array" ref="H748">IF(Tabla1[[#This Row],[Código_Actividad]]="","",_xlfn.XLOOKUP(Tabla1[[#This Row],[Código_Actividad]],CodigoActividad,Tabla2[Actividades Programables Presupuestables],"",0))</f>
        <v/>
      </c>
      <c r="I748" s="508" t="str">
        <f>IFERROR(VLOOKUP('Formulario PPGR3'!$G748,'Formulario PPGR2'!$H$19:$V$286,15,FALSE),"")</f>
        <v/>
      </c>
      <c r="J748" s="517"/>
      <c r="K748" s="512"/>
      <c r="L748" s="509" t="str">
        <f>IF(Tabla1[[#This Row],[Descripción]]="","",_xlfn.XLOOKUP(Tabla1[[#This Row],[Descripción]],Tabla10[Descripción],Tabla10[Unidad de Medida],"",0))</f>
        <v/>
      </c>
      <c r="M748" s="299"/>
      <c r="N748" s="525" t="str">
        <f>IF(Tabla1[[#This Row],[Descripción]]="","",_xlfn.XLOOKUP(Tabla1[[#This Row],[Descripción]],Tabla10[Descripción],Tabla10[Precio Unitario],0))</f>
        <v/>
      </c>
      <c r="O748" s="525" t="str">
        <f>IF(Tabla1[[#This Row],[Cantidad de Insumos]]="","",Tabla1[[#This Row],[Precio Unitario]]*Tabla1[[#This Row],[Cantidad de Insumos]])</f>
        <v/>
      </c>
      <c r="P748" s="510" t="str">
        <f>IF(Tabla1[[#This Row],[Descripción]]="","",_xlfn.XLOOKUP(Tabla1[[#This Row],[Descripción]],Tabla10[Descripción],Tabla10[CODIGO PRESUPUESTARIO],0))</f>
        <v/>
      </c>
      <c r="Q748" s="511"/>
      <c r="R748" s="511" t="str">
        <f>IF(Tabla1[[#This Row],[Insumos]]="","",_xlfn.XLOOKUP(Tabla1[[#This Row],[Insumos]],Tabla10[Insumo],Tabla10[InsumoAbrev],"",0))</f>
        <v/>
      </c>
    </row>
    <row r="749" spans="2:18" s="265" customFormat="1" x14ac:dyDescent="0.25">
      <c r="B749" s="191" t="str">
        <f>IF('Formulario PPGR3'!$G749="","",CONCATENATE('Formulario PPGR3'!$C749,".",'Formulario PPGR3'!$D749,".",'Formulario PPGR3'!$E749,".",'Formulario PPGR3'!$F749))</f>
        <v/>
      </c>
      <c r="C749" s="191" t="str">
        <f>IF('Formulario PPGR3'!$G749="","",'Formulario PPGR1'!#REF!)</f>
        <v/>
      </c>
      <c r="D749" s="191" t="str">
        <f>IF('Formulario PPGR3'!$G749="","",'Formulario PPGR1'!#REF!)</f>
        <v/>
      </c>
      <c r="E749" s="191" t="str">
        <f>IF('Formulario PPGR3'!$G749="","",'Formulario PPGR1'!#REF!)</f>
        <v/>
      </c>
      <c r="F749" s="191" t="str">
        <f>IF('Formulario PPGR3'!$G749="","",'Formulario PPGR1'!#REF!)</f>
        <v/>
      </c>
      <c r="G749" s="238"/>
      <c r="H749" s="507" t="str" cm="1">
        <f t="array" ref="H749">IF(Tabla1[[#This Row],[Código_Actividad]]="","",_xlfn.XLOOKUP(Tabla1[[#This Row],[Código_Actividad]],CodigoActividad,Tabla2[Actividades Programables Presupuestables],"",0))</f>
        <v/>
      </c>
      <c r="I749" s="508" t="str">
        <f>IFERROR(VLOOKUP('Formulario PPGR3'!$G749,'Formulario PPGR2'!$H$19:$V$286,15,FALSE),"")</f>
        <v/>
      </c>
      <c r="J749" s="516"/>
      <c r="K749" s="512"/>
      <c r="L749" s="509" t="str">
        <f>IF(Tabla1[[#This Row],[Descripción]]="","",_xlfn.XLOOKUP(Tabla1[[#This Row],[Descripción]],Tabla10[Descripción],Tabla10[Unidad de Medida],"",0))</f>
        <v/>
      </c>
      <c r="M749" s="299"/>
      <c r="N749" s="525" t="str">
        <f>IF(Tabla1[[#This Row],[Descripción]]="","",_xlfn.XLOOKUP(Tabla1[[#This Row],[Descripción]],Tabla10[Descripción],Tabla10[Precio Unitario],0))</f>
        <v/>
      </c>
      <c r="O749" s="525" t="str">
        <f>IF(Tabla1[[#This Row],[Cantidad de Insumos]]="","",Tabla1[[#This Row],[Precio Unitario]]*Tabla1[[#This Row],[Cantidad de Insumos]])</f>
        <v/>
      </c>
      <c r="P749" s="510" t="str">
        <f>IF(Tabla1[[#This Row],[Descripción]]="","",_xlfn.XLOOKUP(Tabla1[[#This Row],[Descripción]],Tabla10[Descripción],Tabla10[CODIGO PRESUPUESTARIO],0))</f>
        <v/>
      </c>
      <c r="Q749" s="511"/>
      <c r="R749" s="511" t="str">
        <f>IF(Tabla1[[#This Row],[Insumos]]="","",_xlfn.XLOOKUP(Tabla1[[#This Row],[Insumos]],Tabla10[Insumo],Tabla10[InsumoAbrev],"",0))</f>
        <v/>
      </c>
    </row>
    <row r="750" spans="2:18" s="265" customFormat="1" x14ac:dyDescent="0.25">
      <c r="B750" s="191" t="str">
        <f>IF('Formulario PPGR3'!$G750="","",CONCATENATE('Formulario PPGR3'!$C750,".",'Formulario PPGR3'!$D750,".",'Formulario PPGR3'!$E750,".",'Formulario PPGR3'!$F750))</f>
        <v/>
      </c>
      <c r="C750" s="191" t="str">
        <f>IF('Formulario PPGR3'!$G750="","",'Formulario PPGR1'!#REF!)</f>
        <v/>
      </c>
      <c r="D750" s="191" t="str">
        <f>IF('Formulario PPGR3'!$G750="","",'Formulario PPGR1'!#REF!)</f>
        <v/>
      </c>
      <c r="E750" s="191" t="str">
        <f>IF('Formulario PPGR3'!$G750="","",'Formulario PPGR1'!#REF!)</f>
        <v/>
      </c>
      <c r="F750" s="191" t="str">
        <f>IF('Formulario PPGR3'!$G750="","",'Formulario PPGR1'!#REF!)</f>
        <v/>
      </c>
      <c r="G750" s="238"/>
      <c r="H750" s="507" t="str" cm="1">
        <f t="array" ref="H750">IF(Tabla1[[#This Row],[Código_Actividad]]="","",_xlfn.XLOOKUP(Tabla1[[#This Row],[Código_Actividad]],CodigoActividad,Tabla2[Actividades Programables Presupuestables],"",0))</f>
        <v/>
      </c>
      <c r="I750" s="508" t="str">
        <f>IFERROR(VLOOKUP('Formulario PPGR3'!$G750,'Formulario PPGR2'!$H$19:$V$286,15,FALSE),"")</f>
        <v/>
      </c>
      <c r="J750" s="517"/>
      <c r="K750" s="512"/>
      <c r="L750" s="509" t="str">
        <f>IF(Tabla1[[#This Row],[Descripción]]="","",_xlfn.XLOOKUP(Tabla1[[#This Row],[Descripción]],Tabla10[Descripción],Tabla10[Unidad de Medida],"",0))</f>
        <v/>
      </c>
      <c r="M750" s="299"/>
      <c r="N750" s="525" t="str">
        <f>IF(Tabla1[[#This Row],[Descripción]]="","",_xlfn.XLOOKUP(Tabla1[[#This Row],[Descripción]],Tabla10[Descripción],Tabla10[Precio Unitario],0))</f>
        <v/>
      </c>
      <c r="O750" s="525" t="str">
        <f>IF(Tabla1[[#This Row],[Cantidad de Insumos]]="","",Tabla1[[#This Row],[Precio Unitario]]*Tabla1[[#This Row],[Cantidad de Insumos]])</f>
        <v/>
      </c>
      <c r="P750" s="510" t="str">
        <f>IF(Tabla1[[#This Row],[Descripción]]="","",_xlfn.XLOOKUP(Tabla1[[#This Row],[Descripción]],Tabla10[Descripción],Tabla10[CODIGO PRESUPUESTARIO],0))</f>
        <v/>
      </c>
      <c r="Q750" s="511"/>
      <c r="R750" s="511" t="str">
        <f>IF(Tabla1[[#This Row],[Insumos]]="","",_xlfn.XLOOKUP(Tabla1[[#This Row],[Insumos]],Tabla10[Insumo],Tabla10[InsumoAbrev],"",0))</f>
        <v/>
      </c>
    </row>
    <row r="751" spans="2:18" s="265" customFormat="1" x14ac:dyDescent="0.25">
      <c r="B751" s="191" t="str">
        <f>IF('Formulario PPGR3'!$G751="","",CONCATENATE('Formulario PPGR3'!$C751,".",'Formulario PPGR3'!$D751,".",'Formulario PPGR3'!$E751,".",'Formulario PPGR3'!$F751))</f>
        <v/>
      </c>
      <c r="C751" s="191" t="str">
        <f>IF('Formulario PPGR3'!$G751="","",'Formulario PPGR1'!#REF!)</f>
        <v/>
      </c>
      <c r="D751" s="191" t="str">
        <f>IF('Formulario PPGR3'!$G751="","",'Formulario PPGR1'!#REF!)</f>
        <v/>
      </c>
      <c r="E751" s="191" t="str">
        <f>IF('Formulario PPGR3'!$G751="","",'Formulario PPGR1'!#REF!)</f>
        <v/>
      </c>
      <c r="F751" s="191" t="str">
        <f>IF('Formulario PPGR3'!$G751="","",'Formulario PPGR1'!#REF!)</f>
        <v/>
      </c>
      <c r="G751" s="238"/>
      <c r="H751" s="507" t="str" cm="1">
        <f t="array" ref="H751">IF(Tabla1[[#This Row],[Código_Actividad]]="","",_xlfn.XLOOKUP(Tabla1[[#This Row],[Código_Actividad]],CodigoActividad,Tabla2[Actividades Programables Presupuestables],"",0))</f>
        <v/>
      </c>
      <c r="I751" s="508" t="str">
        <f>IFERROR(VLOOKUP('Formulario PPGR3'!$G751,'Formulario PPGR2'!$H$19:$V$286,15,FALSE),"")</f>
        <v/>
      </c>
      <c r="J751" s="517"/>
      <c r="K751" s="512"/>
      <c r="L751" s="509" t="str">
        <f>IF(Tabla1[[#This Row],[Descripción]]="","",_xlfn.XLOOKUP(Tabla1[[#This Row],[Descripción]],Tabla10[Descripción],Tabla10[Unidad de Medida],"",0))</f>
        <v/>
      </c>
      <c r="M751" s="299"/>
      <c r="N751" s="525" t="str">
        <f>IF(Tabla1[[#This Row],[Descripción]]="","",_xlfn.XLOOKUP(Tabla1[[#This Row],[Descripción]],Tabla10[Descripción],Tabla10[Precio Unitario],0))</f>
        <v/>
      </c>
      <c r="O751" s="525" t="str">
        <f>IF(Tabla1[[#This Row],[Cantidad de Insumos]]="","",Tabla1[[#This Row],[Precio Unitario]]*Tabla1[[#This Row],[Cantidad de Insumos]])</f>
        <v/>
      </c>
      <c r="P751" s="510" t="str">
        <f>IF(Tabla1[[#This Row],[Descripción]]="","",_xlfn.XLOOKUP(Tabla1[[#This Row],[Descripción]],Tabla10[Descripción],Tabla10[CODIGO PRESUPUESTARIO],0))</f>
        <v/>
      </c>
      <c r="Q751" s="511"/>
      <c r="R751" s="511" t="str">
        <f>IF(Tabla1[[#This Row],[Insumos]]="","",_xlfn.XLOOKUP(Tabla1[[#This Row],[Insumos]],Tabla10[Insumo],Tabla10[InsumoAbrev],"",0))</f>
        <v/>
      </c>
    </row>
    <row r="752" spans="2:18" s="265" customFormat="1" x14ac:dyDescent="0.25">
      <c r="B752" s="191" t="str">
        <f>IF('Formulario PPGR3'!$G752="","",CONCATENATE('Formulario PPGR3'!$C752,".",'Formulario PPGR3'!$D752,".",'Formulario PPGR3'!$E752,".",'Formulario PPGR3'!$F752))</f>
        <v/>
      </c>
      <c r="C752" s="191" t="str">
        <f>IF('Formulario PPGR3'!$G752="","",'Formulario PPGR1'!#REF!)</f>
        <v/>
      </c>
      <c r="D752" s="191" t="str">
        <f>IF('Formulario PPGR3'!$G752="","",'Formulario PPGR1'!#REF!)</f>
        <v/>
      </c>
      <c r="E752" s="191" t="str">
        <f>IF('Formulario PPGR3'!$G752="","",'Formulario PPGR1'!#REF!)</f>
        <v/>
      </c>
      <c r="F752" s="191" t="str">
        <f>IF('Formulario PPGR3'!$G752="","",'Formulario PPGR1'!#REF!)</f>
        <v/>
      </c>
      <c r="G752" s="238"/>
      <c r="H752" s="507" t="str" cm="1">
        <f t="array" ref="H752">IF(Tabla1[[#This Row],[Código_Actividad]]="","",_xlfn.XLOOKUP(Tabla1[[#This Row],[Código_Actividad]],CodigoActividad,Tabla2[Actividades Programables Presupuestables],"",0))</f>
        <v/>
      </c>
      <c r="I752" s="508" t="str">
        <f>IFERROR(VLOOKUP('Formulario PPGR3'!$G752,'Formulario PPGR2'!$H$19:$V$286,15,FALSE),"")</f>
        <v/>
      </c>
      <c r="J752" s="517"/>
      <c r="K752" s="512"/>
      <c r="L752" s="509" t="str">
        <f>IF(Tabla1[[#This Row],[Descripción]]="","",_xlfn.XLOOKUP(Tabla1[[#This Row],[Descripción]],Tabla10[Descripción],Tabla10[Unidad de Medida],"",0))</f>
        <v/>
      </c>
      <c r="M752" s="299"/>
      <c r="N752" s="525" t="str">
        <f>IF(Tabla1[[#This Row],[Descripción]]="","",_xlfn.XLOOKUP(Tabla1[[#This Row],[Descripción]],Tabla10[Descripción],Tabla10[Precio Unitario],0))</f>
        <v/>
      </c>
      <c r="O752" s="525" t="str">
        <f>IF(Tabla1[[#This Row],[Cantidad de Insumos]]="","",Tabla1[[#This Row],[Precio Unitario]]*Tabla1[[#This Row],[Cantidad de Insumos]])</f>
        <v/>
      </c>
      <c r="P752" s="510" t="str">
        <f>IF(Tabla1[[#This Row],[Descripción]]="","",_xlfn.XLOOKUP(Tabla1[[#This Row],[Descripción]],Tabla10[Descripción],Tabla10[CODIGO PRESUPUESTARIO],0))</f>
        <v/>
      </c>
      <c r="Q752" s="511"/>
      <c r="R752" s="511" t="str">
        <f>IF(Tabla1[[#This Row],[Insumos]]="","",_xlfn.XLOOKUP(Tabla1[[#This Row],[Insumos]],Tabla10[Insumo],Tabla10[InsumoAbrev],"",0))</f>
        <v/>
      </c>
    </row>
    <row r="753" spans="2:18" s="265" customFormat="1" x14ac:dyDescent="0.25">
      <c r="B753" s="191" t="str">
        <f>IF('Formulario PPGR3'!$G753="","",CONCATENATE('Formulario PPGR3'!$C753,".",'Formulario PPGR3'!$D753,".",'Formulario PPGR3'!$E753,".",'Formulario PPGR3'!$F753))</f>
        <v/>
      </c>
      <c r="C753" s="191" t="str">
        <f>IF('Formulario PPGR3'!$G753="","",'Formulario PPGR1'!#REF!)</f>
        <v/>
      </c>
      <c r="D753" s="191" t="str">
        <f>IF('Formulario PPGR3'!$G753="","",'Formulario PPGR1'!#REF!)</f>
        <v/>
      </c>
      <c r="E753" s="191" t="str">
        <f>IF('Formulario PPGR3'!$G753="","",'Formulario PPGR1'!#REF!)</f>
        <v/>
      </c>
      <c r="F753" s="191" t="str">
        <f>IF('Formulario PPGR3'!$G753="","",'Formulario PPGR1'!#REF!)</f>
        <v/>
      </c>
      <c r="G753" s="238"/>
      <c r="H753" s="507" t="str" cm="1">
        <f t="array" ref="H753">IF(Tabla1[[#This Row],[Código_Actividad]]="","",_xlfn.XLOOKUP(Tabla1[[#This Row],[Código_Actividad]],CodigoActividad,Tabla2[Actividades Programables Presupuestables],"",0))</f>
        <v/>
      </c>
      <c r="I753" s="508" t="str">
        <f>IFERROR(VLOOKUP('Formulario PPGR3'!$G753,'Formulario PPGR2'!$H$19:$V$286,15,FALSE),"")</f>
        <v/>
      </c>
      <c r="J753" s="517"/>
      <c r="K753" s="512"/>
      <c r="L753" s="509" t="str">
        <f>IF(Tabla1[[#This Row],[Descripción]]="","",_xlfn.XLOOKUP(Tabla1[[#This Row],[Descripción]],Tabla10[Descripción],Tabla10[Unidad de Medida],"",0))</f>
        <v/>
      </c>
      <c r="M753" s="299"/>
      <c r="N753" s="525" t="str">
        <f>IF(Tabla1[[#This Row],[Descripción]]="","",_xlfn.XLOOKUP(Tabla1[[#This Row],[Descripción]],Tabla10[Descripción],Tabla10[Precio Unitario],0))</f>
        <v/>
      </c>
      <c r="O753" s="525" t="str">
        <f>IF(Tabla1[[#This Row],[Cantidad de Insumos]]="","",Tabla1[[#This Row],[Precio Unitario]]*Tabla1[[#This Row],[Cantidad de Insumos]])</f>
        <v/>
      </c>
      <c r="P753" s="510" t="str">
        <f>IF(Tabla1[[#This Row],[Descripción]]="","",_xlfn.XLOOKUP(Tabla1[[#This Row],[Descripción]],Tabla10[Descripción],Tabla10[CODIGO PRESUPUESTARIO],0))</f>
        <v/>
      </c>
      <c r="Q753" s="511"/>
      <c r="R753" s="511" t="str">
        <f>IF(Tabla1[[#This Row],[Insumos]]="","",_xlfn.XLOOKUP(Tabla1[[#This Row],[Insumos]],Tabla10[Insumo],Tabla10[InsumoAbrev],"",0))</f>
        <v/>
      </c>
    </row>
    <row r="754" spans="2:18" s="265" customFormat="1" x14ac:dyDescent="0.25">
      <c r="B754" s="191" t="str">
        <f>IF('Formulario PPGR3'!$G754="","",CONCATENATE('Formulario PPGR3'!$C754,".",'Formulario PPGR3'!$D754,".",'Formulario PPGR3'!$E754,".",'Formulario PPGR3'!$F754))</f>
        <v/>
      </c>
      <c r="C754" s="191" t="str">
        <f>IF('Formulario PPGR3'!$G754="","",'Formulario PPGR1'!#REF!)</f>
        <v/>
      </c>
      <c r="D754" s="191" t="str">
        <f>IF('Formulario PPGR3'!$G754="","",'Formulario PPGR1'!#REF!)</f>
        <v/>
      </c>
      <c r="E754" s="191" t="str">
        <f>IF('Formulario PPGR3'!$G754="","",'Formulario PPGR1'!#REF!)</f>
        <v/>
      </c>
      <c r="F754" s="191" t="str">
        <f>IF('Formulario PPGR3'!$G754="","",'Formulario PPGR1'!#REF!)</f>
        <v/>
      </c>
      <c r="G754" s="238"/>
      <c r="H754" s="507" t="str" cm="1">
        <f t="array" ref="H754">IF(Tabla1[[#This Row],[Código_Actividad]]="","",_xlfn.XLOOKUP(Tabla1[[#This Row],[Código_Actividad]],CodigoActividad,Tabla2[Actividades Programables Presupuestables],"",0))</f>
        <v/>
      </c>
      <c r="I754" s="508" t="str">
        <f>IFERROR(VLOOKUP('Formulario PPGR3'!$G754,'Formulario PPGR2'!$H$19:$V$286,15,FALSE),"")</f>
        <v/>
      </c>
      <c r="J754" s="516"/>
      <c r="K754" s="512"/>
      <c r="L754" s="509" t="str">
        <f>IF(Tabla1[[#This Row],[Descripción]]="","",_xlfn.XLOOKUP(Tabla1[[#This Row],[Descripción]],Tabla10[Descripción],Tabla10[Unidad de Medida],"",0))</f>
        <v/>
      </c>
      <c r="M754" s="299"/>
      <c r="N754" s="525" t="str">
        <f>IF(Tabla1[[#This Row],[Descripción]]="","",_xlfn.XLOOKUP(Tabla1[[#This Row],[Descripción]],Tabla10[Descripción],Tabla10[Precio Unitario],0))</f>
        <v/>
      </c>
      <c r="O754" s="525" t="str">
        <f>IF(Tabla1[[#This Row],[Cantidad de Insumos]]="","",Tabla1[[#This Row],[Precio Unitario]]*Tabla1[[#This Row],[Cantidad de Insumos]])</f>
        <v/>
      </c>
      <c r="P754" s="510" t="str">
        <f>IF(Tabla1[[#This Row],[Descripción]]="","",_xlfn.XLOOKUP(Tabla1[[#This Row],[Descripción]],Tabla10[Descripción],Tabla10[CODIGO PRESUPUESTARIO],0))</f>
        <v/>
      </c>
      <c r="Q754" s="511"/>
      <c r="R754" s="511" t="str">
        <f>IF(Tabla1[[#This Row],[Insumos]]="","",_xlfn.XLOOKUP(Tabla1[[#This Row],[Insumos]],Tabla10[Insumo],Tabla10[InsumoAbrev],"",0))</f>
        <v/>
      </c>
    </row>
    <row r="755" spans="2:18" s="265" customFormat="1" x14ac:dyDescent="0.25">
      <c r="B755" s="191" t="str">
        <f>IF('Formulario PPGR3'!$G755="","",CONCATENATE('Formulario PPGR3'!$C755,".",'Formulario PPGR3'!$D755,".",'Formulario PPGR3'!$E755,".",'Formulario PPGR3'!$F755))</f>
        <v/>
      </c>
      <c r="C755" s="191" t="str">
        <f>IF('Formulario PPGR3'!$G755="","",'Formulario PPGR1'!#REF!)</f>
        <v/>
      </c>
      <c r="D755" s="191" t="str">
        <f>IF('Formulario PPGR3'!$G755="","",'Formulario PPGR1'!#REF!)</f>
        <v/>
      </c>
      <c r="E755" s="191" t="str">
        <f>IF('Formulario PPGR3'!$G755="","",'Formulario PPGR1'!#REF!)</f>
        <v/>
      </c>
      <c r="F755" s="191" t="str">
        <f>IF('Formulario PPGR3'!$G755="","",'Formulario PPGR1'!#REF!)</f>
        <v/>
      </c>
      <c r="G755" s="238"/>
      <c r="H755" s="507" t="str" cm="1">
        <f t="array" ref="H755">IF(Tabla1[[#This Row],[Código_Actividad]]="","",_xlfn.XLOOKUP(Tabla1[[#This Row],[Código_Actividad]],CodigoActividad,Tabla2[Actividades Programables Presupuestables],"",0))</f>
        <v/>
      </c>
      <c r="I755" s="508" t="str">
        <f>IFERROR(VLOOKUP('Formulario PPGR3'!$G755,'Formulario PPGR2'!$H$19:$V$286,15,FALSE),"")</f>
        <v/>
      </c>
      <c r="J755" s="516"/>
      <c r="K755" s="512"/>
      <c r="L755" s="509" t="str">
        <f>IF(Tabla1[[#This Row],[Descripción]]="","",_xlfn.XLOOKUP(Tabla1[[#This Row],[Descripción]],Tabla10[Descripción],Tabla10[Unidad de Medida],"",0))</f>
        <v/>
      </c>
      <c r="M755" s="299"/>
      <c r="N755" s="525" t="str">
        <f>IF(Tabla1[[#This Row],[Descripción]]="","",_xlfn.XLOOKUP(Tabla1[[#This Row],[Descripción]],Tabla10[Descripción],Tabla10[Precio Unitario],0))</f>
        <v/>
      </c>
      <c r="O755" s="525" t="str">
        <f>IF(Tabla1[[#This Row],[Cantidad de Insumos]]="","",Tabla1[[#This Row],[Precio Unitario]]*Tabla1[[#This Row],[Cantidad de Insumos]])</f>
        <v/>
      </c>
      <c r="P755" s="510" t="str">
        <f>IF(Tabla1[[#This Row],[Descripción]]="","",_xlfn.XLOOKUP(Tabla1[[#This Row],[Descripción]],Tabla10[Descripción],Tabla10[CODIGO PRESUPUESTARIO],0))</f>
        <v/>
      </c>
      <c r="Q755" s="511"/>
      <c r="R755" s="511" t="str">
        <f>IF(Tabla1[[#This Row],[Insumos]]="","",_xlfn.XLOOKUP(Tabla1[[#This Row],[Insumos]],Tabla10[Insumo],Tabla10[InsumoAbrev],"",0))</f>
        <v/>
      </c>
    </row>
    <row r="756" spans="2:18" s="265" customFormat="1" x14ac:dyDescent="0.25">
      <c r="B756" s="191" t="str">
        <f>IF('Formulario PPGR3'!$G756="","",CONCATENATE('Formulario PPGR3'!$C756,".",'Formulario PPGR3'!$D756,".",'Formulario PPGR3'!$E756,".",'Formulario PPGR3'!$F756))</f>
        <v/>
      </c>
      <c r="C756" s="191" t="str">
        <f>IF('Formulario PPGR3'!$G756="","",'Formulario PPGR1'!#REF!)</f>
        <v/>
      </c>
      <c r="D756" s="191" t="str">
        <f>IF('Formulario PPGR3'!$G756="","",'Formulario PPGR1'!#REF!)</f>
        <v/>
      </c>
      <c r="E756" s="191" t="str">
        <f>IF('Formulario PPGR3'!$G756="","",'Formulario PPGR1'!#REF!)</f>
        <v/>
      </c>
      <c r="F756" s="191" t="str">
        <f>IF('Formulario PPGR3'!$G756="","",'Formulario PPGR1'!#REF!)</f>
        <v/>
      </c>
      <c r="G756" s="238"/>
      <c r="H756" s="507" t="str" cm="1">
        <f t="array" ref="H756">IF(Tabla1[[#This Row],[Código_Actividad]]="","",_xlfn.XLOOKUP(Tabla1[[#This Row],[Código_Actividad]],CodigoActividad,Tabla2[Actividades Programables Presupuestables],"",0))</f>
        <v/>
      </c>
      <c r="I756" s="508" t="str">
        <f>IFERROR(VLOOKUP('Formulario PPGR3'!$G756,'Formulario PPGR2'!$H$19:$V$286,15,FALSE),"")</f>
        <v/>
      </c>
      <c r="J756" s="516"/>
      <c r="K756" s="512"/>
      <c r="L756" s="509" t="str">
        <f>IF(Tabla1[[#This Row],[Descripción]]="","",_xlfn.XLOOKUP(Tabla1[[#This Row],[Descripción]],Tabla10[Descripción],Tabla10[Unidad de Medida],"",0))</f>
        <v/>
      </c>
      <c r="M756" s="299"/>
      <c r="N756" s="525" t="str">
        <f>IF(Tabla1[[#This Row],[Descripción]]="","",_xlfn.XLOOKUP(Tabla1[[#This Row],[Descripción]],Tabla10[Descripción],Tabla10[Precio Unitario],0))</f>
        <v/>
      </c>
      <c r="O756" s="525" t="str">
        <f>IF(Tabla1[[#This Row],[Cantidad de Insumos]]="","",Tabla1[[#This Row],[Precio Unitario]]*Tabla1[[#This Row],[Cantidad de Insumos]])</f>
        <v/>
      </c>
      <c r="P756" s="510" t="str">
        <f>IF(Tabla1[[#This Row],[Descripción]]="","",_xlfn.XLOOKUP(Tabla1[[#This Row],[Descripción]],Tabla10[Descripción],Tabla10[CODIGO PRESUPUESTARIO],0))</f>
        <v/>
      </c>
      <c r="Q756" s="511"/>
      <c r="R756" s="511" t="str">
        <f>IF(Tabla1[[#This Row],[Insumos]]="","",_xlfn.XLOOKUP(Tabla1[[#This Row],[Insumos]],Tabla10[Insumo],Tabla10[InsumoAbrev],"",0))</f>
        <v/>
      </c>
    </row>
    <row r="757" spans="2:18" s="265" customFormat="1" x14ac:dyDescent="0.25">
      <c r="B757" s="191" t="str">
        <f>IF('Formulario PPGR3'!$G757="","",CONCATENATE('Formulario PPGR3'!$C757,".",'Formulario PPGR3'!$D757,".",'Formulario PPGR3'!$E757,".",'Formulario PPGR3'!$F757))</f>
        <v/>
      </c>
      <c r="C757" s="191" t="str">
        <f>IF('Formulario PPGR3'!$G757="","",'Formulario PPGR1'!#REF!)</f>
        <v/>
      </c>
      <c r="D757" s="191" t="str">
        <f>IF('Formulario PPGR3'!$G757="","",'Formulario PPGR1'!#REF!)</f>
        <v/>
      </c>
      <c r="E757" s="191" t="str">
        <f>IF('Formulario PPGR3'!$G757="","",'Formulario PPGR1'!#REF!)</f>
        <v/>
      </c>
      <c r="F757" s="191" t="str">
        <f>IF('Formulario PPGR3'!$G757="","",'Formulario PPGR1'!#REF!)</f>
        <v/>
      </c>
      <c r="G757" s="238"/>
      <c r="H757" s="507" t="str" cm="1">
        <f t="array" ref="H757">IF(Tabla1[[#This Row],[Código_Actividad]]="","",_xlfn.XLOOKUP(Tabla1[[#This Row],[Código_Actividad]],CodigoActividad,Tabla2[Actividades Programables Presupuestables],"",0))</f>
        <v/>
      </c>
      <c r="I757" s="508" t="str">
        <f>IFERROR(VLOOKUP('Formulario PPGR3'!$G757,'Formulario PPGR2'!$H$19:$V$286,15,FALSE),"")</f>
        <v/>
      </c>
      <c r="J757" s="517"/>
      <c r="K757" s="512"/>
      <c r="L757" s="509" t="str">
        <f>IF(Tabla1[[#This Row],[Descripción]]="","",_xlfn.XLOOKUP(Tabla1[[#This Row],[Descripción]],Tabla10[Descripción],Tabla10[Unidad de Medida],"",0))</f>
        <v/>
      </c>
      <c r="M757" s="299"/>
      <c r="N757" s="525" t="str">
        <f>IF(Tabla1[[#This Row],[Descripción]]="","",_xlfn.XLOOKUP(Tabla1[[#This Row],[Descripción]],Tabla10[Descripción],Tabla10[Precio Unitario],0))</f>
        <v/>
      </c>
      <c r="O757" s="525" t="str">
        <f>IF(Tabla1[[#This Row],[Cantidad de Insumos]]="","",Tabla1[[#This Row],[Precio Unitario]]*Tabla1[[#This Row],[Cantidad de Insumos]])</f>
        <v/>
      </c>
      <c r="P757" s="510" t="str">
        <f>IF(Tabla1[[#This Row],[Descripción]]="","",_xlfn.XLOOKUP(Tabla1[[#This Row],[Descripción]],Tabla10[Descripción],Tabla10[CODIGO PRESUPUESTARIO],0))</f>
        <v/>
      </c>
      <c r="Q757" s="511"/>
      <c r="R757" s="511" t="str">
        <f>IF(Tabla1[[#This Row],[Insumos]]="","",_xlfn.XLOOKUP(Tabla1[[#This Row],[Insumos]],Tabla10[Insumo],Tabla10[InsumoAbrev],"",0))</f>
        <v/>
      </c>
    </row>
    <row r="758" spans="2:18" s="265" customFormat="1" x14ac:dyDescent="0.25">
      <c r="B758" s="191" t="str">
        <f>IF('Formulario PPGR3'!$G758="","",CONCATENATE('Formulario PPGR3'!$C758,".",'Formulario PPGR3'!$D758,".",'Formulario PPGR3'!$E758,".",'Formulario PPGR3'!$F758))</f>
        <v/>
      </c>
      <c r="C758" s="191" t="str">
        <f>IF('Formulario PPGR3'!$G758="","",'Formulario PPGR1'!#REF!)</f>
        <v/>
      </c>
      <c r="D758" s="191" t="str">
        <f>IF('Formulario PPGR3'!$G758="","",'Formulario PPGR1'!#REF!)</f>
        <v/>
      </c>
      <c r="E758" s="191" t="str">
        <f>IF('Formulario PPGR3'!$G758="","",'Formulario PPGR1'!#REF!)</f>
        <v/>
      </c>
      <c r="F758" s="191" t="str">
        <f>IF('Formulario PPGR3'!$G758="","",'Formulario PPGR1'!#REF!)</f>
        <v/>
      </c>
      <c r="G758" s="238"/>
      <c r="H758" s="507" t="str" cm="1">
        <f t="array" ref="H758">IF(Tabla1[[#This Row],[Código_Actividad]]="","",_xlfn.XLOOKUP(Tabla1[[#This Row],[Código_Actividad]],CodigoActividad,Tabla2[Actividades Programables Presupuestables],"",0))</f>
        <v/>
      </c>
      <c r="I758" s="508" t="str">
        <f>IFERROR(VLOOKUP('Formulario PPGR3'!$G758,'Formulario PPGR2'!$H$19:$V$286,15,FALSE),"")</f>
        <v/>
      </c>
      <c r="J758" s="517"/>
      <c r="K758" s="512"/>
      <c r="L758" s="509" t="str">
        <f>IF(Tabla1[[#This Row],[Descripción]]="","",_xlfn.XLOOKUP(Tabla1[[#This Row],[Descripción]],Tabla10[Descripción],Tabla10[Unidad de Medida],"",0))</f>
        <v/>
      </c>
      <c r="M758" s="299"/>
      <c r="N758" s="525" t="str">
        <f>IF(Tabla1[[#This Row],[Descripción]]="","",_xlfn.XLOOKUP(Tabla1[[#This Row],[Descripción]],Tabla10[Descripción],Tabla10[Precio Unitario],0))</f>
        <v/>
      </c>
      <c r="O758" s="525" t="str">
        <f>IF(Tabla1[[#This Row],[Cantidad de Insumos]]="","",Tabla1[[#This Row],[Precio Unitario]]*Tabla1[[#This Row],[Cantidad de Insumos]])</f>
        <v/>
      </c>
      <c r="P758" s="510" t="str">
        <f>IF(Tabla1[[#This Row],[Descripción]]="","",_xlfn.XLOOKUP(Tabla1[[#This Row],[Descripción]],Tabla10[Descripción],Tabla10[CODIGO PRESUPUESTARIO],0))</f>
        <v/>
      </c>
      <c r="Q758" s="511"/>
      <c r="R758" s="511" t="str">
        <f>IF(Tabla1[[#This Row],[Insumos]]="","",_xlfn.XLOOKUP(Tabla1[[#This Row],[Insumos]],Tabla10[Insumo],Tabla10[InsumoAbrev],"",0))</f>
        <v/>
      </c>
    </row>
    <row r="759" spans="2:18" s="265" customFormat="1" x14ac:dyDescent="0.25">
      <c r="B759" s="191" t="str">
        <f>IF('Formulario PPGR3'!$G759="","",CONCATENATE('Formulario PPGR3'!$C759,".",'Formulario PPGR3'!$D759,".",'Formulario PPGR3'!$E759,".",'Formulario PPGR3'!$F759))</f>
        <v/>
      </c>
      <c r="C759" s="191" t="str">
        <f>IF('Formulario PPGR3'!$G759="","",'Formulario PPGR1'!#REF!)</f>
        <v/>
      </c>
      <c r="D759" s="191" t="str">
        <f>IF('Formulario PPGR3'!$G759="","",'Formulario PPGR1'!#REF!)</f>
        <v/>
      </c>
      <c r="E759" s="191" t="str">
        <f>IF('Formulario PPGR3'!$G759="","",'Formulario PPGR1'!#REF!)</f>
        <v/>
      </c>
      <c r="F759" s="191" t="str">
        <f>IF('Formulario PPGR3'!$G759="","",'Formulario PPGR1'!#REF!)</f>
        <v/>
      </c>
      <c r="G759" s="238"/>
      <c r="H759" s="507" t="str" cm="1">
        <f t="array" ref="H759">IF(Tabla1[[#This Row],[Código_Actividad]]="","",_xlfn.XLOOKUP(Tabla1[[#This Row],[Código_Actividad]],CodigoActividad,Tabla2[Actividades Programables Presupuestables],"",0))</f>
        <v/>
      </c>
      <c r="I759" s="508" t="str">
        <f>IFERROR(VLOOKUP('Formulario PPGR3'!$G759,'Formulario PPGR2'!$H$19:$V$286,15,FALSE),"")</f>
        <v/>
      </c>
      <c r="J759" s="517"/>
      <c r="K759" s="512"/>
      <c r="L759" s="509" t="str">
        <f>IF(Tabla1[[#This Row],[Descripción]]="","",_xlfn.XLOOKUP(Tabla1[[#This Row],[Descripción]],Tabla10[Descripción],Tabla10[Unidad de Medida],"",0))</f>
        <v/>
      </c>
      <c r="M759" s="299"/>
      <c r="N759" s="525" t="str">
        <f>IF(Tabla1[[#This Row],[Descripción]]="","",_xlfn.XLOOKUP(Tabla1[[#This Row],[Descripción]],Tabla10[Descripción],Tabla10[Precio Unitario],0))</f>
        <v/>
      </c>
      <c r="O759" s="525" t="str">
        <f>IF(Tabla1[[#This Row],[Cantidad de Insumos]]="","",Tabla1[[#This Row],[Precio Unitario]]*Tabla1[[#This Row],[Cantidad de Insumos]])</f>
        <v/>
      </c>
      <c r="P759" s="510" t="str">
        <f>IF(Tabla1[[#This Row],[Descripción]]="","",_xlfn.XLOOKUP(Tabla1[[#This Row],[Descripción]],Tabla10[Descripción],Tabla10[CODIGO PRESUPUESTARIO],0))</f>
        <v/>
      </c>
      <c r="Q759" s="511"/>
      <c r="R759" s="511" t="str">
        <f>IF(Tabla1[[#This Row],[Insumos]]="","",_xlfn.XLOOKUP(Tabla1[[#This Row],[Insumos]],Tabla10[Insumo],Tabla10[InsumoAbrev],"",0))</f>
        <v/>
      </c>
    </row>
    <row r="760" spans="2:18" s="265" customFormat="1" x14ac:dyDescent="0.25">
      <c r="B760" s="191" t="str">
        <f>IF('Formulario PPGR3'!$G760="","",CONCATENATE('Formulario PPGR3'!$C760,".",'Formulario PPGR3'!$D760,".",'Formulario PPGR3'!$E760,".",'Formulario PPGR3'!$F760))</f>
        <v/>
      </c>
      <c r="C760" s="191" t="str">
        <f>IF('Formulario PPGR3'!$G760="","",'Formulario PPGR1'!#REF!)</f>
        <v/>
      </c>
      <c r="D760" s="191" t="str">
        <f>IF('Formulario PPGR3'!$G760="","",'Formulario PPGR1'!#REF!)</f>
        <v/>
      </c>
      <c r="E760" s="191" t="str">
        <f>IF('Formulario PPGR3'!$G760="","",'Formulario PPGR1'!#REF!)</f>
        <v/>
      </c>
      <c r="F760" s="191" t="str">
        <f>IF('Formulario PPGR3'!$G760="","",'Formulario PPGR1'!#REF!)</f>
        <v/>
      </c>
      <c r="G760" s="238"/>
      <c r="H760" s="507" t="str" cm="1">
        <f t="array" ref="H760">IF(Tabla1[[#This Row],[Código_Actividad]]="","",_xlfn.XLOOKUP(Tabla1[[#This Row],[Código_Actividad]],CodigoActividad,Tabla2[Actividades Programables Presupuestables],"",0))</f>
        <v/>
      </c>
      <c r="I760" s="508" t="str">
        <f>IFERROR(VLOOKUP('Formulario PPGR3'!$G760,'Formulario PPGR2'!$H$19:$V$286,15,FALSE),"")</f>
        <v/>
      </c>
      <c r="J760" s="517"/>
      <c r="K760" s="512"/>
      <c r="L760" s="509" t="str">
        <f>IF(Tabla1[[#This Row],[Descripción]]="","",_xlfn.XLOOKUP(Tabla1[[#This Row],[Descripción]],Tabla10[Descripción],Tabla10[Unidad de Medida],"",0))</f>
        <v/>
      </c>
      <c r="M760" s="299"/>
      <c r="N760" s="525" t="str">
        <f>IF(Tabla1[[#This Row],[Descripción]]="","",_xlfn.XLOOKUP(Tabla1[[#This Row],[Descripción]],Tabla10[Descripción],Tabla10[Precio Unitario],0))</f>
        <v/>
      </c>
      <c r="O760" s="525" t="str">
        <f>IF(Tabla1[[#This Row],[Cantidad de Insumos]]="","",Tabla1[[#This Row],[Precio Unitario]]*Tabla1[[#This Row],[Cantidad de Insumos]])</f>
        <v/>
      </c>
      <c r="P760" s="510" t="str">
        <f>IF(Tabla1[[#This Row],[Descripción]]="","",_xlfn.XLOOKUP(Tabla1[[#This Row],[Descripción]],Tabla10[Descripción],Tabla10[CODIGO PRESUPUESTARIO],0))</f>
        <v/>
      </c>
      <c r="Q760" s="511"/>
      <c r="R760" s="511" t="str">
        <f>IF(Tabla1[[#This Row],[Insumos]]="","",_xlfn.XLOOKUP(Tabla1[[#This Row],[Insumos]],Tabla10[Insumo],Tabla10[InsumoAbrev],"",0))</f>
        <v/>
      </c>
    </row>
    <row r="761" spans="2:18" s="265" customFormat="1" x14ac:dyDescent="0.25">
      <c r="B761" s="191" t="str">
        <f>IF('Formulario PPGR3'!$G761="","",CONCATENATE('Formulario PPGR3'!$C761,".",'Formulario PPGR3'!$D761,".",'Formulario PPGR3'!$E761,".",'Formulario PPGR3'!$F761))</f>
        <v/>
      </c>
      <c r="C761" s="191" t="str">
        <f>IF('Formulario PPGR3'!$G761="","",'Formulario PPGR1'!#REF!)</f>
        <v/>
      </c>
      <c r="D761" s="191" t="str">
        <f>IF('Formulario PPGR3'!$G761="","",'Formulario PPGR1'!#REF!)</f>
        <v/>
      </c>
      <c r="E761" s="191" t="str">
        <f>IF('Formulario PPGR3'!$G761="","",'Formulario PPGR1'!#REF!)</f>
        <v/>
      </c>
      <c r="F761" s="191" t="str">
        <f>IF('Formulario PPGR3'!$G761="","",'Formulario PPGR1'!#REF!)</f>
        <v/>
      </c>
      <c r="G761" s="238"/>
      <c r="H761" s="507" t="str" cm="1">
        <f t="array" ref="H761">IF(Tabla1[[#This Row],[Código_Actividad]]="","",_xlfn.XLOOKUP(Tabla1[[#This Row],[Código_Actividad]],CodigoActividad,Tabla2[Actividades Programables Presupuestables],"",0))</f>
        <v/>
      </c>
      <c r="I761" s="508" t="str">
        <f>IFERROR(VLOOKUP('Formulario PPGR3'!$G761,'Formulario PPGR2'!$H$19:$V$286,15,FALSE),"")</f>
        <v/>
      </c>
      <c r="J761" s="516"/>
      <c r="K761" s="512"/>
      <c r="L761" s="509" t="str">
        <f>IF(Tabla1[[#This Row],[Descripción]]="","",_xlfn.XLOOKUP(Tabla1[[#This Row],[Descripción]],Tabla10[Descripción],Tabla10[Unidad de Medida],"",0))</f>
        <v/>
      </c>
      <c r="M761" s="299"/>
      <c r="N761" s="525" t="str">
        <f>IF(Tabla1[[#This Row],[Descripción]]="","",_xlfn.XLOOKUP(Tabla1[[#This Row],[Descripción]],Tabla10[Descripción],Tabla10[Precio Unitario],0))</f>
        <v/>
      </c>
      <c r="O761" s="525" t="str">
        <f>IF(Tabla1[[#This Row],[Cantidad de Insumos]]="","",Tabla1[[#This Row],[Precio Unitario]]*Tabla1[[#This Row],[Cantidad de Insumos]])</f>
        <v/>
      </c>
      <c r="P761" s="510" t="str">
        <f>IF(Tabla1[[#This Row],[Descripción]]="","",_xlfn.XLOOKUP(Tabla1[[#This Row],[Descripción]],Tabla10[Descripción],Tabla10[CODIGO PRESUPUESTARIO],0))</f>
        <v/>
      </c>
      <c r="Q761" s="511"/>
      <c r="R761" s="511" t="str">
        <f>IF(Tabla1[[#This Row],[Insumos]]="","",_xlfn.XLOOKUP(Tabla1[[#This Row],[Insumos]],Tabla10[Insumo],Tabla10[InsumoAbrev],"",0))</f>
        <v/>
      </c>
    </row>
    <row r="762" spans="2:18" s="265" customFormat="1" x14ac:dyDescent="0.25">
      <c r="B762" s="191" t="str">
        <f>IF('Formulario PPGR3'!$G762="","",CONCATENATE('Formulario PPGR3'!$C762,".",'Formulario PPGR3'!$D762,".",'Formulario PPGR3'!$E762,".",'Formulario PPGR3'!$F762))</f>
        <v/>
      </c>
      <c r="C762" s="191" t="str">
        <f>IF('Formulario PPGR3'!$G762="","",'Formulario PPGR1'!#REF!)</f>
        <v/>
      </c>
      <c r="D762" s="191" t="str">
        <f>IF('Formulario PPGR3'!$G762="","",'Formulario PPGR1'!#REF!)</f>
        <v/>
      </c>
      <c r="E762" s="191" t="str">
        <f>IF('Formulario PPGR3'!$G762="","",'Formulario PPGR1'!#REF!)</f>
        <v/>
      </c>
      <c r="F762" s="191" t="str">
        <f>IF('Formulario PPGR3'!$G762="","",'Formulario PPGR1'!#REF!)</f>
        <v/>
      </c>
      <c r="G762" s="238"/>
      <c r="H762" s="507" t="str" cm="1">
        <f t="array" ref="H762">IF(Tabla1[[#This Row],[Código_Actividad]]="","",_xlfn.XLOOKUP(Tabla1[[#This Row],[Código_Actividad]],CodigoActividad,Tabla2[Actividades Programables Presupuestables],"",0))</f>
        <v/>
      </c>
      <c r="I762" s="508" t="str">
        <f>IFERROR(VLOOKUP('Formulario PPGR3'!$G762,'Formulario PPGR2'!$H$19:$V$286,15,FALSE),"")</f>
        <v/>
      </c>
      <c r="J762" s="516"/>
      <c r="K762" s="512"/>
      <c r="L762" s="509" t="str">
        <f>IF(Tabla1[[#This Row],[Descripción]]="","",_xlfn.XLOOKUP(Tabla1[[#This Row],[Descripción]],Tabla10[Descripción],Tabla10[Unidad de Medida],"",0))</f>
        <v/>
      </c>
      <c r="M762" s="299"/>
      <c r="N762" s="525" t="str">
        <f>IF(Tabla1[[#This Row],[Descripción]]="","",_xlfn.XLOOKUP(Tabla1[[#This Row],[Descripción]],Tabla10[Descripción],Tabla10[Precio Unitario],0))</f>
        <v/>
      </c>
      <c r="O762" s="525" t="str">
        <f>IF(Tabla1[[#This Row],[Cantidad de Insumos]]="","",Tabla1[[#This Row],[Precio Unitario]]*Tabla1[[#This Row],[Cantidad de Insumos]])</f>
        <v/>
      </c>
      <c r="P762" s="510" t="str">
        <f>IF(Tabla1[[#This Row],[Descripción]]="","",_xlfn.XLOOKUP(Tabla1[[#This Row],[Descripción]],Tabla10[Descripción],Tabla10[CODIGO PRESUPUESTARIO],0))</f>
        <v/>
      </c>
      <c r="Q762" s="511"/>
      <c r="R762" s="511" t="str">
        <f>IF(Tabla1[[#This Row],[Insumos]]="","",_xlfn.XLOOKUP(Tabla1[[#This Row],[Insumos]],Tabla10[Insumo],Tabla10[InsumoAbrev],"",0))</f>
        <v/>
      </c>
    </row>
    <row r="763" spans="2:18" s="265" customFormat="1" x14ac:dyDescent="0.25">
      <c r="B763" s="191" t="str">
        <f>IF('Formulario PPGR3'!$G763="","",CONCATENATE('Formulario PPGR3'!$C763,".",'Formulario PPGR3'!$D763,".",'Formulario PPGR3'!$E763,".",'Formulario PPGR3'!$F763))</f>
        <v/>
      </c>
      <c r="C763" s="191" t="str">
        <f>IF('Formulario PPGR3'!$G763="","",'Formulario PPGR1'!#REF!)</f>
        <v/>
      </c>
      <c r="D763" s="191" t="str">
        <f>IF('Formulario PPGR3'!$G763="","",'Formulario PPGR1'!#REF!)</f>
        <v/>
      </c>
      <c r="E763" s="191" t="str">
        <f>IF('Formulario PPGR3'!$G763="","",'Formulario PPGR1'!#REF!)</f>
        <v/>
      </c>
      <c r="F763" s="191" t="str">
        <f>IF('Formulario PPGR3'!$G763="","",'Formulario PPGR1'!#REF!)</f>
        <v/>
      </c>
      <c r="G763" s="238"/>
      <c r="H763" s="507" t="str" cm="1">
        <f t="array" ref="H763">IF(Tabla1[[#This Row],[Código_Actividad]]="","",_xlfn.XLOOKUP(Tabla1[[#This Row],[Código_Actividad]],CodigoActividad,Tabla2[Actividades Programables Presupuestables],"",0))</f>
        <v/>
      </c>
      <c r="I763" s="508" t="str">
        <f>IFERROR(VLOOKUP('Formulario PPGR3'!$G763,'Formulario PPGR2'!$H$19:$V$286,15,FALSE),"")</f>
        <v/>
      </c>
      <c r="J763" s="517"/>
      <c r="K763" s="512"/>
      <c r="L763" s="509" t="str">
        <f>IF(Tabla1[[#This Row],[Descripción]]="","",_xlfn.XLOOKUP(Tabla1[[#This Row],[Descripción]],Tabla10[Descripción],Tabla10[Unidad de Medida],"",0))</f>
        <v/>
      </c>
      <c r="M763" s="299"/>
      <c r="N763" s="525" t="str">
        <f>IF(Tabla1[[#This Row],[Descripción]]="","",_xlfn.XLOOKUP(Tabla1[[#This Row],[Descripción]],Tabla10[Descripción],Tabla10[Precio Unitario],0))</f>
        <v/>
      </c>
      <c r="O763" s="525" t="str">
        <f>IF(Tabla1[[#This Row],[Cantidad de Insumos]]="","",Tabla1[[#This Row],[Precio Unitario]]*Tabla1[[#This Row],[Cantidad de Insumos]])</f>
        <v/>
      </c>
      <c r="P763" s="510" t="str">
        <f>IF(Tabla1[[#This Row],[Descripción]]="","",_xlfn.XLOOKUP(Tabla1[[#This Row],[Descripción]],Tabla10[Descripción],Tabla10[CODIGO PRESUPUESTARIO],0))</f>
        <v/>
      </c>
      <c r="Q763" s="511"/>
      <c r="R763" s="511" t="str">
        <f>IF(Tabla1[[#This Row],[Insumos]]="","",_xlfn.XLOOKUP(Tabla1[[#This Row],[Insumos]],Tabla10[Insumo],Tabla10[InsumoAbrev],"",0))</f>
        <v/>
      </c>
    </row>
    <row r="764" spans="2:18" s="265" customFormat="1" x14ac:dyDescent="0.25">
      <c r="B764" s="191" t="str">
        <f>IF('Formulario PPGR3'!$G764="","",CONCATENATE('Formulario PPGR3'!$C764,".",'Formulario PPGR3'!$D764,".",'Formulario PPGR3'!$E764,".",'Formulario PPGR3'!$F764))</f>
        <v/>
      </c>
      <c r="C764" s="191" t="str">
        <f>IF('Formulario PPGR3'!$G764="","",'Formulario PPGR1'!#REF!)</f>
        <v/>
      </c>
      <c r="D764" s="191" t="str">
        <f>IF('Formulario PPGR3'!$G764="","",'Formulario PPGR1'!#REF!)</f>
        <v/>
      </c>
      <c r="E764" s="191" t="str">
        <f>IF('Formulario PPGR3'!$G764="","",'Formulario PPGR1'!#REF!)</f>
        <v/>
      </c>
      <c r="F764" s="191" t="str">
        <f>IF('Formulario PPGR3'!$G764="","",'Formulario PPGR1'!#REF!)</f>
        <v/>
      </c>
      <c r="G764" s="238"/>
      <c r="H764" s="507" t="str" cm="1">
        <f t="array" ref="H764">IF(Tabla1[[#This Row],[Código_Actividad]]="","",_xlfn.XLOOKUP(Tabla1[[#This Row],[Código_Actividad]],CodigoActividad,Tabla2[Actividades Programables Presupuestables],"",0))</f>
        <v/>
      </c>
      <c r="I764" s="508" t="str">
        <f>IFERROR(VLOOKUP('Formulario PPGR3'!$G764,'Formulario PPGR2'!$H$19:$V$286,15,FALSE),"")</f>
        <v/>
      </c>
      <c r="J764" s="517"/>
      <c r="K764" s="512"/>
      <c r="L764" s="509" t="str">
        <f>IF(Tabla1[[#This Row],[Descripción]]="","",_xlfn.XLOOKUP(Tabla1[[#This Row],[Descripción]],Tabla10[Descripción],Tabla10[Unidad de Medida],"",0))</f>
        <v/>
      </c>
      <c r="M764" s="299"/>
      <c r="N764" s="525" t="str">
        <f>IF(Tabla1[[#This Row],[Descripción]]="","",_xlfn.XLOOKUP(Tabla1[[#This Row],[Descripción]],Tabla10[Descripción],Tabla10[Precio Unitario],0))</f>
        <v/>
      </c>
      <c r="O764" s="525" t="str">
        <f>IF(Tabla1[[#This Row],[Cantidad de Insumos]]="","",Tabla1[[#This Row],[Precio Unitario]]*Tabla1[[#This Row],[Cantidad de Insumos]])</f>
        <v/>
      </c>
      <c r="P764" s="510" t="str">
        <f>IF(Tabla1[[#This Row],[Descripción]]="","",_xlfn.XLOOKUP(Tabla1[[#This Row],[Descripción]],Tabla10[Descripción],Tabla10[CODIGO PRESUPUESTARIO],0))</f>
        <v/>
      </c>
      <c r="Q764" s="511"/>
      <c r="R764" s="511" t="str">
        <f>IF(Tabla1[[#This Row],[Insumos]]="","",_xlfn.XLOOKUP(Tabla1[[#This Row],[Insumos]],Tabla10[Insumo],Tabla10[InsumoAbrev],"",0))</f>
        <v/>
      </c>
    </row>
    <row r="765" spans="2:18" s="265" customFormat="1" x14ac:dyDescent="0.25">
      <c r="B765" s="191" t="str">
        <f>IF('Formulario PPGR3'!$G765="","",CONCATENATE('Formulario PPGR3'!$C765,".",'Formulario PPGR3'!$D765,".",'Formulario PPGR3'!$E765,".",'Formulario PPGR3'!$F765))</f>
        <v/>
      </c>
      <c r="C765" s="191" t="str">
        <f>IF('Formulario PPGR3'!$G765="","",'Formulario PPGR1'!#REF!)</f>
        <v/>
      </c>
      <c r="D765" s="191" t="str">
        <f>IF('Formulario PPGR3'!$G765="","",'Formulario PPGR1'!#REF!)</f>
        <v/>
      </c>
      <c r="E765" s="191" t="str">
        <f>IF('Formulario PPGR3'!$G765="","",'Formulario PPGR1'!#REF!)</f>
        <v/>
      </c>
      <c r="F765" s="191" t="str">
        <f>IF('Formulario PPGR3'!$G765="","",'Formulario PPGR1'!#REF!)</f>
        <v/>
      </c>
      <c r="G765" s="238"/>
      <c r="H765" s="507" t="str" cm="1">
        <f t="array" ref="H765">IF(Tabla1[[#This Row],[Código_Actividad]]="","",_xlfn.XLOOKUP(Tabla1[[#This Row],[Código_Actividad]],CodigoActividad,Tabla2[Actividades Programables Presupuestables],"",0))</f>
        <v/>
      </c>
      <c r="I765" s="508" t="str">
        <f>IFERROR(VLOOKUP('Formulario PPGR3'!$G765,'Formulario PPGR2'!$H$19:$V$286,15,FALSE),"")</f>
        <v/>
      </c>
      <c r="J765" s="513"/>
      <c r="K765" s="512"/>
      <c r="L765" s="509" t="str">
        <f>IF(Tabla1[[#This Row],[Descripción]]="","",_xlfn.XLOOKUP(Tabla1[[#This Row],[Descripción]],Tabla10[Descripción],Tabla10[Unidad de Medida],"",0))</f>
        <v/>
      </c>
      <c r="M765" s="299"/>
      <c r="N765" s="525" t="str">
        <f>IF(Tabla1[[#This Row],[Descripción]]="","",_xlfn.XLOOKUP(Tabla1[[#This Row],[Descripción]],Tabla10[Descripción],Tabla10[Precio Unitario],0))</f>
        <v/>
      </c>
      <c r="O765" s="525" t="str">
        <f>IF(Tabla1[[#This Row],[Cantidad de Insumos]]="","",Tabla1[[#This Row],[Precio Unitario]]*Tabla1[[#This Row],[Cantidad de Insumos]])</f>
        <v/>
      </c>
      <c r="P765" s="510" t="str">
        <f>IF(Tabla1[[#This Row],[Descripción]]="","",_xlfn.XLOOKUP(Tabla1[[#This Row],[Descripción]],Tabla10[Descripción],Tabla10[CODIGO PRESUPUESTARIO],0))</f>
        <v/>
      </c>
      <c r="Q765" s="511"/>
      <c r="R765" s="511" t="str">
        <f>IF(Tabla1[[#This Row],[Insumos]]="","",_xlfn.XLOOKUP(Tabla1[[#This Row],[Insumos]],Tabla10[Insumo],Tabla10[InsumoAbrev],"",0))</f>
        <v/>
      </c>
    </row>
    <row r="766" spans="2:18" s="265" customFormat="1" x14ac:dyDescent="0.25">
      <c r="B766" s="191" t="str">
        <f>IF('Formulario PPGR3'!$G766="","",CONCATENATE('Formulario PPGR3'!$C766,".",'Formulario PPGR3'!$D766,".",'Formulario PPGR3'!$E766,".",'Formulario PPGR3'!$F766))</f>
        <v/>
      </c>
      <c r="C766" s="191" t="str">
        <f>IF('Formulario PPGR3'!$G766="","",'Formulario PPGR1'!#REF!)</f>
        <v/>
      </c>
      <c r="D766" s="191" t="str">
        <f>IF('Formulario PPGR3'!$G766="","",'Formulario PPGR1'!#REF!)</f>
        <v/>
      </c>
      <c r="E766" s="191" t="str">
        <f>IF('Formulario PPGR3'!$G766="","",'Formulario PPGR1'!#REF!)</f>
        <v/>
      </c>
      <c r="F766" s="191" t="str">
        <f>IF('Formulario PPGR3'!$G766="","",'Formulario PPGR1'!#REF!)</f>
        <v/>
      </c>
      <c r="G766" s="238"/>
      <c r="H766" s="507" t="str" cm="1">
        <f t="array" ref="H766">IF(Tabla1[[#This Row],[Código_Actividad]]="","",_xlfn.XLOOKUP(Tabla1[[#This Row],[Código_Actividad]],CodigoActividad,Tabla2[Actividades Programables Presupuestables],"",0))</f>
        <v/>
      </c>
      <c r="I766" s="508" t="str">
        <f>IFERROR(VLOOKUP('Formulario PPGR3'!$G766,'Formulario PPGR2'!$H$19:$V$286,15,FALSE),"")</f>
        <v/>
      </c>
      <c r="J766" s="513"/>
      <c r="K766" s="512"/>
      <c r="L766" s="509" t="str">
        <f>IF(Tabla1[[#This Row],[Descripción]]="","",_xlfn.XLOOKUP(Tabla1[[#This Row],[Descripción]],Tabla10[Descripción],Tabla10[Unidad de Medida],"",0))</f>
        <v/>
      </c>
      <c r="M766" s="299"/>
      <c r="N766" s="525" t="str">
        <f>IF(Tabla1[[#This Row],[Descripción]]="","",_xlfn.XLOOKUP(Tabla1[[#This Row],[Descripción]],Tabla10[Descripción],Tabla10[Precio Unitario],0))</f>
        <v/>
      </c>
      <c r="O766" s="525" t="str">
        <f>IF(Tabla1[[#This Row],[Cantidad de Insumos]]="","",Tabla1[[#This Row],[Precio Unitario]]*Tabla1[[#This Row],[Cantidad de Insumos]])</f>
        <v/>
      </c>
      <c r="P766" s="510" t="str">
        <f>IF(Tabla1[[#This Row],[Descripción]]="","",_xlfn.XLOOKUP(Tabla1[[#This Row],[Descripción]],Tabla10[Descripción],Tabla10[CODIGO PRESUPUESTARIO],0))</f>
        <v/>
      </c>
      <c r="Q766" s="511"/>
      <c r="R766" s="511" t="str">
        <f>IF(Tabla1[[#This Row],[Insumos]]="","",_xlfn.XLOOKUP(Tabla1[[#This Row],[Insumos]],Tabla10[Insumo],Tabla10[InsumoAbrev],"",0))</f>
        <v/>
      </c>
    </row>
    <row r="767" spans="2:18" s="265" customFormat="1" x14ac:dyDescent="0.25">
      <c r="B767" s="191" t="str">
        <f>IF('Formulario PPGR3'!$G767="","",CONCATENATE('Formulario PPGR3'!$C767,".",'Formulario PPGR3'!$D767,".",'Formulario PPGR3'!$E767,".",'Formulario PPGR3'!$F767))</f>
        <v/>
      </c>
      <c r="C767" s="191" t="str">
        <f>IF('Formulario PPGR3'!$G767="","",'Formulario PPGR1'!#REF!)</f>
        <v/>
      </c>
      <c r="D767" s="191" t="str">
        <f>IF('Formulario PPGR3'!$G767="","",'Formulario PPGR1'!#REF!)</f>
        <v/>
      </c>
      <c r="E767" s="191" t="str">
        <f>IF('Formulario PPGR3'!$G767="","",'Formulario PPGR1'!#REF!)</f>
        <v/>
      </c>
      <c r="F767" s="191" t="str">
        <f>IF('Formulario PPGR3'!$G767="","",'Formulario PPGR1'!#REF!)</f>
        <v/>
      </c>
      <c r="G767" s="238"/>
      <c r="H767" s="507" t="str" cm="1">
        <f t="array" ref="H767">IF(Tabla1[[#This Row],[Código_Actividad]]="","",_xlfn.XLOOKUP(Tabla1[[#This Row],[Código_Actividad]],CodigoActividad,Tabla2[Actividades Programables Presupuestables],"",0))</f>
        <v/>
      </c>
      <c r="I767" s="508" t="str">
        <f>IFERROR(VLOOKUP('Formulario PPGR3'!$G767,'Formulario PPGR2'!$H$19:$V$286,15,FALSE),"")</f>
        <v/>
      </c>
      <c r="J767" s="513"/>
      <c r="K767" s="512"/>
      <c r="L767" s="509" t="str">
        <f>IF(Tabla1[[#This Row],[Descripción]]="","",_xlfn.XLOOKUP(Tabla1[[#This Row],[Descripción]],Tabla10[Descripción],Tabla10[Unidad de Medida],"",0))</f>
        <v/>
      </c>
      <c r="M767" s="299"/>
      <c r="N767" s="525" t="str">
        <f>IF(Tabla1[[#This Row],[Descripción]]="","",_xlfn.XLOOKUP(Tabla1[[#This Row],[Descripción]],Tabla10[Descripción],Tabla10[Precio Unitario],0))</f>
        <v/>
      </c>
      <c r="O767" s="525" t="str">
        <f>IF(Tabla1[[#This Row],[Cantidad de Insumos]]="","",Tabla1[[#This Row],[Precio Unitario]]*Tabla1[[#This Row],[Cantidad de Insumos]])</f>
        <v/>
      </c>
      <c r="P767" s="510" t="str">
        <f>IF(Tabla1[[#This Row],[Descripción]]="","",_xlfn.XLOOKUP(Tabla1[[#This Row],[Descripción]],Tabla10[Descripción],Tabla10[CODIGO PRESUPUESTARIO],0))</f>
        <v/>
      </c>
      <c r="Q767" s="511"/>
      <c r="R767" s="511" t="str">
        <f>IF(Tabla1[[#This Row],[Insumos]]="","",_xlfn.XLOOKUP(Tabla1[[#This Row],[Insumos]],Tabla10[Insumo],Tabla10[InsumoAbrev],"",0))</f>
        <v/>
      </c>
    </row>
    <row r="768" spans="2:18" s="265" customFormat="1" x14ac:dyDescent="0.25">
      <c r="B768" s="191" t="str">
        <f>IF('Formulario PPGR3'!$G768="","",CONCATENATE('Formulario PPGR3'!$C768,".",'Formulario PPGR3'!$D768,".",'Formulario PPGR3'!$E768,".",'Formulario PPGR3'!$F768))</f>
        <v/>
      </c>
      <c r="C768" s="191" t="str">
        <f>IF('Formulario PPGR3'!$G768="","",'Formulario PPGR1'!#REF!)</f>
        <v/>
      </c>
      <c r="D768" s="191" t="str">
        <f>IF('Formulario PPGR3'!$G768="","",'Formulario PPGR1'!#REF!)</f>
        <v/>
      </c>
      <c r="E768" s="191" t="str">
        <f>IF('Formulario PPGR3'!$G768="","",'Formulario PPGR1'!#REF!)</f>
        <v/>
      </c>
      <c r="F768" s="191" t="str">
        <f>IF('Formulario PPGR3'!$G768="","",'Formulario PPGR1'!#REF!)</f>
        <v/>
      </c>
      <c r="G768" s="238"/>
      <c r="H768" s="507" t="str" cm="1">
        <f t="array" ref="H768">IF(Tabla1[[#This Row],[Código_Actividad]]="","",_xlfn.XLOOKUP(Tabla1[[#This Row],[Código_Actividad]],CodigoActividad,Tabla2[Actividades Programables Presupuestables],"",0))</f>
        <v/>
      </c>
      <c r="I768" s="508" t="str">
        <f>IFERROR(VLOOKUP('Formulario PPGR3'!$G768,'Formulario PPGR2'!$H$19:$V$286,15,FALSE),"")</f>
        <v/>
      </c>
      <c r="J768" s="513"/>
      <c r="K768" s="512"/>
      <c r="L768" s="509" t="str">
        <f>IF(Tabla1[[#This Row],[Descripción]]="","",_xlfn.XLOOKUP(Tabla1[[#This Row],[Descripción]],Tabla10[Descripción],Tabla10[Unidad de Medida],"",0))</f>
        <v/>
      </c>
      <c r="M768" s="299"/>
      <c r="N768" s="525" t="str">
        <f>IF(Tabla1[[#This Row],[Descripción]]="","",_xlfn.XLOOKUP(Tabla1[[#This Row],[Descripción]],Tabla10[Descripción],Tabla10[Precio Unitario],0))</f>
        <v/>
      </c>
      <c r="O768" s="525" t="str">
        <f>IF(Tabla1[[#This Row],[Cantidad de Insumos]]="","",Tabla1[[#This Row],[Precio Unitario]]*Tabla1[[#This Row],[Cantidad de Insumos]])</f>
        <v/>
      </c>
      <c r="P768" s="510" t="str">
        <f>IF(Tabla1[[#This Row],[Descripción]]="","",_xlfn.XLOOKUP(Tabla1[[#This Row],[Descripción]],Tabla10[Descripción],Tabla10[CODIGO PRESUPUESTARIO],0))</f>
        <v/>
      </c>
      <c r="Q768" s="511"/>
      <c r="R768" s="511" t="str">
        <f>IF(Tabla1[[#This Row],[Insumos]]="","",_xlfn.XLOOKUP(Tabla1[[#This Row],[Insumos]],Tabla10[Insumo],Tabla10[InsumoAbrev],"",0))</f>
        <v/>
      </c>
    </row>
    <row r="769" spans="2:18" s="265" customFormat="1" x14ac:dyDescent="0.25">
      <c r="B769" s="191" t="str">
        <f>IF('Formulario PPGR3'!$G769="","",CONCATENATE('Formulario PPGR3'!$C769,".",'Formulario PPGR3'!$D769,".",'Formulario PPGR3'!$E769,".",'Formulario PPGR3'!$F769))</f>
        <v/>
      </c>
      <c r="C769" s="191" t="str">
        <f>IF('Formulario PPGR3'!$G769="","",'Formulario PPGR1'!#REF!)</f>
        <v/>
      </c>
      <c r="D769" s="191" t="str">
        <f>IF('Formulario PPGR3'!$G769="","",'Formulario PPGR1'!#REF!)</f>
        <v/>
      </c>
      <c r="E769" s="191" t="str">
        <f>IF('Formulario PPGR3'!$G769="","",'Formulario PPGR1'!#REF!)</f>
        <v/>
      </c>
      <c r="F769" s="191" t="str">
        <f>IF('Formulario PPGR3'!$G769="","",'Formulario PPGR1'!#REF!)</f>
        <v/>
      </c>
      <c r="G769" s="238"/>
      <c r="H769" s="507" t="str" cm="1">
        <f t="array" ref="H769">IF(Tabla1[[#This Row],[Código_Actividad]]="","",_xlfn.XLOOKUP(Tabla1[[#This Row],[Código_Actividad]],CodigoActividad,Tabla2[Actividades Programables Presupuestables],"",0))</f>
        <v/>
      </c>
      <c r="I769" s="508" t="str">
        <f>IFERROR(VLOOKUP('Formulario PPGR3'!$G769,'Formulario PPGR2'!$H$19:$V$286,15,FALSE),"")</f>
        <v/>
      </c>
      <c r="J769" s="513"/>
      <c r="K769" s="512"/>
      <c r="L769" s="509" t="str">
        <f>IF(Tabla1[[#This Row],[Descripción]]="","",_xlfn.XLOOKUP(Tabla1[[#This Row],[Descripción]],Tabla10[Descripción],Tabla10[Unidad de Medida],"",0))</f>
        <v/>
      </c>
      <c r="M769" s="299"/>
      <c r="N769" s="525" t="str">
        <f>IF(Tabla1[[#This Row],[Descripción]]="","",_xlfn.XLOOKUP(Tabla1[[#This Row],[Descripción]],Tabla10[Descripción],Tabla10[Precio Unitario],0))</f>
        <v/>
      </c>
      <c r="O769" s="525" t="str">
        <f>IF(Tabla1[[#This Row],[Cantidad de Insumos]]="","",Tabla1[[#This Row],[Precio Unitario]]*Tabla1[[#This Row],[Cantidad de Insumos]])</f>
        <v/>
      </c>
      <c r="P769" s="510" t="str">
        <f>IF(Tabla1[[#This Row],[Descripción]]="","",_xlfn.XLOOKUP(Tabla1[[#This Row],[Descripción]],Tabla10[Descripción],Tabla10[CODIGO PRESUPUESTARIO],0))</f>
        <v/>
      </c>
      <c r="Q769" s="511"/>
      <c r="R769" s="511" t="str">
        <f>IF(Tabla1[[#This Row],[Insumos]]="","",_xlfn.XLOOKUP(Tabla1[[#This Row],[Insumos]],Tabla10[Insumo],Tabla10[InsumoAbrev],"",0))</f>
        <v/>
      </c>
    </row>
    <row r="770" spans="2:18" s="265" customFormat="1" x14ac:dyDescent="0.25">
      <c r="B770" s="191" t="str">
        <f>IF('Formulario PPGR3'!$G770="","",CONCATENATE('Formulario PPGR3'!$C770,".",'Formulario PPGR3'!$D770,".",'Formulario PPGR3'!$E770,".",'Formulario PPGR3'!$F770))</f>
        <v/>
      </c>
      <c r="C770" s="191" t="str">
        <f>IF('Formulario PPGR3'!$G770="","",'Formulario PPGR1'!#REF!)</f>
        <v/>
      </c>
      <c r="D770" s="191" t="str">
        <f>IF('Formulario PPGR3'!$G770="","",'Formulario PPGR1'!#REF!)</f>
        <v/>
      </c>
      <c r="E770" s="191" t="str">
        <f>IF('Formulario PPGR3'!$G770="","",'Formulario PPGR1'!#REF!)</f>
        <v/>
      </c>
      <c r="F770" s="191" t="str">
        <f>IF('Formulario PPGR3'!$G770="","",'Formulario PPGR1'!#REF!)</f>
        <v/>
      </c>
      <c r="G770" s="238"/>
      <c r="H770" s="507" t="str" cm="1">
        <f t="array" ref="H770">IF(Tabla1[[#This Row],[Código_Actividad]]="","",_xlfn.XLOOKUP(Tabla1[[#This Row],[Código_Actividad]],CodigoActividad,Tabla2[Actividades Programables Presupuestables],"",0))</f>
        <v/>
      </c>
      <c r="I770" s="508" t="str">
        <f>IFERROR(VLOOKUP('Formulario PPGR3'!$G770,'Formulario PPGR2'!$H$19:$V$286,15,FALSE),"")</f>
        <v/>
      </c>
      <c r="J770" s="513"/>
      <c r="K770" s="512"/>
      <c r="L770" s="509" t="str">
        <f>IF(Tabla1[[#This Row],[Descripción]]="","",_xlfn.XLOOKUP(Tabla1[[#This Row],[Descripción]],Tabla10[Descripción],Tabla10[Unidad de Medida],"",0))</f>
        <v/>
      </c>
      <c r="M770" s="299"/>
      <c r="N770" s="525" t="str">
        <f>IF(Tabla1[[#This Row],[Descripción]]="","",_xlfn.XLOOKUP(Tabla1[[#This Row],[Descripción]],Tabla10[Descripción],Tabla10[Precio Unitario],0))</f>
        <v/>
      </c>
      <c r="O770" s="525" t="str">
        <f>IF(Tabla1[[#This Row],[Cantidad de Insumos]]="","",Tabla1[[#This Row],[Precio Unitario]]*Tabla1[[#This Row],[Cantidad de Insumos]])</f>
        <v/>
      </c>
      <c r="P770" s="510" t="str">
        <f>IF(Tabla1[[#This Row],[Descripción]]="","",_xlfn.XLOOKUP(Tabla1[[#This Row],[Descripción]],Tabla10[Descripción],Tabla10[CODIGO PRESUPUESTARIO],0))</f>
        <v/>
      </c>
      <c r="Q770" s="511"/>
      <c r="R770" s="511" t="str">
        <f>IF(Tabla1[[#This Row],[Insumos]]="","",_xlfn.XLOOKUP(Tabla1[[#This Row],[Insumos]],Tabla10[Insumo],Tabla10[InsumoAbrev],"",0))</f>
        <v/>
      </c>
    </row>
    <row r="771" spans="2:18" s="265" customFormat="1" x14ac:dyDescent="0.25">
      <c r="B771" s="191" t="str">
        <f>IF('Formulario PPGR3'!$G771="","",CONCATENATE('Formulario PPGR3'!$C771,".",'Formulario PPGR3'!$D771,".",'Formulario PPGR3'!$E771,".",'Formulario PPGR3'!$F771))</f>
        <v/>
      </c>
      <c r="C771" s="191" t="str">
        <f>IF('Formulario PPGR3'!$G771="","",'Formulario PPGR1'!#REF!)</f>
        <v/>
      </c>
      <c r="D771" s="191" t="str">
        <f>IF('Formulario PPGR3'!$G771="","",'Formulario PPGR1'!#REF!)</f>
        <v/>
      </c>
      <c r="E771" s="191" t="str">
        <f>IF('Formulario PPGR3'!$G771="","",'Formulario PPGR1'!#REF!)</f>
        <v/>
      </c>
      <c r="F771" s="191" t="str">
        <f>IF('Formulario PPGR3'!$G771="","",'Formulario PPGR1'!#REF!)</f>
        <v/>
      </c>
      <c r="G771" s="238"/>
      <c r="H771" s="507" t="str" cm="1">
        <f t="array" ref="H771">IF(Tabla1[[#This Row],[Código_Actividad]]="","",_xlfn.XLOOKUP(Tabla1[[#This Row],[Código_Actividad]],CodigoActividad,Tabla2[Actividades Programables Presupuestables],"",0))</f>
        <v/>
      </c>
      <c r="I771" s="508" t="str">
        <f>IFERROR(VLOOKUP('Formulario PPGR3'!$G771,'Formulario PPGR2'!$H$19:$V$286,15,FALSE),"")</f>
        <v/>
      </c>
      <c r="J771" s="513"/>
      <c r="K771" s="512"/>
      <c r="L771" s="509" t="str">
        <f>IF(Tabla1[[#This Row],[Descripción]]="","",_xlfn.XLOOKUP(Tabla1[[#This Row],[Descripción]],Tabla10[Descripción],Tabla10[Unidad de Medida],"",0))</f>
        <v/>
      </c>
      <c r="M771" s="299"/>
      <c r="N771" s="525" t="str">
        <f>IF(Tabla1[[#This Row],[Descripción]]="","",_xlfn.XLOOKUP(Tabla1[[#This Row],[Descripción]],Tabla10[Descripción],Tabla10[Precio Unitario],0))</f>
        <v/>
      </c>
      <c r="O771" s="525" t="str">
        <f>IF(Tabla1[[#This Row],[Cantidad de Insumos]]="","",Tabla1[[#This Row],[Precio Unitario]]*Tabla1[[#This Row],[Cantidad de Insumos]])</f>
        <v/>
      </c>
      <c r="P771" s="510" t="str">
        <f>IF(Tabla1[[#This Row],[Descripción]]="","",_xlfn.XLOOKUP(Tabla1[[#This Row],[Descripción]],Tabla10[Descripción],Tabla10[CODIGO PRESUPUESTARIO],0))</f>
        <v/>
      </c>
      <c r="Q771" s="511"/>
      <c r="R771" s="511" t="str">
        <f>IF(Tabla1[[#This Row],[Insumos]]="","",_xlfn.XLOOKUP(Tabla1[[#This Row],[Insumos]],Tabla10[Insumo],Tabla10[InsumoAbrev],"",0))</f>
        <v/>
      </c>
    </row>
    <row r="772" spans="2:18" s="265" customFormat="1" x14ac:dyDescent="0.25">
      <c r="B772" s="191" t="str">
        <f>IF('Formulario PPGR3'!$G772="","",CONCATENATE('Formulario PPGR3'!$C772,".",'Formulario PPGR3'!$D772,".",'Formulario PPGR3'!$E772,".",'Formulario PPGR3'!$F772))</f>
        <v/>
      </c>
      <c r="C772" s="191" t="str">
        <f>IF('Formulario PPGR3'!$G772="","",'Formulario PPGR1'!#REF!)</f>
        <v/>
      </c>
      <c r="D772" s="191" t="str">
        <f>IF('Formulario PPGR3'!$G772="","",'Formulario PPGR1'!#REF!)</f>
        <v/>
      </c>
      <c r="E772" s="191" t="str">
        <f>IF('Formulario PPGR3'!$G772="","",'Formulario PPGR1'!#REF!)</f>
        <v/>
      </c>
      <c r="F772" s="191" t="str">
        <f>IF('Formulario PPGR3'!$G772="","",'Formulario PPGR1'!#REF!)</f>
        <v/>
      </c>
      <c r="G772" s="238"/>
      <c r="H772" s="507" t="str" cm="1">
        <f t="array" ref="H772">IF(Tabla1[[#This Row],[Código_Actividad]]="","",_xlfn.XLOOKUP(Tabla1[[#This Row],[Código_Actividad]],CodigoActividad,Tabla2[Actividades Programables Presupuestables],"",0))</f>
        <v/>
      </c>
      <c r="I772" s="508" t="str">
        <f>IFERROR(VLOOKUP('Formulario PPGR3'!$G772,'Formulario PPGR2'!$H$19:$V$286,15,FALSE),"")</f>
        <v/>
      </c>
      <c r="J772" s="513"/>
      <c r="K772" s="512"/>
      <c r="L772" s="509" t="str">
        <f>IF(Tabla1[[#This Row],[Descripción]]="","",_xlfn.XLOOKUP(Tabla1[[#This Row],[Descripción]],Tabla10[Descripción],Tabla10[Unidad de Medida],"",0))</f>
        <v/>
      </c>
      <c r="M772" s="299"/>
      <c r="N772" s="525" t="str">
        <f>IF(Tabla1[[#This Row],[Descripción]]="","",_xlfn.XLOOKUP(Tabla1[[#This Row],[Descripción]],Tabla10[Descripción],Tabla10[Precio Unitario],0))</f>
        <v/>
      </c>
      <c r="O772" s="525" t="str">
        <f>IF(Tabla1[[#This Row],[Cantidad de Insumos]]="","",Tabla1[[#This Row],[Precio Unitario]]*Tabla1[[#This Row],[Cantidad de Insumos]])</f>
        <v/>
      </c>
      <c r="P772" s="510" t="str">
        <f>IF(Tabla1[[#This Row],[Descripción]]="","",_xlfn.XLOOKUP(Tabla1[[#This Row],[Descripción]],Tabla10[Descripción],Tabla10[CODIGO PRESUPUESTARIO],0))</f>
        <v/>
      </c>
      <c r="Q772" s="511"/>
      <c r="R772" s="511" t="str">
        <f>IF(Tabla1[[#This Row],[Insumos]]="","",_xlfn.XLOOKUP(Tabla1[[#This Row],[Insumos]],Tabla10[Insumo],Tabla10[InsumoAbrev],"",0))</f>
        <v/>
      </c>
    </row>
    <row r="773" spans="2:18" s="265" customFormat="1" x14ac:dyDescent="0.25">
      <c r="B773" s="191" t="str">
        <f>IF('Formulario PPGR3'!$G773="","",CONCATENATE('Formulario PPGR3'!$C773,".",'Formulario PPGR3'!$D773,".",'Formulario PPGR3'!$E773,".",'Formulario PPGR3'!$F773))</f>
        <v/>
      </c>
      <c r="C773" s="191" t="str">
        <f>IF('Formulario PPGR3'!$G773="","",'Formulario PPGR1'!#REF!)</f>
        <v/>
      </c>
      <c r="D773" s="191" t="str">
        <f>IF('Formulario PPGR3'!$G773="","",'Formulario PPGR1'!#REF!)</f>
        <v/>
      </c>
      <c r="E773" s="191" t="str">
        <f>IF('Formulario PPGR3'!$G773="","",'Formulario PPGR1'!#REF!)</f>
        <v/>
      </c>
      <c r="F773" s="191" t="str">
        <f>IF('Formulario PPGR3'!$G773="","",'Formulario PPGR1'!#REF!)</f>
        <v/>
      </c>
      <c r="G773" s="238"/>
      <c r="H773" s="507" t="str" cm="1">
        <f t="array" ref="H773">IF(Tabla1[[#This Row],[Código_Actividad]]="","",_xlfn.XLOOKUP(Tabla1[[#This Row],[Código_Actividad]],CodigoActividad,Tabla2[Actividades Programables Presupuestables],"",0))</f>
        <v/>
      </c>
      <c r="I773" s="508" t="str">
        <f>IFERROR(VLOOKUP('Formulario PPGR3'!$G773,'Formulario PPGR2'!$H$19:$V$286,15,FALSE),"")</f>
        <v/>
      </c>
      <c r="J773" s="513"/>
      <c r="K773" s="512"/>
      <c r="L773" s="509" t="str">
        <f>IF(Tabla1[[#This Row],[Descripción]]="","",_xlfn.XLOOKUP(Tabla1[[#This Row],[Descripción]],Tabla10[Descripción],Tabla10[Unidad de Medida],"",0))</f>
        <v/>
      </c>
      <c r="M773" s="299"/>
      <c r="N773" s="525" t="str">
        <f>IF(Tabla1[[#This Row],[Descripción]]="","",_xlfn.XLOOKUP(Tabla1[[#This Row],[Descripción]],Tabla10[Descripción],Tabla10[Precio Unitario],0))</f>
        <v/>
      </c>
      <c r="O773" s="525" t="str">
        <f>IF(Tabla1[[#This Row],[Cantidad de Insumos]]="","",Tabla1[[#This Row],[Precio Unitario]]*Tabla1[[#This Row],[Cantidad de Insumos]])</f>
        <v/>
      </c>
      <c r="P773" s="510" t="str">
        <f>IF(Tabla1[[#This Row],[Descripción]]="","",_xlfn.XLOOKUP(Tabla1[[#This Row],[Descripción]],Tabla10[Descripción],Tabla10[CODIGO PRESUPUESTARIO],0))</f>
        <v/>
      </c>
      <c r="Q773" s="511"/>
      <c r="R773" s="511" t="str">
        <f>IF(Tabla1[[#This Row],[Insumos]]="","",_xlfn.XLOOKUP(Tabla1[[#This Row],[Insumos]],Tabla10[Insumo],Tabla10[InsumoAbrev],"",0))</f>
        <v/>
      </c>
    </row>
    <row r="774" spans="2:18" s="265" customFormat="1" x14ac:dyDescent="0.25">
      <c r="B774" s="191" t="str">
        <f>IF('Formulario PPGR3'!$G774="","",CONCATENATE('Formulario PPGR3'!$C774,".",'Formulario PPGR3'!$D774,".",'Formulario PPGR3'!$E774,".",'Formulario PPGR3'!$F774))</f>
        <v/>
      </c>
      <c r="C774" s="191" t="str">
        <f>IF('Formulario PPGR3'!$G774="","",'Formulario PPGR1'!#REF!)</f>
        <v/>
      </c>
      <c r="D774" s="191" t="str">
        <f>IF('Formulario PPGR3'!$G774="","",'Formulario PPGR1'!#REF!)</f>
        <v/>
      </c>
      <c r="E774" s="191" t="str">
        <f>IF('Formulario PPGR3'!$G774="","",'Formulario PPGR1'!#REF!)</f>
        <v/>
      </c>
      <c r="F774" s="191" t="str">
        <f>IF('Formulario PPGR3'!$G774="","",'Formulario PPGR1'!#REF!)</f>
        <v/>
      </c>
      <c r="G774" s="238"/>
      <c r="H774" s="507" t="str" cm="1">
        <f t="array" ref="H774">IF(Tabla1[[#This Row],[Código_Actividad]]="","",_xlfn.XLOOKUP(Tabla1[[#This Row],[Código_Actividad]],CodigoActividad,Tabla2[Actividades Programables Presupuestables],"",0))</f>
        <v/>
      </c>
      <c r="I774" s="508" t="str">
        <f>IFERROR(VLOOKUP('Formulario PPGR3'!$G774,'Formulario PPGR2'!$H$19:$V$286,15,FALSE),"")</f>
        <v/>
      </c>
      <c r="J774" s="513"/>
      <c r="K774" s="512"/>
      <c r="L774" s="509" t="str">
        <f>IF(Tabla1[[#This Row],[Descripción]]="","",_xlfn.XLOOKUP(Tabla1[[#This Row],[Descripción]],Tabla10[Descripción],Tabla10[Unidad de Medida],"",0))</f>
        <v/>
      </c>
      <c r="M774" s="299"/>
      <c r="N774" s="525" t="str">
        <f>IF(Tabla1[[#This Row],[Descripción]]="","",_xlfn.XLOOKUP(Tabla1[[#This Row],[Descripción]],Tabla10[Descripción],Tabla10[Precio Unitario],0))</f>
        <v/>
      </c>
      <c r="O774" s="525" t="str">
        <f>IF(Tabla1[[#This Row],[Cantidad de Insumos]]="","",Tabla1[[#This Row],[Precio Unitario]]*Tabla1[[#This Row],[Cantidad de Insumos]])</f>
        <v/>
      </c>
      <c r="P774" s="510" t="str">
        <f>IF(Tabla1[[#This Row],[Descripción]]="","",_xlfn.XLOOKUP(Tabla1[[#This Row],[Descripción]],Tabla10[Descripción],Tabla10[CODIGO PRESUPUESTARIO],0))</f>
        <v/>
      </c>
      <c r="Q774" s="511"/>
      <c r="R774" s="511" t="str">
        <f>IF(Tabla1[[#This Row],[Insumos]]="","",_xlfn.XLOOKUP(Tabla1[[#This Row],[Insumos]],Tabla10[Insumo],Tabla10[InsumoAbrev],"",0))</f>
        <v/>
      </c>
    </row>
    <row r="775" spans="2:18" s="265" customFormat="1" x14ac:dyDescent="0.25">
      <c r="B775" s="191" t="str">
        <f>IF('Formulario PPGR3'!$G775="","",CONCATENATE('Formulario PPGR3'!$C775,".",'Formulario PPGR3'!$D775,".",'Formulario PPGR3'!$E775,".",'Formulario PPGR3'!$F775))</f>
        <v/>
      </c>
      <c r="C775" s="191" t="str">
        <f>IF('Formulario PPGR3'!$G775="","",'Formulario PPGR1'!#REF!)</f>
        <v/>
      </c>
      <c r="D775" s="191" t="str">
        <f>IF('Formulario PPGR3'!$G775="","",'Formulario PPGR1'!#REF!)</f>
        <v/>
      </c>
      <c r="E775" s="191" t="str">
        <f>IF('Formulario PPGR3'!$G775="","",'Formulario PPGR1'!#REF!)</f>
        <v/>
      </c>
      <c r="F775" s="191" t="str">
        <f>IF('Formulario PPGR3'!$G775="","",'Formulario PPGR1'!#REF!)</f>
        <v/>
      </c>
      <c r="G775" s="238"/>
      <c r="H775" s="507" t="str" cm="1">
        <f t="array" ref="H775">IF(Tabla1[[#This Row],[Código_Actividad]]="","",_xlfn.XLOOKUP(Tabla1[[#This Row],[Código_Actividad]],CodigoActividad,Tabla2[Actividades Programables Presupuestables],"",0))</f>
        <v/>
      </c>
      <c r="I775" s="508" t="str">
        <f>IFERROR(VLOOKUP('Formulario PPGR3'!$G775,'Formulario PPGR2'!$H$19:$V$286,15,FALSE),"")</f>
        <v/>
      </c>
      <c r="J775" s="513"/>
      <c r="K775" s="512"/>
      <c r="L775" s="509" t="str">
        <f>IF(Tabla1[[#This Row],[Descripción]]="","",_xlfn.XLOOKUP(Tabla1[[#This Row],[Descripción]],Tabla10[Descripción],Tabla10[Unidad de Medida],"",0))</f>
        <v/>
      </c>
      <c r="M775" s="299"/>
      <c r="N775" s="525" t="str">
        <f>IF(Tabla1[[#This Row],[Descripción]]="","",_xlfn.XLOOKUP(Tabla1[[#This Row],[Descripción]],Tabla10[Descripción],Tabla10[Precio Unitario],0))</f>
        <v/>
      </c>
      <c r="O775" s="525" t="str">
        <f>IF(Tabla1[[#This Row],[Cantidad de Insumos]]="","",Tabla1[[#This Row],[Precio Unitario]]*Tabla1[[#This Row],[Cantidad de Insumos]])</f>
        <v/>
      </c>
      <c r="P775" s="510" t="str">
        <f>IF(Tabla1[[#This Row],[Descripción]]="","",_xlfn.XLOOKUP(Tabla1[[#This Row],[Descripción]],Tabla10[Descripción],Tabla10[CODIGO PRESUPUESTARIO],0))</f>
        <v/>
      </c>
      <c r="Q775" s="511"/>
      <c r="R775" s="511" t="str">
        <f>IF(Tabla1[[#This Row],[Insumos]]="","",_xlfn.XLOOKUP(Tabla1[[#This Row],[Insumos]],Tabla10[Insumo],Tabla10[InsumoAbrev],"",0))</f>
        <v/>
      </c>
    </row>
    <row r="776" spans="2:18" s="265" customFormat="1" x14ac:dyDescent="0.25">
      <c r="B776" s="191" t="str">
        <f>IF('Formulario PPGR3'!$G776="","",CONCATENATE('Formulario PPGR3'!$C776,".",'Formulario PPGR3'!$D776,".",'Formulario PPGR3'!$E776,".",'Formulario PPGR3'!$F776))</f>
        <v/>
      </c>
      <c r="C776" s="191" t="str">
        <f>IF('Formulario PPGR3'!$G776="","",'Formulario PPGR1'!#REF!)</f>
        <v/>
      </c>
      <c r="D776" s="191" t="str">
        <f>IF('Formulario PPGR3'!$G776="","",'Formulario PPGR1'!#REF!)</f>
        <v/>
      </c>
      <c r="E776" s="191" t="str">
        <f>IF('Formulario PPGR3'!$G776="","",'Formulario PPGR1'!#REF!)</f>
        <v/>
      </c>
      <c r="F776" s="191" t="str">
        <f>IF('Formulario PPGR3'!$G776="","",'Formulario PPGR1'!#REF!)</f>
        <v/>
      </c>
      <c r="G776" s="238"/>
      <c r="H776" s="507" t="str" cm="1">
        <f t="array" ref="H776">IF(Tabla1[[#This Row],[Código_Actividad]]="","",_xlfn.XLOOKUP(Tabla1[[#This Row],[Código_Actividad]],CodigoActividad,Tabla2[Actividades Programables Presupuestables],"",0))</f>
        <v/>
      </c>
      <c r="I776" s="508" t="str">
        <f>IFERROR(VLOOKUP('Formulario PPGR3'!$G776,'Formulario PPGR2'!$H$19:$V$286,15,FALSE),"")</f>
        <v/>
      </c>
      <c r="J776" s="513"/>
      <c r="K776" s="512"/>
      <c r="L776" s="509" t="str">
        <f>IF(Tabla1[[#This Row],[Descripción]]="","",_xlfn.XLOOKUP(Tabla1[[#This Row],[Descripción]],Tabla10[Descripción],Tabla10[Unidad de Medida],"",0))</f>
        <v/>
      </c>
      <c r="M776" s="299"/>
      <c r="N776" s="525" t="str">
        <f>IF(Tabla1[[#This Row],[Descripción]]="","",_xlfn.XLOOKUP(Tabla1[[#This Row],[Descripción]],Tabla10[Descripción],Tabla10[Precio Unitario],0))</f>
        <v/>
      </c>
      <c r="O776" s="525" t="str">
        <f>IF(Tabla1[[#This Row],[Cantidad de Insumos]]="","",Tabla1[[#This Row],[Precio Unitario]]*Tabla1[[#This Row],[Cantidad de Insumos]])</f>
        <v/>
      </c>
      <c r="P776" s="510" t="str">
        <f>IF(Tabla1[[#This Row],[Descripción]]="","",_xlfn.XLOOKUP(Tabla1[[#This Row],[Descripción]],Tabla10[Descripción],Tabla10[CODIGO PRESUPUESTARIO],0))</f>
        <v/>
      </c>
      <c r="Q776" s="511"/>
      <c r="R776" s="511" t="str">
        <f>IF(Tabla1[[#This Row],[Insumos]]="","",_xlfn.XLOOKUP(Tabla1[[#This Row],[Insumos]],Tabla10[Insumo],Tabla10[InsumoAbrev],"",0))</f>
        <v/>
      </c>
    </row>
    <row r="777" spans="2:18" s="265" customFormat="1" x14ac:dyDescent="0.25">
      <c r="B777" s="191" t="str">
        <f>IF('Formulario PPGR3'!$G777="","",CONCATENATE('Formulario PPGR3'!$C777,".",'Formulario PPGR3'!$D777,".",'Formulario PPGR3'!$E777,".",'Formulario PPGR3'!$F777))</f>
        <v/>
      </c>
      <c r="C777" s="191" t="str">
        <f>IF('Formulario PPGR3'!$G777="","",'Formulario PPGR1'!#REF!)</f>
        <v/>
      </c>
      <c r="D777" s="191" t="str">
        <f>IF('Formulario PPGR3'!$G777="","",'Formulario PPGR1'!#REF!)</f>
        <v/>
      </c>
      <c r="E777" s="191" t="str">
        <f>IF('Formulario PPGR3'!$G777="","",'Formulario PPGR1'!#REF!)</f>
        <v/>
      </c>
      <c r="F777" s="191" t="str">
        <f>IF('Formulario PPGR3'!$G777="","",'Formulario PPGR1'!#REF!)</f>
        <v/>
      </c>
      <c r="G777" s="238"/>
      <c r="H777" s="507" t="str" cm="1">
        <f t="array" ref="H777">IF(Tabla1[[#This Row],[Código_Actividad]]="","",_xlfn.XLOOKUP(Tabla1[[#This Row],[Código_Actividad]],CodigoActividad,Tabla2[Actividades Programables Presupuestables],"",0))</f>
        <v/>
      </c>
      <c r="I777" s="508" t="str">
        <f>IFERROR(VLOOKUP('Formulario PPGR3'!$G777,'Formulario PPGR2'!$H$19:$V$286,15,FALSE),"")</f>
        <v/>
      </c>
      <c r="J777" s="513"/>
      <c r="K777" s="512"/>
      <c r="L777" s="509" t="str">
        <f>IF(Tabla1[[#This Row],[Descripción]]="","",_xlfn.XLOOKUP(Tabla1[[#This Row],[Descripción]],Tabla10[Descripción],Tabla10[Unidad de Medida],"",0))</f>
        <v/>
      </c>
      <c r="M777" s="299"/>
      <c r="N777" s="525" t="str">
        <f>IF(Tabla1[[#This Row],[Descripción]]="","",_xlfn.XLOOKUP(Tabla1[[#This Row],[Descripción]],Tabla10[Descripción],Tabla10[Precio Unitario],0))</f>
        <v/>
      </c>
      <c r="O777" s="525" t="str">
        <f>IF(Tabla1[[#This Row],[Cantidad de Insumos]]="","",Tabla1[[#This Row],[Precio Unitario]]*Tabla1[[#This Row],[Cantidad de Insumos]])</f>
        <v/>
      </c>
      <c r="P777" s="510" t="str">
        <f>IF(Tabla1[[#This Row],[Descripción]]="","",_xlfn.XLOOKUP(Tabla1[[#This Row],[Descripción]],Tabla10[Descripción],Tabla10[CODIGO PRESUPUESTARIO],0))</f>
        <v/>
      </c>
      <c r="Q777" s="511"/>
      <c r="R777" s="511" t="str">
        <f>IF(Tabla1[[#This Row],[Insumos]]="","",_xlfn.XLOOKUP(Tabla1[[#This Row],[Insumos]],Tabla10[Insumo],Tabla10[InsumoAbrev],"",0))</f>
        <v/>
      </c>
    </row>
    <row r="778" spans="2:18" s="265" customFormat="1" x14ac:dyDescent="0.25">
      <c r="B778" s="191" t="str">
        <f>IF('Formulario PPGR3'!$G778="","",CONCATENATE('Formulario PPGR3'!$C778,".",'Formulario PPGR3'!$D778,".",'Formulario PPGR3'!$E778,".",'Formulario PPGR3'!$F778))</f>
        <v/>
      </c>
      <c r="C778" s="191" t="str">
        <f>IF('Formulario PPGR3'!$G778="","",'Formulario PPGR1'!#REF!)</f>
        <v/>
      </c>
      <c r="D778" s="191" t="str">
        <f>IF('Formulario PPGR3'!$G778="","",'Formulario PPGR1'!#REF!)</f>
        <v/>
      </c>
      <c r="E778" s="191" t="str">
        <f>IF('Formulario PPGR3'!$G778="","",'Formulario PPGR1'!#REF!)</f>
        <v/>
      </c>
      <c r="F778" s="191" t="str">
        <f>IF('Formulario PPGR3'!$G778="","",'Formulario PPGR1'!#REF!)</f>
        <v/>
      </c>
      <c r="G778" s="238"/>
      <c r="H778" s="507" t="str" cm="1">
        <f t="array" ref="H778">IF(Tabla1[[#This Row],[Código_Actividad]]="","",_xlfn.XLOOKUP(Tabla1[[#This Row],[Código_Actividad]],CodigoActividad,Tabla2[Actividades Programables Presupuestables],"",0))</f>
        <v/>
      </c>
      <c r="I778" s="508" t="str">
        <f>IFERROR(VLOOKUP('Formulario PPGR3'!$G778,'Formulario PPGR2'!$H$19:$V$286,15,FALSE),"")</f>
        <v/>
      </c>
      <c r="J778" s="513"/>
      <c r="K778" s="512"/>
      <c r="L778" s="509" t="str">
        <f>IF(Tabla1[[#This Row],[Descripción]]="","",_xlfn.XLOOKUP(Tabla1[[#This Row],[Descripción]],Tabla10[Descripción],Tabla10[Unidad de Medida],"",0))</f>
        <v/>
      </c>
      <c r="M778" s="299"/>
      <c r="N778" s="525" t="str">
        <f>IF(Tabla1[[#This Row],[Descripción]]="","",_xlfn.XLOOKUP(Tabla1[[#This Row],[Descripción]],Tabla10[Descripción],Tabla10[Precio Unitario],0))</f>
        <v/>
      </c>
      <c r="O778" s="525" t="str">
        <f>IF(Tabla1[[#This Row],[Cantidad de Insumos]]="","",Tabla1[[#This Row],[Precio Unitario]]*Tabla1[[#This Row],[Cantidad de Insumos]])</f>
        <v/>
      </c>
      <c r="P778" s="510" t="str">
        <f>IF(Tabla1[[#This Row],[Descripción]]="","",_xlfn.XLOOKUP(Tabla1[[#This Row],[Descripción]],Tabla10[Descripción],Tabla10[CODIGO PRESUPUESTARIO],0))</f>
        <v/>
      </c>
      <c r="Q778" s="511"/>
      <c r="R778" s="511" t="str">
        <f>IF(Tabla1[[#This Row],[Insumos]]="","",_xlfn.XLOOKUP(Tabla1[[#This Row],[Insumos]],Tabla10[Insumo],Tabla10[InsumoAbrev],"",0))</f>
        <v/>
      </c>
    </row>
    <row r="779" spans="2:18" s="265" customFormat="1" x14ac:dyDescent="0.25">
      <c r="B779" s="191" t="str">
        <f>IF('Formulario PPGR3'!$G779="","",CONCATENATE('Formulario PPGR3'!$C779,".",'Formulario PPGR3'!$D779,".",'Formulario PPGR3'!$E779,".",'Formulario PPGR3'!$F779))</f>
        <v/>
      </c>
      <c r="C779" s="191" t="str">
        <f>IF('Formulario PPGR3'!$G779="","",'Formulario PPGR1'!#REF!)</f>
        <v/>
      </c>
      <c r="D779" s="191" t="str">
        <f>IF('Formulario PPGR3'!$G779="","",'Formulario PPGR1'!#REF!)</f>
        <v/>
      </c>
      <c r="E779" s="191" t="str">
        <f>IF('Formulario PPGR3'!$G779="","",'Formulario PPGR1'!#REF!)</f>
        <v/>
      </c>
      <c r="F779" s="191" t="str">
        <f>IF('Formulario PPGR3'!$G779="","",'Formulario PPGR1'!#REF!)</f>
        <v/>
      </c>
      <c r="G779" s="238"/>
      <c r="H779" s="507" t="str" cm="1">
        <f t="array" ref="H779">IF(Tabla1[[#This Row],[Código_Actividad]]="","",_xlfn.XLOOKUP(Tabla1[[#This Row],[Código_Actividad]],CodigoActividad,Tabla2[Actividades Programables Presupuestables],"",0))</f>
        <v/>
      </c>
      <c r="I779" s="508" t="str">
        <f>IFERROR(VLOOKUP('Formulario PPGR3'!$G779,'Formulario PPGR2'!$H$19:$V$286,15,FALSE),"")</f>
        <v/>
      </c>
      <c r="J779" s="513"/>
      <c r="K779" s="512"/>
      <c r="L779" s="509" t="str">
        <f>IF(Tabla1[[#This Row],[Descripción]]="","",_xlfn.XLOOKUP(Tabla1[[#This Row],[Descripción]],Tabla10[Descripción],Tabla10[Unidad de Medida],"",0))</f>
        <v/>
      </c>
      <c r="M779" s="299"/>
      <c r="N779" s="525" t="str">
        <f>IF(Tabla1[[#This Row],[Descripción]]="","",_xlfn.XLOOKUP(Tabla1[[#This Row],[Descripción]],Tabla10[Descripción],Tabla10[Precio Unitario],0))</f>
        <v/>
      </c>
      <c r="O779" s="525" t="str">
        <f>IF(Tabla1[[#This Row],[Cantidad de Insumos]]="","",Tabla1[[#This Row],[Precio Unitario]]*Tabla1[[#This Row],[Cantidad de Insumos]])</f>
        <v/>
      </c>
      <c r="P779" s="510" t="str">
        <f>IF(Tabla1[[#This Row],[Descripción]]="","",_xlfn.XLOOKUP(Tabla1[[#This Row],[Descripción]],Tabla10[Descripción],Tabla10[CODIGO PRESUPUESTARIO],0))</f>
        <v/>
      </c>
      <c r="Q779" s="511"/>
      <c r="R779" s="511" t="str">
        <f>IF(Tabla1[[#This Row],[Insumos]]="","",_xlfn.XLOOKUP(Tabla1[[#This Row],[Insumos]],Tabla10[Insumo],Tabla10[InsumoAbrev],"",0))</f>
        <v/>
      </c>
    </row>
    <row r="780" spans="2:18" s="265" customFormat="1" x14ac:dyDescent="0.25">
      <c r="B780" s="191" t="str">
        <f>IF('Formulario PPGR3'!$G780="","",CONCATENATE('Formulario PPGR3'!$C780,".",'Formulario PPGR3'!$D780,".",'Formulario PPGR3'!$E780,".",'Formulario PPGR3'!$F780))</f>
        <v/>
      </c>
      <c r="C780" s="191" t="str">
        <f>IF('Formulario PPGR3'!$G780="","",'Formulario PPGR1'!#REF!)</f>
        <v/>
      </c>
      <c r="D780" s="191" t="str">
        <f>IF('Formulario PPGR3'!$G780="","",'Formulario PPGR1'!#REF!)</f>
        <v/>
      </c>
      <c r="E780" s="191" t="str">
        <f>IF('Formulario PPGR3'!$G780="","",'Formulario PPGR1'!#REF!)</f>
        <v/>
      </c>
      <c r="F780" s="191" t="str">
        <f>IF('Formulario PPGR3'!$G780="","",'Formulario PPGR1'!#REF!)</f>
        <v/>
      </c>
      <c r="G780" s="238"/>
      <c r="H780" s="507" t="str" cm="1">
        <f t="array" ref="H780">IF(Tabla1[[#This Row],[Código_Actividad]]="","",_xlfn.XLOOKUP(Tabla1[[#This Row],[Código_Actividad]],CodigoActividad,Tabla2[Actividades Programables Presupuestables],"",0))</f>
        <v/>
      </c>
      <c r="I780" s="508" t="str">
        <f>IFERROR(VLOOKUP('Formulario PPGR3'!$G780,'Formulario PPGR2'!$H$19:$V$286,15,FALSE),"")</f>
        <v/>
      </c>
      <c r="J780" s="513"/>
      <c r="K780" s="512"/>
      <c r="L780" s="509" t="str">
        <f>IF(Tabla1[[#This Row],[Descripción]]="","",_xlfn.XLOOKUP(Tabla1[[#This Row],[Descripción]],Tabla10[Descripción],Tabla10[Unidad de Medida],"",0))</f>
        <v/>
      </c>
      <c r="M780" s="299"/>
      <c r="N780" s="525" t="str">
        <f>IF(Tabla1[[#This Row],[Descripción]]="","",_xlfn.XLOOKUP(Tabla1[[#This Row],[Descripción]],Tabla10[Descripción],Tabla10[Precio Unitario],0))</f>
        <v/>
      </c>
      <c r="O780" s="525" t="str">
        <f>IF(Tabla1[[#This Row],[Cantidad de Insumos]]="","",Tabla1[[#This Row],[Precio Unitario]]*Tabla1[[#This Row],[Cantidad de Insumos]])</f>
        <v/>
      </c>
      <c r="P780" s="510" t="str">
        <f>IF(Tabla1[[#This Row],[Descripción]]="","",_xlfn.XLOOKUP(Tabla1[[#This Row],[Descripción]],Tabla10[Descripción],Tabla10[CODIGO PRESUPUESTARIO],0))</f>
        <v/>
      </c>
      <c r="Q780" s="511"/>
      <c r="R780" s="511" t="str">
        <f>IF(Tabla1[[#This Row],[Insumos]]="","",_xlfn.XLOOKUP(Tabla1[[#This Row],[Insumos]],Tabla10[Insumo],Tabla10[InsumoAbrev],"",0))</f>
        <v/>
      </c>
    </row>
    <row r="781" spans="2:18" s="265" customFormat="1" x14ac:dyDescent="0.25">
      <c r="B781" s="191" t="str">
        <f>IF('Formulario PPGR3'!$G781="","",CONCATENATE('Formulario PPGR3'!$C781,".",'Formulario PPGR3'!$D781,".",'Formulario PPGR3'!$E781,".",'Formulario PPGR3'!$F781))</f>
        <v/>
      </c>
      <c r="C781" s="191" t="str">
        <f>IF('Formulario PPGR3'!$G781="","",'Formulario PPGR1'!#REF!)</f>
        <v/>
      </c>
      <c r="D781" s="191" t="str">
        <f>IF('Formulario PPGR3'!$G781="","",'Formulario PPGR1'!#REF!)</f>
        <v/>
      </c>
      <c r="E781" s="191" t="str">
        <f>IF('Formulario PPGR3'!$G781="","",'Formulario PPGR1'!#REF!)</f>
        <v/>
      </c>
      <c r="F781" s="191" t="str">
        <f>IF('Formulario PPGR3'!$G781="","",'Formulario PPGR1'!#REF!)</f>
        <v/>
      </c>
      <c r="G781" s="238"/>
      <c r="H781" s="507" t="str" cm="1">
        <f t="array" ref="H781">IF(Tabla1[[#This Row],[Código_Actividad]]="","",_xlfn.XLOOKUP(Tabla1[[#This Row],[Código_Actividad]],CodigoActividad,Tabla2[Actividades Programables Presupuestables],"",0))</f>
        <v/>
      </c>
      <c r="I781" s="508" t="str">
        <f>IFERROR(VLOOKUP('Formulario PPGR3'!$G781,'Formulario PPGR2'!$H$19:$V$286,15,FALSE),"")</f>
        <v/>
      </c>
      <c r="J781" s="513"/>
      <c r="K781" s="512"/>
      <c r="L781" s="509" t="str">
        <f>IF(Tabla1[[#This Row],[Descripción]]="","",_xlfn.XLOOKUP(Tabla1[[#This Row],[Descripción]],Tabla10[Descripción],Tabla10[Unidad de Medida],"",0))</f>
        <v/>
      </c>
      <c r="M781" s="299"/>
      <c r="N781" s="525" t="str">
        <f>IF(Tabla1[[#This Row],[Descripción]]="","",_xlfn.XLOOKUP(Tabla1[[#This Row],[Descripción]],Tabla10[Descripción],Tabla10[Precio Unitario],0))</f>
        <v/>
      </c>
      <c r="O781" s="525" t="str">
        <f>IF(Tabla1[[#This Row],[Cantidad de Insumos]]="","",Tabla1[[#This Row],[Precio Unitario]]*Tabla1[[#This Row],[Cantidad de Insumos]])</f>
        <v/>
      </c>
      <c r="P781" s="510" t="str">
        <f>IF(Tabla1[[#This Row],[Descripción]]="","",_xlfn.XLOOKUP(Tabla1[[#This Row],[Descripción]],Tabla10[Descripción],Tabla10[CODIGO PRESUPUESTARIO],0))</f>
        <v/>
      </c>
      <c r="Q781" s="511"/>
      <c r="R781" s="511" t="str">
        <f>IF(Tabla1[[#This Row],[Insumos]]="","",_xlfn.XLOOKUP(Tabla1[[#This Row],[Insumos]],Tabla10[Insumo],Tabla10[InsumoAbrev],"",0))</f>
        <v/>
      </c>
    </row>
    <row r="782" spans="2:18" s="265" customFormat="1" x14ac:dyDescent="0.25">
      <c r="B782" s="191" t="str">
        <f>IF('Formulario PPGR3'!$G782="","",CONCATENATE('Formulario PPGR3'!$C782,".",'Formulario PPGR3'!$D782,".",'Formulario PPGR3'!$E782,".",'Formulario PPGR3'!$F782))</f>
        <v/>
      </c>
      <c r="C782" s="191" t="str">
        <f>IF('Formulario PPGR3'!$G782="","",'Formulario PPGR1'!#REF!)</f>
        <v/>
      </c>
      <c r="D782" s="191" t="str">
        <f>IF('Formulario PPGR3'!$G782="","",'Formulario PPGR1'!#REF!)</f>
        <v/>
      </c>
      <c r="E782" s="191" t="str">
        <f>IF('Formulario PPGR3'!$G782="","",'Formulario PPGR1'!#REF!)</f>
        <v/>
      </c>
      <c r="F782" s="191" t="str">
        <f>IF('Formulario PPGR3'!$G782="","",'Formulario PPGR1'!#REF!)</f>
        <v/>
      </c>
      <c r="G782" s="238"/>
      <c r="H782" s="507" t="str" cm="1">
        <f t="array" ref="H782">IF(Tabla1[[#This Row],[Código_Actividad]]="","",_xlfn.XLOOKUP(Tabla1[[#This Row],[Código_Actividad]],CodigoActividad,Tabla2[Actividades Programables Presupuestables],"",0))</f>
        <v/>
      </c>
      <c r="I782" s="508" t="str">
        <f>IFERROR(VLOOKUP('Formulario PPGR3'!$G782,'Formulario PPGR2'!$H$19:$V$286,15,FALSE),"")</f>
        <v/>
      </c>
      <c r="J782" s="513"/>
      <c r="K782" s="512"/>
      <c r="L782" s="509" t="str">
        <f>IF(Tabla1[[#This Row],[Descripción]]="","",_xlfn.XLOOKUP(Tabla1[[#This Row],[Descripción]],Tabla10[Descripción],Tabla10[Unidad de Medida],"",0))</f>
        <v/>
      </c>
      <c r="M782" s="299"/>
      <c r="N782" s="525" t="str">
        <f>IF(Tabla1[[#This Row],[Descripción]]="","",_xlfn.XLOOKUP(Tabla1[[#This Row],[Descripción]],Tabla10[Descripción],Tabla10[Precio Unitario],0))</f>
        <v/>
      </c>
      <c r="O782" s="525" t="str">
        <f>IF(Tabla1[[#This Row],[Cantidad de Insumos]]="","",Tabla1[[#This Row],[Precio Unitario]]*Tabla1[[#This Row],[Cantidad de Insumos]])</f>
        <v/>
      </c>
      <c r="P782" s="510" t="str">
        <f>IF(Tabla1[[#This Row],[Descripción]]="","",_xlfn.XLOOKUP(Tabla1[[#This Row],[Descripción]],Tabla10[Descripción],Tabla10[CODIGO PRESUPUESTARIO],0))</f>
        <v/>
      </c>
      <c r="Q782" s="511"/>
      <c r="R782" s="511" t="str">
        <f>IF(Tabla1[[#This Row],[Insumos]]="","",_xlfn.XLOOKUP(Tabla1[[#This Row],[Insumos]],Tabla10[Insumo],Tabla10[InsumoAbrev],"",0))</f>
        <v/>
      </c>
    </row>
    <row r="783" spans="2:18" s="265" customFormat="1" x14ac:dyDescent="0.25">
      <c r="B783" s="191" t="str">
        <f>IF('Formulario PPGR3'!$G783="","",CONCATENATE('Formulario PPGR3'!$C783,".",'Formulario PPGR3'!$D783,".",'Formulario PPGR3'!$E783,".",'Formulario PPGR3'!$F783))</f>
        <v/>
      </c>
      <c r="C783" s="191" t="str">
        <f>IF('Formulario PPGR3'!$G783="","",'Formulario PPGR1'!#REF!)</f>
        <v/>
      </c>
      <c r="D783" s="191" t="str">
        <f>IF('Formulario PPGR3'!$G783="","",'Formulario PPGR1'!#REF!)</f>
        <v/>
      </c>
      <c r="E783" s="191" t="str">
        <f>IF('Formulario PPGR3'!$G783="","",'Formulario PPGR1'!#REF!)</f>
        <v/>
      </c>
      <c r="F783" s="191" t="str">
        <f>IF('Formulario PPGR3'!$G783="","",'Formulario PPGR1'!#REF!)</f>
        <v/>
      </c>
      <c r="G783" s="238"/>
      <c r="H783" s="507" t="str" cm="1">
        <f t="array" ref="H783">IF(Tabla1[[#This Row],[Código_Actividad]]="","",_xlfn.XLOOKUP(Tabla1[[#This Row],[Código_Actividad]],CodigoActividad,Tabla2[Actividades Programables Presupuestables],"",0))</f>
        <v/>
      </c>
      <c r="I783" s="508" t="str">
        <f>IFERROR(VLOOKUP('Formulario PPGR3'!$G783,'Formulario PPGR2'!$H$19:$V$286,15,FALSE),"")</f>
        <v/>
      </c>
      <c r="J783" s="513"/>
      <c r="K783" s="512"/>
      <c r="L783" s="509" t="str">
        <f>IF(Tabla1[[#This Row],[Descripción]]="","",_xlfn.XLOOKUP(Tabla1[[#This Row],[Descripción]],Tabla10[Descripción],Tabla10[Unidad de Medida],"",0))</f>
        <v/>
      </c>
      <c r="M783" s="299"/>
      <c r="N783" s="525" t="str">
        <f>IF(Tabla1[[#This Row],[Descripción]]="","",_xlfn.XLOOKUP(Tabla1[[#This Row],[Descripción]],Tabla10[Descripción],Tabla10[Precio Unitario],0))</f>
        <v/>
      </c>
      <c r="O783" s="525" t="str">
        <f>IF(Tabla1[[#This Row],[Cantidad de Insumos]]="","",Tabla1[[#This Row],[Precio Unitario]]*Tabla1[[#This Row],[Cantidad de Insumos]])</f>
        <v/>
      </c>
      <c r="P783" s="510" t="str">
        <f>IF(Tabla1[[#This Row],[Descripción]]="","",_xlfn.XLOOKUP(Tabla1[[#This Row],[Descripción]],Tabla10[Descripción],Tabla10[CODIGO PRESUPUESTARIO],0))</f>
        <v/>
      </c>
      <c r="Q783" s="511"/>
      <c r="R783" s="511" t="str">
        <f>IF(Tabla1[[#This Row],[Insumos]]="","",_xlfn.XLOOKUP(Tabla1[[#This Row],[Insumos]],Tabla10[Insumo],Tabla10[InsumoAbrev],"",0))</f>
        <v/>
      </c>
    </row>
    <row r="784" spans="2:18" s="265" customFormat="1" x14ac:dyDescent="0.25">
      <c r="B784" s="191" t="str">
        <f>IF('Formulario PPGR3'!$G784="","",CONCATENATE('Formulario PPGR3'!$C784,".",'Formulario PPGR3'!$D784,".",'Formulario PPGR3'!$E784,".",'Formulario PPGR3'!$F784))</f>
        <v/>
      </c>
      <c r="C784" s="191" t="str">
        <f>IF('Formulario PPGR3'!$G784="","",'Formulario PPGR1'!#REF!)</f>
        <v/>
      </c>
      <c r="D784" s="191" t="str">
        <f>IF('Formulario PPGR3'!$G784="","",'Formulario PPGR1'!#REF!)</f>
        <v/>
      </c>
      <c r="E784" s="191" t="str">
        <f>IF('Formulario PPGR3'!$G784="","",'Formulario PPGR1'!#REF!)</f>
        <v/>
      </c>
      <c r="F784" s="191" t="str">
        <f>IF('Formulario PPGR3'!$G784="","",'Formulario PPGR1'!#REF!)</f>
        <v/>
      </c>
      <c r="G784" s="238"/>
      <c r="H784" s="507" t="str" cm="1">
        <f t="array" ref="H784">IF(Tabla1[[#This Row],[Código_Actividad]]="","",_xlfn.XLOOKUP(Tabla1[[#This Row],[Código_Actividad]],CodigoActividad,Tabla2[Actividades Programables Presupuestables],"",0))</f>
        <v/>
      </c>
      <c r="I784" s="508" t="str">
        <f>IFERROR(VLOOKUP('Formulario PPGR3'!$G784,'Formulario PPGR2'!$H$19:$V$286,15,FALSE),"")</f>
        <v/>
      </c>
      <c r="J784" s="513"/>
      <c r="K784" s="512"/>
      <c r="L784" s="509" t="str">
        <f>IF(Tabla1[[#This Row],[Descripción]]="","",_xlfn.XLOOKUP(Tabla1[[#This Row],[Descripción]],Tabla10[Descripción],Tabla10[Unidad de Medida],"",0))</f>
        <v/>
      </c>
      <c r="M784" s="299"/>
      <c r="N784" s="525" t="str">
        <f>IF(Tabla1[[#This Row],[Descripción]]="","",_xlfn.XLOOKUP(Tabla1[[#This Row],[Descripción]],Tabla10[Descripción],Tabla10[Precio Unitario],0))</f>
        <v/>
      </c>
      <c r="O784" s="525" t="str">
        <f>IF(Tabla1[[#This Row],[Cantidad de Insumos]]="","",Tabla1[[#This Row],[Precio Unitario]]*Tabla1[[#This Row],[Cantidad de Insumos]])</f>
        <v/>
      </c>
      <c r="P784" s="510" t="str">
        <f>IF(Tabla1[[#This Row],[Descripción]]="","",_xlfn.XLOOKUP(Tabla1[[#This Row],[Descripción]],Tabla10[Descripción],Tabla10[CODIGO PRESUPUESTARIO],0))</f>
        <v/>
      </c>
      <c r="Q784" s="511"/>
      <c r="R784" s="511" t="str">
        <f>IF(Tabla1[[#This Row],[Insumos]]="","",_xlfn.XLOOKUP(Tabla1[[#This Row],[Insumos]],Tabla10[Insumo],Tabla10[InsumoAbrev],"",0))</f>
        <v/>
      </c>
    </row>
    <row r="785" spans="2:18" s="265" customFormat="1" x14ac:dyDescent="0.25">
      <c r="B785" s="191" t="str">
        <f>IF('Formulario PPGR3'!$G785="","",CONCATENATE('Formulario PPGR3'!$C785,".",'Formulario PPGR3'!$D785,".",'Formulario PPGR3'!$E785,".",'Formulario PPGR3'!$F785))</f>
        <v/>
      </c>
      <c r="C785" s="191" t="str">
        <f>IF('Formulario PPGR3'!$G785="","",'Formulario PPGR1'!#REF!)</f>
        <v/>
      </c>
      <c r="D785" s="191" t="str">
        <f>IF('Formulario PPGR3'!$G785="","",'Formulario PPGR1'!#REF!)</f>
        <v/>
      </c>
      <c r="E785" s="191" t="str">
        <f>IF('Formulario PPGR3'!$G785="","",'Formulario PPGR1'!#REF!)</f>
        <v/>
      </c>
      <c r="F785" s="191" t="str">
        <f>IF('Formulario PPGR3'!$G785="","",'Formulario PPGR1'!#REF!)</f>
        <v/>
      </c>
      <c r="G785" s="238"/>
      <c r="H785" s="507" t="str" cm="1">
        <f t="array" ref="H785">IF(Tabla1[[#This Row],[Código_Actividad]]="","",_xlfn.XLOOKUP(Tabla1[[#This Row],[Código_Actividad]],CodigoActividad,Tabla2[Actividades Programables Presupuestables],"",0))</f>
        <v/>
      </c>
      <c r="I785" s="508" t="str">
        <f>IFERROR(VLOOKUP('Formulario PPGR3'!$G785,'Formulario PPGR2'!$H$19:$V$286,15,FALSE),"")</f>
        <v/>
      </c>
      <c r="J785" s="513"/>
      <c r="K785" s="512"/>
      <c r="L785" s="509" t="str">
        <f>IF(Tabla1[[#This Row],[Descripción]]="","",_xlfn.XLOOKUP(Tabla1[[#This Row],[Descripción]],Tabla10[Descripción],Tabla10[Unidad de Medida],"",0))</f>
        <v/>
      </c>
      <c r="M785" s="299"/>
      <c r="N785" s="525" t="str">
        <f>IF(Tabla1[[#This Row],[Descripción]]="","",_xlfn.XLOOKUP(Tabla1[[#This Row],[Descripción]],Tabla10[Descripción],Tabla10[Precio Unitario],0))</f>
        <v/>
      </c>
      <c r="O785" s="525" t="str">
        <f>IF(Tabla1[[#This Row],[Cantidad de Insumos]]="","",Tabla1[[#This Row],[Precio Unitario]]*Tabla1[[#This Row],[Cantidad de Insumos]])</f>
        <v/>
      </c>
      <c r="P785" s="510" t="str">
        <f>IF(Tabla1[[#This Row],[Descripción]]="","",_xlfn.XLOOKUP(Tabla1[[#This Row],[Descripción]],Tabla10[Descripción],Tabla10[CODIGO PRESUPUESTARIO],0))</f>
        <v/>
      </c>
      <c r="Q785" s="511"/>
      <c r="R785" s="511" t="str">
        <f>IF(Tabla1[[#This Row],[Insumos]]="","",_xlfn.XLOOKUP(Tabla1[[#This Row],[Insumos]],Tabla10[Insumo],Tabla10[InsumoAbrev],"",0))</f>
        <v/>
      </c>
    </row>
    <row r="786" spans="2:18" s="265" customFormat="1" x14ac:dyDescent="0.25">
      <c r="B786" s="191" t="str">
        <f>IF('Formulario PPGR3'!$G786="","",CONCATENATE('Formulario PPGR3'!$C786,".",'Formulario PPGR3'!$D786,".",'Formulario PPGR3'!$E786,".",'Formulario PPGR3'!$F786))</f>
        <v/>
      </c>
      <c r="C786" s="191" t="str">
        <f>IF('Formulario PPGR3'!$G786="","",'Formulario PPGR1'!#REF!)</f>
        <v/>
      </c>
      <c r="D786" s="191" t="str">
        <f>IF('Formulario PPGR3'!$G786="","",'Formulario PPGR1'!#REF!)</f>
        <v/>
      </c>
      <c r="E786" s="191" t="str">
        <f>IF('Formulario PPGR3'!$G786="","",'Formulario PPGR1'!#REF!)</f>
        <v/>
      </c>
      <c r="F786" s="191" t="str">
        <f>IF('Formulario PPGR3'!$G786="","",'Formulario PPGR1'!#REF!)</f>
        <v/>
      </c>
      <c r="G786" s="238"/>
      <c r="H786" s="507" t="str" cm="1">
        <f t="array" ref="H786">IF(Tabla1[[#This Row],[Código_Actividad]]="","",_xlfn.XLOOKUP(Tabla1[[#This Row],[Código_Actividad]],CodigoActividad,Tabla2[Actividades Programables Presupuestables],"",0))</f>
        <v/>
      </c>
      <c r="I786" s="508" t="str">
        <f>IFERROR(VLOOKUP('Formulario PPGR3'!$G786,'Formulario PPGR2'!$H$19:$V$286,15,FALSE),"")</f>
        <v/>
      </c>
      <c r="J786" s="513"/>
      <c r="K786" s="512"/>
      <c r="L786" s="509" t="str">
        <f>IF(Tabla1[[#This Row],[Descripción]]="","",_xlfn.XLOOKUP(Tabla1[[#This Row],[Descripción]],Tabla10[Descripción],Tabla10[Unidad de Medida],"",0))</f>
        <v/>
      </c>
      <c r="M786" s="299"/>
      <c r="N786" s="525" t="str">
        <f>IF(Tabla1[[#This Row],[Descripción]]="","",_xlfn.XLOOKUP(Tabla1[[#This Row],[Descripción]],Tabla10[Descripción],Tabla10[Precio Unitario],0))</f>
        <v/>
      </c>
      <c r="O786" s="525" t="str">
        <f>IF(Tabla1[[#This Row],[Cantidad de Insumos]]="","",Tabla1[[#This Row],[Precio Unitario]]*Tabla1[[#This Row],[Cantidad de Insumos]])</f>
        <v/>
      </c>
      <c r="P786" s="510" t="str">
        <f>IF(Tabla1[[#This Row],[Descripción]]="","",_xlfn.XLOOKUP(Tabla1[[#This Row],[Descripción]],Tabla10[Descripción],Tabla10[CODIGO PRESUPUESTARIO],0))</f>
        <v/>
      </c>
      <c r="Q786" s="511"/>
      <c r="R786" s="511" t="str">
        <f>IF(Tabla1[[#This Row],[Insumos]]="","",_xlfn.XLOOKUP(Tabla1[[#This Row],[Insumos]],Tabla10[Insumo],Tabla10[InsumoAbrev],"",0))</f>
        <v/>
      </c>
    </row>
    <row r="787" spans="2:18" s="265" customFormat="1" x14ac:dyDescent="0.25">
      <c r="B787" s="191" t="str">
        <f>IF('Formulario PPGR3'!$G787="","",CONCATENATE('Formulario PPGR3'!$C787,".",'Formulario PPGR3'!$D787,".",'Formulario PPGR3'!$E787,".",'Formulario PPGR3'!$F787))</f>
        <v/>
      </c>
      <c r="C787" s="191" t="str">
        <f>IF('Formulario PPGR3'!$G787="","",'Formulario PPGR1'!#REF!)</f>
        <v/>
      </c>
      <c r="D787" s="191" t="str">
        <f>IF('Formulario PPGR3'!$G787="","",'Formulario PPGR1'!#REF!)</f>
        <v/>
      </c>
      <c r="E787" s="191" t="str">
        <f>IF('Formulario PPGR3'!$G787="","",'Formulario PPGR1'!#REF!)</f>
        <v/>
      </c>
      <c r="F787" s="191" t="str">
        <f>IF('Formulario PPGR3'!$G787="","",'Formulario PPGR1'!#REF!)</f>
        <v/>
      </c>
      <c r="G787" s="238"/>
      <c r="H787" s="507" t="str" cm="1">
        <f t="array" ref="H787">IF(Tabla1[[#This Row],[Código_Actividad]]="","",_xlfn.XLOOKUP(Tabla1[[#This Row],[Código_Actividad]],CodigoActividad,Tabla2[Actividades Programables Presupuestables],"",0))</f>
        <v/>
      </c>
      <c r="I787" s="508" t="str">
        <f>IFERROR(VLOOKUP('Formulario PPGR3'!$G787,'Formulario PPGR2'!$H$19:$V$286,15,FALSE),"")</f>
        <v/>
      </c>
      <c r="J787" s="513"/>
      <c r="K787" s="512"/>
      <c r="L787" s="509" t="str">
        <f>IF(Tabla1[[#This Row],[Descripción]]="","",_xlfn.XLOOKUP(Tabla1[[#This Row],[Descripción]],Tabla10[Descripción],Tabla10[Unidad de Medida],"",0))</f>
        <v/>
      </c>
      <c r="M787" s="299"/>
      <c r="N787" s="525" t="str">
        <f>IF(Tabla1[[#This Row],[Descripción]]="","",_xlfn.XLOOKUP(Tabla1[[#This Row],[Descripción]],Tabla10[Descripción],Tabla10[Precio Unitario],0))</f>
        <v/>
      </c>
      <c r="O787" s="525" t="str">
        <f>IF(Tabla1[[#This Row],[Cantidad de Insumos]]="","",Tabla1[[#This Row],[Precio Unitario]]*Tabla1[[#This Row],[Cantidad de Insumos]])</f>
        <v/>
      </c>
      <c r="P787" s="510" t="str">
        <f>IF(Tabla1[[#This Row],[Descripción]]="","",_xlfn.XLOOKUP(Tabla1[[#This Row],[Descripción]],Tabla10[Descripción],Tabla10[CODIGO PRESUPUESTARIO],0))</f>
        <v/>
      </c>
      <c r="Q787" s="511"/>
      <c r="R787" s="511" t="str">
        <f>IF(Tabla1[[#This Row],[Insumos]]="","",_xlfn.XLOOKUP(Tabla1[[#This Row],[Insumos]],Tabla10[Insumo],Tabla10[InsumoAbrev],"",0))</f>
        <v/>
      </c>
    </row>
    <row r="788" spans="2:18" s="265" customFormat="1" x14ac:dyDescent="0.25">
      <c r="B788" s="191" t="str">
        <f>IF('Formulario PPGR3'!$G788="","",CONCATENATE('Formulario PPGR3'!$C788,".",'Formulario PPGR3'!$D788,".",'Formulario PPGR3'!$E788,".",'Formulario PPGR3'!$F788))</f>
        <v/>
      </c>
      <c r="C788" s="191" t="str">
        <f>IF('Formulario PPGR3'!$G788="","",'Formulario PPGR1'!#REF!)</f>
        <v/>
      </c>
      <c r="D788" s="191" t="str">
        <f>IF('Formulario PPGR3'!$G788="","",'Formulario PPGR1'!#REF!)</f>
        <v/>
      </c>
      <c r="E788" s="191" t="str">
        <f>IF('Formulario PPGR3'!$G788="","",'Formulario PPGR1'!#REF!)</f>
        <v/>
      </c>
      <c r="F788" s="191" t="str">
        <f>IF('Formulario PPGR3'!$G788="","",'Formulario PPGR1'!#REF!)</f>
        <v/>
      </c>
      <c r="G788" s="238"/>
      <c r="H788" s="507" t="str" cm="1">
        <f t="array" ref="H788">IF(Tabla1[[#This Row],[Código_Actividad]]="","",_xlfn.XLOOKUP(Tabla1[[#This Row],[Código_Actividad]],CodigoActividad,Tabla2[Actividades Programables Presupuestables],"",0))</f>
        <v/>
      </c>
      <c r="I788" s="508" t="str">
        <f>IFERROR(VLOOKUP('Formulario PPGR3'!$G788,'Formulario PPGR2'!$H$19:$V$286,15,FALSE),"")</f>
        <v/>
      </c>
      <c r="J788" s="513"/>
      <c r="K788" s="512"/>
      <c r="L788" s="509" t="str">
        <f>IF(Tabla1[[#This Row],[Descripción]]="","",_xlfn.XLOOKUP(Tabla1[[#This Row],[Descripción]],Tabla10[Descripción],Tabla10[Unidad de Medida],"",0))</f>
        <v/>
      </c>
      <c r="M788" s="299"/>
      <c r="N788" s="525" t="str">
        <f>IF(Tabla1[[#This Row],[Descripción]]="","",_xlfn.XLOOKUP(Tabla1[[#This Row],[Descripción]],Tabla10[Descripción],Tabla10[Precio Unitario],0))</f>
        <v/>
      </c>
      <c r="O788" s="525" t="str">
        <f>IF(Tabla1[[#This Row],[Cantidad de Insumos]]="","",Tabla1[[#This Row],[Precio Unitario]]*Tabla1[[#This Row],[Cantidad de Insumos]])</f>
        <v/>
      </c>
      <c r="P788" s="510" t="str">
        <f>IF(Tabla1[[#This Row],[Descripción]]="","",_xlfn.XLOOKUP(Tabla1[[#This Row],[Descripción]],Tabla10[Descripción],Tabla10[CODIGO PRESUPUESTARIO],0))</f>
        <v/>
      </c>
      <c r="Q788" s="511"/>
      <c r="R788" s="511" t="str">
        <f>IF(Tabla1[[#This Row],[Insumos]]="","",_xlfn.XLOOKUP(Tabla1[[#This Row],[Insumos]],Tabla10[Insumo],Tabla10[InsumoAbrev],"",0))</f>
        <v/>
      </c>
    </row>
    <row r="789" spans="2:18" s="265" customFormat="1" x14ac:dyDescent="0.25">
      <c r="B789" s="191" t="str">
        <f>IF('Formulario PPGR3'!$G789="","",CONCATENATE('Formulario PPGR3'!$C789,".",'Formulario PPGR3'!$D789,".",'Formulario PPGR3'!$E789,".",'Formulario PPGR3'!$F789))</f>
        <v/>
      </c>
      <c r="C789" s="191" t="str">
        <f>IF('Formulario PPGR3'!$G789="","",'Formulario PPGR1'!#REF!)</f>
        <v/>
      </c>
      <c r="D789" s="191" t="str">
        <f>IF('Formulario PPGR3'!$G789="","",'Formulario PPGR1'!#REF!)</f>
        <v/>
      </c>
      <c r="E789" s="191" t="str">
        <f>IF('Formulario PPGR3'!$G789="","",'Formulario PPGR1'!#REF!)</f>
        <v/>
      </c>
      <c r="F789" s="191" t="str">
        <f>IF('Formulario PPGR3'!$G789="","",'Formulario PPGR1'!#REF!)</f>
        <v/>
      </c>
      <c r="G789" s="238"/>
      <c r="H789" s="507" t="str" cm="1">
        <f t="array" ref="H789">IF(Tabla1[[#This Row],[Código_Actividad]]="","",_xlfn.XLOOKUP(Tabla1[[#This Row],[Código_Actividad]],CodigoActividad,Tabla2[Actividades Programables Presupuestables],"",0))</f>
        <v/>
      </c>
      <c r="I789" s="508" t="str">
        <f>IFERROR(VLOOKUP('Formulario PPGR3'!$G789,'Formulario PPGR2'!$H$19:$V$286,15,FALSE),"")</f>
        <v/>
      </c>
      <c r="J789" s="513"/>
      <c r="K789" s="512"/>
      <c r="L789" s="509" t="str">
        <f>IF(Tabla1[[#This Row],[Descripción]]="","",_xlfn.XLOOKUP(Tabla1[[#This Row],[Descripción]],Tabla10[Descripción],Tabla10[Unidad de Medida],"",0))</f>
        <v/>
      </c>
      <c r="M789" s="299"/>
      <c r="N789" s="525" t="str">
        <f>IF(Tabla1[[#This Row],[Descripción]]="","",_xlfn.XLOOKUP(Tabla1[[#This Row],[Descripción]],Tabla10[Descripción],Tabla10[Precio Unitario],0))</f>
        <v/>
      </c>
      <c r="O789" s="525" t="str">
        <f>IF(Tabla1[[#This Row],[Cantidad de Insumos]]="","",Tabla1[[#This Row],[Precio Unitario]]*Tabla1[[#This Row],[Cantidad de Insumos]])</f>
        <v/>
      </c>
      <c r="P789" s="510" t="str">
        <f>IF(Tabla1[[#This Row],[Descripción]]="","",_xlfn.XLOOKUP(Tabla1[[#This Row],[Descripción]],Tabla10[Descripción],Tabla10[CODIGO PRESUPUESTARIO],0))</f>
        <v/>
      </c>
      <c r="Q789" s="511"/>
      <c r="R789" s="511" t="str">
        <f>IF(Tabla1[[#This Row],[Insumos]]="","",_xlfn.XLOOKUP(Tabla1[[#This Row],[Insumos]],Tabla10[Insumo],Tabla10[InsumoAbrev],"",0))</f>
        <v/>
      </c>
    </row>
    <row r="790" spans="2:18" s="265" customFormat="1" x14ac:dyDescent="0.25">
      <c r="B790" s="191" t="str">
        <f>IF('Formulario PPGR3'!$G790="","",CONCATENATE('Formulario PPGR3'!$C790,".",'Formulario PPGR3'!$D790,".",'Formulario PPGR3'!$E790,".",'Formulario PPGR3'!$F790))</f>
        <v/>
      </c>
      <c r="C790" s="191" t="str">
        <f>IF('Formulario PPGR3'!$G790="","",'Formulario PPGR1'!#REF!)</f>
        <v/>
      </c>
      <c r="D790" s="191" t="str">
        <f>IF('Formulario PPGR3'!$G790="","",'Formulario PPGR1'!#REF!)</f>
        <v/>
      </c>
      <c r="E790" s="191" t="str">
        <f>IF('Formulario PPGR3'!$G790="","",'Formulario PPGR1'!#REF!)</f>
        <v/>
      </c>
      <c r="F790" s="191" t="str">
        <f>IF('Formulario PPGR3'!$G790="","",'Formulario PPGR1'!#REF!)</f>
        <v/>
      </c>
      <c r="G790" s="238"/>
      <c r="H790" s="507" t="str" cm="1">
        <f t="array" ref="H790">IF(Tabla1[[#This Row],[Código_Actividad]]="","",_xlfn.XLOOKUP(Tabla1[[#This Row],[Código_Actividad]],CodigoActividad,Tabla2[Actividades Programables Presupuestables],"",0))</f>
        <v/>
      </c>
      <c r="I790" s="508" t="str">
        <f>IFERROR(VLOOKUP('Formulario PPGR3'!$G790,'Formulario PPGR2'!$H$19:$V$286,15,FALSE),"")</f>
        <v/>
      </c>
      <c r="J790" s="513"/>
      <c r="K790" s="512"/>
      <c r="L790" s="509" t="str">
        <f>IF(Tabla1[[#This Row],[Descripción]]="","",_xlfn.XLOOKUP(Tabla1[[#This Row],[Descripción]],Tabla10[Descripción],Tabla10[Unidad de Medida],"",0))</f>
        <v/>
      </c>
      <c r="M790" s="299"/>
      <c r="N790" s="525" t="str">
        <f>IF(Tabla1[[#This Row],[Descripción]]="","",_xlfn.XLOOKUP(Tabla1[[#This Row],[Descripción]],Tabla10[Descripción],Tabla10[Precio Unitario],0))</f>
        <v/>
      </c>
      <c r="O790" s="525" t="str">
        <f>IF(Tabla1[[#This Row],[Cantidad de Insumos]]="","",Tabla1[[#This Row],[Precio Unitario]]*Tabla1[[#This Row],[Cantidad de Insumos]])</f>
        <v/>
      </c>
      <c r="P790" s="510" t="str">
        <f>IF(Tabla1[[#This Row],[Descripción]]="","",_xlfn.XLOOKUP(Tabla1[[#This Row],[Descripción]],Tabla10[Descripción],Tabla10[CODIGO PRESUPUESTARIO],0))</f>
        <v/>
      </c>
      <c r="Q790" s="511"/>
      <c r="R790" s="511" t="str">
        <f>IF(Tabla1[[#This Row],[Insumos]]="","",_xlfn.XLOOKUP(Tabla1[[#This Row],[Insumos]],Tabla10[Insumo],Tabla10[InsumoAbrev],"",0))</f>
        <v/>
      </c>
    </row>
    <row r="791" spans="2:18" s="265" customFormat="1" x14ac:dyDescent="0.25">
      <c r="B791" s="191" t="str">
        <f>IF('Formulario PPGR3'!$G791="","",CONCATENATE('Formulario PPGR3'!$C791,".",'Formulario PPGR3'!$D791,".",'Formulario PPGR3'!$E791,".",'Formulario PPGR3'!$F791))</f>
        <v/>
      </c>
      <c r="C791" s="191" t="str">
        <f>IF('Formulario PPGR3'!$G791="","",'Formulario PPGR1'!#REF!)</f>
        <v/>
      </c>
      <c r="D791" s="191" t="str">
        <f>IF('Formulario PPGR3'!$G791="","",'Formulario PPGR1'!#REF!)</f>
        <v/>
      </c>
      <c r="E791" s="191" t="str">
        <f>IF('Formulario PPGR3'!$G791="","",'Formulario PPGR1'!#REF!)</f>
        <v/>
      </c>
      <c r="F791" s="191" t="str">
        <f>IF('Formulario PPGR3'!$G791="","",'Formulario PPGR1'!#REF!)</f>
        <v/>
      </c>
      <c r="G791" s="238"/>
      <c r="H791" s="507" t="str" cm="1">
        <f t="array" ref="H791">IF(Tabla1[[#This Row],[Código_Actividad]]="","",_xlfn.XLOOKUP(Tabla1[[#This Row],[Código_Actividad]],CodigoActividad,Tabla2[Actividades Programables Presupuestables],"",0))</f>
        <v/>
      </c>
      <c r="I791" s="508" t="str">
        <f>IFERROR(VLOOKUP('Formulario PPGR3'!$G791,'Formulario PPGR2'!$H$19:$V$286,15,FALSE),"")</f>
        <v/>
      </c>
      <c r="J791" s="513"/>
      <c r="K791" s="512"/>
      <c r="L791" s="509" t="str">
        <f>IF(Tabla1[[#This Row],[Descripción]]="","",_xlfn.XLOOKUP(Tabla1[[#This Row],[Descripción]],Tabla10[Descripción],Tabla10[Unidad de Medida],"",0))</f>
        <v/>
      </c>
      <c r="M791" s="299"/>
      <c r="N791" s="525" t="str">
        <f>IF(Tabla1[[#This Row],[Descripción]]="","",_xlfn.XLOOKUP(Tabla1[[#This Row],[Descripción]],Tabla10[Descripción],Tabla10[Precio Unitario],0))</f>
        <v/>
      </c>
      <c r="O791" s="525" t="str">
        <f>IF(Tabla1[[#This Row],[Cantidad de Insumos]]="","",Tabla1[[#This Row],[Precio Unitario]]*Tabla1[[#This Row],[Cantidad de Insumos]])</f>
        <v/>
      </c>
      <c r="P791" s="510" t="str">
        <f>IF(Tabla1[[#This Row],[Descripción]]="","",_xlfn.XLOOKUP(Tabla1[[#This Row],[Descripción]],Tabla10[Descripción],Tabla10[CODIGO PRESUPUESTARIO],0))</f>
        <v/>
      </c>
      <c r="Q791" s="511"/>
      <c r="R791" s="511" t="str">
        <f>IF(Tabla1[[#This Row],[Insumos]]="","",_xlfn.XLOOKUP(Tabla1[[#This Row],[Insumos]],Tabla10[Insumo],Tabla10[InsumoAbrev],"",0))</f>
        <v/>
      </c>
    </row>
    <row r="792" spans="2:18" s="265" customFormat="1" x14ac:dyDescent="0.25">
      <c r="B792" s="191" t="str">
        <f>IF('Formulario PPGR3'!$G792="","",CONCATENATE('Formulario PPGR3'!$C792,".",'Formulario PPGR3'!$D792,".",'Formulario PPGR3'!$E792,".",'Formulario PPGR3'!$F792))</f>
        <v/>
      </c>
      <c r="C792" s="191" t="str">
        <f>IF('Formulario PPGR3'!$G792="","",'Formulario PPGR1'!#REF!)</f>
        <v/>
      </c>
      <c r="D792" s="191" t="str">
        <f>IF('Formulario PPGR3'!$G792="","",'Formulario PPGR1'!#REF!)</f>
        <v/>
      </c>
      <c r="E792" s="191" t="str">
        <f>IF('Formulario PPGR3'!$G792="","",'Formulario PPGR1'!#REF!)</f>
        <v/>
      </c>
      <c r="F792" s="191" t="str">
        <f>IF('Formulario PPGR3'!$G792="","",'Formulario PPGR1'!#REF!)</f>
        <v/>
      </c>
      <c r="G792" s="238"/>
      <c r="H792" s="507" t="str" cm="1">
        <f t="array" ref="H792">IF(Tabla1[[#This Row],[Código_Actividad]]="","",_xlfn.XLOOKUP(Tabla1[[#This Row],[Código_Actividad]],CodigoActividad,Tabla2[Actividades Programables Presupuestables],"",0))</f>
        <v/>
      </c>
      <c r="I792" s="508" t="str">
        <f>IFERROR(VLOOKUP('Formulario PPGR3'!$G792,'Formulario PPGR2'!$H$19:$V$286,15,FALSE),"")</f>
        <v/>
      </c>
      <c r="J792" s="513"/>
      <c r="K792" s="512"/>
      <c r="L792" s="509" t="str">
        <f>IF(Tabla1[[#This Row],[Descripción]]="","",_xlfn.XLOOKUP(Tabla1[[#This Row],[Descripción]],Tabla10[Descripción],Tabla10[Unidad de Medida],"",0))</f>
        <v/>
      </c>
      <c r="M792" s="299"/>
      <c r="N792" s="525" t="str">
        <f>IF(Tabla1[[#This Row],[Descripción]]="","",_xlfn.XLOOKUP(Tabla1[[#This Row],[Descripción]],Tabla10[Descripción],Tabla10[Precio Unitario],0))</f>
        <v/>
      </c>
      <c r="O792" s="525" t="str">
        <f>IF(Tabla1[[#This Row],[Cantidad de Insumos]]="","",Tabla1[[#This Row],[Precio Unitario]]*Tabla1[[#This Row],[Cantidad de Insumos]])</f>
        <v/>
      </c>
      <c r="P792" s="510" t="str">
        <f>IF(Tabla1[[#This Row],[Descripción]]="","",_xlfn.XLOOKUP(Tabla1[[#This Row],[Descripción]],Tabla10[Descripción],Tabla10[CODIGO PRESUPUESTARIO],0))</f>
        <v/>
      </c>
      <c r="Q792" s="511"/>
      <c r="R792" s="511" t="str">
        <f>IF(Tabla1[[#This Row],[Insumos]]="","",_xlfn.XLOOKUP(Tabla1[[#This Row],[Insumos]],Tabla10[Insumo],Tabla10[InsumoAbrev],"",0))</f>
        <v/>
      </c>
    </row>
    <row r="793" spans="2:18" s="265" customFormat="1" x14ac:dyDescent="0.25">
      <c r="B793" s="191" t="str">
        <f>IF('Formulario PPGR3'!$G793="","",CONCATENATE('Formulario PPGR3'!$C793,".",'Formulario PPGR3'!$D793,".",'Formulario PPGR3'!$E793,".",'Formulario PPGR3'!$F793))</f>
        <v/>
      </c>
      <c r="C793" s="191" t="str">
        <f>IF('Formulario PPGR3'!$G793="","",'Formulario PPGR1'!#REF!)</f>
        <v/>
      </c>
      <c r="D793" s="191" t="str">
        <f>IF('Formulario PPGR3'!$G793="","",'Formulario PPGR1'!#REF!)</f>
        <v/>
      </c>
      <c r="E793" s="191" t="str">
        <f>IF('Formulario PPGR3'!$G793="","",'Formulario PPGR1'!#REF!)</f>
        <v/>
      </c>
      <c r="F793" s="191" t="str">
        <f>IF('Formulario PPGR3'!$G793="","",'Formulario PPGR1'!#REF!)</f>
        <v/>
      </c>
      <c r="G793" s="238"/>
      <c r="H793" s="507" t="str" cm="1">
        <f t="array" ref="H793">IF(Tabla1[[#This Row],[Código_Actividad]]="","",_xlfn.XLOOKUP(Tabla1[[#This Row],[Código_Actividad]],CodigoActividad,Tabla2[Actividades Programables Presupuestables],"",0))</f>
        <v/>
      </c>
      <c r="I793" s="508" t="str">
        <f>IFERROR(VLOOKUP('Formulario PPGR3'!$G793,'Formulario PPGR2'!$H$19:$V$286,15,FALSE),"")</f>
        <v/>
      </c>
      <c r="J793" s="513"/>
      <c r="K793" s="512"/>
      <c r="L793" s="509" t="str">
        <f>IF(Tabla1[[#This Row],[Descripción]]="","",_xlfn.XLOOKUP(Tabla1[[#This Row],[Descripción]],Tabla10[Descripción],Tabla10[Unidad de Medida],"",0))</f>
        <v/>
      </c>
      <c r="M793" s="299"/>
      <c r="N793" s="525" t="str">
        <f>IF(Tabla1[[#This Row],[Descripción]]="","",_xlfn.XLOOKUP(Tabla1[[#This Row],[Descripción]],Tabla10[Descripción],Tabla10[Precio Unitario],0))</f>
        <v/>
      </c>
      <c r="O793" s="525" t="str">
        <f>IF(Tabla1[[#This Row],[Cantidad de Insumos]]="","",Tabla1[[#This Row],[Precio Unitario]]*Tabla1[[#This Row],[Cantidad de Insumos]])</f>
        <v/>
      </c>
      <c r="P793" s="510" t="str">
        <f>IF(Tabla1[[#This Row],[Descripción]]="","",_xlfn.XLOOKUP(Tabla1[[#This Row],[Descripción]],Tabla10[Descripción],Tabla10[CODIGO PRESUPUESTARIO],0))</f>
        <v/>
      </c>
      <c r="Q793" s="511"/>
      <c r="R793" s="511" t="str">
        <f>IF(Tabla1[[#This Row],[Insumos]]="","",_xlfn.XLOOKUP(Tabla1[[#This Row],[Insumos]],Tabla10[Insumo],Tabla10[InsumoAbrev],"",0))</f>
        <v/>
      </c>
    </row>
    <row r="794" spans="2:18" s="265" customFormat="1" x14ac:dyDescent="0.25">
      <c r="B794" s="191" t="str">
        <f>IF('Formulario PPGR3'!$G794="","",CONCATENATE('Formulario PPGR3'!$C794,".",'Formulario PPGR3'!$D794,".",'Formulario PPGR3'!$E794,".",'Formulario PPGR3'!$F794))</f>
        <v/>
      </c>
      <c r="C794" s="191" t="str">
        <f>IF('Formulario PPGR3'!$G794="","",'Formulario PPGR1'!#REF!)</f>
        <v/>
      </c>
      <c r="D794" s="191" t="str">
        <f>IF('Formulario PPGR3'!$G794="","",'Formulario PPGR1'!#REF!)</f>
        <v/>
      </c>
      <c r="E794" s="191" t="str">
        <f>IF('Formulario PPGR3'!$G794="","",'Formulario PPGR1'!#REF!)</f>
        <v/>
      </c>
      <c r="F794" s="191" t="str">
        <f>IF('Formulario PPGR3'!$G794="","",'Formulario PPGR1'!#REF!)</f>
        <v/>
      </c>
      <c r="G794" s="238"/>
      <c r="H794" s="507" t="str" cm="1">
        <f t="array" ref="H794">IF(Tabla1[[#This Row],[Código_Actividad]]="","",_xlfn.XLOOKUP(Tabla1[[#This Row],[Código_Actividad]],CodigoActividad,Tabla2[Actividades Programables Presupuestables],"",0))</f>
        <v/>
      </c>
      <c r="I794" s="508" t="str">
        <f>IFERROR(VLOOKUP('Formulario PPGR3'!$G794,'Formulario PPGR2'!$H$19:$V$286,15,FALSE),"")</f>
        <v/>
      </c>
      <c r="J794" s="513"/>
      <c r="K794" s="512"/>
      <c r="L794" s="509" t="str">
        <f>IF(Tabla1[[#This Row],[Descripción]]="","",_xlfn.XLOOKUP(Tabla1[[#This Row],[Descripción]],Tabla10[Descripción],Tabla10[Unidad de Medida],"",0))</f>
        <v/>
      </c>
      <c r="M794" s="299"/>
      <c r="N794" s="525" t="str">
        <f>IF(Tabla1[[#This Row],[Descripción]]="","",_xlfn.XLOOKUP(Tabla1[[#This Row],[Descripción]],Tabla10[Descripción],Tabla10[Precio Unitario],0))</f>
        <v/>
      </c>
      <c r="O794" s="525" t="str">
        <f>IF(Tabla1[[#This Row],[Cantidad de Insumos]]="","",Tabla1[[#This Row],[Precio Unitario]]*Tabla1[[#This Row],[Cantidad de Insumos]])</f>
        <v/>
      </c>
      <c r="P794" s="510" t="str">
        <f>IF(Tabla1[[#This Row],[Descripción]]="","",_xlfn.XLOOKUP(Tabla1[[#This Row],[Descripción]],Tabla10[Descripción],Tabla10[CODIGO PRESUPUESTARIO],0))</f>
        <v/>
      </c>
      <c r="Q794" s="511"/>
      <c r="R794" s="511" t="str">
        <f>IF(Tabla1[[#This Row],[Insumos]]="","",_xlfn.XLOOKUP(Tabla1[[#This Row],[Insumos]],Tabla10[Insumo],Tabla10[InsumoAbrev],"",0))</f>
        <v/>
      </c>
    </row>
    <row r="795" spans="2:18" s="265" customFormat="1" x14ac:dyDescent="0.25">
      <c r="B795" s="191" t="str">
        <f>IF('Formulario PPGR3'!$G795="","",CONCATENATE('Formulario PPGR3'!$C795,".",'Formulario PPGR3'!$D795,".",'Formulario PPGR3'!$E795,".",'Formulario PPGR3'!$F795))</f>
        <v/>
      </c>
      <c r="C795" s="191" t="str">
        <f>IF('Formulario PPGR3'!$G795="","",'Formulario PPGR1'!#REF!)</f>
        <v/>
      </c>
      <c r="D795" s="191" t="str">
        <f>IF('Formulario PPGR3'!$G795="","",'Formulario PPGR1'!#REF!)</f>
        <v/>
      </c>
      <c r="E795" s="191" t="str">
        <f>IF('Formulario PPGR3'!$G795="","",'Formulario PPGR1'!#REF!)</f>
        <v/>
      </c>
      <c r="F795" s="191" t="str">
        <f>IF('Formulario PPGR3'!$G795="","",'Formulario PPGR1'!#REF!)</f>
        <v/>
      </c>
      <c r="G795" s="238"/>
      <c r="H795" s="507" t="str" cm="1">
        <f t="array" ref="H795">IF(Tabla1[[#This Row],[Código_Actividad]]="","",_xlfn.XLOOKUP(Tabla1[[#This Row],[Código_Actividad]],CodigoActividad,Tabla2[Actividades Programables Presupuestables],"",0))</f>
        <v/>
      </c>
      <c r="I795" s="508" t="str">
        <f>IFERROR(VLOOKUP('Formulario PPGR3'!$G795,'Formulario PPGR2'!$H$19:$V$286,15,FALSE),"")</f>
        <v/>
      </c>
      <c r="J795" s="513"/>
      <c r="K795" s="512"/>
      <c r="L795" s="509" t="str">
        <f>IF(Tabla1[[#This Row],[Descripción]]="","",_xlfn.XLOOKUP(Tabla1[[#This Row],[Descripción]],Tabla10[Descripción],Tabla10[Unidad de Medida],"",0))</f>
        <v/>
      </c>
      <c r="M795" s="299"/>
      <c r="N795" s="525" t="str">
        <f>IF(Tabla1[[#This Row],[Descripción]]="","",_xlfn.XLOOKUP(Tabla1[[#This Row],[Descripción]],Tabla10[Descripción],Tabla10[Precio Unitario],0))</f>
        <v/>
      </c>
      <c r="O795" s="525" t="str">
        <f>IF(Tabla1[[#This Row],[Cantidad de Insumos]]="","",Tabla1[[#This Row],[Precio Unitario]]*Tabla1[[#This Row],[Cantidad de Insumos]])</f>
        <v/>
      </c>
      <c r="P795" s="510" t="str">
        <f>IF(Tabla1[[#This Row],[Descripción]]="","",_xlfn.XLOOKUP(Tabla1[[#This Row],[Descripción]],Tabla10[Descripción],Tabla10[CODIGO PRESUPUESTARIO],0))</f>
        <v/>
      </c>
      <c r="Q795" s="511"/>
      <c r="R795" s="511" t="str">
        <f>IF(Tabla1[[#This Row],[Insumos]]="","",_xlfn.XLOOKUP(Tabla1[[#This Row],[Insumos]],Tabla10[Insumo],Tabla10[InsumoAbrev],"",0))</f>
        <v/>
      </c>
    </row>
    <row r="796" spans="2:18" s="265" customFormat="1" x14ac:dyDescent="0.25">
      <c r="B796" s="191" t="str">
        <f>IF('Formulario PPGR3'!$G796="","",CONCATENATE('Formulario PPGR3'!$C796,".",'Formulario PPGR3'!$D796,".",'Formulario PPGR3'!$E796,".",'Formulario PPGR3'!$F796))</f>
        <v/>
      </c>
      <c r="C796" s="191" t="str">
        <f>IF('Formulario PPGR3'!$G796="","",'Formulario PPGR1'!#REF!)</f>
        <v/>
      </c>
      <c r="D796" s="191" t="str">
        <f>IF('Formulario PPGR3'!$G796="","",'Formulario PPGR1'!#REF!)</f>
        <v/>
      </c>
      <c r="E796" s="191" t="str">
        <f>IF('Formulario PPGR3'!$G796="","",'Formulario PPGR1'!#REF!)</f>
        <v/>
      </c>
      <c r="F796" s="191" t="str">
        <f>IF('Formulario PPGR3'!$G796="","",'Formulario PPGR1'!#REF!)</f>
        <v/>
      </c>
      <c r="G796" s="238"/>
      <c r="H796" s="507" t="str" cm="1">
        <f t="array" ref="H796">IF(Tabla1[[#This Row],[Código_Actividad]]="","",_xlfn.XLOOKUP(Tabla1[[#This Row],[Código_Actividad]],CodigoActividad,Tabla2[Actividades Programables Presupuestables],"",0))</f>
        <v/>
      </c>
      <c r="I796" s="508" t="str">
        <f>IFERROR(VLOOKUP('Formulario PPGR3'!$G796,'Formulario PPGR2'!$H$19:$V$286,15,FALSE),"")</f>
        <v/>
      </c>
      <c r="J796" s="513"/>
      <c r="K796" s="512"/>
      <c r="L796" s="509" t="str">
        <f>IF(Tabla1[[#This Row],[Descripción]]="","",_xlfn.XLOOKUP(Tabla1[[#This Row],[Descripción]],Tabla10[Descripción],Tabla10[Unidad de Medida],"",0))</f>
        <v/>
      </c>
      <c r="M796" s="299"/>
      <c r="N796" s="525" t="str">
        <f>IF(Tabla1[[#This Row],[Descripción]]="","",_xlfn.XLOOKUP(Tabla1[[#This Row],[Descripción]],Tabla10[Descripción],Tabla10[Precio Unitario],0))</f>
        <v/>
      </c>
      <c r="O796" s="525" t="str">
        <f>IF(Tabla1[[#This Row],[Cantidad de Insumos]]="","",Tabla1[[#This Row],[Precio Unitario]]*Tabla1[[#This Row],[Cantidad de Insumos]])</f>
        <v/>
      </c>
      <c r="P796" s="510" t="str">
        <f>IF(Tabla1[[#This Row],[Descripción]]="","",_xlfn.XLOOKUP(Tabla1[[#This Row],[Descripción]],Tabla10[Descripción],Tabla10[CODIGO PRESUPUESTARIO],0))</f>
        <v/>
      </c>
      <c r="Q796" s="511"/>
      <c r="R796" s="511" t="str">
        <f>IF(Tabla1[[#This Row],[Insumos]]="","",_xlfn.XLOOKUP(Tabla1[[#This Row],[Insumos]],Tabla10[Insumo],Tabla10[InsumoAbrev],"",0))</f>
        <v/>
      </c>
    </row>
    <row r="797" spans="2:18" s="265" customFormat="1" x14ac:dyDescent="0.25">
      <c r="B797" s="191" t="str">
        <f>IF('Formulario PPGR3'!$G797="","",CONCATENATE('Formulario PPGR3'!$C797,".",'Formulario PPGR3'!$D797,".",'Formulario PPGR3'!$E797,".",'Formulario PPGR3'!$F797))</f>
        <v/>
      </c>
      <c r="C797" s="191" t="str">
        <f>IF('Formulario PPGR3'!$G797="","",'Formulario PPGR1'!#REF!)</f>
        <v/>
      </c>
      <c r="D797" s="191" t="str">
        <f>IF('Formulario PPGR3'!$G797="","",'Formulario PPGR1'!#REF!)</f>
        <v/>
      </c>
      <c r="E797" s="191" t="str">
        <f>IF('Formulario PPGR3'!$G797="","",'Formulario PPGR1'!#REF!)</f>
        <v/>
      </c>
      <c r="F797" s="191" t="str">
        <f>IF('Formulario PPGR3'!$G797="","",'Formulario PPGR1'!#REF!)</f>
        <v/>
      </c>
      <c r="G797" s="238"/>
      <c r="H797" s="507" t="str" cm="1">
        <f t="array" ref="H797">IF(Tabla1[[#This Row],[Código_Actividad]]="","",_xlfn.XLOOKUP(Tabla1[[#This Row],[Código_Actividad]],CodigoActividad,Tabla2[Actividades Programables Presupuestables],"",0))</f>
        <v/>
      </c>
      <c r="I797" s="508" t="str">
        <f>IFERROR(VLOOKUP('Formulario PPGR3'!$G797,'Formulario PPGR2'!$H$19:$V$286,15,FALSE),"")</f>
        <v/>
      </c>
      <c r="J797" s="513"/>
      <c r="K797" s="512"/>
      <c r="L797" s="509" t="str">
        <f>IF(Tabla1[[#This Row],[Descripción]]="","",_xlfn.XLOOKUP(Tabla1[[#This Row],[Descripción]],Tabla10[Descripción],Tabla10[Unidad de Medida],"",0))</f>
        <v/>
      </c>
      <c r="M797" s="299"/>
      <c r="N797" s="525" t="str">
        <f>IF(Tabla1[[#This Row],[Descripción]]="","",_xlfn.XLOOKUP(Tabla1[[#This Row],[Descripción]],Tabla10[Descripción],Tabla10[Precio Unitario],0))</f>
        <v/>
      </c>
      <c r="O797" s="525" t="str">
        <f>IF(Tabla1[[#This Row],[Cantidad de Insumos]]="","",Tabla1[[#This Row],[Precio Unitario]]*Tabla1[[#This Row],[Cantidad de Insumos]])</f>
        <v/>
      </c>
      <c r="P797" s="510" t="str">
        <f>IF(Tabla1[[#This Row],[Descripción]]="","",_xlfn.XLOOKUP(Tabla1[[#This Row],[Descripción]],Tabla10[Descripción],Tabla10[CODIGO PRESUPUESTARIO],0))</f>
        <v/>
      </c>
      <c r="Q797" s="511"/>
      <c r="R797" s="511" t="str">
        <f>IF(Tabla1[[#This Row],[Insumos]]="","",_xlfn.XLOOKUP(Tabla1[[#This Row],[Insumos]],Tabla10[Insumo],Tabla10[InsumoAbrev],"",0))</f>
        <v/>
      </c>
    </row>
    <row r="798" spans="2:18" s="265" customFormat="1" x14ac:dyDescent="0.25">
      <c r="B798" s="191" t="str">
        <f>IF('Formulario PPGR3'!$G798="","",CONCATENATE('Formulario PPGR3'!$C798,".",'Formulario PPGR3'!$D798,".",'Formulario PPGR3'!$E798,".",'Formulario PPGR3'!$F798))</f>
        <v/>
      </c>
      <c r="C798" s="191" t="str">
        <f>IF('Formulario PPGR3'!$G798="","",'Formulario PPGR1'!#REF!)</f>
        <v/>
      </c>
      <c r="D798" s="191" t="str">
        <f>IF('Formulario PPGR3'!$G798="","",'Formulario PPGR1'!#REF!)</f>
        <v/>
      </c>
      <c r="E798" s="191" t="str">
        <f>IF('Formulario PPGR3'!$G798="","",'Formulario PPGR1'!#REF!)</f>
        <v/>
      </c>
      <c r="F798" s="191" t="str">
        <f>IF('Formulario PPGR3'!$G798="","",'Formulario PPGR1'!#REF!)</f>
        <v/>
      </c>
      <c r="G798" s="238"/>
      <c r="H798" s="507" t="str" cm="1">
        <f t="array" ref="H798">IF(Tabla1[[#This Row],[Código_Actividad]]="","",_xlfn.XLOOKUP(Tabla1[[#This Row],[Código_Actividad]],CodigoActividad,Tabla2[Actividades Programables Presupuestables],"",0))</f>
        <v/>
      </c>
      <c r="I798" s="508" t="str">
        <f>IFERROR(VLOOKUP('Formulario PPGR3'!$G798,'Formulario PPGR2'!$H$19:$V$286,15,FALSE),"")</f>
        <v/>
      </c>
      <c r="J798" s="513"/>
      <c r="K798" s="512"/>
      <c r="L798" s="509" t="str">
        <f>IF(Tabla1[[#This Row],[Descripción]]="","",_xlfn.XLOOKUP(Tabla1[[#This Row],[Descripción]],Tabla10[Descripción],Tabla10[Unidad de Medida],"",0))</f>
        <v/>
      </c>
      <c r="M798" s="299"/>
      <c r="N798" s="525" t="str">
        <f>IF(Tabla1[[#This Row],[Descripción]]="","",_xlfn.XLOOKUP(Tabla1[[#This Row],[Descripción]],Tabla10[Descripción],Tabla10[Precio Unitario],0))</f>
        <v/>
      </c>
      <c r="O798" s="525" t="str">
        <f>IF(Tabla1[[#This Row],[Cantidad de Insumos]]="","",Tabla1[[#This Row],[Precio Unitario]]*Tabla1[[#This Row],[Cantidad de Insumos]])</f>
        <v/>
      </c>
      <c r="P798" s="510" t="str">
        <f>IF(Tabla1[[#This Row],[Descripción]]="","",_xlfn.XLOOKUP(Tabla1[[#This Row],[Descripción]],Tabla10[Descripción],Tabla10[CODIGO PRESUPUESTARIO],0))</f>
        <v/>
      </c>
      <c r="Q798" s="511"/>
      <c r="R798" s="511" t="str">
        <f>IF(Tabla1[[#This Row],[Insumos]]="","",_xlfn.XLOOKUP(Tabla1[[#This Row],[Insumos]],Tabla10[Insumo],Tabla10[InsumoAbrev],"",0))</f>
        <v/>
      </c>
    </row>
    <row r="799" spans="2:18" s="265" customFormat="1" x14ac:dyDescent="0.25">
      <c r="B799" s="191" t="str">
        <f>IF('Formulario PPGR3'!$G799="","",CONCATENATE('Formulario PPGR3'!$C799,".",'Formulario PPGR3'!$D799,".",'Formulario PPGR3'!$E799,".",'Formulario PPGR3'!$F799))</f>
        <v/>
      </c>
      <c r="C799" s="191" t="str">
        <f>IF('Formulario PPGR3'!$G799="","",'Formulario PPGR1'!#REF!)</f>
        <v/>
      </c>
      <c r="D799" s="191" t="str">
        <f>IF('Formulario PPGR3'!$G799="","",'Formulario PPGR1'!#REF!)</f>
        <v/>
      </c>
      <c r="E799" s="191" t="str">
        <f>IF('Formulario PPGR3'!$G799="","",'Formulario PPGR1'!#REF!)</f>
        <v/>
      </c>
      <c r="F799" s="191" t="str">
        <f>IF('Formulario PPGR3'!$G799="","",'Formulario PPGR1'!#REF!)</f>
        <v/>
      </c>
      <c r="G799" s="238"/>
      <c r="H799" s="507" t="str" cm="1">
        <f t="array" ref="H799">IF(Tabla1[[#This Row],[Código_Actividad]]="","",_xlfn.XLOOKUP(Tabla1[[#This Row],[Código_Actividad]],CodigoActividad,Tabla2[Actividades Programables Presupuestables],"",0))</f>
        <v/>
      </c>
      <c r="I799" s="508" t="str">
        <f>IFERROR(VLOOKUP('Formulario PPGR3'!$G799,'Formulario PPGR2'!$H$19:$V$286,15,FALSE),"")</f>
        <v/>
      </c>
      <c r="J799" s="513"/>
      <c r="K799" s="512"/>
      <c r="L799" s="509" t="str">
        <f>IF(Tabla1[[#This Row],[Descripción]]="","",_xlfn.XLOOKUP(Tabla1[[#This Row],[Descripción]],Tabla10[Descripción],Tabla10[Unidad de Medida],"",0))</f>
        <v/>
      </c>
      <c r="M799" s="299"/>
      <c r="N799" s="525" t="str">
        <f>IF(Tabla1[[#This Row],[Descripción]]="","",_xlfn.XLOOKUP(Tabla1[[#This Row],[Descripción]],Tabla10[Descripción],Tabla10[Precio Unitario],0))</f>
        <v/>
      </c>
      <c r="O799" s="525" t="str">
        <f>IF(Tabla1[[#This Row],[Cantidad de Insumos]]="","",Tabla1[[#This Row],[Precio Unitario]]*Tabla1[[#This Row],[Cantidad de Insumos]])</f>
        <v/>
      </c>
      <c r="P799" s="510" t="str">
        <f>IF(Tabla1[[#This Row],[Descripción]]="","",_xlfn.XLOOKUP(Tabla1[[#This Row],[Descripción]],Tabla10[Descripción],Tabla10[CODIGO PRESUPUESTARIO],0))</f>
        <v/>
      </c>
      <c r="Q799" s="511"/>
      <c r="R799" s="511" t="str">
        <f>IF(Tabla1[[#This Row],[Insumos]]="","",_xlfn.XLOOKUP(Tabla1[[#This Row],[Insumos]],Tabla10[Insumo],Tabla10[InsumoAbrev],"",0))</f>
        <v/>
      </c>
    </row>
    <row r="800" spans="2:18" s="265" customFormat="1" x14ac:dyDescent="0.25">
      <c r="B800" s="191" t="str">
        <f>IF('Formulario PPGR3'!$G800="","",CONCATENATE('Formulario PPGR3'!$C800,".",'Formulario PPGR3'!$D800,".",'Formulario PPGR3'!$E800,".",'Formulario PPGR3'!$F800))</f>
        <v/>
      </c>
      <c r="C800" s="191" t="str">
        <f>IF('Formulario PPGR3'!$G800="","",'Formulario PPGR1'!#REF!)</f>
        <v/>
      </c>
      <c r="D800" s="191" t="str">
        <f>IF('Formulario PPGR3'!$G800="","",'Formulario PPGR1'!#REF!)</f>
        <v/>
      </c>
      <c r="E800" s="191" t="str">
        <f>IF('Formulario PPGR3'!$G800="","",'Formulario PPGR1'!#REF!)</f>
        <v/>
      </c>
      <c r="F800" s="191" t="str">
        <f>IF('Formulario PPGR3'!$G800="","",'Formulario PPGR1'!#REF!)</f>
        <v/>
      </c>
      <c r="G800" s="238"/>
      <c r="H800" s="507" t="str" cm="1">
        <f t="array" ref="H800">IF(Tabla1[[#This Row],[Código_Actividad]]="","",_xlfn.XLOOKUP(Tabla1[[#This Row],[Código_Actividad]],CodigoActividad,Tabla2[Actividades Programables Presupuestables],"",0))</f>
        <v/>
      </c>
      <c r="I800" s="508" t="str">
        <f>IFERROR(VLOOKUP('Formulario PPGR3'!$G800,'Formulario PPGR2'!$H$19:$V$286,15,FALSE),"")</f>
        <v/>
      </c>
      <c r="J800" s="513"/>
      <c r="K800" s="512"/>
      <c r="L800" s="509" t="str">
        <f>IF(Tabla1[[#This Row],[Descripción]]="","",_xlfn.XLOOKUP(Tabla1[[#This Row],[Descripción]],Tabla10[Descripción],Tabla10[Unidad de Medida],"",0))</f>
        <v/>
      </c>
      <c r="M800" s="299"/>
      <c r="N800" s="525" t="str">
        <f>IF(Tabla1[[#This Row],[Descripción]]="","",_xlfn.XLOOKUP(Tabla1[[#This Row],[Descripción]],Tabla10[Descripción],Tabla10[Precio Unitario],0))</f>
        <v/>
      </c>
      <c r="O800" s="525" t="str">
        <f>IF(Tabla1[[#This Row],[Cantidad de Insumos]]="","",Tabla1[[#This Row],[Precio Unitario]]*Tabla1[[#This Row],[Cantidad de Insumos]])</f>
        <v/>
      </c>
      <c r="P800" s="510" t="str">
        <f>IF(Tabla1[[#This Row],[Descripción]]="","",_xlfn.XLOOKUP(Tabla1[[#This Row],[Descripción]],Tabla10[Descripción],Tabla10[CODIGO PRESUPUESTARIO],0))</f>
        <v/>
      </c>
      <c r="Q800" s="511"/>
      <c r="R800" s="511" t="str">
        <f>IF(Tabla1[[#This Row],[Insumos]]="","",_xlfn.XLOOKUP(Tabla1[[#This Row],[Insumos]],Tabla10[Insumo],Tabla10[InsumoAbrev],"",0))</f>
        <v/>
      </c>
    </row>
    <row r="801" spans="2:18" s="265" customFormat="1" x14ac:dyDescent="0.25">
      <c r="B801" s="191" t="str">
        <f>IF('Formulario PPGR3'!$G801="","",CONCATENATE('Formulario PPGR3'!$C801,".",'Formulario PPGR3'!$D801,".",'Formulario PPGR3'!$E801,".",'Formulario PPGR3'!$F801))</f>
        <v/>
      </c>
      <c r="C801" s="191" t="str">
        <f>IF('Formulario PPGR3'!$G801="","",'Formulario PPGR1'!#REF!)</f>
        <v/>
      </c>
      <c r="D801" s="191" t="str">
        <f>IF('Formulario PPGR3'!$G801="","",'Formulario PPGR1'!#REF!)</f>
        <v/>
      </c>
      <c r="E801" s="191" t="str">
        <f>IF('Formulario PPGR3'!$G801="","",'Formulario PPGR1'!#REF!)</f>
        <v/>
      </c>
      <c r="F801" s="191" t="str">
        <f>IF('Formulario PPGR3'!$G801="","",'Formulario PPGR1'!#REF!)</f>
        <v/>
      </c>
      <c r="G801" s="238"/>
      <c r="H801" s="507" t="str" cm="1">
        <f t="array" ref="H801">IF(Tabla1[[#This Row],[Código_Actividad]]="","",_xlfn.XLOOKUP(Tabla1[[#This Row],[Código_Actividad]],CodigoActividad,Tabla2[Actividades Programables Presupuestables],"",0))</f>
        <v/>
      </c>
      <c r="I801" s="508" t="str">
        <f>IFERROR(VLOOKUP('Formulario PPGR3'!$G801,'Formulario PPGR2'!$H$19:$V$286,15,FALSE),"")</f>
        <v/>
      </c>
      <c r="J801" s="513"/>
      <c r="K801" s="512"/>
      <c r="L801" s="509" t="str">
        <f>IF(Tabla1[[#This Row],[Descripción]]="","",_xlfn.XLOOKUP(Tabla1[[#This Row],[Descripción]],Tabla10[Descripción],Tabla10[Unidad de Medida],"",0))</f>
        <v/>
      </c>
      <c r="M801" s="299"/>
      <c r="N801" s="525" t="str">
        <f>IF(Tabla1[[#This Row],[Descripción]]="","",_xlfn.XLOOKUP(Tabla1[[#This Row],[Descripción]],Tabla10[Descripción],Tabla10[Precio Unitario],0))</f>
        <v/>
      </c>
      <c r="O801" s="525" t="str">
        <f>IF(Tabla1[[#This Row],[Cantidad de Insumos]]="","",Tabla1[[#This Row],[Precio Unitario]]*Tabla1[[#This Row],[Cantidad de Insumos]])</f>
        <v/>
      </c>
      <c r="P801" s="510" t="str">
        <f>IF(Tabla1[[#This Row],[Descripción]]="","",_xlfn.XLOOKUP(Tabla1[[#This Row],[Descripción]],Tabla10[Descripción],Tabla10[CODIGO PRESUPUESTARIO],0))</f>
        <v/>
      </c>
      <c r="Q801" s="511"/>
      <c r="R801" s="511" t="str">
        <f>IF(Tabla1[[#This Row],[Insumos]]="","",_xlfn.XLOOKUP(Tabla1[[#This Row],[Insumos]],Tabla10[Insumo],Tabla10[InsumoAbrev],"",0))</f>
        <v/>
      </c>
    </row>
    <row r="802" spans="2:18" s="265" customFormat="1" x14ac:dyDescent="0.25">
      <c r="B802" s="191" t="str">
        <f>IF('Formulario PPGR3'!$G802="","",CONCATENATE('Formulario PPGR3'!$C802,".",'Formulario PPGR3'!$D802,".",'Formulario PPGR3'!$E802,".",'Formulario PPGR3'!$F802))</f>
        <v/>
      </c>
      <c r="C802" s="191" t="str">
        <f>IF('Formulario PPGR3'!$G802="","",'Formulario PPGR1'!#REF!)</f>
        <v/>
      </c>
      <c r="D802" s="191" t="str">
        <f>IF('Formulario PPGR3'!$G802="","",'Formulario PPGR1'!#REF!)</f>
        <v/>
      </c>
      <c r="E802" s="191" t="str">
        <f>IF('Formulario PPGR3'!$G802="","",'Formulario PPGR1'!#REF!)</f>
        <v/>
      </c>
      <c r="F802" s="191" t="str">
        <f>IF('Formulario PPGR3'!$G802="","",'Formulario PPGR1'!#REF!)</f>
        <v/>
      </c>
      <c r="G802" s="238"/>
      <c r="H802" s="507" t="str" cm="1">
        <f t="array" ref="H802">IF(Tabla1[[#This Row],[Código_Actividad]]="","",_xlfn.XLOOKUP(Tabla1[[#This Row],[Código_Actividad]],CodigoActividad,Tabla2[Actividades Programables Presupuestables],"",0))</f>
        <v/>
      </c>
      <c r="I802" s="508" t="str">
        <f>IFERROR(VLOOKUP('Formulario PPGR3'!$G802,'Formulario PPGR2'!$H$19:$V$286,15,FALSE),"")</f>
        <v/>
      </c>
      <c r="J802" s="513"/>
      <c r="K802" s="512"/>
      <c r="L802" s="509" t="str">
        <f>IF(Tabla1[[#This Row],[Descripción]]="","",_xlfn.XLOOKUP(Tabla1[[#This Row],[Descripción]],Tabla10[Descripción],Tabla10[Unidad de Medida],"",0))</f>
        <v/>
      </c>
      <c r="M802" s="299"/>
      <c r="N802" s="525" t="str">
        <f>IF(Tabla1[[#This Row],[Descripción]]="","",_xlfn.XLOOKUP(Tabla1[[#This Row],[Descripción]],Tabla10[Descripción],Tabla10[Precio Unitario],0))</f>
        <v/>
      </c>
      <c r="O802" s="525" t="str">
        <f>IF(Tabla1[[#This Row],[Cantidad de Insumos]]="","",Tabla1[[#This Row],[Precio Unitario]]*Tabla1[[#This Row],[Cantidad de Insumos]])</f>
        <v/>
      </c>
      <c r="P802" s="510" t="str">
        <f>IF(Tabla1[[#This Row],[Descripción]]="","",_xlfn.XLOOKUP(Tabla1[[#This Row],[Descripción]],Tabla10[Descripción],Tabla10[CODIGO PRESUPUESTARIO],0))</f>
        <v/>
      </c>
      <c r="Q802" s="511"/>
      <c r="R802" s="511" t="str">
        <f>IF(Tabla1[[#This Row],[Insumos]]="","",_xlfn.XLOOKUP(Tabla1[[#This Row],[Insumos]],Tabla10[Insumo],Tabla10[InsumoAbrev],"",0))</f>
        <v/>
      </c>
    </row>
    <row r="803" spans="2:18" s="265" customFormat="1" x14ac:dyDescent="0.25">
      <c r="B803" s="191" t="str">
        <f>IF('Formulario PPGR3'!$G803="","",CONCATENATE('Formulario PPGR3'!$C803,".",'Formulario PPGR3'!$D803,".",'Formulario PPGR3'!$E803,".",'Formulario PPGR3'!$F803))</f>
        <v/>
      </c>
      <c r="C803" s="191" t="str">
        <f>IF('Formulario PPGR3'!$G803="","",'Formulario PPGR1'!#REF!)</f>
        <v/>
      </c>
      <c r="D803" s="191" t="str">
        <f>IF('Formulario PPGR3'!$G803="","",'Formulario PPGR1'!#REF!)</f>
        <v/>
      </c>
      <c r="E803" s="191" t="str">
        <f>IF('Formulario PPGR3'!$G803="","",'Formulario PPGR1'!#REF!)</f>
        <v/>
      </c>
      <c r="F803" s="191" t="str">
        <f>IF('Formulario PPGR3'!$G803="","",'Formulario PPGR1'!#REF!)</f>
        <v/>
      </c>
      <c r="G803" s="238"/>
      <c r="H803" s="507" t="str" cm="1">
        <f t="array" ref="H803">IF(Tabla1[[#This Row],[Código_Actividad]]="","",_xlfn.XLOOKUP(Tabla1[[#This Row],[Código_Actividad]],CodigoActividad,Tabla2[Actividades Programables Presupuestables],"",0))</f>
        <v/>
      </c>
      <c r="I803" s="508" t="str">
        <f>IFERROR(VLOOKUP('Formulario PPGR3'!$G803,'Formulario PPGR2'!$H$19:$V$286,15,FALSE),"")</f>
        <v/>
      </c>
      <c r="J803" s="513"/>
      <c r="K803" s="512"/>
      <c r="L803" s="509" t="str">
        <f>IF(Tabla1[[#This Row],[Descripción]]="","",_xlfn.XLOOKUP(Tabla1[[#This Row],[Descripción]],Tabla10[Descripción],Tabla10[Unidad de Medida],"",0))</f>
        <v/>
      </c>
      <c r="M803" s="299"/>
      <c r="N803" s="525" t="str">
        <f>IF(Tabla1[[#This Row],[Descripción]]="","",_xlfn.XLOOKUP(Tabla1[[#This Row],[Descripción]],Tabla10[Descripción],Tabla10[Precio Unitario],0))</f>
        <v/>
      </c>
      <c r="O803" s="525" t="str">
        <f>IF(Tabla1[[#This Row],[Cantidad de Insumos]]="","",Tabla1[[#This Row],[Precio Unitario]]*Tabla1[[#This Row],[Cantidad de Insumos]])</f>
        <v/>
      </c>
      <c r="P803" s="510" t="str">
        <f>IF(Tabla1[[#This Row],[Descripción]]="","",_xlfn.XLOOKUP(Tabla1[[#This Row],[Descripción]],Tabla10[Descripción],Tabla10[CODIGO PRESUPUESTARIO],0))</f>
        <v/>
      </c>
      <c r="Q803" s="511"/>
      <c r="R803" s="511" t="str">
        <f>IF(Tabla1[[#This Row],[Insumos]]="","",_xlfn.XLOOKUP(Tabla1[[#This Row],[Insumos]],Tabla10[Insumo],Tabla10[InsumoAbrev],"",0))</f>
        <v/>
      </c>
    </row>
    <row r="804" spans="2:18" s="265" customFormat="1" x14ac:dyDescent="0.25">
      <c r="B804" s="191" t="str">
        <f>IF('Formulario PPGR3'!$G804="","",CONCATENATE('Formulario PPGR3'!$C804,".",'Formulario PPGR3'!$D804,".",'Formulario PPGR3'!$E804,".",'Formulario PPGR3'!$F804))</f>
        <v/>
      </c>
      <c r="C804" s="191" t="str">
        <f>IF('Formulario PPGR3'!$G804="","",'Formulario PPGR1'!#REF!)</f>
        <v/>
      </c>
      <c r="D804" s="191" t="str">
        <f>IF('Formulario PPGR3'!$G804="","",'Formulario PPGR1'!#REF!)</f>
        <v/>
      </c>
      <c r="E804" s="191" t="str">
        <f>IF('Formulario PPGR3'!$G804="","",'Formulario PPGR1'!#REF!)</f>
        <v/>
      </c>
      <c r="F804" s="191" t="str">
        <f>IF('Formulario PPGR3'!$G804="","",'Formulario PPGR1'!#REF!)</f>
        <v/>
      </c>
      <c r="G804" s="238"/>
      <c r="H804" s="507" t="str" cm="1">
        <f t="array" ref="H804">IF(Tabla1[[#This Row],[Código_Actividad]]="","",_xlfn.XLOOKUP(Tabla1[[#This Row],[Código_Actividad]],CodigoActividad,Tabla2[Actividades Programables Presupuestables],"",0))</f>
        <v/>
      </c>
      <c r="I804" s="508" t="str">
        <f>IFERROR(VLOOKUP('Formulario PPGR3'!$G804,'Formulario PPGR2'!$H$19:$V$286,15,FALSE),"")</f>
        <v/>
      </c>
      <c r="J804" s="513"/>
      <c r="K804" s="512"/>
      <c r="L804" s="509" t="str">
        <f>IF(Tabla1[[#This Row],[Descripción]]="","",_xlfn.XLOOKUP(Tabla1[[#This Row],[Descripción]],Tabla10[Descripción],Tabla10[Unidad de Medida],"",0))</f>
        <v/>
      </c>
      <c r="M804" s="299"/>
      <c r="N804" s="525" t="str">
        <f>IF(Tabla1[[#This Row],[Descripción]]="","",_xlfn.XLOOKUP(Tabla1[[#This Row],[Descripción]],Tabla10[Descripción],Tabla10[Precio Unitario],0))</f>
        <v/>
      </c>
      <c r="O804" s="525" t="str">
        <f>IF(Tabla1[[#This Row],[Cantidad de Insumos]]="","",Tabla1[[#This Row],[Precio Unitario]]*Tabla1[[#This Row],[Cantidad de Insumos]])</f>
        <v/>
      </c>
      <c r="P804" s="510" t="str">
        <f>IF(Tabla1[[#This Row],[Descripción]]="","",_xlfn.XLOOKUP(Tabla1[[#This Row],[Descripción]],Tabla10[Descripción],Tabla10[CODIGO PRESUPUESTARIO],0))</f>
        <v/>
      </c>
      <c r="Q804" s="511"/>
      <c r="R804" s="511" t="str">
        <f>IF(Tabla1[[#This Row],[Insumos]]="","",_xlfn.XLOOKUP(Tabla1[[#This Row],[Insumos]],Tabla10[Insumo],Tabla10[InsumoAbrev],"",0))</f>
        <v/>
      </c>
    </row>
    <row r="805" spans="2:18" s="265" customFormat="1" x14ac:dyDescent="0.25">
      <c r="B805" s="191" t="str">
        <f>IF('Formulario PPGR3'!$G805="","",CONCATENATE('Formulario PPGR3'!$C805,".",'Formulario PPGR3'!$D805,".",'Formulario PPGR3'!$E805,".",'Formulario PPGR3'!$F805))</f>
        <v/>
      </c>
      <c r="C805" s="191" t="str">
        <f>IF('Formulario PPGR3'!$G805="","",'Formulario PPGR1'!#REF!)</f>
        <v/>
      </c>
      <c r="D805" s="191" t="str">
        <f>IF('Formulario PPGR3'!$G805="","",'Formulario PPGR1'!#REF!)</f>
        <v/>
      </c>
      <c r="E805" s="191" t="str">
        <f>IF('Formulario PPGR3'!$G805="","",'Formulario PPGR1'!#REF!)</f>
        <v/>
      </c>
      <c r="F805" s="191" t="str">
        <f>IF('Formulario PPGR3'!$G805="","",'Formulario PPGR1'!#REF!)</f>
        <v/>
      </c>
      <c r="G805" s="238"/>
      <c r="H805" s="507" t="str" cm="1">
        <f t="array" ref="H805">IF(Tabla1[[#This Row],[Código_Actividad]]="","",_xlfn.XLOOKUP(Tabla1[[#This Row],[Código_Actividad]],CodigoActividad,Tabla2[Actividades Programables Presupuestables],"",0))</f>
        <v/>
      </c>
      <c r="I805" s="508" t="str">
        <f>IFERROR(VLOOKUP('Formulario PPGR3'!$G805,'Formulario PPGR2'!$H$19:$V$286,15,FALSE),"")</f>
        <v/>
      </c>
      <c r="J805" s="513"/>
      <c r="K805" s="512"/>
      <c r="L805" s="509" t="str">
        <f>IF(Tabla1[[#This Row],[Descripción]]="","",_xlfn.XLOOKUP(Tabla1[[#This Row],[Descripción]],Tabla10[Descripción],Tabla10[Unidad de Medida],"",0))</f>
        <v/>
      </c>
      <c r="M805" s="299"/>
      <c r="N805" s="525" t="str">
        <f>IF(Tabla1[[#This Row],[Descripción]]="","",_xlfn.XLOOKUP(Tabla1[[#This Row],[Descripción]],Tabla10[Descripción],Tabla10[Precio Unitario],0))</f>
        <v/>
      </c>
      <c r="O805" s="525" t="str">
        <f>IF(Tabla1[[#This Row],[Cantidad de Insumos]]="","",Tabla1[[#This Row],[Precio Unitario]]*Tabla1[[#This Row],[Cantidad de Insumos]])</f>
        <v/>
      </c>
      <c r="P805" s="510" t="str">
        <f>IF(Tabla1[[#This Row],[Descripción]]="","",_xlfn.XLOOKUP(Tabla1[[#This Row],[Descripción]],Tabla10[Descripción],Tabla10[CODIGO PRESUPUESTARIO],0))</f>
        <v/>
      </c>
      <c r="Q805" s="511"/>
      <c r="R805" s="511" t="str">
        <f>IF(Tabla1[[#This Row],[Insumos]]="","",_xlfn.XLOOKUP(Tabla1[[#This Row],[Insumos]],Tabla10[Insumo],Tabla10[InsumoAbrev],"",0))</f>
        <v/>
      </c>
    </row>
    <row r="806" spans="2:18" s="265" customFormat="1" x14ac:dyDescent="0.25">
      <c r="B806" s="191" t="str">
        <f>IF('Formulario PPGR3'!$G806="","",CONCATENATE('Formulario PPGR3'!$C806,".",'Formulario PPGR3'!$D806,".",'Formulario PPGR3'!$E806,".",'Formulario PPGR3'!$F806))</f>
        <v/>
      </c>
      <c r="C806" s="191" t="str">
        <f>IF('Formulario PPGR3'!$G806="","",'Formulario PPGR1'!#REF!)</f>
        <v/>
      </c>
      <c r="D806" s="191" t="str">
        <f>IF('Formulario PPGR3'!$G806="","",'Formulario PPGR1'!#REF!)</f>
        <v/>
      </c>
      <c r="E806" s="191" t="str">
        <f>IF('Formulario PPGR3'!$G806="","",'Formulario PPGR1'!#REF!)</f>
        <v/>
      </c>
      <c r="F806" s="191" t="str">
        <f>IF('Formulario PPGR3'!$G806="","",'Formulario PPGR1'!#REF!)</f>
        <v/>
      </c>
      <c r="G806" s="238"/>
      <c r="H806" s="507" t="str" cm="1">
        <f t="array" ref="H806">IF(Tabla1[[#This Row],[Código_Actividad]]="","",_xlfn.XLOOKUP(Tabla1[[#This Row],[Código_Actividad]],CodigoActividad,Tabla2[Actividades Programables Presupuestables],"",0))</f>
        <v/>
      </c>
      <c r="I806" s="508" t="str">
        <f>IFERROR(VLOOKUP('Formulario PPGR3'!$G806,'Formulario PPGR2'!$H$19:$V$286,15,FALSE),"")</f>
        <v/>
      </c>
      <c r="J806" s="513"/>
      <c r="K806" s="512"/>
      <c r="L806" s="509" t="str">
        <f>IF(Tabla1[[#This Row],[Descripción]]="","",_xlfn.XLOOKUP(Tabla1[[#This Row],[Descripción]],Tabla10[Descripción],Tabla10[Unidad de Medida],"",0))</f>
        <v/>
      </c>
      <c r="M806" s="299"/>
      <c r="N806" s="525" t="str">
        <f>IF(Tabla1[[#This Row],[Descripción]]="","",_xlfn.XLOOKUP(Tabla1[[#This Row],[Descripción]],Tabla10[Descripción],Tabla10[Precio Unitario],0))</f>
        <v/>
      </c>
      <c r="O806" s="525" t="str">
        <f>IF(Tabla1[[#This Row],[Cantidad de Insumos]]="","",Tabla1[[#This Row],[Precio Unitario]]*Tabla1[[#This Row],[Cantidad de Insumos]])</f>
        <v/>
      </c>
      <c r="P806" s="510" t="str">
        <f>IF(Tabla1[[#This Row],[Descripción]]="","",_xlfn.XLOOKUP(Tabla1[[#This Row],[Descripción]],Tabla10[Descripción],Tabla10[CODIGO PRESUPUESTARIO],0))</f>
        <v/>
      </c>
      <c r="Q806" s="511"/>
      <c r="R806" s="511" t="str">
        <f>IF(Tabla1[[#This Row],[Insumos]]="","",_xlfn.XLOOKUP(Tabla1[[#This Row],[Insumos]],Tabla10[Insumo],Tabla10[InsumoAbrev],"",0))</f>
        <v/>
      </c>
    </row>
    <row r="807" spans="2:18" s="265" customFormat="1" x14ac:dyDescent="0.25">
      <c r="B807" s="191" t="str">
        <f>IF('Formulario PPGR3'!$G807="","",CONCATENATE('Formulario PPGR3'!$C807,".",'Formulario PPGR3'!$D807,".",'Formulario PPGR3'!$E807,".",'Formulario PPGR3'!$F807))</f>
        <v/>
      </c>
      <c r="C807" s="191" t="str">
        <f>IF('Formulario PPGR3'!$G807="","",'Formulario PPGR1'!#REF!)</f>
        <v/>
      </c>
      <c r="D807" s="191" t="str">
        <f>IF('Formulario PPGR3'!$G807="","",'Formulario PPGR1'!#REF!)</f>
        <v/>
      </c>
      <c r="E807" s="191" t="str">
        <f>IF('Formulario PPGR3'!$G807="","",'Formulario PPGR1'!#REF!)</f>
        <v/>
      </c>
      <c r="F807" s="191" t="str">
        <f>IF('Formulario PPGR3'!$G807="","",'Formulario PPGR1'!#REF!)</f>
        <v/>
      </c>
      <c r="G807" s="238"/>
      <c r="H807" s="507" t="str" cm="1">
        <f t="array" ref="H807">IF(Tabla1[[#This Row],[Código_Actividad]]="","",_xlfn.XLOOKUP(Tabla1[[#This Row],[Código_Actividad]],CodigoActividad,Tabla2[Actividades Programables Presupuestables],"",0))</f>
        <v/>
      </c>
      <c r="I807" s="508" t="str">
        <f>IFERROR(VLOOKUP('Formulario PPGR3'!$G807,'Formulario PPGR2'!$H$19:$V$286,15,FALSE),"")</f>
        <v/>
      </c>
      <c r="J807" s="513"/>
      <c r="K807" s="512"/>
      <c r="L807" s="509" t="str">
        <f>IF(Tabla1[[#This Row],[Descripción]]="","",_xlfn.XLOOKUP(Tabla1[[#This Row],[Descripción]],Tabla10[Descripción],Tabla10[Unidad de Medida],"",0))</f>
        <v/>
      </c>
      <c r="M807" s="299"/>
      <c r="N807" s="525" t="str">
        <f>IF(Tabla1[[#This Row],[Descripción]]="","",_xlfn.XLOOKUP(Tabla1[[#This Row],[Descripción]],Tabla10[Descripción],Tabla10[Precio Unitario],0))</f>
        <v/>
      </c>
      <c r="O807" s="525" t="str">
        <f>IF(Tabla1[[#This Row],[Cantidad de Insumos]]="","",Tabla1[[#This Row],[Precio Unitario]]*Tabla1[[#This Row],[Cantidad de Insumos]])</f>
        <v/>
      </c>
      <c r="P807" s="510" t="str">
        <f>IF(Tabla1[[#This Row],[Descripción]]="","",_xlfn.XLOOKUP(Tabla1[[#This Row],[Descripción]],Tabla10[Descripción],Tabla10[CODIGO PRESUPUESTARIO],0))</f>
        <v/>
      </c>
      <c r="Q807" s="511"/>
      <c r="R807" s="511" t="str">
        <f>IF(Tabla1[[#This Row],[Insumos]]="","",_xlfn.XLOOKUP(Tabla1[[#This Row],[Insumos]],Tabla10[Insumo],Tabla10[InsumoAbrev],"",0))</f>
        <v/>
      </c>
    </row>
    <row r="808" spans="2:18" s="265" customFormat="1" x14ac:dyDescent="0.25">
      <c r="B808" s="191" t="str">
        <f>IF('Formulario PPGR3'!$G808="","",CONCATENATE('Formulario PPGR3'!$C808,".",'Formulario PPGR3'!$D808,".",'Formulario PPGR3'!$E808,".",'Formulario PPGR3'!$F808))</f>
        <v/>
      </c>
      <c r="C808" s="191" t="str">
        <f>IF('Formulario PPGR3'!$G808="","",'Formulario PPGR1'!#REF!)</f>
        <v/>
      </c>
      <c r="D808" s="191" t="str">
        <f>IF('Formulario PPGR3'!$G808="","",'Formulario PPGR1'!#REF!)</f>
        <v/>
      </c>
      <c r="E808" s="191" t="str">
        <f>IF('Formulario PPGR3'!$G808="","",'Formulario PPGR1'!#REF!)</f>
        <v/>
      </c>
      <c r="F808" s="191" t="str">
        <f>IF('Formulario PPGR3'!$G808="","",'Formulario PPGR1'!#REF!)</f>
        <v/>
      </c>
      <c r="G808" s="238"/>
      <c r="H808" s="507" t="str" cm="1">
        <f t="array" ref="H808">IF(Tabla1[[#This Row],[Código_Actividad]]="","",_xlfn.XLOOKUP(Tabla1[[#This Row],[Código_Actividad]],CodigoActividad,Tabla2[Actividades Programables Presupuestables],"",0))</f>
        <v/>
      </c>
      <c r="I808" s="508" t="str">
        <f>IFERROR(VLOOKUP('Formulario PPGR3'!$G808,'Formulario PPGR2'!$H$19:$V$286,15,FALSE),"")</f>
        <v/>
      </c>
      <c r="J808" s="513"/>
      <c r="K808" s="512"/>
      <c r="L808" s="509" t="str">
        <f>IF(Tabla1[[#This Row],[Descripción]]="","",_xlfn.XLOOKUP(Tabla1[[#This Row],[Descripción]],Tabla10[Descripción],Tabla10[Unidad de Medida],"",0))</f>
        <v/>
      </c>
      <c r="M808" s="299"/>
      <c r="N808" s="525" t="str">
        <f>IF(Tabla1[[#This Row],[Descripción]]="","",_xlfn.XLOOKUP(Tabla1[[#This Row],[Descripción]],Tabla10[Descripción],Tabla10[Precio Unitario],0))</f>
        <v/>
      </c>
      <c r="O808" s="525" t="str">
        <f>IF(Tabla1[[#This Row],[Cantidad de Insumos]]="","",Tabla1[[#This Row],[Precio Unitario]]*Tabla1[[#This Row],[Cantidad de Insumos]])</f>
        <v/>
      </c>
      <c r="P808" s="510" t="str">
        <f>IF(Tabla1[[#This Row],[Descripción]]="","",_xlfn.XLOOKUP(Tabla1[[#This Row],[Descripción]],Tabla10[Descripción],Tabla10[CODIGO PRESUPUESTARIO],0))</f>
        <v/>
      </c>
      <c r="Q808" s="511"/>
      <c r="R808" s="511" t="str">
        <f>IF(Tabla1[[#This Row],[Insumos]]="","",_xlfn.XLOOKUP(Tabla1[[#This Row],[Insumos]],Tabla10[Insumo],Tabla10[InsumoAbrev],"",0))</f>
        <v/>
      </c>
    </row>
    <row r="809" spans="2:18" s="265" customFormat="1" x14ac:dyDescent="0.25">
      <c r="B809" s="191" t="str">
        <f>IF('Formulario PPGR3'!$G809="","",CONCATENATE('Formulario PPGR3'!$C809,".",'Formulario PPGR3'!$D809,".",'Formulario PPGR3'!$E809,".",'Formulario PPGR3'!$F809))</f>
        <v/>
      </c>
      <c r="C809" s="191" t="str">
        <f>IF('Formulario PPGR3'!$G809="","",'Formulario PPGR1'!#REF!)</f>
        <v/>
      </c>
      <c r="D809" s="191" t="str">
        <f>IF('Formulario PPGR3'!$G809="","",'Formulario PPGR1'!#REF!)</f>
        <v/>
      </c>
      <c r="E809" s="191" t="str">
        <f>IF('Formulario PPGR3'!$G809="","",'Formulario PPGR1'!#REF!)</f>
        <v/>
      </c>
      <c r="F809" s="191" t="str">
        <f>IF('Formulario PPGR3'!$G809="","",'Formulario PPGR1'!#REF!)</f>
        <v/>
      </c>
      <c r="G809" s="238"/>
      <c r="H809" s="507" t="str" cm="1">
        <f t="array" ref="H809">IF(Tabla1[[#This Row],[Código_Actividad]]="","",_xlfn.XLOOKUP(Tabla1[[#This Row],[Código_Actividad]],CodigoActividad,Tabla2[Actividades Programables Presupuestables],"",0))</f>
        <v/>
      </c>
      <c r="I809" s="508" t="str">
        <f>IFERROR(VLOOKUP('Formulario PPGR3'!$G809,'Formulario PPGR2'!$H$19:$V$286,15,FALSE),"")</f>
        <v/>
      </c>
      <c r="J809" s="513"/>
      <c r="K809" s="512"/>
      <c r="L809" s="509" t="str">
        <f>IF(Tabla1[[#This Row],[Descripción]]="","",_xlfn.XLOOKUP(Tabla1[[#This Row],[Descripción]],Tabla10[Descripción],Tabla10[Unidad de Medida],"",0))</f>
        <v/>
      </c>
      <c r="M809" s="299"/>
      <c r="N809" s="525" t="str">
        <f>IF(Tabla1[[#This Row],[Descripción]]="","",_xlfn.XLOOKUP(Tabla1[[#This Row],[Descripción]],Tabla10[Descripción],Tabla10[Precio Unitario],0))</f>
        <v/>
      </c>
      <c r="O809" s="525" t="str">
        <f>IF(Tabla1[[#This Row],[Cantidad de Insumos]]="","",Tabla1[[#This Row],[Precio Unitario]]*Tabla1[[#This Row],[Cantidad de Insumos]])</f>
        <v/>
      </c>
      <c r="P809" s="510" t="str">
        <f>IF(Tabla1[[#This Row],[Descripción]]="","",_xlfn.XLOOKUP(Tabla1[[#This Row],[Descripción]],Tabla10[Descripción],Tabla10[CODIGO PRESUPUESTARIO],0))</f>
        <v/>
      </c>
      <c r="Q809" s="511"/>
      <c r="R809" s="511" t="str">
        <f>IF(Tabla1[[#This Row],[Insumos]]="","",_xlfn.XLOOKUP(Tabla1[[#This Row],[Insumos]],Tabla10[Insumo],Tabla10[InsumoAbrev],"",0))</f>
        <v/>
      </c>
    </row>
    <row r="810" spans="2:18" s="265" customFormat="1" x14ac:dyDescent="0.25">
      <c r="B810" s="191" t="str">
        <f>IF('Formulario PPGR3'!$G810="","",CONCATENATE('Formulario PPGR3'!$C810,".",'Formulario PPGR3'!$D810,".",'Formulario PPGR3'!$E810,".",'Formulario PPGR3'!$F810))</f>
        <v/>
      </c>
      <c r="C810" s="191" t="str">
        <f>IF('Formulario PPGR3'!$G810="","",'Formulario PPGR1'!#REF!)</f>
        <v/>
      </c>
      <c r="D810" s="191" t="str">
        <f>IF('Formulario PPGR3'!$G810="","",'Formulario PPGR1'!#REF!)</f>
        <v/>
      </c>
      <c r="E810" s="191" t="str">
        <f>IF('Formulario PPGR3'!$G810="","",'Formulario PPGR1'!#REF!)</f>
        <v/>
      </c>
      <c r="F810" s="191" t="str">
        <f>IF('Formulario PPGR3'!$G810="","",'Formulario PPGR1'!#REF!)</f>
        <v/>
      </c>
      <c r="G810" s="238"/>
      <c r="H810" s="507" t="str" cm="1">
        <f t="array" ref="H810">IF(Tabla1[[#This Row],[Código_Actividad]]="","",_xlfn.XLOOKUP(Tabla1[[#This Row],[Código_Actividad]],CodigoActividad,Tabla2[Actividades Programables Presupuestables],"",0))</f>
        <v/>
      </c>
      <c r="I810" s="508" t="str">
        <f>IFERROR(VLOOKUP('Formulario PPGR3'!$G810,'Formulario PPGR2'!$H$19:$V$286,15,FALSE),"")</f>
        <v/>
      </c>
      <c r="J810" s="513"/>
      <c r="K810" s="512"/>
      <c r="L810" s="509" t="str">
        <f>IF(Tabla1[[#This Row],[Descripción]]="","",_xlfn.XLOOKUP(Tabla1[[#This Row],[Descripción]],Tabla10[Descripción],Tabla10[Unidad de Medida],"",0))</f>
        <v/>
      </c>
      <c r="M810" s="299"/>
      <c r="N810" s="525" t="str">
        <f>IF(Tabla1[[#This Row],[Descripción]]="","",_xlfn.XLOOKUP(Tabla1[[#This Row],[Descripción]],Tabla10[Descripción],Tabla10[Precio Unitario],0))</f>
        <v/>
      </c>
      <c r="O810" s="525" t="str">
        <f>IF(Tabla1[[#This Row],[Cantidad de Insumos]]="","",Tabla1[[#This Row],[Precio Unitario]]*Tabla1[[#This Row],[Cantidad de Insumos]])</f>
        <v/>
      </c>
      <c r="P810" s="510" t="str">
        <f>IF(Tabla1[[#This Row],[Descripción]]="","",_xlfn.XLOOKUP(Tabla1[[#This Row],[Descripción]],Tabla10[Descripción],Tabla10[CODIGO PRESUPUESTARIO],0))</f>
        <v/>
      </c>
      <c r="Q810" s="511"/>
      <c r="R810" s="511" t="str">
        <f>IF(Tabla1[[#This Row],[Insumos]]="","",_xlfn.XLOOKUP(Tabla1[[#This Row],[Insumos]],Tabla10[Insumo],Tabla10[InsumoAbrev],"",0))</f>
        <v/>
      </c>
    </row>
    <row r="811" spans="2:18" s="265" customFormat="1" x14ac:dyDescent="0.25">
      <c r="B811" s="191" t="str">
        <f>IF('Formulario PPGR3'!$G811="","",CONCATENATE('Formulario PPGR3'!$C811,".",'Formulario PPGR3'!$D811,".",'Formulario PPGR3'!$E811,".",'Formulario PPGR3'!$F811))</f>
        <v/>
      </c>
      <c r="C811" s="191" t="str">
        <f>IF('Formulario PPGR3'!$G811="","",'Formulario PPGR1'!#REF!)</f>
        <v/>
      </c>
      <c r="D811" s="191" t="str">
        <f>IF('Formulario PPGR3'!$G811="","",'Formulario PPGR1'!#REF!)</f>
        <v/>
      </c>
      <c r="E811" s="191" t="str">
        <f>IF('Formulario PPGR3'!$G811="","",'Formulario PPGR1'!#REF!)</f>
        <v/>
      </c>
      <c r="F811" s="191" t="str">
        <f>IF('Formulario PPGR3'!$G811="","",'Formulario PPGR1'!#REF!)</f>
        <v/>
      </c>
      <c r="G811" s="238"/>
      <c r="H811" s="507" t="str" cm="1">
        <f t="array" ref="H811">IF(Tabla1[[#This Row],[Código_Actividad]]="","",_xlfn.XLOOKUP(Tabla1[[#This Row],[Código_Actividad]],CodigoActividad,Tabla2[Actividades Programables Presupuestables],"",0))</f>
        <v/>
      </c>
      <c r="I811" s="508" t="str">
        <f>IFERROR(VLOOKUP('Formulario PPGR3'!$G811,'Formulario PPGR2'!$H$19:$V$286,15,FALSE),"")</f>
        <v/>
      </c>
      <c r="J811" s="513"/>
      <c r="K811" s="512"/>
      <c r="L811" s="509" t="str">
        <f>IF(Tabla1[[#This Row],[Descripción]]="","",_xlfn.XLOOKUP(Tabla1[[#This Row],[Descripción]],Tabla10[Descripción],Tabla10[Unidad de Medida],"",0))</f>
        <v/>
      </c>
      <c r="M811" s="299"/>
      <c r="N811" s="525" t="str">
        <f>IF(Tabla1[[#This Row],[Descripción]]="","",_xlfn.XLOOKUP(Tabla1[[#This Row],[Descripción]],Tabla10[Descripción],Tabla10[Precio Unitario],0))</f>
        <v/>
      </c>
      <c r="O811" s="525" t="str">
        <f>IF(Tabla1[[#This Row],[Cantidad de Insumos]]="","",Tabla1[[#This Row],[Precio Unitario]]*Tabla1[[#This Row],[Cantidad de Insumos]])</f>
        <v/>
      </c>
      <c r="P811" s="510" t="str">
        <f>IF(Tabla1[[#This Row],[Descripción]]="","",_xlfn.XLOOKUP(Tabla1[[#This Row],[Descripción]],Tabla10[Descripción],Tabla10[CODIGO PRESUPUESTARIO],0))</f>
        <v/>
      </c>
      <c r="Q811" s="511"/>
      <c r="R811" s="511" t="str">
        <f>IF(Tabla1[[#This Row],[Insumos]]="","",_xlfn.XLOOKUP(Tabla1[[#This Row],[Insumos]],Tabla10[Insumo],Tabla10[InsumoAbrev],"",0))</f>
        <v/>
      </c>
    </row>
    <row r="812" spans="2:18" s="265" customFormat="1" x14ac:dyDescent="0.25">
      <c r="B812" s="191" t="str">
        <f>IF('Formulario PPGR3'!$G812="","",CONCATENATE('Formulario PPGR3'!$C812,".",'Formulario PPGR3'!$D812,".",'Formulario PPGR3'!$E812,".",'Formulario PPGR3'!$F812))</f>
        <v/>
      </c>
      <c r="C812" s="191" t="str">
        <f>IF('Formulario PPGR3'!$G812="","",'Formulario PPGR1'!#REF!)</f>
        <v/>
      </c>
      <c r="D812" s="191" t="str">
        <f>IF('Formulario PPGR3'!$G812="","",'Formulario PPGR1'!#REF!)</f>
        <v/>
      </c>
      <c r="E812" s="191" t="str">
        <f>IF('Formulario PPGR3'!$G812="","",'Formulario PPGR1'!#REF!)</f>
        <v/>
      </c>
      <c r="F812" s="191" t="str">
        <f>IF('Formulario PPGR3'!$G812="","",'Formulario PPGR1'!#REF!)</f>
        <v/>
      </c>
      <c r="G812" s="238"/>
      <c r="H812" s="507" t="str" cm="1">
        <f t="array" ref="H812">IF(Tabla1[[#This Row],[Código_Actividad]]="","",_xlfn.XLOOKUP(Tabla1[[#This Row],[Código_Actividad]],CodigoActividad,Tabla2[Actividades Programables Presupuestables],"",0))</f>
        <v/>
      </c>
      <c r="I812" s="508" t="str">
        <f>IFERROR(VLOOKUP('Formulario PPGR3'!$G812,'Formulario PPGR2'!$H$19:$V$286,15,FALSE),"")</f>
        <v/>
      </c>
      <c r="J812" s="513"/>
      <c r="K812" s="512"/>
      <c r="L812" s="509" t="str">
        <f>IF(Tabla1[[#This Row],[Descripción]]="","",_xlfn.XLOOKUP(Tabla1[[#This Row],[Descripción]],Tabla10[Descripción],Tabla10[Unidad de Medida],"",0))</f>
        <v/>
      </c>
      <c r="M812" s="299"/>
      <c r="N812" s="525" t="str">
        <f>IF(Tabla1[[#This Row],[Descripción]]="","",_xlfn.XLOOKUP(Tabla1[[#This Row],[Descripción]],Tabla10[Descripción],Tabla10[Precio Unitario],0))</f>
        <v/>
      </c>
      <c r="O812" s="525" t="str">
        <f>IF(Tabla1[[#This Row],[Cantidad de Insumos]]="","",Tabla1[[#This Row],[Precio Unitario]]*Tabla1[[#This Row],[Cantidad de Insumos]])</f>
        <v/>
      </c>
      <c r="P812" s="510" t="str">
        <f>IF(Tabla1[[#This Row],[Descripción]]="","",_xlfn.XLOOKUP(Tabla1[[#This Row],[Descripción]],Tabla10[Descripción],Tabla10[CODIGO PRESUPUESTARIO],0))</f>
        <v/>
      </c>
      <c r="Q812" s="511"/>
      <c r="R812" s="511" t="str">
        <f>IF(Tabla1[[#This Row],[Insumos]]="","",_xlfn.XLOOKUP(Tabla1[[#This Row],[Insumos]],Tabla10[Insumo],Tabla10[InsumoAbrev],"",0))</f>
        <v/>
      </c>
    </row>
    <row r="813" spans="2:18" s="265" customFormat="1" x14ac:dyDescent="0.25">
      <c r="B813" s="191" t="str">
        <f>IF('Formulario PPGR3'!$G813="","",CONCATENATE('Formulario PPGR3'!$C813,".",'Formulario PPGR3'!$D813,".",'Formulario PPGR3'!$E813,".",'Formulario PPGR3'!$F813))</f>
        <v/>
      </c>
      <c r="C813" s="191" t="str">
        <f>IF('Formulario PPGR3'!$G813="","",'Formulario PPGR1'!#REF!)</f>
        <v/>
      </c>
      <c r="D813" s="191" t="str">
        <f>IF('Formulario PPGR3'!$G813="","",'Formulario PPGR1'!#REF!)</f>
        <v/>
      </c>
      <c r="E813" s="191" t="str">
        <f>IF('Formulario PPGR3'!$G813="","",'Formulario PPGR1'!#REF!)</f>
        <v/>
      </c>
      <c r="F813" s="191" t="str">
        <f>IF('Formulario PPGR3'!$G813="","",'Formulario PPGR1'!#REF!)</f>
        <v/>
      </c>
      <c r="G813" s="238"/>
      <c r="H813" s="507" t="str" cm="1">
        <f t="array" ref="H813">IF(Tabla1[[#This Row],[Código_Actividad]]="","",_xlfn.XLOOKUP(Tabla1[[#This Row],[Código_Actividad]],CodigoActividad,Tabla2[Actividades Programables Presupuestables],"",0))</f>
        <v/>
      </c>
      <c r="I813" s="508" t="str">
        <f>IFERROR(VLOOKUP('Formulario PPGR3'!$G813,'Formulario PPGR2'!$H$19:$V$286,15,FALSE),"")</f>
        <v/>
      </c>
      <c r="J813" s="513"/>
      <c r="K813" s="512"/>
      <c r="L813" s="509" t="str">
        <f>IF(Tabla1[[#This Row],[Descripción]]="","",_xlfn.XLOOKUP(Tabla1[[#This Row],[Descripción]],Tabla10[Descripción],Tabla10[Unidad de Medida],"",0))</f>
        <v/>
      </c>
      <c r="M813" s="299"/>
      <c r="N813" s="525" t="str">
        <f>IF(Tabla1[[#This Row],[Descripción]]="","",_xlfn.XLOOKUP(Tabla1[[#This Row],[Descripción]],Tabla10[Descripción],Tabla10[Precio Unitario],0))</f>
        <v/>
      </c>
      <c r="O813" s="525" t="str">
        <f>IF(Tabla1[[#This Row],[Cantidad de Insumos]]="","",Tabla1[[#This Row],[Precio Unitario]]*Tabla1[[#This Row],[Cantidad de Insumos]])</f>
        <v/>
      </c>
      <c r="P813" s="510" t="str">
        <f>IF(Tabla1[[#This Row],[Descripción]]="","",_xlfn.XLOOKUP(Tabla1[[#This Row],[Descripción]],Tabla10[Descripción],Tabla10[CODIGO PRESUPUESTARIO],0))</f>
        <v/>
      </c>
      <c r="Q813" s="511"/>
      <c r="R813" s="511" t="str">
        <f>IF(Tabla1[[#This Row],[Insumos]]="","",_xlfn.XLOOKUP(Tabla1[[#This Row],[Insumos]],Tabla10[Insumo],Tabla10[InsumoAbrev],"",0))</f>
        <v/>
      </c>
    </row>
    <row r="814" spans="2:18" s="265" customFormat="1" x14ac:dyDescent="0.25">
      <c r="B814" s="191" t="str">
        <f>IF('Formulario PPGR3'!$G814="","",CONCATENATE('Formulario PPGR3'!$C814,".",'Formulario PPGR3'!$D814,".",'Formulario PPGR3'!$E814,".",'Formulario PPGR3'!$F814))</f>
        <v/>
      </c>
      <c r="C814" s="191" t="str">
        <f>IF('Formulario PPGR3'!$G814="","",'Formulario PPGR1'!#REF!)</f>
        <v/>
      </c>
      <c r="D814" s="191" t="str">
        <f>IF('Formulario PPGR3'!$G814="","",'Formulario PPGR1'!#REF!)</f>
        <v/>
      </c>
      <c r="E814" s="191" t="str">
        <f>IF('Formulario PPGR3'!$G814="","",'Formulario PPGR1'!#REF!)</f>
        <v/>
      </c>
      <c r="F814" s="191" t="str">
        <f>IF('Formulario PPGR3'!$G814="","",'Formulario PPGR1'!#REF!)</f>
        <v/>
      </c>
      <c r="G814" s="238"/>
      <c r="H814" s="507" t="str" cm="1">
        <f t="array" ref="H814">IF(Tabla1[[#This Row],[Código_Actividad]]="","",_xlfn.XLOOKUP(Tabla1[[#This Row],[Código_Actividad]],CodigoActividad,Tabla2[Actividades Programables Presupuestables],"",0))</f>
        <v/>
      </c>
      <c r="I814" s="508" t="str">
        <f>IFERROR(VLOOKUP('Formulario PPGR3'!$G814,'Formulario PPGR2'!$H$19:$V$286,15,FALSE),"")</f>
        <v/>
      </c>
      <c r="J814" s="513"/>
      <c r="K814" s="512"/>
      <c r="L814" s="509" t="str">
        <f>IF(Tabla1[[#This Row],[Descripción]]="","",_xlfn.XLOOKUP(Tabla1[[#This Row],[Descripción]],Tabla10[Descripción],Tabla10[Unidad de Medida],"",0))</f>
        <v/>
      </c>
      <c r="M814" s="299"/>
      <c r="N814" s="525" t="str">
        <f>IF(Tabla1[[#This Row],[Descripción]]="","",_xlfn.XLOOKUP(Tabla1[[#This Row],[Descripción]],Tabla10[Descripción],Tabla10[Precio Unitario],0))</f>
        <v/>
      </c>
      <c r="O814" s="525" t="str">
        <f>IF(Tabla1[[#This Row],[Cantidad de Insumos]]="","",Tabla1[[#This Row],[Precio Unitario]]*Tabla1[[#This Row],[Cantidad de Insumos]])</f>
        <v/>
      </c>
      <c r="P814" s="510" t="str">
        <f>IF(Tabla1[[#This Row],[Descripción]]="","",_xlfn.XLOOKUP(Tabla1[[#This Row],[Descripción]],Tabla10[Descripción],Tabla10[CODIGO PRESUPUESTARIO],0))</f>
        <v/>
      </c>
      <c r="Q814" s="511"/>
      <c r="R814" s="511" t="str">
        <f>IF(Tabla1[[#This Row],[Insumos]]="","",_xlfn.XLOOKUP(Tabla1[[#This Row],[Insumos]],Tabla10[Insumo],Tabla10[InsumoAbrev],"",0))</f>
        <v/>
      </c>
    </row>
    <row r="815" spans="2:18" s="265" customFormat="1" x14ac:dyDescent="0.25">
      <c r="B815" s="191" t="str">
        <f>IF('Formulario PPGR3'!$G815="","",CONCATENATE('Formulario PPGR3'!$C815,".",'Formulario PPGR3'!$D815,".",'Formulario PPGR3'!$E815,".",'Formulario PPGR3'!$F815))</f>
        <v/>
      </c>
      <c r="C815" s="191" t="str">
        <f>IF('Formulario PPGR3'!$G815="","",'Formulario PPGR1'!#REF!)</f>
        <v/>
      </c>
      <c r="D815" s="191" t="str">
        <f>IF('Formulario PPGR3'!$G815="","",'Formulario PPGR1'!#REF!)</f>
        <v/>
      </c>
      <c r="E815" s="191" t="str">
        <f>IF('Formulario PPGR3'!$G815="","",'Formulario PPGR1'!#REF!)</f>
        <v/>
      </c>
      <c r="F815" s="191" t="str">
        <f>IF('Formulario PPGR3'!$G815="","",'Formulario PPGR1'!#REF!)</f>
        <v/>
      </c>
      <c r="G815" s="238"/>
      <c r="H815" s="507" t="str" cm="1">
        <f t="array" ref="H815">IF(Tabla1[[#This Row],[Código_Actividad]]="","",_xlfn.XLOOKUP(Tabla1[[#This Row],[Código_Actividad]],CodigoActividad,Tabla2[Actividades Programables Presupuestables],"",0))</f>
        <v/>
      </c>
      <c r="I815" s="508" t="str">
        <f>IFERROR(VLOOKUP('Formulario PPGR3'!$G815,'Formulario PPGR2'!$H$19:$V$286,15,FALSE),"")</f>
        <v/>
      </c>
      <c r="J815" s="513"/>
      <c r="K815" s="512"/>
      <c r="L815" s="509" t="str">
        <f>IF(Tabla1[[#This Row],[Descripción]]="","",_xlfn.XLOOKUP(Tabla1[[#This Row],[Descripción]],Tabla10[Descripción],Tabla10[Unidad de Medida],"",0))</f>
        <v/>
      </c>
      <c r="M815" s="299"/>
      <c r="N815" s="525" t="str">
        <f>IF(Tabla1[[#This Row],[Descripción]]="","",_xlfn.XLOOKUP(Tabla1[[#This Row],[Descripción]],Tabla10[Descripción],Tabla10[Precio Unitario],0))</f>
        <v/>
      </c>
      <c r="O815" s="525" t="str">
        <f>IF(Tabla1[[#This Row],[Cantidad de Insumos]]="","",Tabla1[[#This Row],[Precio Unitario]]*Tabla1[[#This Row],[Cantidad de Insumos]])</f>
        <v/>
      </c>
      <c r="P815" s="510" t="str">
        <f>IF(Tabla1[[#This Row],[Descripción]]="","",_xlfn.XLOOKUP(Tabla1[[#This Row],[Descripción]],Tabla10[Descripción],Tabla10[CODIGO PRESUPUESTARIO],0))</f>
        <v/>
      </c>
      <c r="Q815" s="511"/>
      <c r="R815" s="511" t="str">
        <f>IF(Tabla1[[#This Row],[Insumos]]="","",_xlfn.XLOOKUP(Tabla1[[#This Row],[Insumos]],Tabla10[Insumo],Tabla10[InsumoAbrev],"",0))</f>
        <v/>
      </c>
    </row>
    <row r="816" spans="2:18" s="265" customFormat="1" x14ac:dyDescent="0.25">
      <c r="B816" s="191" t="str">
        <f>IF('Formulario PPGR3'!$G816="","",CONCATENATE('Formulario PPGR3'!$C816,".",'Formulario PPGR3'!$D816,".",'Formulario PPGR3'!$E816,".",'Formulario PPGR3'!$F816))</f>
        <v/>
      </c>
      <c r="C816" s="191" t="str">
        <f>IF('Formulario PPGR3'!$G816="","",'Formulario PPGR1'!#REF!)</f>
        <v/>
      </c>
      <c r="D816" s="191" t="str">
        <f>IF('Formulario PPGR3'!$G816="","",'Formulario PPGR1'!#REF!)</f>
        <v/>
      </c>
      <c r="E816" s="191" t="str">
        <f>IF('Formulario PPGR3'!$G816="","",'Formulario PPGR1'!#REF!)</f>
        <v/>
      </c>
      <c r="F816" s="191" t="str">
        <f>IF('Formulario PPGR3'!$G816="","",'Formulario PPGR1'!#REF!)</f>
        <v/>
      </c>
      <c r="G816" s="238"/>
      <c r="H816" s="507" t="str" cm="1">
        <f t="array" ref="H816">IF(Tabla1[[#This Row],[Código_Actividad]]="","",_xlfn.XLOOKUP(Tabla1[[#This Row],[Código_Actividad]],CodigoActividad,Tabla2[Actividades Programables Presupuestables],"",0))</f>
        <v/>
      </c>
      <c r="I816" s="508" t="str">
        <f>IFERROR(VLOOKUP('Formulario PPGR3'!$G816,'Formulario PPGR2'!$H$19:$V$286,15,FALSE),"")</f>
        <v/>
      </c>
      <c r="J816" s="513"/>
      <c r="K816" s="512"/>
      <c r="L816" s="509" t="str">
        <f>IF(Tabla1[[#This Row],[Descripción]]="","",_xlfn.XLOOKUP(Tabla1[[#This Row],[Descripción]],Tabla10[Descripción],Tabla10[Unidad de Medida],"",0))</f>
        <v/>
      </c>
      <c r="M816" s="299"/>
      <c r="N816" s="525" t="str">
        <f>IF(Tabla1[[#This Row],[Descripción]]="","",_xlfn.XLOOKUP(Tabla1[[#This Row],[Descripción]],Tabla10[Descripción],Tabla10[Precio Unitario],0))</f>
        <v/>
      </c>
      <c r="O816" s="525" t="str">
        <f>IF(Tabla1[[#This Row],[Cantidad de Insumos]]="","",Tabla1[[#This Row],[Precio Unitario]]*Tabla1[[#This Row],[Cantidad de Insumos]])</f>
        <v/>
      </c>
      <c r="P816" s="510" t="str">
        <f>IF(Tabla1[[#This Row],[Descripción]]="","",_xlfn.XLOOKUP(Tabla1[[#This Row],[Descripción]],Tabla10[Descripción],Tabla10[CODIGO PRESUPUESTARIO],0))</f>
        <v/>
      </c>
      <c r="Q816" s="511"/>
      <c r="R816" s="511" t="str">
        <f>IF(Tabla1[[#This Row],[Insumos]]="","",_xlfn.XLOOKUP(Tabla1[[#This Row],[Insumos]],Tabla10[Insumo],Tabla10[InsumoAbrev],"",0))</f>
        <v/>
      </c>
    </row>
    <row r="817" spans="2:18" s="265" customFormat="1" x14ac:dyDescent="0.25">
      <c r="B817" s="191" t="str">
        <f>IF('Formulario PPGR3'!$G817="","",CONCATENATE('Formulario PPGR3'!$C817,".",'Formulario PPGR3'!$D817,".",'Formulario PPGR3'!$E817,".",'Formulario PPGR3'!$F817))</f>
        <v/>
      </c>
      <c r="C817" s="191" t="str">
        <f>IF('Formulario PPGR3'!$G817="","",'Formulario PPGR1'!#REF!)</f>
        <v/>
      </c>
      <c r="D817" s="191" t="str">
        <f>IF('Formulario PPGR3'!$G817="","",'Formulario PPGR1'!#REF!)</f>
        <v/>
      </c>
      <c r="E817" s="191" t="str">
        <f>IF('Formulario PPGR3'!$G817="","",'Formulario PPGR1'!#REF!)</f>
        <v/>
      </c>
      <c r="F817" s="191" t="str">
        <f>IF('Formulario PPGR3'!$G817="","",'Formulario PPGR1'!#REF!)</f>
        <v/>
      </c>
      <c r="G817" s="238"/>
      <c r="H817" s="507" t="str" cm="1">
        <f t="array" ref="H817">IF(Tabla1[[#This Row],[Código_Actividad]]="","",_xlfn.XLOOKUP(Tabla1[[#This Row],[Código_Actividad]],CodigoActividad,Tabla2[Actividades Programables Presupuestables],"",0))</f>
        <v/>
      </c>
      <c r="I817" s="508" t="str">
        <f>IFERROR(VLOOKUP('Formulario PPGR3'!$G817,'Formulario PPGR2'!$H$19:$V$286,15,FALSE),"")</f>
        <v/>
      </c>
      <c r="J817" s="513"/>
      <c r="K817" s="512"/>
      <c r="L817" s="509" t="str">
        <f>IF(Tabla1[[#This Row],[Descripción]]="","",_xlfn.XLOOKUP(Tabla1[[#This Row],[Descripción]],Tabla10[Descripción],Tabla10[Unidad de Medida],"",0))</f>
        <v/>
      </c>
      <c r="M817" s="299"/>
      <c r="N817" s="525" t="str">
        <f>IF(Tabla1[[#This Row],[Descripción]]="","",_xlfn.XLOOKUP(Tabla1[[#This Row],[Descripción]],Tabla10[Descripción],Tabla10[Precio Unitario],0))</f>
        <v/>
      </c>
      <c r="O817" s="525" t="str">
        <f>IF(Tabla1[[#This Row],[Cantidad de Insumos]]="","",Tabla1[[#This Row],[Precio Unitario]]*Tabla1[[#This Row],[Cantidad de Insumos]])</f>
        <v/>
      </c>
      <c r="P817" s="510" t="str">
        <f>IF(Tabla1[[#This Row],[Descripción]]="","",_xlfn.XLOOKUP(Tabla1[[#This Row],[Descripción]],Tabla10[Descripción],Tabla10[CODIGO PRESUPUESTARIO],0))</f>
        <v/>
      </c>
      <c r="Q817" s="511"/>
      <c r="R817" s="511" t="str">
        <f>IF(Tabla1[[#This Row],[Insumos]]="","",_xlfn.XLOOKUP(Tabla1[[#This Row],[Insumos]],Tabla10[Insumo],Tabla10[InsumoAbrev],"",0))</f>
        <v/>
      </c>
    </row>
    <row r="818" spans="2:18" s="265" customFormat="1" x14ac:dyDescent="0.25">
      <c r="B818" s="191" t="str">
        <f>IF('Formulario PPGR3'!$G818="","",CONCATENATE('Formulario PPGR3'!$C818,".",'Formulario PPGR3'!$D818,".",'Formulario PPGR3'!$E818,".",'Formulario PPGR3'!$F818))</f>
        <v/>
      </c>
      <c r="C818" s="191" t="str">
        <f>IF('Formulario PPGR3'!$G818="","",'Formulario PPGR1'!#REF!)</f>
        <v/>
      </c>
      <c r="D818" s="191" t="str">
        <f>IF('Formulario PPGR3'!$G818="","",'Formulario PPGR1'!#REF!)</f>
        <v/>
      </c>
      <c r="E818" s="191" t="str">
        <f>IF('Formulario PPGR3'!$G818="","",'Formulario PPGR1'!#REF!)</f>
        <v/>
      </c>
      <c r="F818" s="191" t="str">
        <f>IF('Formulario PPGR3'!$G818="","",'Formulario PPGR1'!#REF!)</f>
        <v/>
      </c>
      <c r="G818" s="238"/>
      <c r="H818" s="507" t="str" cm="1">
        <f t="array" ref="H818">IF(Tabla1[[#This Row],[Código_Actividad]]="","",_xlfn.XLOOKUP(Tabla1[[#This Row],[Código_Actividad]],CodigoActividad,Tabla2[Actividades Programables Presupuestables],"",0))</f>
        <v/>
      </c>
      <c r="I818" s="508" t="str">
        <f>IFERROR(VLOOKUP('Formulario PPGR3'!$G818,'Formulario PPGR2'!$H$19:$V$286,15,FALSE),"")</f>
        <v/>
      </c>
      <c r="J818" s="513"/>
      <c r="K818" s="512"/>
      <c r="L818" s="509" t="str">
        <f>IF(Tabla1[[#This Row],[Descripción]]="","",_xlfn.XLOOKUP(Tabla1[[#This Row],[Descripción]],Tabla10[Descripción],Tabla10[Unidad de Medida],"",0))</f>
        <v/>
      </c>
      <c r="M818" s="299"/>
      <c r="N818" s="525" t="str">
        <f>IF(Tabla1[[#This Row],[Descripción]]="","",_xlfn.XLOOKUP(Tabla1[[#This Row],[Descripción]],Tabla10[Descripción],Tabla10[Precio Unitario],0))</f>
        <v/>
      </c>
      <c r="O818" s="525" t="str">
        <f>IF(Tabla1[[#This Row],[Cantidad de Insumos]]="","",Tabla1[[#This Row],[Precio Unitario]]*Tabla1[[#This Row],[Cantidad de Insumos]])</f>
        <v/>
      </c>
      <c r="P818" s="510" t="str">
        <f>IF(Tabla1[[#This Row],[Descripción]]="","",_xlfn.XLOOKUP(Tabla1[[#This Row],[Descripción]],Tabla10[Descripción],Tabla10[CODIGO PRESUPUESTARIO],0))</f>
        <v/>
      </c>
      <c r="Q818" s="511"/>
      <c r="R818" s="511" t="str">
        <f>IF(Tabla1[[#This Row],[Insumos]]="","",_xlfn.XLOOKUP(Tabla1[[#This Row],[Insumos]],Tabla10[Insumo],Tabla10[InsumoAbrev],"",0))</f>
        <v/>
      </c>
    </row>
    <row r="819" spans="2:18" s="265" customFormat="1" x14ac:dyDescent="0.25">
      <c r="B819" s="191" t="str">
        <f>IF('Formulario PPGR3'!$G819="","",CONCATENATE('Formulario PPGR3'!$C819,".",'Formulario PPGR3'!$D819,".",'Formulario PPGR3'!$E819,".",'Formulario PPGR3'!$F819))</f>
        <v/>
      </c>
      <c r="C819" s="191" t="str">
        <f>IF('Formulario PPGR3'!$G819="","",'Formulario PPGR1'!#REF!)</f>
        <v/>
      </c>
      <c r="D819" s="191" t="str">
        <f>IF('Formulario PPGR3'!$G819="","",'Formulario PPGR1'!#REF!)</f>
        <v/>
      </c>
      <c r="E819" s="191" t="str">
        <f>IF('Formulario PPGR3'!$G819="","",'Formulario PPGR1'!#REF!)</f>
        <v/>
      </c>
      <c r="F819" s="191" t="str">
        <f>IF('Formulario PPGR3'!$G819="","",'Formulario PPGR1'!#REF!)</f>
        <v/>
      </c>
      <c r="G819" s="238"/>
      <c r="H819" s="507" t="str" cm="1">
        <f t="array" ref="H819">IF(Tabla1[[#This Row],[Código_Actividad]]="","",_xlfn.XLOOKUP(Tabla1[[#This Row],[Código_Actividad]],CodigoActividad,Tabla2[Actividades Programables Presupuestables],"",0))</f>
        <v/>
      </c>
      <c r="I819" s="508" t="str">
        <f>IFERROR(VLOOKUP('Formulario PPGR3'!$G819,'Formulario PPGR2'!$H$19:$V$286,15,FALSE),"")</f>
        <v/>
      </c>
      <c r="J819" s="513"/>
      <c r="K819" s="512"/>
      <c r="L819" s="509" t="str">
        <f>IF(Tabla1[[#This Row],[Descripción]]="","",_xlfn.XLOOKUP(Tabla1[[#This Row],[Descripción]],Tabla10[Descripción],Tabla10[Unidad de Medida],"",0))</f>
        <v/>
      </c>
      <c r="M819" s="299"/>
      <c r="N819" s="525" t="str">
        <f>IF(Tabla1[[#This Row],[Descripción]]="","",_xlfn.XLOOKUP(Tabla1[[#This Row],[Descripción]],Tabla10[Descripción],Tabla10[Precio Unitario],0))</f>
        <v/>
      </c>
      <c r="O819" s="525" t="str">
        <f>IF(Tabla1[[#This Row],[Cantidad de Insumos]]="","",Tabla1[[#This Row],[Precio Unitario]]*Tabla1[[#This Row],[Cantidad de Insumos]])</f>
        <v/>
      </c>
      <c r="P819" s="510" t="str">
        <f>IF(Tabla1[[#This Row],[Descripción]]="","",_xlfn.XLOOKUP(Tabla1[[#This Row],[Descripción]],Tabla10[Descripción],Tabla10[CODIGO PRESUPUESTARIO],0))</f>
        <v/>
      </c>
      <c r="Q819" s="511"/>
      <c r="R819" s="511" t="str">
        <f>IF(Tabla1[[#This Row],[Insumos]]="","",_xlfn.XLOOKUP(Tabla1[[#This Row],[Insumos]],Tabla10[Insumo],Tabla10[InsumoAbrev],"",0))</f>
        <v/>
      </c>
    </row>
    <row r="820" spans="2:18" s="265" customFormat="1" x14ac:dyDescent="0.25">
      <c r="B820" s="191" t="str">
        <f>IF('Formulario PPGR3'!$G820="","",CONCATENATE('Formulario PPGR3'!$C820,".",'Formulario PPGR3'!$D820,".",'Formulario PPGR3'!$E820,".",'Formulario PPGR3'!$F820))</f>
        <v/>
      </c>
      <c r="C820" s="191" t="str">
        <f>IF('Formulario PPGR3'!$G820="","",'Formulario PPGR1'!#REF!)</f>
        <v/>
      </c>
      <c r="D820" s="191" t="str">
        <f>IF('Formulario PPGR3'!$G820="","",'Formulario PPGR1'!#REF!)</f>
        <v/>
      </c>
      <c r="E820" s="191" t="str">
        <f>IF('Formulario PPGR3'!$G820="","",'Formulario PPGR1'!#REF!)</f>
        <v/>
      </c>
      <c r="F820" s="191" t="str">
        <f>IF('Formulario PPGR3'!$G820="","",'Formulario PPGR1'!#REF!)</f>
        <v/>
      </c>
      <c r="G820" s="238"/>
      <c r="H820" s="507" t="str" cm="1">
        <f t="array" ref="H820">IF(Tabla1[[#This Row],[Código_Actividad]]="","",_xlfn.XLOOKUP(Tabla1[[#This Row],[Código_Actividad]],CodigoActividad,Tabla2[Actividades Programables Presupuestables],"",0))</f>
        <v/>
      </c>
      <c r="I820" s="508" t="str">
        <f>IFERROR(VLOOKUP('Formulario PPGR3'!$G820,'Formulario PPGR2'!$H$19:$V$286,15,FALSE),"")</f>
        <v/>
      </c>
      <c r="J820" s="513"/>
      <c r="K820" s="512"/>
      <c r="L820" s="509" t="str">
        <f>IF(Tabla1[[#This Row],[Descripción]]="","",_xlfn.XLOOKUP(Tabla1[[#This Row],[Descripción]],Tabla10[Descripción],Tabla10[Unidad de Medida],"",0))</f>
        <v/>
      </c>
      <c r="M820" s="299"/>
      <c r="N820" s="525" t="str">
        <f>IF(Tabla1[[#This Row],[Descripción]]="","",_xlfn.XLOOKUP(Tabla1[[#This Row],[Descripción]],Tabla10[Descripción],Tabla10[Precio Unitario],0))</f>
        <v/>
      </c>
      <c r="O820" s="525" t="str">
        <f>IF(Tabla1[[#This Row],[Cantidad de Insumos]]="","",Tabla1[[#This Row],[Precio Unitario]]*Tabla1[[#This Row],[Cantidad de Insumos]])</f>
        <v/>
      </c>
      <c r="P820" s="510" t="str">
        <f>IF(Tabla1[[#This Row],[Descripción]]="","",_xlfn.XLOOKUP(Tabla1[[#This Row],[Descripción]],Tabla10[Descripción],Tabla10[CODIGO PRESUPUESTARIO],0))</f>
        <v/>
      </c>
      <c r="Q820" s="511"/>
      <c r="R820" s="511" t="str">
        <f>IF(Tabla1[[#This Row],[Insumos]]="","",_xlfn.XLOOKUP(Tabla1[[#This Row],[Insumos]],Tabla10[Insumo],Tabla10[InsumoAbrev],"",0))</f>
        <v/>
      </c>
    </row>
    <row r="821" spans="2:18" s="265" customFormat="1" x14ac:dyDescent="0.25">
      <c r="B821" s="191" t="str">
        <f>IF('Formulario PPGR3'!$G821="","",CONCATENATE('Formulario PPGR3'!$C821,".",'Formulario PPGR3'!$D821,".",'Formulario PPGR3'!$E821,".",'Formulario PPGR3'!$F821))</f>
        <v/>
      </c>
      <c r="C821" s="191" t="str">
        <f>IF('Formulario PPGR3'!$G821="","",'Formulario PPGR1'!#REF!)</f>
        <v/>
      </c>
      <c r="D821" s="191" t="str">
        <f>IF('Formulario PPGR3'!$G821="","",'Formulario PPGR1'!#REF!)</f>
        <v/>
      </c>
      <c r="E821" s="191" t="str">
        <f>IF('Formulario PPGR3'!$G821="","",'Formulario PPGR1'!#REF!)</f>
        <v/>
      </c>
      <c r="F821" s="191" t="str">
        <f>IF('Formulario PPGR3'!$G821="","",'Formulario PPGR1'!#REF!)</f>
        <v/>
      </c>
      <c r="G821" s="238"/>
      <c r="H821" s="507" t="str" cm="1">
        <f t="array" ref="H821">IF(Tabla1[[#This Row],[Código_Actividad]]="","",_xlfn.XLOOKUP(Tabla1[[#This Row],[Código_Actividad]],CodigoActividad,Tabla2[Actividades Programables Presupuestables],"",0))</f>
        <v/>
      </c>
      <c r="I821" s="508" t="str">
        <f>IFERROR(VLOOKUP('Formulario PPGR3'!$G821,'Formulario PPGR2'!$H$19:$V$286,15,FALSE),"")</f>
        <v/>
      </c>
      <c r="J821" s="513"/>
      <c r="K821" s="512"/>
      <c r="L821" s="509" t="str">
        <f>IF(Tabla1[[#This Row],[Descripción]]="","",_xlfn.XLOOKUP(Tabla1[[#This Row],[Descripción]],Tabla10[Descripción],Tabla10[Unidad de Medida],"",0))</f>
        <v/>
      </c>
      <c r="M821" s="299"/>
      <c r="N821" s="525" t="str">
        <f>IF(Tabla1[[#This Row],[Descripción]]="","",_xlfn.XLOOKUP(Tabla1[[#This Row],[Descripción]],Tabla10[Descripción],Tabla10[Precio Unitario],0))</f>
        <v/>
      </c>
      <c r="O821" s="525" t="str">
        <f>IF(Tabla1[[#This Row],[Cantidad de Insumos]]="","",Tabla1[[#This Row],[Precio Unitario]]*Tabla1[[#This Row],[Cantidad de Insumos]])</f>
        <v/>
      </c>
      <c r="P821" s="510" t="str">
        <f>IF(Tabla1[[#This Row],[Descripción]]="","",_xlfn.XLOOKUP(Tabla1[[#This Row],[Descripción]],Tabla10[Descripción],Tabla10[CODIGO PRESUPUESTARIO],0))</f>
        <v/>
      </c>
      <c r="Q821" s="511"/>
      <c r="R821" s="511" t="str">
        <f>IF(Tabla1[[#This Row],[Insumos]]="","",_xlfn.XLOOKUP(Tabla1[[#This Row],[Insumos]],Tabla10[Insumo],Tabla10[InsumoAbrev],"",0))</f>
        <v/>
      </c>
    </row>
    <row r="822" spans="2:18" s="265" customFormat="1" x14ac:dyDescent="0.25">
      <c r="B822" s="191" t="str">
        <f>IF('Formulario PPGR3'!$G822="","",CONCATENATE('Formulario PPGR3'!$C822,".",'Formulario PPGR3'!$D822,".",'Formulario PPGR3'!$E822,".",'Formulario PPGR3'!$F822))</f>
        <v/>
      </c>
      <c r="C822" s="191" t="str">
        <f>IF('Formulario PPGR3'!$G822="","",'Formulario PPGR1'!#REF!)</f>
        <v/>
      </c>
      <c r="D822" s="191" t="str">
        <f>IF('Formulario PPGR3'!$G822="","",'Formulario PPGR1'!#REF!)</f>
        <v/>
      </c>
      <c r="E822" s="191" t="str">
        <f>IF('Formulario PPGR3'!$G822="","",'Formulario PPGR1'!#REF!)</f>
        <v/>
      </c>
      <c r="F822" s="191" t="str">
        <f>IF('Formulario PPGR3'!$G822="","",'Formulario PPGR1'!#REF!)</f>
        <v/>
      </c>
      <c r="G822" s="238"/>
      <c r="H822" s="507" t="str" cm="1">
        <f t="array" ref="H822">IF(Tabla1[[#This Row],[Código_Actividad]]="","",_xlfn.XLOOKUP(Tabla1[[#This Row],[Código_Actividad]],CodigoActividad,Tabla2[Actividades Programables Presupuestables],"",0))</f>
        <v/>
      </c>
      <c r="I822" s="508" t="str">
        <f>IFERROR(VLOOKUP('Formulario PPGR3'!$G822,'Formulario PPGR2'!$H$19:$V$286,15,FALSE),"")</f>
        <v/>
      </c>
      <c r="J822" s="513"/>
      <c r="K822" s="512"/>
      <c r="L822" s="509" t="str">
        <f>IF(Tabla1[[#This Row],[Descripción]]="","",_xlfn.XLOOKUP(Tabla1[[#This Row],[Descripción]],Tabla10[Descripción],Tabla10[Unidad de Medida],"",0))</f>
        <v/>
      </c>
      <c r="M822" s="299"/>
      <c r="N822" s="525" t="str">
        <f>IF(Tabla1[[#This Row],[Descripción]]="","",_xlfn.XLOOKUP(Tabla1[[#This Row],[Descripción]],Tabla10[Descripción],Tabla10[Precio Unitario],0))</f>
        <v/>
      </c>
      <c r="O822" s="525" t="str">
        <f>IF(Tabla1[[#This Row],[Cantidad de Insumos]]="","",Tabla1[[#This Row],[Precio Unitario]]*Tabla1[[#This Row],[Cantidad de Insumos]])</f>
        <v/>
      </c>
      <c r="P822" s="510" t="str">
        <f>IF(Tabla1[[#This Row],[Descripción]]="","",_xlfn.XLOOKUP(Tabla1[[#This Row],[Descripción]],Tabla10[Descripción],Tabla10[CODIGO PRESUPUESTARIO],0))</f>
        <v/>
      </c>
      <c r="Q822" s="511"/>
      <c r="R822" s="511" t="str">
        <f>IF(Tabla1[[#This Row],[Insumos]]="","",_xlfn.XLOOKUP(Tabla1[[#This Row],[Insumos]],Tabla10[Insumo],Tabla10[InsumoAbrev],"",0))</f>
        <v/>
      </c>
    </row>
    <row r="823" spans="2:18" s="265" customFormat="1" x14ac:dyDescent="0.25">
      <c r="B823" s="191" t="str">
        <f>IF('Formulario PPGR3'!$G823="","",CONCATENATE('Formulario PPGR3'!$C823,".",'Formulario PPGR3'!$D823,".",'Formulario PPGR3'!$E823,".",'Formulario PPGR3'!$F823))</f>
        <v/>
      </c>
      <c r="C823" s="191" t="str">
        <f>IF('Formulario PPGR3'!$G823="","",'Formulario PPGR1'!#REF!)</f>
        <v/>
      </c>
      <c r="D823" s="191" t="str">
        <f>IF('Formulario PPGR3'!$G823="","",'Formulario PPGR1'!#REF!)</f>
        <v/>
      </c>
      <c r="E823" s="191" t="str">
        <f>IF('Formulario PPGR3'!$G823="","",'Formulario PPGR1'!#REF!)</f>
        <v/>
      </c>
      <c r="F823" s="191" t="str">
        <f>IF('Formulario PPGR3'!$G823="","",'Formulario PPGR1'!#REF!)</f>
        <v/>
      </c>
      <c r="G823" s="238"/>
      <c r="H823" s="507" t="str" cm="1">
        <f t="array" ref="H823">IF(Tabla1[[#This Row],[Código_Actividad]]="","",_xlfn.XLOOKUP(Tabla1[[#This Row],[Código_Actividad]],CodigoActividad,Tabla2[Actividades Programables Presupuestables],"",0))</f>
        <v/>
      </c>
      <c r="I823" s="508" t="str">
        <f>IFERROR(VLOOKUP('Formulario PPGR3'!$G823,'Formulario PPGR2'!$H$19:$V$286,15,FALSE),"")</f>
        <v/>
      </c>
      <c r="J823" s="513"/>
      <c r="K823" s="512"/>
      <c r="L823" s="509" t="str">
        <f>IF(Tabla1[[#This Row],[Descripción]]="","",_xlfn.XLOOKUP(Tabla1[[#This Row],[Descripción]],Tabla10[Descripción],Tabla10[Unidad de Medida],"",0))</f>
        <v/>
      </c>
      <c r="M823" s="299"/>
      <c r="N823" s="525" t="str">
        <f>IF(Tabla1[[#This Row],[Descripción]]="","",_xlfn.XLOOKUP(Tabla1[[#This Row],[Descripción]],Tabla10[Descripción],Tabla10[Precio Unitario],0))</f>
        <v/>
      </c>
      <c r="O823" s="525" t="str">
        <f>IF(Tabla1[[#This Row],[Cantidad de Insumos]]="","",Tabla1[[#This Row],[Precio Unitario]]*Tabla1[[#This Row],[Cantidad de Insumos]])</f>
        <v/>
      </c>
      <c r="P823" s="510" t="str">
        <f>IF(Tabla1[[#This Row],[Descripción]]="","",_xlfn.XLOOKUP(Tabla1[[#This Row],[Descripción]],Tabla10[Descripción],Tabla10[CODIGO PRESUPUESTARIO],0))</f>
        <v/>
      </c>
      <c r="Q823" s="511"/>
      <c r="R823" s="511" t="str">
        <f>IF(Tabla1[[#This Row],[Insumos]]="","",_xlfn.XLOOKUP(Tabla1[[#This Row],[Insumos]],Tabla10[Insumo],Tabla10[InsumoAbrev],"",0))</f>
        <v/>
      </c>
    </row>
    <row r="824" spans="2:18" s="265" customFormat="1" x14ac:dyDescent="0.25">
      <c r="B824" s="191" t="str">
        <f>IF('Formulario PPGR3'!$G824="","",CONCATENATE('Formulario PPGR3'!$C824,".",'Formulario PPGR3'!$D824,".",'Formulario PPGR3'!$E824,".",'Formulario PPGR3'!$F824))</f>
        <v/>
      </c>
      <c r="C824" s="191" t="str">
        <f>IF('Formulario PPGR3'!$G824="","",'Formulario PPGR1'!#REF!)</f>
        <v/>
      </c>
      <c r="D824" s="191" t="str">
        <f>IF('Formulario PPGR3'!$G824="","",'Formulario PPGR1'!#REF!)</f>
        <v/>
      </c>
      <c r="E824" s="191" t="str">
        <f>IF('Formulario PPGR3'!$G824="","",'Formulario PPGR1'!#REF!)</f>
        <v/>
      </c>
      <c r="F824" s="191" t="str">
        <f>IF('Formulario PPGR3'!$G824="","",'Formulario PPGR1'!#REF!)</f>
        <v/>
      </c>
      <c r="G824" s="238"/>
      <c r="H824" s="507" t="str" cm="1">
        <f t="array" ref="H824">IF(Tabla1[[#This Row],[Código_Actividad]]="","",_xlfn.XLOOKUP(Tabla1[[#This Row],[Código_Actividad]],CodigoActividad,Tabla2[Actividades Programables Presupuestables],"",0))</f>
        <v/>
      </c>
      <c r="I824" s="508" t="str">
        <f>IFERROR(VLOOKUP('Formulario PPGR3'!$G824,'Formulario PPGR2'!$H$19:$V$286,15,FALSE),"")</f>
        <v/>
      </c>
      <c r="J824" s="513"/>
      <c r="K824" s="512"/>
      <c r="L824" s="509" t="str">
        <f>IF(Tabla1[[#This Row],[Descripción]]="","",_xlfn.XLOOKUP(Tabla1[[#This Row],[Descripción]],Tabla10[Descripción],Tabla10[Unidad de Medida],"",0))</f>
        <v/>
      </c>
      <c r="M824" s="299"/>
      <c r="N824" s="525" t="str">
        <f>IF(Tabla1[[#This Row],[Descripción]]="","",_xlfn.XLOOKUP(Tabla1[[#This Row],[Descripción]],Tabla10[Descripción],Tabla10[Precio Unitario],0))</f>
        <v/>
      </c>
      <c r="O824" s="525" t="str">
        <f>IF(Tabla1[[#This Row],[Cantidad de Insumos]]="","",Tabla1[[#This Row],[Precio Unitario]]*Tabla1[[#This Row],[Cantidad de Insumos]])</f>
        <v/>
      </c>
      <c r="P824" s="510" t="str">
        <f>IF(Tabla1[[#This Row],[Descripción]]="","",_xlfn.XLOOKUP(Tabla1[[#This Row],[Descripción]],Tabla10[Descripción],Tabla10[CODIGO PRESUPUESTARIO],0))</f>
        <v/>
      </c>
      <c r="Q824" s="511"/>
      <c r="R824" s="511" t="str">
        <f>IF(Tabla1[[#This Row],[Insumos]]="","",_xlfn.XLOOKUP(Tabla1[[#This Row],[Insumos]],Tabla10[Insumo],Tabla10[InsumoAbrev],"",0))</f>
        <v/>
      </c>
    </row>
    <row r="825" spans="2:18" s="265" customFormat="1" x14ac:dyDescent="0.25">
      <c r="B825" s="191" t="str">
        <f>IF('Formulario PPGR3'!$G825="","",CONCATENATE('Formulario PPGR3'!$C825,".",'Formulario PPGR3'!$D825,".",'Formulario PPGR3'!$E825,".",'Formulario PPGR3'!$F825))</f>
        <v/>
      </c>
      <c r="C825" s="191" t="str">
        <f>IF('Formulario PPGR3'!$G825="","",'Formulario PPGR1'!#REF!)</f>
        <v/>
      </c>
      <c r="D825" s="191" t="str">
        <f>IF('Formulario PPGR3'!$G825="","",'Formulario PPGR1'!#REF!)</f>
        <v/>
      </c>
      <c r="E825" s="191" t="str">
        <f>IF('Formulario PPGR3'!$G825="","",'Formulario PPGR1'!#REF!)</f>
        <v/>
      </c>
      <c r="F825" s="191" t="str">
        <f>IF('Formulario PPGR3'!$G825="","",'Formulario PPGR1'!#REF!)</f>
        <v/>
      </c>
      <c r="G825" s="238"/>
      <c r="H825" s="507" t="str" cm="1">
        <f t="array" ref="H825">IF(Tabla1[[#This Row],[Código_Actividad]]="","",_xlfn.XLOOKUP(Tabla1[[#This Row],[Código_Actividad]],CodigoActividad,Tabla2[Actividades Programables Presupuestables],"",0))</f>
        <v/>
      </c>
      <c r="I825" s="508" t="str">
        <f>IFERROR(VLOOKUP('Formulario PPGR3'!$G825,'Formulario PPGR2'!$H$19:$V$286,15,FALSE),"")</f>
        <v/>
      </c>
      <c r="J825" s="513"/>
      <c r="K825" s="512"/>
      <c r="L825" s="509" t="str">
        <f>IF(Tabla1[[#This Row],[Descripción]]="","",_xlfn.XLOOKUP(Tabla1[[#This Row],[Descripción]],Tabla10[Descripción],Tabla10[Unidad de Medida],"",0))</f>
        <v/>
      </c>
      <c r="M825" s="299"/>
      <c r="N825" s="525" t="str">
        <f>IF(Tabla1[[#This Row],[Descripción]]="","",_xlfn.XLOOKUP(Tabla1[[#This Row],[Descripción]],Tabla10[Descripción],Tabla10[Precio Unitario],0))</f>
        <v/>
      </c>
      <c r="O825" s="525" t="str">
        <f>IF(Tabla1[[#This Row],[Cantidad de Insumos]]="","",Tabla1[[#This Row],[Precio Unitario]]*Tabla1[[#This Row],[Cantidad de Insumos]])</f>
        <v/>
      </c>
      <c r="P825" s="510" t="str">
        <f>IF(Tabla1[[#This Row],[Descripción]]="","",_xlfn.XLOOKUP(Tabla1[[#This Row],[Descripción]],Tabla10[Descripción],Tabla10[CODIGO PRESUPUESTARIO],0))</f>
        <v/>
      </c>
      <c r="Q825" s="511"/>
      <c r="R825" s="511" t="str">
        <f>IF(Tabla1[[#This Row],[Insumos]]="","",_xlfn.XLOOKUP(Tabla1[[#This Row],[Insumos]],Tabla10[Insumo],Tabla10[InsumoAbrev],"",0))</f>
        <v/>
      </c>
    </row>
    <row r="826" spans="2:18" s="265" customFormat="1" x14ac:dyDescent="0.25">
      <c r="B826" s="191" t="str">
        <f>IF('Formulario PPGR3'!$G826="","",CONCATENATE('Formulario PPGR3'!$C826,".",'Formulario PPGR3'!$D826,".",'Formulario PPGR3'!$E826,".",'Formulario PPGR3'!$F826))</f>
        <v/>
      </c>
      <c r="C826" s="191" t="str">
        <f>IF('Formulario PPGR3'!$G826="","",'Formulario PPGR1'!#REF!)</f>
        <v/>
      </c>
      <c r="D826" s="191" t="str">
        <f>IF('Formulario PPGR3'!$G826="","",'Formulario PPGR1'!#REF!)</f>
        <v/>
      </c>
      <c r="E826" s="191" t="str">
        <f>IF('Formulario PPGR3'!$G826="","",'Formulario PPGR1'!#REF!)</f>
        <v/>
      </c>
      <c r="F826" s="191" t="str">
        <f>IF('Formulario PPGR3'!$G826="","",'Formulario PPGR1'!#REF!)</f>
        <v/>
      </c>
      <c r="G826" s="238"/>
      <c r="H826" s="507" t="str" cm="1">
        <f t="array" ref="H826">IF(Tabla1[[#This Row],[Código_Actividad]]="","",_xlfn.XLOOKUP(Tabla1[[#This Row],[Código_Actividad]],CodigoActividad,Tabla2[Actividades Programables Presupuestables],"",0))</f>
        <v/>
      </c>
      <c r="I826" s="508" t="str">
        <f>IFERROR(VLOOKUP('Formulario PPGR3'!$G826,'Formulario PPGR2'!$H$19:$V$286,15,FALSE),"")</f>
        <v/>
      </c>
      <c r="J826" s="513"/>
      <c r="K826" s="512"/>
      <c r="L826" s="509" t="str">
        <f>IF(Tabla1[[#This Row],[Descripción]]="","",_xlfn.XLOOKUP(Tabla1[[#This Row],[Descripción]],Tabla10[Descripción],Tabla10[Unidad de Medida],"",0))</f>
        <v/>
      </c>
      <c r="M826" s="299"/>
      <c r="N826" s="525" t="str">
        <f>IF(Tabla1[[#This Row],[Descripción]]="","",_xlfn.XLOOKUP(Tabla1[[#This Row],[Descripción]],Tabla10[Descripción],Tabla10[Precio Unitario],0))</f>
        <v/>
      </c>
      <c r="O826" s="525" t="str">
        <f>IF(Tabla1[[#This Row],[Cantidad de Insumos]]="","",Tabla1[[#This Row],[Precio Unitario]]*Tabla1[[#This Row],[Cantidad de Insumos]])</f>
        <v/>
      </c>
      <c r="P826" s="510" t="str">
        <f>IF(Tabla1[[#This Row],[Descripción]]="","",_xlfn.XLOOKUP(Tabla1[[#This Row],[Descripción]],Tabla10[Descripción],Tabla10[CODIGO PRESUPUESTARIO],0))</f>
        <v/>
      </c>
      <c r="Q826" s="511"/>
      <c r="R826" s="511" t="str">
        <f>IF(Tabla1[[#This Row],[Insumos]]="","",_xlfn.XLOOKUP(Tabla1[[#This Row],[Insumos]],Tabla10[Insumo],Tabla10[InsumoAbrev],"",0))</f>
        <v/>
      </c>
    </row>
    <row r="827" spans="2:18" s="265" customFormat="1" x14ac:dyDescent="0.25">
      <c r="B827" s="191" t="str">
        <f>IF('Formulario PPGR3'!$G827="","",CONCATENATE('Formulario PPGR3'!$C827,".",'Formulario PPGR3'!$D827,".",'Formulario PPGR3'!$E827,".",'Formulario PPGR3'!$F827))</f>
        <v/>
      </c>
      <c r="C827" s="191" t="str">
        <f>IF('Formulario PPGR3'!$G827="","",'Formulario PPGR1'!#REF!)</f>
        <v/>
      </c>
      <c r="D827" s="191" t="str">
        <f>IF('Formulario PPGR3'!$G827="","",'Formulario PPGR1'!#REF!)</f>
        <v/>
      </c>
      <c r="E827" s="191" t="str">
        <f>IF('Formulario PPGR3'!$G827="","",'Formulario PPGR1'!#REF!)</f>
        <v/>
      </c>
      <c r="F827" s="191" t="str">
        <f>IF('Formulario PPGR3'!$G827="","",'Formulario PPGR1'!#REF!)</f>
        <v/>
      </c>
      <c r="G827" s="238"/>
      <c r="H827" s="507" t="str" cm="1">
        <f t="array" ref="H827">IF(Tabla1[[#This Row],[Código_Actividad]]="","",_xlfn.XLOOKUP(Tabla1[[#This Row],[Código_Actividad]],CodigoActividad,Tabla2[Actividades Programables Presupuestables],"",0))</f>
        <v/>
      </c>
      <c r="I827" s="508" t="str">
        <f>IFERROR(VLOOKUP('Formulario PPGR3'!$G827,'Formulario PPGR2'!$H$19:$V$286,15,FALSE),"")</f>
        <v/>
      </c>
      <c r="J827" s="513"/>
      <c r="K827" s="512"/>
      <c r="L827" s="509" t="str">
        <f>IF(Tabla1[[#This Row],[Descripción]]="","",_xlfn.XLOOKUP(Tabla1[[#This Row],[Descripción]],Tabla10[Descripción],Tabla10[Unidad de Medida],"",0))</f>
        <v/>
      </c>
      <c r="M827" s="299"/>
      <c r="N827" s="525" t="str">
        <f>IF(Tabla1[[#This Row],[Descripción]]="","",_xlfn.XLOOKUP(Tabla1[[#This Row],[Descripción]],Tabla10[Descripción],Tabla10[Precio Unitario],0))</f>
        <v/>
      </c>
      <c r="O827" s="525" t="str">
        <f>IF(Tabla1[[#This Row],[Cantidad de Insumos]]="","",Tabla1[[#This Row],[Precio Unitario]]*Tabla1[[#This Row],[Cantidad de Insumos]])</f>
        <v/>
      </c>
      <c r="P827" s="510" t="str">
        <f>IF(Tabla1[[#This Row],[Descripción]]="","",_xlfn.XLOOKUP(Tabla1[[#This Row],[Descripción]],Tabla10[Descripción],Tabla10[CODIGO PRESUPUESTARIO],0))</f>
        <v/>
      </c>
      <c r="Q827" s="511"/>
      <c r="R827" s="511" t="str">
        <f>IF(Tabla1[[#This Row],[Insumos]]="","",_xlfn.XLOOKUP(Tabla1[[#This Row],[Insumos]],Tabla10[Insumo],Tabla10[InsumoAbrev],"",0))</f>
        <v/>
      </c>
    </row>
    <row r="828" spans="2:18" s="265" customFormat="1" x14ac:dyDescent="0.25">
      <c r="B828" s="191" t="str">
        <f>IF('Formulario PPGR3'!$G828="","",CONCATENATE('Formulario PPGR3'!$C828,".",'Formulario PPGR3'!$D828,".",'Formulario PPGR3'!$E828,".",'Formulario PPGR3'!$F828))</f>
        <v/>
      </c>
      <c r="C828" s="191" t="str">
        <f>IF('Formulario PPGR3'!$G828="","",'Formulario PPGR1'!#REF!)</f>
        <v/>
      </c>
      <c r="D828" s="191" t="str">
        <f>IF('Formulario PPGR3'!$G828="","",'Formulario PPGR1'!#REF!)</f>
        <v/>
      </c>
      <c r="E828" s="191" t="str">
        <f>IF('Formulario PPGR3'!$G828="","",'Formulario PPGR1'!#REF!)</f>
        <v/>
      </c>
      <c r="F828" s="191" t="str">
        <f>IF('Formulario PPGR3'!$G828="","",'Formulario PPGR1'!#REF!)</f>
        <v/>
      </c>
      <c r="G828" s="238"/>
      <c r="H828" s="507" t="str" cm="1">
        <f t="array" ref="H828">IF(Tabla1[[#This Row],[Código_Actividad]]="","",_xlfn.XLOOKUP(Tabla1[[#This Row],[Código_Actividad]],CodigoActividad,Tabla2[Actividades Programables Presupuestables],"",0))</f>
        <v/>
      </c>
      <c r="I828" s="508" t="str">
        <f>IFERROR(VLOOKUP('Formulario PPGR3'!$G828,'Formulario PPGR2'!$H$19:$V$286,15,FALSE),"")</f>
        <v/>
      </c>
      <c r="J828" s="513"/>
      <c r="K828" s="512"/>
      <c r="L828" s="509" t="str">
        <f>IF(Tabla1[[#This Row],[Descripción]]="","",_xlfn.XLOOKUP(Tabla1[[#This Row],[Descripción]],Tabla10[Descripción],Tabla10[Unidad de Medida],"",0))</f>
        <v/>
      </c>
      <c r="M828" s="299"/>
      <c r="N828" s="525" t="str">
        <f>IF(Tabla1[[#This Row],[Descripción]]="","",_xlfn.XLOOKUP(Tabla1[[#This Row],[Descripción]],Tabla10[Descripción],Tabla10[Precio Unitario],0))</f>
        <v/>
      </c>
      <c r="O828" s="525" t="str">
        <f>IF(Tabla1[[#This Row],[Cantidad de Insumos]]="","",Tabla1[[#This Row],[Precio Unitario]]*Tabla1[[#This Row],[Cantidad de Insumos]])</f>
        <v/>
      </c>
      <c r="P828" s="510" t="str">
        <f>IF(Tabla1[[#This Row],[Descripción]]="","",_xlfn.XLOOKUP(Tabla1[[#This Row],[Descripción]],Tabla10[Descripción],Tabla10[CODIGO PRESUPUESTARIO],0))</f>
        <v/>
      </c>
      <c r="Q828" s="511"/>
      <c r="R828" s="511" t="str">
        <f>IF(Tabla1[[#This Row],[Insumos]]="","",_xlfn.XLOOKUP(Tabla1[[#This Row],[Insumos]],Tabla10[Insumo],Tabla10[InsumoAbrev],"",0))</f>
        <v/>
      </c>
    </row>
    <row r="829" spans="2:18" s="265" customFormat="1" x14ac:dyDescent="0.25">
      <c r="B829" s="191" t="str">
        <f>IF('Formulario PPGR3'!$G829="","",CONCATENATE('Formulario PPGR3'!$C829,".",'Formulario PPGR3'!$D829,".",'Formulario PPGR3'!$E829,".",'Formulario PPGR3'!$F829))</f>
        <v/>
      </c>
      <c r="C829" s="191" t="str">
        <f>IF('Formulario PPGR3'!$G829="","",'Formulario PPGR1'!#REF!)</f>
        <v/>
      </c>
      <c r="D829" s="191" t="str">
        <f>IF('Formulario PPGR3'!$G829="","",'Formulario PPGR1'!#REF!)</f>
        <v/>
      </c>
      <c r="E829" s="191" t="str">
        <f>IF('Formulario PPGR3'!$G829="","",'Formulario PPGR1'!#REF!)</f>
        <v/>
      </c>
      <c r="F829" s="191" t="str">
        <f>IF('Formulario PPGR3'!$G829="","",'Formulario PPGR1'!#REF!)</f>
        <v/>
      </c>
      <c r="G829" s="238"/>
      <c r="H829" s="507" t="str" cm="1">
        <f t="array" ref="H829">IF(Tabla1[[#This Row],[Código_Actividad]]="","",_xlfn.XLOOKUP(Tabla1[[#This Row],[Código_Actividad]],CodigoActividad,Tabla2[Actividades Programables Presupuestables],"",0))</f>
        <v/>
      </c>
      <c r="I829" s="508" t="str">
        <f>IFERROR(VLOOKUP('Formulario PPGR3'!$G829,'Formulario PPGR2'!$H$19:$V$286,15,FALSE),"")</f>
        <v/>
      </c>
      <c r="J829" s="513"/>
      <c r="K829" s="512"/>
      <c r="L829" s="509" t="str">
        <f>IF(Tabla1[[#This Row],[Descripción]]="","",_xlfn.XLOOKUP(Tabla1[[#This Row],[Descripción]],Tabla10[Descripción],Tabla10[Unidad de Medida],"",0))</f>
        <v/>
      </c>
      <c r="M829" s="299"/>
      <c r="N829" s="525" t="str">
        <f>IF(Tabla1[[#This Row],[Descripción]]="","",_xlfn.XLOOKUP(Tabla1[[#This Row],[Descripción]],Tabla10[Descripción],Tabla10[Precio Unitario],0))</f>
        <v/>
      </c>
      <c r="O829" s="525" t="str">
        <f>IF(Tabla1[[#This Row],[Cantidad de Insumos]]="","",Tabla1[[#This Row],[Precio Unitario]]*Tabla1[[#This Row],[Cantidad de Insumos]])</f>
        <v/>
      </c>
      <c r="P829" s="510" t="str">
        <f>IF(Tabla1[[#This Row],[Descripción]]="","",_xlfn.XLOOKUP(Tabla1[[#This Row],[Descripción]],Tabla10[Descripción],Tabla10[CODIGO PRESUPUESTARIO],0))</f>
        <v/>
      </c>
      <c r="Q829" s="511"/>
      <c r="R829" s="511" t="str">
        <f>IF(Tabla1[[#This Row],[Insumos]]="","",_xlfn.XLOOKUP(Tabla1[[#This Row],[Insumos]],Tabla10[Insumo],Tabla10[InsumoAbrev],"",0))</f>
        <v/>
      </c>
    </row>
    <row r="830" spans="2:18" s="265" customFormat="1" x14ac:dyDescent="0.25">
      <c r="B830" s="191" t="str">
        <f>IF('Formulario PPGR3'!$G830="","",CONCATENATE('Formulario PPGR3'!$C830,".",'Formulario PPGR3'!$D830,".",'Formulario PPGR3'!$E830,".",'Formulario PPGR3'!$F830))</f>
        <v/>
      </c>
      <c r="C830" s="191" t="str">
        <f>IF('Formulario PPGR3'!$G830="","",'Formulario PPGR1'!#REF!)</f>
        <v/>
      </c>
      <c r="D830" s="191" t="str">
        <f>IF('Formulario PPGR3'!$G830="","",'Formulario PPGR1'!#REF!)</f>
        <v/>
      </c>
      <c r="E830" s="191" t="str">
        <f>IF('Formulario PPGR3'!$G830="","",'Formulario PPGR1'!#REF!)</f>
        <v/>
      </c>
      <c r="F830" s="191" t="str">
        <f>IF('Formulario PPGR3'!$G830="","",'Formulario PPGR1'!#REF!)</f>
        <v/>
      </c>
      <c r="G830" s="238"/>
      <c r="H830" s="507" t="str" cm="1">
        <f t="array" ref="H830">IF(Tabla1[[#This Row],[Código_Actividad]]="","",_xlfn.XLOOKUP(Tabla1[[#This Row],[Código_Actividad]],CodigoActividad,Tabla2[Actividades Programables Presupuestables],"",0))</f>
        <v/>
      </c>
      <c r="I830" s="508" t="str">
        <f>IFERROR(VLOOKUP('Formulario PPGR3'!$G830,'Formulario PPGR2'!$H$19:$V$286,15,FALSE),"")</f>
        <v/>
      </c>
      <c r="J830" s="513"/>
      <c r="K830" s="512"/>
      <c r="L830" s="509" t="str">
        <f>IF(Tabla1[[#This Row],[Descripción]]="","",_xlfn.XLOOKUP(Tabla1[[#This Row],[Descripción]],Tabla10[Descripción],Tabla10[Unidad de Medida],"",0))</f>
        <v/>
      </c>
      <c r="M830" s="299"/>
      <c r="N830" s="525" t="str">
        <f>IF(Tabla1[[#This Row],[Descripción]]="","",_xlfn.XLOOKUP(Tabla1[[#This Row],[Descripción]],Tabla10[Descripción],Tabla10[Precio Unitario],0))</f>
        <v/>
      </c>
      <c r="O830" s="525" t="str">
        <f>IF(Tabla1[[#This Row],[Cantidad de Insumos]]="","",Tabla1[[#This Row],[Precio Unitario]]*Tabla1[[#This Row],[Cantidad de Insumos]])</f>
        <v/>
      </c>
      <c r="P830" s="510" t="str">
        <f>IF(Tabla1[[#This Row],[Descripción]]="","",_xlfn.XLOOKUP(Tabla1[[#This Row],[Descripción]],Tabla10[Descripción],Tabla10[CODIGO PRESUPUESTARIO],0))</f>
        <v/>
      </c>
      <c r="Q830" s="511"/>
      <c r="R830" s="511" t="str">
        <f>IF(Tabla1[[#This Row],[Insumos]]="","",_xlfn.XLOOKUP(Tabla1[[#This Row],[Insumos]],Tabla10[Insumo],Tabla10[InsumoAbrev],"",0))</f>
        <v/>
      </c>
    </row>
    <row r="831" spans="2:18" s="265" customFormat="1" x14ac:dyDescent="0.25">
      <c r="B831" s="191" t="str">
        <f>IF('Formulario PPGR3'!$G831="","",CONCATENATE('Formulario PPGR3'!$C831,".",'Formulario PPGR3'!$D831,".",'Formulario PPGR3'!$E831,".",'Formulario PPGR3'!$F831))</f>
        <v/>
      </c>
      <c r="C831" s="191" t="str">
        <f>IF('Formulario PPGR3'!$G831="","",'Formulario PPGR1'!#REF!)</f>
        <v/>
      </c>
      <c r="D831" s="191" t="str">
        <f>IF('Formulario PPGR3'!$G831="","",'Formulario PPGR1'!#REF!)</f>
        <v/>
      </c>
      <c r="E831" s="191" t="str">
        <f>IF('Formulario PPGR3'!$G831="","",'Formulario PPGR1'!#REF!)</f>
        <v/>
      </c>
      <c r="F831" s="191" t="str">
        <f>IF('Formulario PPGR3'!$G831="","",'Formulario PPGR1'!#REF!)</f>
        <v/>
      </c>
      <c r="G831" s="238"/>
      <c r="H831" s="507" t="str" cm="1">
        <f t="array" ref="H831">IF(Tabla1[[#This Row],[Código_Actividad]]="","",_xlfn.XLOOKUP(Tabla1[[#This Row],[Código_Actividad]],CodigoActividad,Tabla2[Actividades Programables Presupuestables],"",0))</f>
        <v/>
      </c>
      <c r="I831" s="508" t="str">
        <f>IFERROR(VLOOKUP('Formulario PPGR3'!$G831,'Formulario PPGR2'!$H$19:$V$286,15,FALSE),"")</f>
        <v/>
      </c>
      <c r="J831" s="513"/>
      <c r="K831" s="512"/>
      <c r="L831" s="509" t="str">
        <f>IF(Tabla1[[#This Row],[Descripción]]="","",_xlfn.XLOOKUP(Tabla1[[#This Row],[Descripción]],Tabla10[Descripción],Tabla10[Unidad de Medida],"",0))</f>
        <v/>
      </c>
      <c r="M831" s="299"/>
      <c r="N831" s="525" t="str">
        <f>IF(Tabla1[[#This Row],[Descripción]]="","",_xlfn.XLOOKUP(Tabla1[[#This Row],[Descripción]],Tabla10[Descripción],Tabla10[Precio Unitario],0))</f>
        <v/>
      </c>
      <c r="O831" s="525" t="str">
        <f>IF(Tabla1[[#This Row],[Cantidad de Insumos]]="","",Tabla1[[#This Row],[Precio Unitario]]*Tabla1[[#This Row],[Cantidad de Insumos]])</f>
        <v/>
      </c>
      <c r="P831" s="510" t="str">
        <f>IF(Tabla1[[#This Row],[Descripción]]="","",_xlfn.XLOOKUP(Tabla1[[#This Row],[Descripción]],Tabla10[Descripción],Tabla10[CODIGO PRESUPUESTARIO],0))</f>
        <v/>
      </c>
      <c r="Q831" s="511"/>
      <c r="R831" s="511" t="str">
        <f>IF(Tabla1[[#This Row],[Insumos]]="","",_xlfn.XLOOKUP(Tabla1[[#This Row],[Insumos]],Tabla10[Insumo],Tabla10[InsumoAbrev],"",0))</f>
        <v/>
      </c>
    </row>
    <row r="832" spans="2:18" s="265" customFormat="1" x14ac:dyDescent="0.25">
      <c r="B832" s="191" t="str">
        <f>IF('Formulario PPGR3'!$G832="","",CONCATENATE('Formulario PPGR3'!$C832,".",'Formulario PPGR3'!$D832,".",'Formulario PPGR3'!$E832,".",'Formulario PPGR3'!$F832))</f>
        <v/>
      </c>
      <c r="C832" s="191" t="str">
        <f>IF('Formulario PPGR3'!$G832="","",'Formulario PPGR1'!#REF!)</f>
        <v/>
      </c>
      <c r="D832" s="191" t="str">
        <f>IF('Formulario PPGR3'!$G832="","",'Formulario PPGR1'!#REF!)</f>
        <v/>
      </c>
      <c r="E832" s="191" t="str">
        <f>IF('Formulario PPGR3'!$G832="","",'Formulario PPGR1'!#REF!)</f>
        <v/>
      </c>
      <c r="F832" s="191" t="str">
        <f>IF('Formulario PPGR3'!$G832="","",'Formulario PPGR1'!#REF!)</f>
        <v/>
      </c>
      <c r="G832" s="238"/>
      <c r="H832" s="507" t="str" cm="1">
        <f t="array" ref="H832">IF(Tabla1[[#This Row],[Código_Actividad]]="","",_xlfn.XLOOKUP(Tabla1[[#This Row],[Código_Actividad]],CodigoActividad,Tabla2[Actividades Programables Presupuestables],"",0))</f>
        <v/>
      </c>
      <c r="I832" s="508" t="str">
        <f>IFERROR(VLOOKUP('Formulario PPGR3'!$G832,'Formulario PPGR2'!$H$19:$V$286,15,FALSE),"")</f>
        <v/>
      </c>
      <c r="J832" s="513"/>
      <c r="K832" s="512"/>
      <c r="L832" s="509" t="str">
        <f>IF(Tabla1[[#This Row],[Descripción]]="","",_xlfn.XLOOKUP(Tabla1[[#This Row],[Descripción]],Tabla10[Descripción],Tabla10[Unidad de Medida],"",0))</f>
        <v/>
      </c>
      <c r="M832" s="299"/>
      <c r="N832" s="525" t="str">
        <f>IF(Tabla1[[#This Row],[Descripción]]="","",_xlfn.XLOOKUP(Tabla1[[#This Row],[Descripción]],Tabla10[Descripción],Tabla10[Precio Unitario],0))</f>
        <v/>
      </c>
      <c r="O832" s="525" t="str">
        <f>IF(Tabla1[[#This Row],[Cantidad de Insumos]]="","",Tabla1[[#This Row],[Precio Unitario]]*Tabla1[[#This Row],[Cantidad de Insumos]])</f>
        <v/>
      </c>
      <c r="P832" s="510" t="str">
        <f>IF(Tabla1[[#This Row],[Descripción]]="","",_xlfn.XLOOKUP(Tabla1[[#This Row],[Descripción]],Tabla10[Descripción],Tabla10[CODIGO PRESUPUESTARIO],0))</f>
        <v/>
      </c>
      <c r="Q832" s="511"/>
      <c r="R832" s="511" t="str">
        <f>IF(Tabla1[[#This Row],[Insumos]]="","",_xlfn.XLOOKUP(Tabla1[[#This Row],[Insumos]],Tabla10[Insumo],Tabla10[InsumoAbrev],"",0))</f>
        <v/>
      </c>
    </row>
    <row r="833" spans="2:18" s="265" customFormat="1" x14ac:dyDescent="0.25">
      <c r="B833" s="191" t="str">
        <f>IF('Formulario PPGR3'!$G833="","",CONCATENATE('Formulario PPGR3'!$C833,".",'Formulario PPGR3'!$D833,".",'Formulario PPGR3'!$E833,".",'Formulario PPGR3'!$F833))</f>
        <v/>
      </c>
      <c r="C833" s="191" t="str">
        <f>IF('Formulario PPGR3'!$G833="","",'Formulario PPGR1'!#REF!)</f>
        <v/>
      </c>
      <c r="D833" s="191" t="str">
        <f>IF('Formulario PPGR3'!$G833="","",'Formulario PPGR1'!#REF!)</f>
        <v/>
      </c>
      <c r="E833" s="191" t="str">
        <f>IF('Formulario PPGR3'!$G833="","",'Formulario PPGR1'!#REF!)</f>
        <v/>
      </c>
      <c r="F833" s="191" t="str">
        <f>IF('Formulario PPGR3'!$G833="","",'Formulario PPGR1'!#REF!)</f>
        <v/>
      </c>
      <c r="G833" s="238"/>
      <c r="H833" s="507" t="str" cm="1">
        <f t="array" ref="H833">IF(Tabla1[[#This Row],[Código_Actividad]]="","",_xlfn.XLOOKUP(Tabla1[[#This Row],[Código_Actividad]],CodigoActividad,Tabla2[Actividades Programables Presupuestables],"",0))</f>
        <v/>
      </c>
      <c r="I833" s="508" t="str">
        <f>IFERROR(VLOOKUP('Formulario PPGR3'!$G833,'Formulario PPGR2'!$H$19:$V$286,15,FALSE),"")</f>
        <v/>
      </c>
      <c r="J833" s="513"/>
      <c r="K833" s="512"/>
      <c r="L833" s="509" t="str">
        <f>IF(Tabla1[[#This Row],[Descripción]]="","",_xlfn.XLOOKUP(Tabla1[[#This Row],[Descripción]],Tabla10[Descripción],Tabla10[Unidad de Medida],"",0))</f>
        <v/>
      </c>
      <c r="M833" s="299"/>
      <c r="N833" s="525" t="str">
        <f>IF(Tabla1[[#This Row],[Descripción]]="","",_xlfn.XLOOKUP(Tabla1[[#This Row],[Descripción]],Tabla10[Descripción],Tabla10[Precio Unitario],0))</f>
        <v/>
      </c>
      <c r="O833" s="525" t="str">
        <f>IF(Tabla1[[#This Row],[Cantidad de Insumos]]="","",Tabla1[[#This Row],[Precio Unitario]]*Tabla1[[#This Row],[Cantidad de Insumos]])</f>
        <v/>
      </c>
      <c r="P833" s="510" t="str">
        <f>IF(Tabla1[[#This Row],[Descripción]]="","",_xlfn.XLOOKUP(Tabla1[[#This Row],[Descripción]],Tabla10[Descripción],Tabla10[CODIGO PRESUPUESTARIO],0))</f>
        <v/>
      </c>
      <c r="Q833" s="511"/>
      <c r="R833" s="511" t="str">
        <f>IF(Tabla1[[#This Row],[Insumos]]="","",_xlfn.XLOOKUP(Tabla1[[#This Row],[Insumos]],Tabla10[Insumo],Tabla10[InsumoAbrev],"",0))</f>
        <v/>
      </c>
    </row>
    <row r="834" spans="2:18" s="265" customFormat="1" x14ac:dyDescent="0.25">
      <c r="B834" s="191" t="str">
        <f>IF('Formulario PPGR3'!$G834="","",CONCATENATE('Formulario PPGR3'!$C834,".",'Formulario PPGR3'!$D834,".",'Formulario PPGR3'!$E834,".",'Formulario PPGR3'!$F834))</f>
        <v/>
      </c>
      <c r="C834" s="191" t="str">
        <f>IF('Formulario PPGR3'!$G834="","",'Formulario PPGR1'!#REF!)</f>
        <v/>
      </c>
      <c r="D834" s="191" t="str">
        <f>IF('Formulario PPGR3'!$G834="","",'Formulario PPGR1'!#REF!)</f>
        <v/>
      </c>
      <c r="E834" s="191" t="str">
        <f>IF('Formulario PPGR3'!$G834="","",'Formulario PPGR1'!#REF!)</f>
        <v/>
      </c>
      <c r="F834" s="191" t="str">
        <f>IF('Formulario PPGR3'!$G834="","",'Formulario PPGR1'!#REF!)</f>
        <v/>
      </c>
      <c r="G834" s="238"/>
      <c r="H834" s="507" t="str" cm="1">
        <f t="array" ref="H834">IF(Tabla1[[#This Row],[Código_Actividad]]="","",_xlfn.XLOOKUP(Tabla1[[#This Row],[Código_Actividad]],CodigoActividad,Tabla2[Actividades Programables Presupuestables],"",0))</f>
        <v/>
      </c>
      <c r="I834" s="508" t="str">
        <f>IFERROR(VLOOKUP('Formulario PPGR3'!$G834,'Formulario PPGR2'!$H$19:$V$286,15,FALSE),"")</f>
        <v/>
      </c>
      <c r="J834" s="513"/>
      <c r="K834" s="512"/>
      <c r="L834" s="509" t="str">
        <f>IF(Tabla1[[#This Row],[Descripción]]="","",_xlfn.XLOOKUP(Tabla1[[#This Row],[Descripción]],Tabla10[Descripción],Tabla10[Unidad de Medida],"",0))</f>
        <v/>
      </c>
      <c r="M834" s="299"/>
      <c r="N834" s="525" t="str">
        <f>IF(Tabla1[[#This Row],[Descripción]]="","",_xlfn.XLOOKUP(Tabla1[[#This Row],[Descripción]],Tabla10[Descripción],Tabla10[Precio Unitario],0))</f>
        <v/>
      </c>
      <c r="O834" s="525" t="str">
        <f>IF(Tabla1[[#This Row],[Cantidad de Insumos]]="","",Tabla1[[#This Row],[Precio Unitario]]*Tabla1[[#This Row],[Cantidad de Insumos]])</f>
        <v/>
      </c>
      <c r="P834" s="510" t="str">
        <f>IF(Tabla1[[#This Row],[Descripción]]="","",_xlfn.XLOOKUP(Tabla1[[#This Row],[Descripción]],Tabla10[Descripción],Tabla10[CODIGO PRESUPUESTARIO],0))</f>
        <v/>
      </c>
      <c r="Q834" s="511"/>
      <c r="R834" s="511" t="str">
        <f>IF(Tabla1[[#This Row],[Insumos]]="","",_xlfn.XLOOKUP(Tabla1[[#This Row],[Insumos]],Tabla10[Insumo],Tabla10[InsumoAbrev],"",0))</f>
        <v/>
      </c>
    </row>
    <row r="835" spans="2:18" s="265" customFormat="1" x14ac:dyDescent="0.25">
      <c r="B835" s="191" t="str">
        <f>IF('Formulario PPGR3'!$G835="","",CONCATENATE('Formulario PPGR3'!$C835,".",'Formulario PPGR3'!$D835,".",'Formulario PPGR3'!$E835,".",'Formulario PPGR3'!$F835))</f>
        <v/>
      </c>
      <c r="C835" s="191" t="str">
        <f>IF('Formulario PPGR3'!$G835="","",'Formulario PPGR1'!#REF!)</f>
        <v/>
      </c>
      <c r="D835" s="191" t="str">
        <f>IF('Formulario PPGR3'!$G835="","",'Formulario PPGR1'!#REF!)</f>
        <v/>
      </c>
      <c r="E835" s="191" t="str">
        <f>IF('Formulario PPGR3'!$G835="","",'Formulario PPGR1'!#REF!)</f>
        <v/>
      </c>
      <c r="F835" s="191" t="str">
        <f>IF('Formulario PPGR3'!$G835="","",'Formulario PPGR1'!#REF!)</f>
        <v/>
      </c>
      <c r="G835" s="238"/>
      <c r="H835" s="507" t="str" cm="1">
        <f t="array" ref="H835">IF(Tabla1[[#This Row],[Código_Actividad]]="","",_xlfn.XLOOKUP(Tabla1[[#This Row],[Código_Actividad]],CodigoActividad,Tabla2[Actividades Programables Presupuestables],"",0))</f>
        <v/>
      </c>
      <c r="I835" s="508" t="str">
        <f>IFERROR(VLOOKUP('Formulario PPGR3'!$G835,'Formulario PPGR2'!$H$19:$V$286,15,FALSE),"")</f>
        <v/>
      </c>
      <c r="J835" s="513"/>
      <c r="K835" s="512"/>
      <c r="L835" s="509" t="str">
        <f>IF(Tabla1[[#This Row],[Descripción]]="","",_xlfn.XLOOKUP(Tabla1[[#This Row],[Descripción]],Tabla10[Descripción],Tabla10[Unidad de Medida],"",0))</f>
        <v/>
      </c>
      <c r="M835" s="299"/>
      <c r="N835" s="525" t="str">
        <f>IF(Tabla1[[#This Row],[Descripción]]="","",_xlfn.XLOOKUP(Tabla1[[#This Row],[Descripción]],Tabla10[Descripción],Tabla10[Precio Unitario],0))</f>
        <v/>
      </c>
      <c r="O835" s="525" t="str">
        <f>IF(Tabla1[[#This Row],[Cantidad de Insumos]]="","",Tabla1[[#This Row],[Precio Unitario]]*Tabla1[[#This Row],[Cantidad de Insumos]])</f>
        <v/>
      </c>
      <c r="P835" s="510" t="str">
        <f>IF(Tabla1[[#This Row],[Descripción]]="","",_xlfn.XLOOKUP(Tabla1[[#This Row],[Descripción]],Tabla10[Descripción],Tabla10[CODIGO PRESUPUESTARIO],0))</f>
        <v/>
      </c>
      <c r="Q835" s="511"/>
      <c r="R835" s="511" t="str">
        <f>IF(Tabla1[[#This Row],[Insumos]]="","",_xlfn.XLOOKUP(Tabla1[[#This Row],[Insumos]],Tabla10[Insumo],Tabla10[InsumoAbrev],"",0))</f>
        <v/>
      </c>
    </row>
    <row r="836" spans="2:18" s="265" customFormat="1" x14ac:dyDescent="0.25">
      <c r="B836" s="191" t="str">
        <f>IF('Formulario PPGR3'!$G836="","",CONCATENATE('Formulario PPGR3'!$C836,".",'Formulario PPGR3'!$D836,".",'Formulario PPGR3'!$E836,".",'Formulario PPGR3'!$F836))</f>
        <v/>
      </c>
      <c r="C836" s="191" t="str">
        <f>IF('Formulario PPGR3'!$G836="","",'Formulario PPGR1'!#REF!)</f>
        <v/>
      </c>
      <c r="D836" s="191" t="str">
        <f>IF('Formulario PPGR3'!$G836="","",'Formulario PPGR1'!#REF!)</f>
        <v/>
      </c>
      <c r="E836" s="191" t="str">
        <f>IF('Formulario PPGR3'!$G836="","",'Formulario PPGR1'!#REF!)</f>
        <v/>
      </c>
      <c r="F836" s="191" t="str">
        <f>IF('Formulario PPGR3'!$G836="","",'Formulario PPGR1'!#REF!)</f>
        <v/>
      </c>
      <c r="G836" s="238"/>
      <c r="H836" s="507" t="str" cm="1">
        <f t="array" ref="H836">IF(Tabla1[[#This Row],[Código_Actividad]]="","",_xlfn.XLOOKUP(Tabla1[[#This Row],[Código_Actividad]],CodigoActividad,Tabla2[Actividades Programables Presupuestables],"",0))</f>
        <v/>
      </c>
      <c r="I836" s="508" t="str">
        <f>IFERROR(VLOOKUP('Formulario PPGR3'!$G836,'Formulario PPGR2'!$H$19:$V$286,15,FALSE),"")</f>
        <v/>
      </c>
      <c r="J836" s="513"/>
      <c r="K836" s="512"/>
      <c r="L836" s="509" t="str">
        <f>IF(Tabla1[[#This Row],[Descripción]]="","",_xlfn.XLOOKUP(Tabla1[[#This Row],[Descripción]],Tabla10[Descripción],Tabla10[Unidad de Medida],"",0))</f>
        <v/>
      </c>
      <c r="M836" s="299"/>
      <c r="N836" s="525" t="str">
        <f>IF(Tabla1[[#This Row],[Descripción]]="","",_xlfn.XLOOKUP(Tabla1[[#This Row],[Descripción]],Tabla10[Descripción],Tabla10[Precio Unitario],0))</f>
        <v/>
      </c>
      <c r="O836" s="525" t="str">
        <f>IF(Tabla1[[#This Row],[Cantidad de Insumos]]="","",Tabla1[[#This Row],[Precio Unitario]]*Tabla1[[#This Row],[Cantidad de Insumos]])</f>
        <v/>
      </c>
      <c r="P836" s="510" t="str">
        <f>IF(Tabla1[[#This Row],[Descripción]]="","",_xlfn.XLOOKUP(Tabla1[[#This Row],[Descripción]],Tabla10[Descripción],Tabla10[CODIGO PRESUPUESTARIO],0))</f>
        <v/>
      </c>
      <c r="Q836" s="511"/>
      <c r="R836" s="511" t="str">
        <f>IF(Tabla1[[#This Row],[Insumos]]="","",_xlfn.XLOOKUP(Tabla1[[#This Row],[Insumos]],Tabla10[Insumo],Tabla10[InsumoAbrev],"",0))</f>
        <v/>
      </c>
    </row>
    <row r="837" spans="2:18" s="265" customFormat="1" x14ac:dyDescent="0.25">
      <c r="B837" s="191" t="str">
        <f>IF('Formulario PPGR3'!$G837="","",CONCATENATE('Formulario PPGR3'!$C837,".",'Formulario PPGR3'!$D837,".",'Formulario PPGR3'!$E837,".",'Formulario PPGR3'!$F837))</f>
        <v/>
      </c>
      <c r="C837" s="191" t="str">
        <f>IF('Formulario PPGR3'!$G837="","",'Formulario PPGR1'!#REF!)</f>
        <v/>
      </c>
      <c r="D837" s="191" t="str">
        <f>IF('Formulario PPGR3'!$G837="","",'Formulario PPGR1'!#REF!)</f>
        <v/>
      </c>
      <c r="E837" s="191" t="str">
        <f>IF('Formulario PPGR3'!$G837="","",'Formulario PPGR1'!#REF!)</f>
        <v/>
      </c>
      <c r="F837" s="191" t="str">
        <f>IF('Formulario PPGR3'!$G837="","",'Formulario PPGR1'!#REF!)</f>
        <v/>
      </c>
      <c r="G837" s="238"/>
      <c r="H837" s="507" t="str" cm="1">
        <f t="array" ref="H837">IF(Tabla1[[#This Row],[Código_Actividad]]="","",_xlfn.XLOOKUP(Tabla1[[#This Row],[Código_Actividad]],CodigoActividad,Tabla2[Actividades Programables Presupuestables],"",0))</f>
        <v/>
      </c>
      <c r="I837" s="508" t="str">
        <f>IFERROR(VLOOKUP('Formulario PPGR3'!$G837,'Formulario PPGR2'!$H$19:$V$286,15,FALSE),"")</f>
        <v/>
      </c>
      <c r="J837" s="513"/>
      <c r="K837" s="512"/>
      <c r="L837" s="509" t="str">
        <f>IF(Tabla1[[#This Row],[Descripción]]="","",_xlfn.XLOOKUP(Tabla1[[#This Row],[Descripción]],Tabla10[Descripción],Tabla10[Unidad de Medida],"",0))</f>
        <v/>
      </c>
      <c r="M837" s="299"/>
      <c r="N837" s="525" t="str">
        <f>IF(Tabla1[[#This Row],[Descripción]]="","",_xlfn.XLOOKUP(Tabla1[[#This Row],[Descripción]],Tabla10[Descripción],Tabla10[Precio Unitario],0))</f>
        <v/>
      </c>
      <c r="O837" s="525" t="str">
        <f>IF(Tabla1[[#This Row],[Cantidad de Insumos]]="","",Tabla1[[#This Row],[Precio Unitario]]*Tabla1[[#This Row],[Cantidad de Insumos]])</f>
        <v/>
      </c>
      <c r="P837" s="510" t="str">
        <f>IF(Tabla1[[#This Row],[Descripción]]="","",_xlfn.XLOOKUP(Tabla1[[#This Row],[Descripción]],Tabla10[Descripción],Tabla10[CODIGO PRESUPUESTARIO],0))</f>
        <v/>
      </c>
      <c r="Q837" s="511"/>
      <c r="R837" s="511" t="str">
        <f>IF(Tabla1[[#This Row],[Insumos]]="","",_xlfn.XLOOKUP(Tabla1[[#This Row],[Insumos]],Tabla10[Insumo],Tabla10[InsumoAbrev],"",0))</f>
        <v/>
      </c>
    </row>
    <row r="838" spans="2:18" s="265" customFormat="1" x14ac:dyDescent="0.25">
      <c r="B838" s="191" t="str">
        <f>IF('Formulario PPGR3'!$G838="","",CONCATENATE('Formulario PPGR3'!$C838,".",'Formulario PPGR3'!$D838,".",'Formulario PPGR3'!$E838,".",'Formulario PPGR3'!$F838))</f>
        <v/>
      </c>
      <c r="C838" s="191" t="str">
        <f>IF('Formulario PPGR3'!$G838="","",'Formulario PPGR1'!#REF!)</f>
        <v/>
      </c>
      <c r="D838" s="191" t="str">
        <f>IF('Formulario PPGR3'!$G838="","",'Formulario PPGR1'!#REF!)</f>
        <v/>
      </c>
      <c r="E838" s="191" t="str">
        <f>IF('Formulario PPGR3'!$G838="","",'Formulario PPGR1'!#REF!)</f>
        <v/>
      </c>
      <c r="F838" s="191" t="str">
        <f>IF('Formulario PPGR3'!$G838="","",'Formulario PPGR1'!#REF!)</f>
        <v/>
      </c>
      <c r="G838" s="238"/>
      <c r="H838" s="507" t="str" cm="1">
        <f t="array" ref="H838">IF(Tabla1[[#This Row],[Código_Actividad]]="","",_xlfn.XLOOKUP(Tabla1[[#This Row],[Código_Actividad]],CodigoActividad,Tabla2[Actividades Programables Presupuestables],"",0))</f>
        <v/>
      </c>
      <c r="I838" s="508" t="str">
        <f>IFERROR(VLOOKUP('Formulario PPGR3'!$G838,'Formulario PPGR2'!$H$19:$V$286,15,FALSE),"")</f>
        <v/>
      </c>
      <c r="J838" s="513"/>
      <c r="K838" s="512"/>
      <c r="L838" s="509" t="str">
        <f>IF(Tabla1[[#This Row],[Descripción]]="","",_xlfn.XLOOKUP(Tabla1[[#This Row],[Descripción]],Tabla10[Descripción],Tabla10[Unidad de Medida],"",0))</f>
        <v/>
      </c>
      <c r="M838" s="299"/>
      <c r="N838" s="525" t="str">
        <f>IF(Tabla1[[#This Row],[Descripción]]="","",_xlfn.XLOOKUP(Tabla1[[#This Row],[Descripción]],Tabla10[Descripción],Tabla10[Precio Unitario],0))</f>
        <v/>
      </c>
      <c r="O838" s="525" t="str">
        <f>IF(Tabla1[[#This Row],[Cantidad de Insumos]]="","",Tabla1[[#This Row],[Precio Unitario]]*Tabla1[[#This Row],[Cantidad de Insumos]])</f>
        <v/>
      </c>
      <c r="P838" s="510" t="str">
        <f>IF(Tabla1[[#This Row],[Descripción]]="","",_xlfn.XLOOKUP(Tabla1[[#This Row],[Descripción]],Tabla10[Descripción],Tabla10[CODIGO PRESUPUESTARIO],0))</f>
        <v/>
      </c>
      <c r="Q838" s="511"/>
      <c r="R838" s="511" t="str">
        <f>IF(Tabla1[[#This Row],[Insumos]]="","",_xlfn.XLOOKUP(Tabla1[[#This Row],[Insumos]],Tabla10[Insumo],Tabla10[InsumoAbrev],"",0))</f>
        <v/>
      </c>
    </row>
    <row r="839" spans="2:18" s="265" customFormat="1" x14ac:dyDescent="0.25">
      <c r="B839" s="191" t="str">
        <f>IF('Formulario PPGR3'!$G839="","",CONCATENATE('Formulario PPGR3'!$C839,".",'Formulario PPGR3'!$D839,".",'Formulario PPGR3'!$E839,".",'Formulario PPGR3'!$F839))</f>
        <v/>
      </c>
      <c r="C839" s="191" t="str">
        <f>IF('Formulario PPGR3'!$G839="","",'Formulario PPGR1'!#REF!)</f>
        <v/>
      </c>
      <c r="D839" s="191" t="str">
        <f>IF('Formulario PPGR3'!$G839="","",'Formulario PPGR1'!#REF!)</f>
        <v/>
      </c>
      <c r="E839" s="191" t="str">
        <f>IF('Formulario PPGR3'!$G839="","",'Formulario PPGR1'!#REF!)</f>
        <v/>
      </c>
      <c r="F839" s="191" t="str">
        <f>IF('Formulario PPGR3'!$G839="","",'Formulario PPGR1'!#REF!)</f>
        <v/>
      </c>
      <c r="G839" s="238"/>
      <c r="H839" s="507" t="str" cm="1">
        <f t="array" ref="H839">IF(Tabla1[[#This Row],[Código_Actividad]]="","",_xlfn.XLOOKUP(Tabla1[[#This Row],[Código_Actividad]],CodigoActividad,Tabla2[Actividades Programables Presupuestables],"",0))</f>
        <v/>
      </c>
      <c r="I839" s="508" t="str">
        <f>IFERROR(VLOOKUP('Formulario PPGR3'!$G839,'Formulario PPGR2'!$H$19:$V$286,15,FALSE),"")</f>
        <v/>
      </c>
      <c r="J839" s="513"/>
      <c r="K839" s="512"/>
      <c r="L839" s="509" t="str">
        <f>IF(Tabla1[[#This Row],[Descripción]]="","",_xlfn.XLOOKUP(Tabla1[[#This Row],[Descripción]],Tabla10[Descripción],Tabla10[Unidad de Medida],"",0))</f>
        <v/>
      </c>
      <c r="M839" s="299"/>
      <c r="N839" s="525" t="str">
        <f>IF(Tabla1[[#This Row],[Descripción]]="","",_xlfn.XLOOKUP(Tabla1[[#This Row],[Descripción]],Tabla10[Descripción],Tabla10[Precio Unitario],0))</f>
        <v/>
      </c>
      <c r="O839" s="525" t="str">
        <f>IF(Tabla1[[#This Row],[Cantidad de Insumos]]="","",Tabla1[[#This Row],[Precio Unitario]]*Tabla1[[#This Row],[Cantidad de Insumos]])</f>
        <v/>
      </c>
      <c r="P839" s="510" t="str">
        <f>IF(Tabla1[[#This Row],[Descripción]]="","",_xlfn.XLOOKUP(Tabla1[[#This Row],[Descripción]],Tabla10[Descripción],Tabla10[CODIGO PRESUPUESTARIO],0))</f>
        <v/>
      </c>
      <c r="Q839" s="511"/>
      <c r="R839" s="511" t="str">
        <f>IF(Tabla1[[#This Row],[Insumos]]="","",_xlfn.XLOOKUP(Tabla1[[#This Row],[Insumos]],Tabla10[Insumo],Tabla10[InsumoAbrev],"",0))</f>
        <v/>
      </c>
    </row>
    <row r="840" spans="2:18" s="265" customFormat="1" x14ac:dyDescent="0.25">
      <c r="B840" s="191" t="str">
        <f>IF('Formulario PPGR3'!$G840="","",CONCATENATE('Formulario PPGR3'!$C840,".",'Formulario PPGR3'!$D840,".",'Formulario PPGR3'!$E840,".",'Formulario PPGR3'!$F840))</f>
        <v/>
      </c>
      <c r="C840" s="191" t="str">
        <f>IF('Formulario PPGR3'!$G840="","",'Formulario PPGR1'!#REF!)</f>
        <v/>
      </c>
      <c r="D840" s="191" t="str">
        <f>IF('Formulario PPGR3'!$G840="","",'Formulario PPGR1'!#REF!)</f>
        <v/>
      </c>
      <c r="E840" s="191" t="str">
        <f>IF('Formulario PPGR3'!$G840="","",'Formulario PPGR1'!#REF!)</f>
        <v/>
      </c>
      <c r="F840" s="191" t="str">
        <f>IF('Formulario PPGR3'!$G840="","",'Formulario PPGR1'!#REF!)</f>
        <v/>
      </c>
      <c r="G840" s="238"/>
      <c r="H840" s="507" t="str" cm="1">
        <f t="array" ref="H840">IF(Tabla1[[#This Row],[Código_Actividad]]="","",_xlfn.XLOOKUP(Tabla1[[#This Row],[Código_Actividad]],CodigoActividad,Tabla2[Actividades Programables Presupuestables],"",0))</f>
        <v/>
      </c>
      <c r="I840" s="508" t="str">
        <f>IFERROR(VLOOKUP('Formulario PPGR3'!$G840,'Formulario PPGR2'!$H$19:$V$286,15,FALSE),"")</f>
        <v/>
      </c>
      <c r="J840" s="513"/>
      <c r="K840" s="512"/>
      <c r="L840" s="509" t="str">
        <f>IF(Tabla1[[#This Row],[Descripción]]="","",_xlfn.XLOOKUP(Tabla1[[#This Row],[Descripción]],Tabla10[Descripción],Tabla10[Unidad de Medida],"",0))</f>
        <v/>
      </c>
      <c r="M840" s="299"/>
      <c r="N840" s="525" t="str">
        <f>IF(Tabla1[[#This Row],[Descripción]]="","",_xlfn.XLOOKUP(Tabla1[[#This Row],[Descripción]],Tabla10[Descripción],Tabla10[Precio Unitario],0))</f>
        <v/>
      </c>
      <c r="O840" s="525" t="str">
        <f>IF(Tabla1[[#This Row],[Cantidad de Insumos]]="","",Tabla1[[#This Row],[Precio Unitario]]*Tabla1[[#This Row],[Cantidad de Insumos]])</f>
        <v/>
      </c>
      <c r="P840" s="510" t="str">
        <f>IF(Tabla1[[#This Row],[Descripción]]="","",_xlfn.XLOOKUP(Tabla1[[#This Row],[Descripción]],Tabla10[Descripción],Tabla10[CODIGO PRESUPUESTARIO],0))</f>
        <v/>
      </c>
      <c r="Q840" s="511"/>
      <c r="R840" s="511" t="str">
        <f>IF(Tabla1[[#This Row],[Insumos]]="","",_xlfn.XLOOKUP(Tabla1[[#This Row],[Insumos]],Tabla10[Insumo],Tabla10[InsumoAbrev],"",0))</f>
        <v/>
      </c>
    </row>
    <row r="841" spans="2:18" s="265" customFormat="1" x14ac:dyDescent="0.25">
      <c r="B841" s="191" t="str">
        <f>IF('Formulario PPGR3'!$G841="","",CONCATENATE('Formulario PPGR3'!$C841,".",'Formulario PPGR3'!$D841,".",'Formulario PPGR3'!$E841,".",'Formulario PPGR3'!$F841))</f>
        <v/>
      </c>
      <c r="C841" s="191" t="str">
        <f>IF('Formulario PPGR3'!$G841="","",'Formulario PPGR1'!#REF!)</f>
        <v/>
      </c>
      <c r="D841" s="191" t="str">
        <f>IF('Formulario PPGR3'!$G841="","",'Formulario PPGR1'!#REF!)</f>
        <v/>
      </c>
      <c r="E841" s="191" t="str">
        <f>IF('Formulario PPGR3'!$G841="","",'Formulario PPGR1'!#REF!)</f>
        <v/>
      </c>
      <c r="F841" s="191" t="str">
        <f>IF('Formulario PPGR3'!$G841="","",'Formulario PPGR1'!#REF!)</f>
        <v/>
      </c>
      <c r="G841" s="238"/>
      <c r="H841" s="507" t="str" cm="1">
        <f t="array" ref="H841">IF(Tabla1[[#This Row],[Código_Actividad]]="","",_xlfn.XLOOKUP(Tabla1[[#This Row],[Código_Actividad]],CodigoActividad,Tabla2[Actividades Programables Presupuestables],"",0))</f>
        <v/>
      </c>
      <c r="I841" s="508" t="str">
        <f>IFERROR(VLOOKUP('Formulario PPGR3'!$G841,'Formulario PPGR2'!$H$19:$V$286,15,FALSE),"")</f>
        <v/>
      </c>
      <c r="J841" s="513"/>
      <c r="K841" s="512"/>
      <c r="L841" s="509" t="str">
        <f>IF(Tabla1[[#This Row],[Descripción]]="","",_xlfn.XLOOKUP(Tabla1[[#This Row],[Descripción]],Tabla10[Descripción],Tabla10[Unidad de Medida],"",0))</f>
        <v/>
      </c>
      <c r="M841" s="299"/>
      <c r="N841" s="525" t="str">
        <f>IF(Tabla1[[#This Row],[Descripción]]="","",_xlfn.XLOOKUP(Tabla1[[#This Row],[Descripción]],Tabla10[Descripción],Tabla10[Precio Unitario],0))</f>
        <v/>
      </c>
      <c r="O841" s="525" t="str">
        <f>IF(Tabla1[[#This Row],[Cantidad de Insumos]]="","",Tabla1[[#This Row],[Precio Unitario]]*Tabla1[[#This Row],[Cantidad de Insumos]])</f>
        <v/>
      </c>
      <c r="P841" s="510" t="str">
        <f>IF(Tabla1[[#This Row],[Descripción]]="","",_xlfn.XLOOKUP(Tabla1[[#This Row],[Descripción]],Tabla10[Descripción],Tabla10[CODIGO PRESUPUESTARIO],0))</f>
        <v/>
      </c>
      <c r="Q841" s="511"/>
      <c r="R841" s="511" t="str">
        <f>IF(Tabla1[[#This Row],[Insumos]]="","",_xlfn.XLOOKUP(Tabla1[[#This Row],[Insumos]],Tabla10[Insumo],Tabla10[InsumoAbrev],"",0))</f>
        <v/>
      </c>
    </row>
    <row r="842" spans="2:18" s="265" customFormat="1" x14ac:dyDescent="0.25">
      <c r="B842" s="191" t="str">
        <f>IF('Formulario PPGR3'!$G842="","",CONCATENATE('Formulario PPGR3'!$C842,".",'Formulario PPGR3'!$D842,".",'Formulario PPGR3'!$E842,".",'Formulario PPGR3'!$F842))</f>
        <v/>
      </c>
      <c r="C842" s="191" t="str">
        <f>IF('Formulario PPGR3'!$G842="","",'Formulario PPGR1'!#REF!)</f>
        <v/>
      </c>
      <c r="D842" s="191" t="str">
        <f>IF('Formulario PPGR3'!$G842="","",'Formulario PPGR1'!#REF!)</f>
        <v/>
      </c>
      <c r="E842" s="191" t="str">
        <f>IF('Formulario PPGR3'!$G842="","",'Formulario PPGR1'!#REF!)</f>
        <v/>
      </c>
      <c r="F842" s="191" t="str">
        <f>IF('Formulario PPGR3'!$G842="","",'Formulario PPGR1'!#REF!)</f>
        <v/>
      </c>
      <c r="G842" s="238"/>
      <c r="H842" s="507" t="str" cm="1">
        <f t="array" ref="H842">IF(Tabla1[[#This Row],[Código_Actividad]]="","",_xlfn.XLOOKUP(Tabla1[[#This Row],[Código_Actividad]],CodigoActividad,Tabla2[Actividades Programables Presupuestables],"",0))</f>
        <v/>
      </c>
      <c r="I842" s="508" t="str">
        <f>IFERROR(VLOOKUP('Formulario PPGR3'!$G842,'Formulario PPGR2'!$H$19:$V$286,15,FALSE),"")</f>
        <v/>
      </c>
      <c r="J842" s="513"/>
      <c r="K842" s="512"/>
      <c r="L842" s="509" t="str">
        <f>IF(Tabla1[[#This Row],[Descripción]]="","",_xlfn.XLOOKUP(Tabla1[[#This Row],[Descripción]],Tabla10[Descripción],Tabla10[Unidad de Medida],"",0))</f>
        <v/>
      </c>
      <c r="M842" s="299"/>
      <c r="N842" s="525" t="str">
        <f>IF(Tabla1[[#This Row],[Descripción]]="","",_xlfn.XLOOKUP(Tabla1[[#This Row],[Descripción]],Tabla10[Descripción],Tabla10[Precio Unitario],0))</f>
        <v/>
      </c>
      <c r="O842" s="525" t="str">
        <f>IF(Tabla1[[#This Row],[Cantidad de Insumos]]="","",Tabla1[[#This Row],[Precio Unitario]]*Tabla1[[#This Row],[Cantidad de Insumos]])</f>
        <v/>
      </c>
      <c r="P842" s="510" t="str">
        <f>IF(Tabla1[[#This Row],[Descripción]]="","",_xlfn.XLOOKUP(Tabla1[[#This Row],[Descripción]],Tabla10[Descripción],Tabla10[CODIGO PRESUPUESTARIO],0))</f>
        <v/>
      </c>
      <c r="Q842" s="511"/>
      <c r="R842" s="511" t="str">
        <f>IF(Tabla1[[#This Row],[Insumos]]="","",_xlfn.XLOOKUP(Tabla1[[#This Row],[Insumos]],Tabla10[Insumo],Tabla10[InsumoAbrev],"",0))</f>
        <v/>
      </c>
    </row>
    <row r="843" spans="2:18" s="265" customFormat="1" x14ac:dyDescent="0.25">
      <c r="B843" s="191" t="str">
        <f>IF('Formulario PPGR3'!$G843="","",CONCATENATE('Formulario PPGR3'!$C843,".",'Formulario PPGR3'!$D843,".",'Formulario PPGR3'!$E843,".",'Formulario PPGR3'!$F843))</f>
        <v/>
      </c>
      <c r="C843" s="191" t="str">
        <f>IF('Formulario PPGR3'!$G843="","",'Formulario PPGR1'!#REF!)</f>
        <v/>
      </c>
      <c r="D843" s="191" t="str">
        <f>IF('Formulario PPGR3'!$G843="","",'Formulario PPGR1'!#REF!)</f>
        <v/>
      </c>
      <c r="E843" s="191" t="str">
        <f>IF('Formulario PPGR3'!$G843="","",'Formulario PPGR1'!#REF!)</f>
        <v/>
      </c>
      <c r="F843" s="191" t="str">
        <f>IF('Formulario PPGR3'!$G843="","",'Formulario PPGR1'!#REF!)</f>
        <v/>
      </c>
      <c r="G843" s="238"/>
      <c r="H843" s="507" t="str" cm="1">
        <f t="array" ref="H843">IF(Tabla1[[#This Row],[Código_Actividad]]="","",_xlfn.XLOOKUP(Tabla1[[#This Row],[Código_Actividad]],CodigoActividad,Tabla2[Actividades Programables Presupuestables],"",0))</f>
        <v/>
      </c>
      <c r="I843" s="508" t="str">
        <f>IFERROR(VLOOKUP('Formulario PPGR3'!$G843,'Formulario PPGR2'!$H$19:$V$286,15,FALSE),"")</f>
        <v/>
      </c>
      <c r="J843" s="513"/>
      <c r="K843" s="512"/>
      <c r="L843" s="509" t="str">
        <f>IF(Tabla1[[#This Row],[Descripción]]="","",_xlfn.XLOOKUP(Tabla1[[#This Row],[Descripción]],Tabla10[Descripción],Tabla10[Unidad de Medida],"",0))</f>
        <v/>
      </c>
      <c r="M843" s="299"/>
      <c r="N843" s="525" t="str">
        <f>IF(Tabla1[[#This Row],[Descripción]]="","",_xlfn.XLOOKUP(Tabla1[[#This Row],[Descripción]],Tabla10[Descripción],Tabla10[Precio Unitario],0))</f>
        <v/>
      </c>
      <c r="O843" s="525" t="str">
        <f>IF(Tabla1[[#This Row],[Cantidad de Insumos]]="","",Tabla1[[#This Row],[Precio Unitario]]*Tabla1[[#This Row],[Cantidad de Insumos]])</f>
        <v/>
      </c>
      <c r="P843" s="510" t="str">
        <f>IF(Tabla1[[#This Row],[Descripción]]="","",_xlfn.XLOOKUP(Tabla1[[#This Row],[Descripción]],Tabla10[Descripción],Tabla10[CODIGO PRESUPUESTARIO],0))</f>
        <v/>
      </c>
      <c r="Q843" s="511"/>
      <c r="R843" s="511" t="str">
        <f>IF(Tabla1[[#This Row],[Insumos]]="","",_xlfn.XLOOKUP(Tabla1[[#This Row],[Insumos]],Tabla10[Insumo],Tabla10[InsumoAbrev],"",0))</f>
        <v/>
      </c>
    </row>
    <row r="844" spans="2:18" s="265" customFormat="1" x14ac:dyDescent="0.25">
      <c r="B844" s="191" t="str">
        <f>IF('Formulario PPGR3'!$G844="","",CONCATENATE('Formulario PPGR3'!$C844,".",'Formulario PPGR3'!$D844,".",'Formulario PPGR3'!$E844,".",'Formulario PPGR3'!$F844))</f>
        <v/>
      </c>
      <c r="C844" s="191" t="str">
        <f>IF('Formulario PPGR3'!$G844="","",'Formulario PPGR1'!#REF!)</f>
        <v/>
      </c>
      <c r="D844" s="191" t="str">
        <f>IF('Formulario PPGR3'!$G844="","",'Formulario PPGR1'!#REF!)</f>
        <v/>
      </c>
      <c r="E844" s="191" t="str">
        <f>IF('Formulario PPGR3'!$G844="","",'Formulario PPGR1'!#REF!)</f>
        <v/>
      </c>
      <c r="F844" s="191" t="str">
        <f>IF('Formulario PPGR3'!$G844="","",'Formulario PPGR1'!#REF!)</f>
        <v/>
      </c>
      <c r="G844" s="238"/>
      <c r="H844" s="507" t="str" cm="1">
        <f t="array" ref="H844">IF(Tabla1[[#This Row],[Código_Actividad]]="","",_xlfn.XLOOKUP(Tabla1[[#This Row],[Código_Actividad]],CodigoActividad,Tabla2[Actividades Programables Presupuestables],"",0))</f>
        <v/>
      </c>
      <c r="I844" s="508" t="str">
        <f>IFERROR(VLOOKUP('Formulario PPGR3'!$G844,'Formulario PPGR2'!$H$19:$V$286,15,FALSE),"")</f>
        <v/>
      </c>
      <c r="J844" s="513"/>
      <c r="K844" s="512"/>
      <c r="L844" s="509" t="str">
        <f>IF(Tabla1[[#This Row],[Descripción]]="","",_xlfn.XLOOKUP(Tabla1[[#This Row],[Descripción]],Tabla10[Descripción],Tabla10[Unidad de Medida],"",0))</f>
        <v/>
      </c>
      <c r="M844" s="299"/>
      <c r="N844" s="525" t="str">
        <f>IF(Tabla1[[#This Row],[Descripción]]="","",_xlfn.XLOOKUP(Tabla1[[#This Row],[Descripción]],Tabla10[Descripción],Tabla10[Precio Unitario],0))</f>
        <v/>
      </c>
      <c r="O844" s="525" t="str">
        <f>IF(Tabla1[[#This Row],[Cantidad de Insumos]]="","",Tabla1[[#This Row],[Precio Unitario]]*Tabla1[[#This Row],[Cantidad de Insumos]])</f>
        <v/>
      </c>
      <c r="P844" s="510" t="str">
        <f>IF(Tabla1[[#This Row],[Descripción]]="","",_xlfn.XLOOKUP(Tabla1[[#This Row],[Descripción]],Tabla10[Descripción],Tabla10[CODIGO PRESUPUESTARIO],0))</f>
        <v/>
      </c>
      <c r="Q844" s="511"/>
      <c r="R844" s="511" t="str">
        <f>IF(Tabla1[[#This Row],[Insumos]]="","",_xlfn.XLOOKUP(Tabla1[[#This Row],[Insumos]],Tabla10[Insumo],Tabla10[InsumoAbrev],"",0))</f>
        <v/>
      </c>
    </row>
    <row r="845" spans="2:18" s="265" customFormat="1" x14ac:dyDescent="0.25">
      <c r="B845" s="191" t="str">
        <f>IF('Formulario PPGR3'!$G845="","",CONCATENATE('Formulario PPGR3'!$C845,".",'Formulario PPGR3'!$D845,".",'Formulario PPGR3'!$E845,".",'Formulario PPGR3'!$F845))</f>
        <v/>
      </c>
      <c r="C845" s="191" t="str">
        <f>IF('Formulario PPGR3'!$G845="","",'Formulario PPGR1'!#REF!)</f>
        <v/>
      </c>
      <c r="D845" s="191" t="str">
        <f>IF('Formulario PPGR3'!$G845="","",'Formulario PPGR1'!#REF!)</f>
        <v/>
      </c>
      <c r="E845" s="191" t="str">
        <f>IF('Formulario PPGR3'!$G845="","",'Formulario PPGR1'!#REF!)</f>
        <v/>
      </c>
      <c r="F845" s="191" t="str">
        <f>IF('Formulario PPGR3'!$G845="","",'Formulario PPGR1'!#REF!)</f>
        <v/>
      </c>
      <c r="G845" s="238"/>
      <c r="H845" s="507" t="str" cm="1">
        <f t="array" ref="H845">IF(Tabla1[[#This Row],[Código_Actividad]]="","",_xlfn.XLOOKUP(Tabla1[[#This Row],[Código_Actividad]],CodigoActividad,Tabla2[Actividades Programables Presupuestables],"",0))</f>
        <v/>
      </c>
      <c r="I845" s="508" t="str">
        <f>IFERROR(VLOOKUP('Formulario PPGR3'!$G845,'Formulario PPGR2'!$H$19:$V$286,15,FALSE),"")</f>
        <v/>
      </c>
      <c r="J845" s="513"/>
      <c r="K845" s="512"/>
      <c r="L845" s="509" t="str">
        <f>IF(Tabla1[[#This Row],[Descripción]]="","",_xlfn.XLOOKUP(Tabla1[[#This Row],[Descripción]],Tabla10[Descripción],Tabla10[Unidad de Medida],"",0))</f>
        <v/>
      </c>
      <c r="M845" s="299"/>
      <c r="N845" s="525" t="str">
        <f>IF(Tabla1[[#This Row],[Descripción]]="","",_xlfn.XLOOKUP(Tabla1[[#This Row],[Descripción]],Tabla10[Descripción],Tabla10[Precio Unitario],0))</f>
        <v/>
      </c>
      <c r="O845" s="525" t="str">
        <f>IF(Tabla1[[#This Row],[Cantidad de Insumos]]="","",Tabla1[[#This Row],[Precio Unitario]]*Tabla1[[#This Row],[Cantidad de Insumos]])</f>
        <v/>
      </c>
      <c r="P845" s="510" t="str">
        <f>IF(Tabla1[[#This Row],[Descripción]]="","",_xlfn.XLOOKUP(Tabla1[[#This Row],[Descripción]],Tabla10[Descripción],Tabla10[CODIGO PRESUPUESTARIO],0))</f>
        <v/>
      </c>
      <c r="Q845" s="511"/>
      <c r="R845" s="511" t="str">
        <f>IF(Tabla1[[#This Row],[Insumos]]="","",_xlfn.XLOOKUP(Tabla1[[#This Row],[Insumos]],Tabla10[Insumo],Tabla10[InsumoAbrev],"",0))</f>
        <v/>
      </c>
    </row>
    <row r="846" spans="2:18" s="265" customFormat="1" x14ac:dyDescent="0.25">
      <c r="B846" s="191" t="str">
        <f>IF('Formulario PPGR3'!$G846="","",CONCATENATE('Formulario PPGR3'!$C846,".",'Formulario PPGR3'!$D846,".",'Formulario PPGR3'!$E846,".",'Formulario PPGR3'!$F846))</f>
        <v/>
      </c>
      <c r="C846" s="191" t="str">
        <f>IF('Formulario PPGR3'!$G846="","",'Formulario PPGR1'!#REF!)</f>
        <v/>
      </c>
      <c r="D846" s="191" t="str">
        <f>IF('Formulario PPGR3'!$G846="","",'Formulario PPGR1'!#REF!)</f>
        <v/>
      </c>
      <c r="E846" s="191" t="str">
        <f>IF('Formulario PPGR3'!$G846="","",'Formulario PPGR1'!#REF!)</f>
        <v/>
      </c>
      <c r="F846" s="191" t="str">
        <f>IF('Formulario PPGR3'!$G846="","",'Formulario PPGR1'!#REF!)</f>
        <v/>
      </c>
      <c r="G846" s="238"/>
      <c r="H846" s="507" t="str" cm="1">
        <f t="array" ref="H846">IF(Tabla1[[#This Row],[Código_Actividad]]="","",_xlfn.XLOOKUP(Tabla1[[#This Row],[Código_Actividad]],CodigoActividad,Tabla2[Actividades Programables Presupuestables],"",0))</f>
        <v/>
      </c>
      <c r="I846" s="508" t="str">
        <f>IFERROR(VLOOKUP('Formulario PPGR3'!$G846,'Formulario PPGR2'!$H$19:$V$286,15,FALSE),"")</f>
        <v/>
      </c>
      <c r="J846" s="513"/>
      <c r="K846" s="512"/>
      <c r="L846" s="509" t="str">
        <f>IF(Tabla1[[#This Row],[Descripción]]="","",_xlfn.XLOOKUP(Tabla1[[#This Row],[Descripción]],Tabla10[Descripción],Tabla10[Unidad de Medida],"",0))</f>
        <v/>
      </c>
      <c r="M846" s="299"/>
      <c r="N846" s="525" t="str">
        <f>IF(Tabla1[[#This Row],[Descripción]]="","",_xlfn.XLOOKUP(Tabla1[[#This Row],[Descripción]],Tabla10[Descripción],Tabla10[Precio Unitario],0))</f>
        <v/>
      </c>
      <c r="O846" s="525" t="str">
        <f>IF(Tabla1[[#This Row],[Cantidad de Insumos]]="","",Tabla1[[#This Row],[Precio Unitario]]*Tabla1[[#This Row],[Cantidad de Insumos]])</f>
        <v/>
      </c>
      <c r="P846" s="510" t="str">
        <f>IF(Tabla1[[#This Row],[Descripción]]="","",_xlfn.XLOOKUP(Tabla1[[#This Row],[Descripción]],Tabla10[Descripción],Tabla10[CODIGO PRESUPUESTARIO],0))</f>
        <v/>
      </c>
      <c r="Q846" s="511"/>
      <c r="R846" s="511" t="str">
        <f>IF(Tabla1[[#This Row],[Insumos]]="","",_xlfn.XLOOKUP(Tabla1[[#This Row],[Insumos]],Tabla10[Insumo],Tabla10[InsumoAbrev],"",0))</f>
        <v/>
      </c>
    </row>
    <row r="847" spans="2:18" s="265" customFormat="1" x14ac:dyDescent="0.25">
      <c r="B847" s="191" t="str">
        <f>IF('Formulario PPGR3'!$G847="","",CONCATENATE('Formulario PPGR3'!$C847,".",'Formulario PPGR3'!$D847,".",'Formulario PPGR3'!$E847,".",'Formulario PPGR3'!$F847))</f>
        <v/>
      </c>
      <c r="C847" s="191" t="str">
        <f>IF('Formulario PPGR3'!$G847="","",'Formulario PPGR1'!#REF!)</f>
        <v/>
      </c>
      <c r="D847" s="191" t="str">
        <f>IF('Formulario PPGR3'!$G847="","",'Formulario PPGR1'!#REF!)</f>
        <v/>
      </c>
      <c r="E847" s="191" t="str">
        <f>IF('Formulario PPGR3'!$G847="","",'Formulario PPGR1'!#REF!)</f>
        <v/>
      </c>
      <c r="F847" s="191" t="str">
        <f>IF('Formulario PPGR3'!$G847="","",'Formulario PPGR1'!#REF!)</f>
        <v/>
      </c>
      <c r="G847" s="238"/>
      <c r="H847" s="507" t="str" cm="1">
        <f t="array" ref="H847">IF(Tabla1[[#This Row],[Código_Actividad]]="","",_xlfn.XLOOKUP(Tabla1[[#This Row],[Código_Actividad]],CodigoActividad,Tabla2[Actividades Programables Presupuestables],"",0))</f>
        <v/>
      </c>
      <c r="I847" s="508" t="str">
        <f>IFERROR(VLOOKUP('Formulario PPGR3'!$G847,'Formulario PPGR2'!$H$19:$V$286,15,FALSE),"")</f>
        <v/>
      </c>
      <c r="J847" s="513"/>
      <c r="K847" s="512"/>
      <c r="L847" s="509" t="str">
        <f>IF(Tabla1[[#This Row],[Descripción]]="","",_xlfn.XLOOKUP(Tabla1[[#This Row],[Descripción]],Tabla10[Descripción],Tabla10[Unidad de Medida],"",0))</f>
        <v/>
      </c>
      <c r="M847" s="299"/>
      <c r="N847" s="525" t="str">
        <f>IF(Tabla1[[#This Row],[Descripción]]="","",_xlfn.XLOOKUP(Tabla1[[#This Row],[Descripción]],Tabla10[Descripción],Tabla10[Precio Unitario],0))</f>
        <v/>
      </c>
      <c r="O847" s="525" t="str">
        <f>IF(Tabla1[[#This Row],[Cantidad de Insumos]]="","",Tabla1[[#This Row],[Precio Unitario]]*Tabla1[[#This Row],[Cantidad de Insumos]])</f>
        <v/>
      </c>
      <c r="P847" s="510" t="str">
        <f>IF(Tabla1[[#This Row],[Descripción]]="","",_xlfn.XLOOKUP(Tabla1[[#This Row],[Descripción]],Tabla10[Descripción],Tabla10[CODIGO PRESUPUESTARIO],0))</f>
        <v/>
      </c>
      <c r="Q847" s="511"/>
      <c r="R847" s="511" t="str">
        <f>IF(Tabla1[[#This Row],[Insumos]]="","",_xlfn.XLOOKUP(Tabla1[[#This Row],[Insumos]],Tabla10[Insumo],Tabla10[InsumoAbrev],"",0))</f>
        <v/>
      </c>
    </row>
    <row r="848" spans="2:18" s="265" customFormat="1" x14ac:dyDescent="0.25">
      <c r="B848" s="191" t="str">
        <f>IF('Formulario PPGR3'!$G848="","",CONCATENATE('Formulario PPGR3'!$C848,".",'Formulario PPGR3'!$D848,".",'Formulario PPGR3'!$E848,".",'Formulario PPGR3'!$F848))</f>
        <v/>
      </c>
      <c r="C848" s="191" t="str">
        <f>IF('Formulario PPGR3'!$G848="","",'Formulario PPGR1'!#REF!)</f>
        <v/>
      </c>
      <c r="D848" s="191" t="str">
        <f>IF('Formulario PPGR3'!$G848="","",'Formulario PPGR1'!#REF!)</f>
        <v/>
      </c>
      <c r="E848" s="191" t="str">
        <f>IF('Formulario PPGR3'!$G848="","",'Formulario PPGR1'!#REF!)</f>
        <v/>
      </c>
      <c r="F848" s="191" t="str">
        <f>IF('Formulario PPGR3'!$G848="","",'Formulario PPGR1'!#REF!)</f>
        <v/>
      </c>
      <c r="G848" s="238"/>
      <c r="H848" s="507" t="str" cm="1">
        <f t="array" ref="H848">IF(Tabla1[[#This Row],[Código_Actividad]]="","",_xlfn.XLOOKUP(Tabla1[[#This Row],[Código_Actividad]],CodigoActividad,Tabla2[Actividades Programables Presupuestables],"",0))</f>
        <v/>
      </c>
      <c r="I848" s="508" t="str">
        <f>IFERROR(VLOOKUP('Formulario PPGR3'!$G848,'Formulario PPGR2'!$H$19:$V$286,15,FALSE),"")</f>
        <v/>
      </c>
      <c r="J848" s="513"/>
      <c r="K848" s="512"/>
      <c r="L848" s="509" t="str">
        <f>IF(Tabla1[[#This Row],[Descripción]]="","",_xlfn.XLOOKUP(Tabla1[[#This Row],[Descripción]],Tabla10[Descripción],Tabla10[Unidad de Medida],"",0))</f>
        <v/>
      </c>
      <c r="M848" s="299"/>
      <c r="N848" s="525" t="str">
        <f>IF(Tabla1[[#This Row],[Descripción]]="","",_xlfn.XLOOKUP(Tabla1[[#This Row],[Descripción]],Tabla10[Descripción],Tabla10[Precio Unitario],0))</f>
        <v/>
      </c>
      <c r="O848" s="525" t="str">
        <f>IF(Tabla1[[#This Row],[Cantidad de Insumos]]="","",Tabla1[[#This Row],[Precio Unitario]]*Tabla1[[#This Row],[Cantidad de Insumos]])</f>
        <v/>
      </c>
      <c r="P848" s="510" t="str">
        <f>IF(Tabla1[[#This Row],[Descripción]]="","",_xlfn.XLOOKUP(Tabla1[[#This Row],[Descripción]],Tabla10[Descripción],Tabla10[CODIGO PRESUPUESTARIO],0))</f>
        <v/>
      </c>
      <c r="Q848" s="511"/>
      <c r="R848" s="511" t="str">
        <f>IF(Tabla1[[#This Row],[Insumos]]="","",_xlfn.XLOOKUP(Tabla1[[#This Row],[Insumos]],Tabla10[Insumo],Tabla10[InsumoAbrev],"",0))</f>
        <v/>
      </c>
    </row>
    <row r="849" spans="2:18" s="265" customFormat="1" x14ac:dyDescent="0.25">
      <c r="B849" s="191" t="str">
        <f>IF('Formulario PPGR3'!$G849="","",CONCATENATE('Formulario PPGR3'!$C849,".",'Formulario PPGR3'!$D849,".",'Formulario PPGR3'!$E849,".",'Formulario PPGR3'!$F849))</f>
        <v/>
      </c>
      <c r="C849" s="191" t="str">
        <f>IF('Formulario PPGR3'!$G849="","",'Formulario PPGR1'!#REF!)</f>
        <v/>
      </c>
      <c r="D849" s="191" t="str">
        <f>IF('Formulario PPGR3'!$G849="","",'Formulario PPGR1'!#REF!)</f>
        <v/>
      </c>
      <c r="E849" s="191" t="str">
        <f>IF('Formulario PPGR3'!$G849="","",'Formulario PPGR1'!#REF!)</f>
        <v/>
      </c>
      <c r="F849" s="191" t="str">
        <f>IF('Formulario PPGR3'!$G849="","",'Formulario PPGR1'!#REF!)</f>
        <v/>
      </c>
      <c r="G849" s="238"/>
      <c r="H849" s="507" t="str" cm="1">
        <f t="array" ref="H849">IF(Tabla1[[#This Row],[Código_Actividad]]="","",_xlfn.XLOOKUP(Tabla1[[#This Row],[Código_Actividad]],CodigoActividad,Tabla2[Actividades Programables Presupuestables],"",0))</f>
        <v/>
      </c>
      <c r="I849" s="508" t="str">
        <f>IFERROR(VLOOKUP('Formulario PPGR3'!$G849,'Formulario PPGR2'!$H$19:$V$286,15,FALSE),"")</f>
        <v/>
      </c>
      <c r="J849" s="513"/>
      <c r="K849" s="512"/>
      <c r="L849" s="509" t="str">
        <f>IF(Tabla1[[#This Row],[Descripción]]="","",_xlfn.XLOOKUP(Tabla1[[#This Row],[Descripción]],Tabla10[Descripción],Tabla10[Unidad de Medida],"",0))</f>
        <v/>
      </c>
      <c r="M849" s="299"/>
      <c r="N849" s="525" t="str">
        <f>IF(Tabla1[[#This Row],[Descripción]]="","",_xlfn.XLOOKUP(Tabla1[[#This Row],[Descripción]],Tabla10[Descripción],Tabla10[Precio Unitario],0))</f>
        <v/>
      </c>
      <c r="O849" s="525" t="str">
        <f>IF(Tabla1[[#This Row],[Cantidad de Insumos]]="","",Tabla1[[#This Row],[Precio Unitario]]*Tabla1[[#This Row],[Cantidad de Insumos]])</f>
        <v/>
      </c>
      <c r="P849" s="510" t="str">
        <f>IF(Tabla1[[#This Row],[Descripción]]="","",_xlfn.XLOOKUP(Tabla1[[#This Row],[Descripción]],Tabla10[Descripción],Tabla10[CODIGO PRESUPUESTARIO],0))</f>
        <v/>
      </c>
      <c r="Q849" s="511"/>
      <c r="R849" s="511" t="str">
        <f>IF(Tabla1[[#This Row],[Insumos]]="","",_xlfn.XLOOKUP(Tabla1[[#This Row],[Insumos]],Tabla10[Insumo],Tabla10[InsumoAbrev],"",0))</f>
        <v/>
      </c>
    </row>
    <row r="850" spans="2:18" s="265" customFormat="1" x14ac:dyDescent="0.25">
      <c r="B850" s="191" t="str">
        <f>IF('Formulario PPGR3'!$G850="","",CONCATENATE('Formulario PPGR3'!$C850,".",'Formulario PPGR3'!$D850,".",'Formulario PPGR3'!$E850,".",'Formulario PPGR3'!$F850))</f>
        <v/>
      </c>
      <c r="C850" s="191" t="str">
        <f>IF('Formulario PPGR3'!$G850="","",'Formulario PPGR1'!#REF!)</f>
        <v/>
      </c>
      <c r="D850" s="191" t="str">
        <f>IF('Formulario PPGR3'!$G850="","",'Formulario PPGR1'!#REF!)</f>
        <v/>
      </c>
      <c r="E850" s="191" t="str">
        <f>IF('Formulario PPGR3'!$G850="","",'Formulario PPGR1'!#REF!)</f>
        <v/>
      </c>
      <c r="F850" s="191" t="str">
        <f>IF('Formulario PPGR3'!$G850="","",'Formulario PPGR1'!#REF!)</f>
        <v/>
      </c>
      <c r="G850" s="238"/>
      <c r="H850" s="507" t="str" cm="1">
        <f t="array" ref="H850">IF(Tabla1[[#This Row],[Código_Actividad]]="","",_xlfn.XLOOKUP(Tabla1[[#This Row],[Código_Actividad]],CodigoActividad,Tabla2[Actividades Programables Presupuestables],"",0))</f>
        <v/>
      </c>
      <c r="I850" s="508" t="str">
        <f>IFERROR(VLOOKUP('Formulario PPGR3'!$G850,'Formulario PPGR2'!$H$19:$V$286,15,FALSE),"")</f>
        <v/>
      </c>
      <c r="J850" s="513"/>
      <c r="K850" s="512"/>
      <c r="L850" s="509" t="str">
        <f>IF(Tabla1[[#This Row],[Descripción]]="","",_xlfn.XLOOKUP(Tabla1[[#This Row],[Descripción]],Tabla10[Descripción],Tabla10[Unidad de Medida],"",0))</f>
        <v/>
      </c>
      <c r="M850" s="299"/>
      <c r="N850" s="525" t="str">
        <f>IF(Tabla1[[#This Row],[Descripción]]="","",_xlfn.XLOOKUP(Tabla1[[#This Row],[Descripción]],Tabla10[Descripción],Tabla10[Precio Unitario],0))</f>
        <v/>
      </c>
      <c r="O850" s="525" t="str">
        <f>IF(Tabla1[[#This Row],[Cantidad de Insumos]]="","",Tabla1[[#This Row],[Precio Unitario]]*Tabla1[[#This Row],[Cantidad de Insumos]])</f>
        <v/>
      </c>
      <c r="P850" s="510" t="str">
        <f>IF(Tabla1[[#This Row],[Descripción]]="","",_xlfn.XLOOKUP(Tabla1[[#This Row],[Descripción]],Tabla10[Descripción],Tabla10[CODIGO PRESUPUESTARIO],0))</f>
        <v/>
      </c>
      <c r="Q850" s="511"/>
      <c r="R850" s="511" t="str">
        <f>IF(Tabla1[[#This Row],[Insumos]]="","",_xlfn.XLOOKUP(Tabla1[[#This Row],[Insumos]],Tabla10[Insumo],Tabla10[InsumoAbrev],"",0))</f>
        <v/>
      </c>
    </row>
    <row r="851" spans="2:18" s="265" customFormat="1" x14ac:dyDescent="0.25">
      <c r="B851" s="191" t="str">
        <f>IF('Formulario PPGR3'!$G851="","",CONCATENATE('Formulario PPGR3'!$C851,".",'Formulario PPGR3'!$D851,".",'Formulario PPGR3'!$E851,".",'Formulario PPGR3'!$F851))</f>
        <v/>
      </c>
      <c r="C851" s="191" t="str">
        <f>IF('Formulario PPGR3'!$G851="","",'Formulario PPGR1'!#REF!)</f>
        <v/>
      </c>
      <c r="D851" s="191" t="str">
        <f>IF('Formulario PPGR3'!$G851="","",'Formulario PPGR1'!#REF!)</f>
        <v/>
      </c>
      <c r="E851" s="191" t="str">
        <f>IF('Formulario PPGR3'!$G851="","",'Formulario PPGR1'!#REF!)</f>
        <v/>
      </c>
      <c r="F851" s="191" t="str">
        <f>IF('Formulario PPGR3'!$G851="","",'Formulario PPGR1'!#REF!)</f>
        <v/>
      </c>
      <c r="G851" s="238"/>
      <c r="H851" s="507" t="str" cm="1">
        <f t="array" ref="H851">IF(Tabla1[[#This Row],[Código_Actividad]]="","",_xlfn.XLOOKUP(Tabla1[[#This Row],[Código_Actividad]],CodigoActividad,Tabla2[Actividades Programables Presupuestables],"",0))</f>
        <v/>
      </c>
      <c r="I851" s="508" t="str">
        <f>IFERROR(VLOOKUP('Formulario PPGR3'!$G851,'Formulario PPGR2'!$H$19:$V$286,15,FALSE),"")</f>
        <v/>
      </c>
      <c r="J851" s="513"/>
      <c r="K851" s="512"/>
      <c r="L851" s="509" t="str">
        <f>IF(Tabla1[[#This Row],[Descripción]]="","",_xlfn.XLOOKUP(Tabla1[[#This Row],[Descripción]],Tabla10[Descripción],Tabla10[Unidad de Medida],"",0))</f>
        <v/>
      </c>
      <c r="M851" s="299"/>
      <c r="N851" s="525" t="str">
        <f>IF(Tabla1[[#This Row],[Descripción]]="","",_xlfn.XLOOKUP(Tabla1[[#This Row],[Descripción]],Tabla10[Descripción],Tabla10[Precio Unitario],0))</f>
        <v/>
      </c>
      <c r="O851" s="525" t="str">
        <f>IF(Tabla1[[#This Row],[Cantidad de Insumos]]="","",Tabla1[[#This Row],[Precio Unitario]]*Tabla1[[#This Row],[Cantidad de Insumos]])</f>
        <v/>
      </c>
      <c r="P851" s="510" t="str">
        <f>IF(Tabla1[[#This Row],[Descripción]]="","",_xlfn.XLOOKUP(Tabla1[[#This Row],[Descripción]],Tabla10[Descripción],Tabla10[CODIGO PRESUPUESTARIO],0))</f>
        <v/>
      </c>
      <c r="Q851" s="511"/>
      <c r="R851" s="511" t="str">
        <f>IF(Tabla1[[#This Row],[Insumos]]="","",_xlfn.XLOOKUP(Tabla1[[#This Row],[Insumos]],Tabla10[Insumo],Tabla10[InsumoAbrev],"",0))</f>
        <v/>
      </c>
    </row>
    <row r="852" spans="2:18" s="265" customFormat="1" x14ac:dyDescent="0.25">
      <c r="B852" s="191" t="str">
        <f>IF('Formulario PPGR3'!$G852="","",CONCATENATE('Formulario PPGR3'!$C852,".",'Formulario PPGR3'!$D852,".",'Formulario PPGR3'!$E852,".",'Formulario PPGR3'!$F852))</f>
        <v/>
      </c>
      <c r="C852" s="191" t="str">
        <f>IF('Formulario PPGR3'!$G852="","",'Formulario PPGR1'!#REF!)</f>
        <v/>
      </c>
      <c r="D852" s="191" t="str">
        <f>IF('Formulario PPGR3'!$G852="","",'Formulario PPGR1'!#REF!)</f>
        <v/>
      </c>
      <c r="E852" s="191" t="str">
        <f>IF('Formulario PPGR3'!$G852="","",'Formulario PPGR1'!#REF!)</f>
        <v/>
      </c>
      <c r="F852" s="191" t="str">
        <f>IF('Formulario PPGR3'!$G852="","",'Formulario PPGR1'!#REF!)</f>
        <v/>
      </c>
      <c r="G852" s="238"/>
      <c r="H852" s="507" t="str" cm="1">
        <f t="array" ref="H852">IF(Tabla1[[#This Row],[Código_Actividad]]="","",_xlfn.XLOOKUP(Tabla1[[#This Row],[Código_Actividad]],CodigoActividad,Tabla2[Actividades Programables Presupuestables],"",0))</f>
        <v/>
      </c>
      <c r="I852" s="508" t="str">
        <f>IFERROR(VLOOKUP('Formulario PPGR3'!$G852,'Formulario PPGR2'!$H$19:$V$286,15,FALSE),"")</f>
        <v/>
      </c>
      <c r="J852" s="513"/>
      <c r="K852" s="512"/>
      <c r="L852" s="509" t="str">
        <f>IF(Tabla1[[#This Row],[Descripción]]="","",_xlfn.XLOOKUP(Tabla1[[#This Row],[Descripción]],Tabla10[Descripción],Tabla10[Unidad de Medida],"",0))</f>
        <v/>
      </c>
      <c r="M852" s="299"/>
      <c r="N852" s="525" t="str">
        <f>IF(Tabla1[[#This Row],[Descripción]]="","",_xlfn.XLOOKUP(Tabla1[[#This Row],[Descripción]],Tabla10[Descripción],Tabla10[Precio Unitario],0))</f>
        <v/>
      </c>
      <c r="O852" s="525" t="str">
        <f>IF(Tabla1[[#This Row],[Cantidad de Insumos]]="","",Tabla1[[#This Row],[Precio Unitario]]*Tabla1[[#This Row],[Cantidad de Insumos]])</f>
        <v/>
      </c>
      <c r="P852" s="510" t="str">
        <f>IF(Tabla1[[#This Row],[Descripción]]="","",_xlfn.XLOOKUP(Tabla1[[#This Row],[Descripción]],Tabla10[Descripción],Tabla10[CODIGO PRESUPUESTARIO],0))</f>
        <v/>
      </c>
      <c r="Q852" s="511"/>
      <c r="R852" s="511" t="str">
        <f>IF(Tabla1[[#This Row],[Insumos]]="","",_xlfn.XLOOKUP(Tabla1[[#This Row],[Insumos]],Tabla10[Insumo],Tabla10[InsumoAbrev],"",0))</f>
        <v/>
      </c>
    </row>
    <row r="853" spans="2:18" s="265" customFormat="1" x14ac:dyDescent="0.25">
      <c r="B853" s="191" t="str">
        <f>IF('Formulario PPGR3'!$G853="","",CONCATENATE('Formulario PPGR3'!$C853,".",'Formulario PPGR3'!$D853,".",'Formulario PPGR3'!$E853,".",'Formulario PPGR3'!$F853))</f>
        <v/>
      </c>
      <c r="C853" s="191" t="str">
        <f>IF('Formulario PPGR3'!$G853="","",'Formulario PPGR1'!#REF!)</f>
        <v/>
      </c>
      <c r="D853" s="191" t="str">
        <f>IF('Formulario PPGR3'!$G853="","",'Formulario PPGR1'!#REF!)</f>
        <v/>
      </c>
      <c r="E853" s="191" t="str">
        <f>IF('Formulario PPGR3'!$G853="","",'Formulario PPGR1'!#REF!)</f>
        <v/>
      </c>
      <c r="F853" s="191" t="str">
        <f>IF('Formulario PPGR3'!$G853="","",'Formulario PPGR1'!#REF!)</f>
        <v/>
      </c>
      <c r="G853" s="238"/>
      <c r="H853" s="507" t="str" cm="1">
        <f t="array" ref="H853">IF(Tabla1[[#This Row],[Código_Actividad]]="","",_xlfn.XLOOKUP(Tabla1[[#This Row],[Código_Actividad]],CodigoActividad,Tabla2[Actividades Programables Presupuestables],"",0))</f>
        <v/>
      </c>
      <c r="I853" s="508" t="str">
        <f>IFERROR(VLOOKUP('Formulario PPGR3'!$G853,'Formulario PPGR2'!$H$19:$V$286,15,FALSE),"")</f>
        <v/>
      </c>
      <c r="J853" s="513"/>
      <c r="K853" s="512"/>
      <c r="L853" s="509" t="str">
        <f>IF(Tabla1[[#This Row],[Descripción]]="","",_xlfn.XLOOKUP(Tabla1[[#This Row],[Descripción]],Tabla10[Descripción],Tabla10[Unidad de Medida],"",0))</f>
        <v/>
      </c>
      <c r="M853" s="299"/>
      <c r="N853" s="525" t="str">
        <f>IF(Tabla1[[#This Row],[Descripción]]="","",_xlfn.XLOOKUP(Tabla1[[#This Row],[Descripción]],Tabla10[Descripción],Tabla10[Precio Unitario],0))</f>
        <v/>
      </c>
      <c r="O853" s="525" t="str">
        <f>IF(Tabla1[[#This Row],[Cantidad de Insumos]]="","",Tabla1[[#This Row],[Precio Unitario]]*Tabla1[[#This Row],[Cantidad de Insumos]])</f>
        <v/>
      </c>
      <c r="P853" s="510" t="str">
        <f>IF(Tabla1[[#This Row],[Descripción]]="","",_xlfn.XLOOKUP(Tabla1[[#This Row],[Descripción]],Tabla10[Descripción],Tabla10[CODIGO PRESUPUESTARIO],0))</f>
        <v/>
      </c>
      <c r="Q853" s="511"/>
      <c r="R853" s="511" t="str">
        <f>IF(Tabla1[[#This Row],[Insumos]]="","",_xlfn.XLOOKUP(Tabla1[[#This Row],[Insumos]],Tabla10[Insumo],Tabla10[InsumoAbrev],"",0))</f>
        <v/>
      </c>
    </row>
    <row r="854" spans="2:18" s="265" customFormat="1" x14ac:dyDescent="0.25">
      <c r="B854" s="191" t="str">
        <f>IF('Formulario PPGR3'!$G854="","",CONCATENATE('Formulario PPGR3'!$C854,".",'Formulario PPGR3'!$D854,".",'Formulario PPGR3'!$E854,".",'Formulario PPGR3'!$F854))</f>
        <v/>
      </c>
      <c r="C854" s="191" t="str">
        <f>IF('Formulario PPGR3'!$G854="","",'Formulario PPGR1'!#REF!)</f>
        <v/>
      </c>
      <c r="D854" s="191" t="str">
        <f>IF('Formulario PPGR3'!$G854="","",'Formulario PPGR1'!#REF!)</f>
        <v/>
      </c>
      <c r="E854" s="191" t="str">
        <f>IF('Formulario PPGR3'!$G854="","",'Formulario PPGR1'!#REF!)</f>
        <v/>
      </c>
      <c r="F854" s="191" t="str">
        <f>IF('Formulario PPGR3'!$G854="","",'Formulario PPGR1'!#REF!)</f>
        <v/>
      </c>
      <c r="G854" s="238"/>
      <c r="H854" s="507" t="str" cm="1">
        <f t="array" ref="H854">IF(Tabla1[[#This Row],[Código_Actividad]]="","",_xlfn.XLOOKUP(Tabla1[[#This Row],[Código_Actividad]],CodigoActividad,Tabla2[Actividades Programables Presupuestables],"",0))</f>
        <v/>
      </c>
      <c r="I854" s="508" t="str">
        <f>IFERROR(VLOOKUP('Formulario PPGR3'!$G854,'Formulario PPGR2'!$H$19:$V$286,15,FALSE),"")</f>
        <v/>
      </c>
      <c r="J854" s="513"/>
      <c r="K854" s="512"/>
      <c r="L854" s="509" t="str">
        <f>IF(Tabla1[[#This Row],[Descripción]]="","",_xlfn.XLOOKUP(Tabla1[[#This Row],[Descripción]],Tabla10[Descripción],Tabla10[Unidad de Medida],"",0))</f>
        <v/>
      </c>
      <c r="M854" s="299"/>
      <c r="N854" s="525" t="str">
        <f>IF(Tabla1[[#This Row],[Descripción]]="","",_xlfn.XLOOKUP(Tabla1[[#This Row],[Descripción]],Tabla10[Descripción],Tabla10[Precio Unitario],0))</f>
        <v/>
      </c>
      <c r="O854" s="525" t="str">
        <f>IF(Tabla1[[#This Row],[Cantidad de Insumos]]="","",Tabla1[[#This Row],[Precio Unitario]]*Tabla1[[#This Row],[Cantidad de Insumos]])</f>
        <v/>
      </c>
      <c r="P854" s="510" t="str">
        <f>IF(Tabla1[[#This Row],[Descripción]]="","",_xlfn.XLOOKUP(Tabla1[[#This Row],[Descripción]],Tabla10[Descripción],Tabla10[CODIGO PRESUPUESTARIO],0))</f>
        <v/>
      </c>
      <c r="Q854" s="511"/>
      <c r="R854" s="511" t="str">
        <f>IF(Tabla1[[#This Row],[Insumos]]="","",_xlfn.XLOOKUP(Tabla1[[#This Row],[Insumos]],Tabla10[Insumo],Tabla10[InsumoAbrev],"",0))</f>
        <v/>
      </c>
    </row>
    <row r="855" spans="2:18" s="265" customFormat="1" x14ac:dyDescent="0.25">
      <c r="B855" s="191" t="str">
        <f>IF('Formulario PPGR3'!$G855="","",CONCATENATE('Formulario PPGR3'!$C855,".",'Formulario PPGR3'!$D855,".",'Formulario PPGR3'!$E855,".",'Formulario PPGR3'!$F855))</f>
        <v/>
      </c>
      <c r="C855" s="191" t="str">
        <f>IF('Formulario PPGR3'!$G855="","",'Formulario PPGR1'!#REF!)</f>
        <v/>
      </c>
      <c r="D855" s="191" t="str">
        <f>IF('Formulario PPGR3'!$G855="","",'Formulario PPGR1'!#REF!)</f>
        <v/>
      </c>
      <c r="E855" s="191" t="str">
        <f>IF('Formulario PPGR3'!$G855="","",'Formulario PPGR1'!#REF!)</f>
        <v/>
      </c>
      <c r="F855" s="191" t="str">
        <f>IF('Formulario PPGR3'!$G855="","",'Formulario PPGR1'!#REF!)</f>
        <v/>
      </c>
      <c r="G855" s="238"/>
      <c r="H855" s="507" t="str" cm="1">
        <f t="array" ref="H855">IF(Tabla1[[#This Row],[Código_Actividad]]="","",_xlfn.XLOOKUP(Tabla1[[#This Row],[Código_Actividad]],CodigoActividad,Tabla2[Actividades Programables Presupuestables],"",0))</f>
        <v/>
      </c>
      <c r="I855" s="508" t="str">
        <f>IFERROR(VLOOKUP('Formulario PPGR3'!$G855,'Formulario PPGR2'!$H$19:$V$286,15,FALSE),"")</f>
        <v/>
      </c>
      <c r="J855" s="513"/>
      <c r="K855" s="512"/>
      <c r="L855" s="509" t="str">
        <f>IF(Tabla1[[#This Row],[Descripción]]="","",_xlfn.XLOOKUP(Tabla1[[#This Row],[Descripción]],Tabla10[Descripción],Tabla10[Unidad de Medida],"",0))</f>
        <v/>
      </c>
      <c r="M855" s="299"/>
      <c r="N855" s="525" t="str">
        <f>IF(Tabla1[[#This Row],[Descripción]]="","",_xlfn.XLOOKUP(Tabla1[[#This Row],[Descripción]],Tabla10[Descripción],Tabla10[Precio Unitario],0))</f>
        <v/>
      </c>
      <c r="O855" s="525" t="str">
        <f>IF(Tabla1[[#This Row],[Cantidad de Insumos]]="","",Tabla1[[#This Row],[Precio Unitario]]*Tabla1[[#This Row],[Cantidad de Insumos]])</f>
        <v/>
      </c>
      <c r="P855" s="510" t="str">
        <f>IF(Tabla1[[#This Row],[Descripción]]="","",_xlfn.XLOOKUP(Tabla1[[#This Row],[Descripción]],Tabla10[Descripción],Tabla10[CODIGO PRESUPUESTARIO],0))</f>
        <v/>
      </c>
      <c r="Q855" s="511"/>
      <c r="R855" s="511" t="str">
        <f>IF(Tabla1[[#This Row],[Insumos]]="","",_xlfn.XLOOKUP(Tabla1[[#This Row],[Insumos]],Tabla10[Insumo],Tabla10[InsumoAbrev],"",0))</f>
        <v/>
      </c>
    </row>
    <row r="856" spans="2:18" s="265" customFormat="1" x14ac:dyDescent="0.25">
      <c r="B856" s="191" t="str">
        <f>IF('Formulario PPGR3'!$G856="","",CONCATENATE('Formulario PPGR3'!$C856,".",'Formulario PPGR3'!$D856,".",'Formulario PPGR3'!$E856,".",'Formulario PPGR3'!$F856))</f>
        <v/>
      </c>
      <c r="C856" s="191" t="str">
        <f>IF('Formulario PPGR3'!$G856="","",'Formulario PPGR1'!#REF!)</f>
        <v/>
      </c>
      <c r="D856" s="191" t="str">
        <f>IF('Formulario PPGR3'!$G856="","",'Formulario PPGR1'!#REF!)</f>
        <v/>
      </c>
      <c r="E856" s="191" t="str">
        <f>IF('Formulario PPGR3'!$G856="","",'Formulario PPGR1'!#REF!)</f>
        <v/>
      </c>
      <c r="F856" s="191" t="str">
        <f>IF('Formulario PPGR3'!$G856="","",'Formulario PPGR1'!#REF!)</f>
        <v/>
      </c>
      <c r="G856" s="238"/>
      <c r="H856" s="507" t="str" cm="1">
        <f t="array" ref="H856">IF(Tabla1[[#This Row],[Código_Actividad]]="","",_xlfn.XLOOKUP(Tabla1[[#This Row],[Código_Actividad]],CodigoActividad,Tabla2[Actividades Programables Presupuestables],"",0))</f>
        <v/>
      </c>
      <c r="I856" s="508" t="str">
        <f>IFERROR(VLOOKUP('Formulario PPGR3'!$G856,'Formulario PPGR2'!$H$19:$V$286,15,FALSE),"")</f>
        <v/>
      </c>
      <c r="J856" s="513"/>
      <c r="K856" s="512"/>
      <c r="L856" s="509" t="str">
        <f>IF(Tabla1[[#This Row],[Descripción]]="","",_xlfn.XLOOKUP(Tabla1[[#This Row],[Descripción]],Tabla10[Descripción],Tabla10[Unidad de Medida],"",0))</f>
        <v/>
      </c>
      <c r="M856" s="299"/>
      <c r="N856" s="525" t="str">
        <f>IF(Tabla1[[#This Row],[Descripción]]="","",_xlfn.XLOOKUP(Tabla1[[#This Row],[Descripción]],Tabla10[Descripción],Tabla10[Precio Unitario],0))</f>
        <v/>
      </c>
      <c r="O856" s="525" t="str">
        <f>IF(Tabla1[[#This Row],[Cantidad de Insumos]]="","",Tabla1[[#This Row],[Precio Unitario]]*Tabla1[[#This Row],[Cantidad de Insumos]])</f>
        <v/>
      </c>
      <c r="P856" s="510" t="str">
        <f>IF(Tabla1[[#This Row],[Descripción]]="","",_xlfn.XLOOKUP(Tabla1[[#This Row],[Descripción]],Tabla10[Descripción],Tabla10[CODIGO PRESUPUESTARIO],0))</f>
        <v/>
      </c>
      <c r="Q856" s="511"/>
      <c r="R856" s="511" t="str">
        <f>IF(Tabla1[[#This Row],[Insumos]]="","",_xlfn.XLOOKUP(Tabla1[[#This Row],[Insumos]],Tabla10[Insumo],Tabla10[InsumoAbrev],"",0))</f>
        <v/>
      </c>
    </row>
    <row r="857" spans="2:18" s="265" customFormat="1" x14ac:dyDescent="0.25">
      <c r="B857" s="191" t="str">
        <f>IF('Formulario PPGR3'!$G857="","",CONCATENATE('Formulario PPGR3'!$C857,".",'Formulario PPGR3'!$D857,".",'Formulario PPGR3'!$E857,".",'Formulario PPGR3'!$F857))</f>
        <v/>
      </c>
      <c r="C857" s="191" t="str">
        <f>IF('Formulario PPGR3'!$G857="","",'Formulario PPGR1'!#REF!)</f>
        <v/>
      </c>
      <c r="D857" s="191" t="str">
        <f>IF('Formulario PPGR3'!$G857="","",'Formulario PPGR1'!#REF!)</f>
        <v/>
      </c>
      <c r="E857" s="191" t="str">
        <f>IF('Formulario PPGR3'!$G857="","",'Formulario PPGR1'!#REF!)</f>
        <v/>
      </c>
      <c r="F857" s="191" t="str">
        <f>IF('Formulario PPGR3'!$G857="","",'Formulario PPGR1'!#REF!)</f>
        <v/>
      </c>
      <c r="G857" s="238"/>
      <c r="H857" s="507" t="str" cm="1">
        <f t="array" ref="H857">IF(Tabla1[[#This Row],[Código_Actividad]]="","",_xlfn.XLOOKUP(Tabla1[[#This Row],[Código_Actividad]],CodigoActividad,Tabla2[Actividades Programables Presupuestables],"",0))</f>
        <v/>
      </c>
      <c r="I857" s="508" t="str">
        <f>IFERROR(VLOOKUP('Formulario PPGR3'!$G857,'Formulario PPGR2'!$H$19:$V$286,15,FALSE),"")</f>
        <v/>
      </c>
      <c r="J857" s="513"/>
      <c r="K857" s="512"/>
      <c r="L857" s="509" t="str">
        <f>IF(Tabla1[[#This Row],[Descripción]]="","",_xlfn.XLOOKUP(Tabla1[[#This Row],[Descripción]],Tabla10[Descripción],Tabla10[Unidad de Medida],"",0))</f>
        <v/>
      </c>
      <c r="M857" s="299"/>
      <c r="N857" s="525" t="str">
        <f>IF(Tabla1[[#This Row],[Descripción]]="","",_xlfn.XLOOKUP(Tabla1[[#This Row],[Descripción]],Tabla10[Descripción],Tabla10[Precio Unitario],0))</f>
        <v/>
      </c>
      <c r="O857" s="525" t="str">
        <f>IF(Tabla1[[#This Row],[Cantidad de Insumos]]="","",Tabla1[[#This Row],[Precio Unitario]]*Tabla1[[#This Row],[Cantidad de Insumos]])</f>
        <v/>
      </c>
      <c r="P857" s="510" t="str">
        <f>IF(Tabla1[[#This Row],[Descripción]]="","",_xlfn.XLOOKUP(Tabla1[[#This Row],[Descripción]],Tabla10[Descripción],Tabla10[CODIGO PRESUPUESTARIO],0))</f>
        <v/>
      </c>
      <c r="Q857" s="511"/>
      <c r="R857" s="511" t="str">
        <f>IF(Tabla1[[#This Row],[Insumos]]="","",_xlfn.XLOOKUP(Tabla1[[#This Row],[Insumos]],Tabla10[Insumo],Tabla10[InsumoAbrev],"",0))</f>
        <v/>
      </c>
    </row>
    <row r="858" spans="2:18" s="265" customFormat="1" x14ac:dyDescent="0.25">
      <c r="B858" s="191" t="str">
        <f>IF('Formulario PPGR3'!$G858="","",CONCATENATE('Formulario PPGR3'!$C858,".",'Formulario PPGR3'!$D858,".",'Formulario PPGR3'!$E858,".",'Formulario PPGR3'!$F858))</f>
        <v/>
      </c>
      <c r="C858" s="191" t="str">
        <f>IF('Formulario PPGR3'!$G858="","",'Formulario PPGR1'!#REF!)</f>
        <v/>
      </c>
      <c r="D858" s="191" t="str">
        <f>IF('Formulario PPGR3'!$G858="","",'Formulario PPGR1'!#REF!)</f>
        <v/>
      </c>
      <c r="E858" s="191" t="str">
        <f>IF('Formulario PPGR3'!$G858="","",'Formulario PPGR1'!#REF!)</f>
        <v/>
      </c>
      <c r="F858" s="191" t="str">
        <f>IF('Formulario PPGR3'!$G858="","",'Formulario PPGR1'!#REF!)</f>
        <v/>
      </c>
      <c r="G858" s="238"/>
      <c r="H858" s="507" t="str" cm="1">
        <f t="array" ref="H858">IF(Tabla1[[#This Row],[Código_Actividad]]="","",_xlfn.XLOOKUP(Tabla1[[#This Row],[Código_Actividad]],CodigoActividad,Tabla2[Actividades Programables Presupuestables],"",0))</f>
        <v/>
      </c>
      <c r="I858" s="508" t="str">
        <f>IFERROR(VLOOKUP('Formulario PPGR3'!$G858,'Formulario PPGR2'!$H$19:$V$286,15,FALSE),"")</f>
        <v/>
      </c>
      <c r="J858" s="513"/>
      <c r="K858" s="512"/>
      <c r="L858" s="509" t="str">
        <f>IF(Tabla1[[#This Row],[Descripción]]="","",_xlfn.XLOOKUP(Tabla1[[#This Row],[Descripción]],Tabla10[Descripción],Tabla10[Unidad de Medida],"",0))</f>
        <v/>
      </c>
      <c r="M858" s="299"/>
      <c r="N858" s="525" t="str">
        <f>IF(Tabla1[[#This Row],[Descripción]]="","",_xlfn.XLOOKUP(Tabla1[[#This Row],[Descripción]],Tabla10[Descripción],Tabla10[Precio Unitario],0))</f>
        <v/>
      </c>
      <c r="O858" s="525" t="str">
        <f>IF(Tabla1[[#This Row],[Cantidad de Insumos]]="","",Tabla1[[#This Row],[Precio Unitario]]*Tabla1[[#This Row],[Cantidad de Insumos]])</f>
        <v/>
      </c>
      <c r="P858" s="510" t="str">
        <f>IF(Tabla1[[#This Row],[Descripción]]="","",_xlfn.XLOOKUP(Tabla1[[#This Row],[Descripción]],Tabla10[Descripción],Tabla10[CODIGO PRESUPUESTARIO],0))</f>
        <v/>
      </c>
      <c r="Q858" s="511"/>
      <c r="R858" s="511" t="str">
        <f>IF(Tabla1[[#This Row],[Insumos]]="","",_xlfn.XLOOKUP(Tabla1[[#This Row],[Insumos]],Tabla10[Insumo],Tabla10[InsumoAbrev],"",0))</f>
        <v/>
      </c>
    </row>
    <row r="859" spans="2:18" s="265" customFormat="1" x14ac:dyDescent="0.25">
      <c r="B859" s="191" t="str">
        <f>IF('Formulario PPGR3'!$G859="","",CONCATENATE('Formulario PPGR3'!$C859,".",'Formulario PPGR3'!$D859,".",'Formulario PPGR3'!$E859,".",'Formulario PPGR3'!$F859))</f>
        <v/>
      </c>
      <c r="C859" s="191" t="str">
        <f>IF('Formulario PPGR3'!$G859="","",'Formulario PPGR1'!#REF!)</f>
        <v/>
      </c>
      <c r="D859" s="191" t="str">
        <f>IF('Formulario PPGR3'!$G859="","",'Formulario PPGR1'!#REF!)</f>
        <v/>
      </c>
      <c r="E859" s="191" t="str">
        <f>IF('Formulario PPGR3'!$G859="","",'Formulario PPGR1'!#REF!)</f>
        <v/>
      </c>
      <c r="F859" s="191" t="str">
        <f>IF('Formulario PPGR3'!$G859="","",'Formulario PPGR1'!#REF!)</f>
        <v/>
      </c>
      <c r="G859" s="238"/>
      <c r="H859" s="507" t="str" cm="1">
        <f t="array" ref="H859">IF(Tabla1[[#This Row],[Código_Actividad]]="","",_xlfn.XLOOKUP(Tabla1[[#This Row],[Código_Actividad]],CodigoActividad,Tabla2[Actividades Programables Presupuestables],"",0))</f>
        <v/>
      </c>
      <c r="I859" s="508" t="str">
        <f>IFERROR(VLOOKUP('Formulario PPGR3'!$G859,'Formulario PPGR2'!$H$19:$V$286,15,FALSE),"")</f>
        <v/>
      </c>
      <c r="J859" s="513"/>
      <c r="K859" s="512"/>
      <c r="L859" s="509" t="str">
        <f>IF(Tabla1[[#This Row],[Descripción]]="","",_xlfn.XLOOKUP(Tabla1[[#This Row],[Descripción]],Tabla10[Descripción],Tabla10[Unidad de Medida],"",0))</f>
        <v/>
      </c>
      <c r="M859" s="299"/>
      <c r="N859" s="525" t="str">
        <f>IF(Tabla1[[#This Row],[Descripción]]="","",_xlfn.XLOOKUP(Tabla1[[#This Row],[Descripción]],Tabla10[Descripción],Tabla10[Precio Unitario],0))</f>
        <v/>
      </c>
      <c r="O859" s="525" t="str">
        <f>IF(Tabla1[[#This Row],[Cantidad de Insumos]]="","",Tabla1[[#This Row],[Precio Unitario]]*Tabla1[[#This Row],[Cantidad de Insumos]])</f>
        <v/>
      </c>
      <c r="P859" s="510" t="str">
        <f>IF(Tabla1[[#This Row],[Descripción]]="","",_xlfn.XLOOKUP(Tabla1[[#This Row],[Descripción]],Tabla10[Descripción],Tabla10[CODIGO PRESUPUESTARIO],0))</f>
        <v/>
      </c>
      <c r="Q859" s="511"/>
      <c r="R859" s="511" t="str">
        <f>IF(Tabla1[[#This Row],[Insumos]]="","",_xlfn.XLOOKUP(Tabla1[[#This Row],[Insumos]],Tabla10[Insumo],Tabla10[InsumoAbrev],"",0))</f>
        <v/>
      </c>
    </row>
    <row r="860" spans="2:18" s="265" customFormat="1" x14ac:dyDescent="0.25">
      <c r="B860" s="191" t="str">
        <f>IF('Formulario PPGR3'!$G860="","",CONCATENATE('Formulario PPGR3'!$C860,".",'Formulario PPGR3'!$D860,".",'Formulario PPGR3'!$E860,".",'Formulario PPGR3'!$F860))</f>
        <v/>
      </c>
      <c r="C860" s="191" t="str">
        <f>IF('Formulario PPGR3'!$G860="","",'Formulario PPGR1'!#REF!)</f>
        <v/>
      </c>
      <c r="D860" s="191" t="str">
        <f>IF('Formulario PPGR3'!$G860="","",'Formulario PPGR1'!#REF!)</f>
        <v/>
      </c>
      <c r="E860" s="191" t="str">
        <f>IF('Formulario PPGR3'!$G860="","",'Formulario PPGR1'!#REF!)</f>
        <v/>
      </c>
      <c r="F860" s="191" t="str">
        <f>IF('Formulario PPGR3'!$G860="","",'Formulario PPGR1'!#REF!)</f>
        <v/>
      </c>
      <c r="G860" s="238"/>
      <c r="H860" s="507" t="str" cm="1">
        <f t="array" ref="H860">IF(Tabla1[[#This Row],[Código_Actividad]]="","",_xlfn.XLOOKUP(Tabla1[[#This Row],[Código_Actividad]],CodigoActividad,Tabla2[Actividades Programables Presupuestables],"",0))</f>
        <v/>
      </c>
      <c r="I860" s="508" t="str">
        <f>IFERROR(VLOOKUP('Formulario PPGR3'!$G860,'Formulario PPGR2'!$H$19:$V$286,15,FALSE),"")</f>
        <v/>
      </c>
      <c r="J860" s="513"/>
      <c r="K860" s="512"/>
      <c r="L860" s="509" t="str">
        <f>IF(Tabla1[[#This Row],[Descripción]]="","",_xlfn.XLOOKUP(Tabla1[[#This Row],[Descripción]],Tabla10[Descripción],Tabla10[Unidad de Medida],"",0))</f>
        <v/>
      </c>
      <c r="M860" s="299"/>
      <c r="N860" s="525" t="str">
        <f>IF(Tabla1[[#This Row],[Descripción]]="","",_xlfn.XLOOKUP(Tabla1[[#This Row],[Descripción]],Tabla10[Descripción],Tabla10[Precio Unitario],0))</f>
        <v/>
      </c>
      <c r="O860" s="525" t="str">
        <f>IF(Tabla1[[#This Row],[Cantidad de Insumos]]="","",Tabla1[[#This Row],[Precio Unitario]]*Tabla1[[#This Row],[Cantidad de Insumos]])</f>
        <v/>
      </c>
      <c r="P860" s="510" t="str">
        <f>IF(Tabla1[[#This Row],[Descripción]]="","",_xlfn.XLOOKUP(Tabla1[[#This Row],[Descripción]],Tabla10[Descripción],Tabla10[CODIGO PRESUPUESTARIO],0))</f>
        <v/>
      </c>
      <c r="Q860" s="511"/>
      <c r="R860" s="511" t="str">
        <f>IF(Tabla1[[#This Row],[Insumos]]="","",_xlfn.XLOOKUP(Tabla1[[#This Row],[Insumos]],Tabla10[Insumo],Tabla10[InsumoAbrev],"",0))</f>
        <v/>
      </c>
    </row>
    <row r="861" spans="2:18" s="265" customFormat="1" x14ac:dyDescent="0.25">
      <c r="B861" s="191" t="str">
        <f>IF('Formulario PPGR3'!$G861="","",CONCATENATE('Formulario PPGR3'!$C861,".",'Formulario PPGR3'!$D861,".",'Formulario PPGR3'!$E861,".",'Formulario PPGR3'!$F861))</f>
        <v/>
      </c>
      <c r="C861" s="191" t="str">
        <f>IF('Formulario PPGR3'!$G861="","",'Formulario PPGR1'!#REF!)</f>
        <v/>
      </c>
      <c r="D861" s="191" t="str">
        <f>IF('Formulario PPGR3'!$G861="","",'Formulario PPGR1'!#REF!)</f>
        <v/>
      </c>
      <c r="E861" s="191" t="str">
        <f>IF('Formulario PPGR3'!$G861="","",'Formulario PPGR1'!#REF!)</f>
        <v/>
      </c>
      <c r="F861" s="191" t="str">
        <f>IF('Formulario PPGR3'!$G861="","",'Formulario PPGR1'!#REF!)</f>
        <v/>
      </c>
      <c r="G861" s="238"/>
      <c r="H861" s="507" t="str" cm="1">
        <f t="array" ref="H861">IF(Tabla1[[#This Row],[Código_Actividad]]="","",_xlfn.XLOOKUP(Tabla1[[#This Row],[Código_Actividad]],CodigoActividad,Tabla2[Actividades Programables Presupuestables],"",0))</f>
        <v/>
      </c>
      <c r="I861" s="508" t="str">
        <f>IFERROR(VLOOKUP('Formulario PPGR3'!$G861,'Formulario PPGR2'!$H$19:$V$286,15,FALSE),"")</f>
        <v/>
      </c>
      <c r="J861" s="513"/>
      <c r="K861" s="512"/>
      <c r="L861" s="509" t="str">
        <f>IF(Tabla1[[#This Row],[Descripción]]="","",_xlfn.XLOOKUP(Tabla1[[#This Row],[Descripción]],Tabla10[Descripción],Tabla10[Unidad de Medida],"",0))</f>
        <v/>
      </c>
      <c r="M861" s="299"/>
      <c r="N861" s="525" t="str">
        <f>IF(Tabla1[[#This Row],[Descripción]]="","",_xlfn.XLOOKUP(Tabla1[[#This Row],[Descripción]],Tabla10[Descripción],Tabla10[Precio Unitario],0))</f>
        <v/>
      </c>
      <c r="O861" s="525" t="str">
        <f>IF(Tabla1[[#This Row],[Cantidad de Insumos]]="","",Tabla1[[#This Row],[Precio Unitario]]*Tabla1[[#This Row],[Cantidad de Insumos]])</f>
        <v/>
      </c>
      <c r="P861" s="510" t="str">
        <f>IF(Tabla1[[#This Row],[Descripción]]="","",_xlfn.XLOOKUP(Tabla1[[#This Row],[Descripción]],Tabla10[Descripción],Tabla10[CODIGO PRESUPUESTARIO],0))</f>
        <v/>
      </c>
      <c r="Q861" s="511"/>
      <c r="R861" s="511" t="str">
        <f>IF(Tabla1[[#This Row],[Insumos]]="","",_xlfn.XLOOKUP(Tabla1[[#This Row],[Insumos]],Tabla10[Insumo],Tabla10[InsumoAbrev],"",0))</f>
        <v/>
      </c>
    </row>
    <row r="862" spans="2:18" s="265" customFormat="1" x14ac:dyDescent="0.25">
      <c r="B862" s="191" t="str">
        <f>IF('Formulario PPGR3'!$G862="","",CONCATENATE('Formulario PPGR3'!$C862,".",'Formulario PPGR3'!$D862,".",'Formulario PPGR3'!$E862,".",'Formulario PPGR3'!$F862))</f>
        <v/>
      </c>
      <c r="C862" s="191" t="str">
        <f>IF('Formulario PPGR3'!$G862="","",'Formulario PPGR1'!#REF!)</f>
        <v/>
      </c>
      <c r="D862" s="191" t="str">
        <f>IF('Formulario PPGR3'!$G862="","",'Formulario PPGR1'!#REF!)</f>
        <v/>
      </c>
      <c r="E862" s="191" t="str">
        <f>IF('Formulario PPGR3'!$G862="","",'Formulario PPGR1'!#REF!)</f>
        <v/>
      </c>
      <c r="F862" s="191" t="str">
        <f>IF('Formulario PPGR3'!$G862="","",'Formulario PPGR1'!#REF!)</f>
        <v/>
      </c>
      <c r="G862" s="238"/>
      <c r="H862" s="507" t="str" cm="1">
        <f t="array" ref="H862">IF(Tabla1[[#This Row],[Código_Actividad]]="","",_xlfn.XLOOKUP(Tabla1[[#This Row],[Código_Actividad]],CodigoActividad,Tabla2[Actividades Programables Presupuestables],"",0))</f>
        <v/>
      </c>
      <c r="I862" s="508" t="str">
        <f>IFERROR(VLOOKUP('Formulario PPGR3'!$G862,'Formulario PPGR2'!$H$19:$V$286,15,FALSE),"")</f>
        <v/>
      </c>
      <c r="J862" s="513"/>
      <c r="K862" s="512"/>
      <c r="L862" s="509" t="str">
        <f>IF(Tabla1[[#This Row],[Descripción]]="","",_xlfn.XLOOKUP(Tabla1[[#This Row],[Descripción]],Tabla10[Descripción],Tabla10[Unidad de Medida],"",0))</f>
        <v/>
      </c>
      <c r="M862" s="299"/>
      <c r="N862" s="525" t="str">
        <f>IF(Tabla1[[#This Row],[Descripción]]="","",_xlfn.XLOOKUP(Tabla1[[#This Row],[Descripción]],Tabla10[Descripción],Tabla10[Precio Unitario],0))</f>
        <v/>
      </c>
      <c r="O862" s="525" t="str">
        <f>IF(Tabla1[[#This Row],[Cantidad de Insumos]]="","",Tabla1[[#This Row],[Precio Unitario]]*Tabla1[[#This Row],[Cantidad de Insumos]])</f>
        <v/>
      </c>
      <c r="P862" s="510" t="str">
        <f>IF(Tabla1[[#This Row],[Descripción]]="","",_xlfn.XLOOKUP(Tabla1[[#This Row],[Descripción]],Tabla10[Descripción],Tabla10[CODIGO PRESUPUESTARIO],0))</f>
        <v/>
      </c>
      <c r="Q862" s="511"/>
      <c r="R862" s="511" t="str">
        <f>IF(Tabla1[[#This Row],[Insumos]]="","",_xlfn.XLOOKUP(Tabla1[[#This Row],[Insumos]],Tabla10[Insumo],Tabla10[InsumoAbrev],"",0))</f>
        <v/>
      </c>
    </row>
    <row r="863" spans="2:18" s="265" customFormat="1" x14ac:dyDescent="0.25">
      <c r="B863" s="191" t="str">
        <f>IF('Formulario PPGR3'!$G863="","",CONCATENATE('Formulario PPGR3'!$C863,".",'Formulario PPGR3'!$D863,".",'Formulario PPGR3'!$E863,".",'Formulario PPGR3'!$F863))</f>
        <v/>
      </c>
      <c r="C863" s="191" t="str">
        <f>IF('Formulario PPGR3'!$G863="","",'Formulario PPGR1'!#REF!)</f>
        <v/>
      </c>
      <c r="D863" s="191" t="str">
        <f>IF('Formulario PPGR3'!$G863="","",'Formulario PPGR1'!#REF!)</f>
        <v/>
      </c>
      <c r="E863" s="191" t="str">
        <f>IF('Formulario PPGR3'!$G863="","",'Formulario PPGR1'!#REF!)</f>
        <v/>
      </c>
      <c r="F863" s="191" t="str">
        <f>IF('Formulario PPGR3'!$G863="","",'Formulario PPGR1'!#REF!)</f>
        <v/>
      </c>
      <c r="G863" s="238"/>
      <c r="H863" s="507" t="str" cm="1">
        <f t="array" ref="H863">IF(Tabla1[[#This Row],[Código_Actividad]]="","",_xlfn.XLOOKUP(Tabla1[[#This Row],[Código_Actividad]],CodigoActividad,Tabla2[Actividades Programables Presupuestables],"",0))</f>
        <v/>
      </c>
      <c r="I863" s="508" t="str">
        <f>IFERROR(VLOOKUP('Formulario PPGR3'!$G863,'Formulario PPGR2'!$H$19:$V$286,15,FALSE),"")</f>
        <v/>
      </c>
      <c r="J863" s="513"/>
      <c r="K863" s="512"/>
      <c r="L863" s="509" t="str">
        <f>IF(Tabla1[[#This Row],[Descripción]]="","",_xlfn.XLOOKUP(Tabla1[[#This Row],[Descripción]],Tabla10[Descripción],Tabla10[Unidad de Medida],"",0))</f>
        <v/>
      </c>
      <c r="M863" s="299"/>
      <c r="N863" s="525" t="str">
        <f>IF(Tabla1[[#This Row],[Descripción]]="","",_xlfn.XLOOKUP(Tabla1[[#This Row],[Descripción]],Tabla10[Descripción],Tabla10[Precio Unitario],0))</f>
        <v/>
      </c>
      <c r="O863" s="525" t="str">
        <f>IF(Tabla1[[#This Row],[Cantidad de Insumos]]="","",Tabla1[[#This Row],[Precio Unitario]]*Tabla1[[#This Row],[Cantidad de Insumos]])</f>
        <v/>
      </c>
      <c r="P863" s="510" t="str">
        <f>IF(Tabla1[[#This Row],[Descripción]]="","",_xlfn.XLOOKUP(Tabla1[[#This Row],[Descripción]],Tabla10[Descripción],Tabla10[CODIGO PRESUPUESTARIO],0))</f>
        <v/>
      </c>
      <c r="Q863" s="511"/>
      <c r="R863" s="511" t="str">
        <f>IF(Tabla1[[#This Row],[Insumos]]="","",_xlfn.XLOOKUP(Tabla1[[#This Row],[Insumos]],Tabla10[Insumo],Tabla10[InsumoAbrev],"",0))</f>
        <v/>
      </c>
    </row>
    <row r="864" spans="2:18" s="265" customFormat="1" x14ac:dyDescent="0.25">
      <c r="B864" s="191" t="str">
        <f>IF('Formulario PPGR3'!$G864="","",CONCATENATE('Formulario PPGR3'!$C864,".",'Formulario PPGR3'!$D864,".",'Formulario PPGR3'!$E864,".",'Formulario PPGR3'!$F864))</f>
        <v/>
      </c>
      <c r="C864" s="191" t="str">
        <f>IF('Formulario PPGR3'!$G864="","",'Formulario PPGR1'!#REF!)</f>
        <v/>
      </c>
      <c r="D864" s="191" t="str">
        <f>IF('Formulario PPGR3'!$G864="","",'Formulario PPGR1'!#REF!)</f>
        <v/>
      </c>
      <c r="E864" s="191" t="str">
        <f>IF('Formulario PPGR3'!$G864="","",'Formulario PPGR1'!#REF!)</f>
        <v/>
      </c>
      <c r="F864" s="191" t="str">
        <f>IF('Formulario PPGR3'!$G864="","",'Formulario PPGR1'!#REF!)</f>
        <v/>
      </c>
      <c r="G864" s="238"/>
      <c r="H864" s="507" t="str" cm="1">
        <f t="array" ref="H864">IF(Tabla1[[#This Row],[Código_Actividad]]="","",_xlfn.XLOOKUP(Tabla1[[#This Row],[Código_Actividad]],CodigoActividad,Tabla2[Actividades Programables Presupuestables],"",0))</f>
        <v/>
      </c>
      <c r="I864" s="508" t="str">
        <f>IFERROR(VLOOKUP('Formulario PPGR3'!$G864,'Formulario PPGR2'!$H$19:$V$286,15,FALSE),"")</f>
        <v/>
      </c>
      <c r="J864" s="513"/>
      <c r="K864" s="512"/>
      <c r="L864" s="509" t="str">
        <f>IF(Tabla1[[#This Row],[Descripción]]="","",_xlfn.XLOOKUP(Tabla1[[#This Row],[Descripción]],Tabla10[Descripción],Tabla10[Unidad de Medida],"",0))</f>
        <v/>
      </c>
      <c r="M864" s="299"/>
      <c r="N864" s="525" t="str">
        <f>IF(Tabla1[[#This Row],[Descripción]]="","",_xlfn.XLOOKUP(Tabla1[[#This Row],[Descripción]],Tabla10[Descripción],Tabla10[Precio Unitario],0))</f>
        <v/>
      </c>
      <c r="O864" s="525" t="str">
        <f>IF(Tabla1[[#This Row],[Cantidad de Insumos]]="","",Tabla1[[#This Row],[Precio Unitario]]*Tabla1[[#This Row],[Cantidad de Insumos]])</f>
        <v/>
      </c>
      <c r="P864" s="510" t="str">
        <f>IF(Tabla1[[#This Row],[Descripción]]="","",_xlfn.XLOOKUP(Tabla1[[#This Row],[Descripción]],Tabla10[Descripción],Tabla10[CODIGO PRESUPUESTARIO],0))</f>
        <v/>
      </c>
      <c r="Q864" s="511"/>
      <c r="R864" s="511" t="str">
        <f>IF(Tabla1[[#This Row],[Insumos]]="","",_xlfn.XLOOKUP(Tabla1[[#This Row],[Insumos]],Tabla10[Insumo],Tabla10[InsumoAbrev],"",0))</f>
        <v/>
      </c>
    </row>
    <row r="865" spans="2:18" s="265" customFormat="1" x14ac:dyDescent="0.25">
      <c r="B865" s="191" t="str">
        <f>IF('Formulario PPGR3'!$G865="","",CONCATENATE('Formulario PPGR3'!$C865,".",'Formulario PPGR3'!$D865,".",'Formulario PPGR3'!$E865,".",'Formulario PPGR3'!$F865))</f>
        <v/>
      </c>
      <c r="C865" s="191" t="str">
        <f>IF('Formulario PPGR3'!$G865="","",'Formulario PPGR1'!#REF!)</f>
        <v/>
      </c>
      <c r="D865" s="191" t="str">
        <f>IF('Formulario PPGR3'!$G865="","",'Formulario PPGR1'!#REF!)</f>
        <v/>
      </c>
      <c r="E865" s="191" t="str">
        <f>IF('Formulario PPGR3'!$G865="","",'Formulario PPGR1'!#REF!)</f>
        <v/>
      </c>
      <c r="F865" s="191" t="str">
        <f>IF('Formulario PPGR3'!$G865="","",'Formulario PPGR1'!#REF!)</f>
        <v/>
      </c>
      <c r="G865" s="238"/>
      <c r="H865" s="507" t="str" cm="1">
        <f t="array" ref="H865">IF(Tabla1[[#This Row],[Código_Actividad]]="","",_xlfn.XLOOKUP(Tabla1[[#This Row],[Código_Actividad]],CodigoActividad,Tabla2[Actividades Programables Presupuestables],"",0))</f>
        <v/>
      </c>
      <c r="I865" s="508" t="str">
        <f>IFERROR(VLOOKUP('Formulario PPGR3'!$G865,'Formulario PPGR2'!$H$19:$V$286,15,FALSE),"")</f>
        <v/>
      </c>
      <c r="J865" s="513"/>
      <c r="K865" s="512"/>
      <c r="L865" s="509" t="str">
        <f>IF(Tabla1[[#This Row],[Descripción]]="","",_xlfn.XLOOKUP(Tabla1[[#This Row],[Descripción]],Tabla10[Descripción],Tabla10[Unidad de Medida],"",0))</f>
        <v/>
      </c>
      <c r="M865" s="299"/>
      <c r="N865" s="525" t="str">
        <f>IF(Tabla1[[#This Row],[Descripción]]="","",_xlfn.XLOOKUP(Tabla1[[#This Row],[Descripción]],Tabla10[Descripción],Tabla10[Precio Unitario],0))</f>
        <v/>
      </c>
      <c r="O865" s="525" t="str">
        <f>IF(Tabla1[[#This Row],[Cantidad de Insumos]]="","",Tabla1[[#This Row],[Precio Unitario]]*Tabla1[[#This Row],[Cantidad de Insumos]])</f>
        <v/>
      </c>
      <c r="P865" s="510" t="str">
        <f>IF(Tabla1[[#This Row],[Descripción]]="","",_xlfn.XLOOKUP(Tabla1[[#This Row],[Descripción]],Tabla10[Descripción],Tabla10[CODIGO PRESUPUESTARIO],0))</f>
        <v/>
      </c>
      <c r="Q865" s="511"/>
      <c r="R865" s="511" t="str">
        <f>IF(Tabla1[[#This Row],[Insumos]]="","",_xlfn.XLOOKUP(Tabla1[[#This Row],[Insumos]],Tabla10[Insumo],Tabla10[InsumoAbrev],"",0))</f>
        <v/>
      </c>
    </row>
    <row r="866" spans="2:18" s="265" customFormat="1" x14ac:dyDescent="0.25">
      <c r="B866" s="191" t="str">
        <f>IF('Formulario PPGR3'!$G866="","",CONCATENATE('Formulario PPGR3'!$C866,".",'Formulario PPGR3'!$D866,".",'Formulario PPGR3'!$E866,".",'Formulario PPGR3'!$F866))</f>
        <v/>
      </c>
      <c r="C866" s="191" t="str">
        <f>IF('Formulario PPGR3'!$G866="","",'Formulario PPGR1'!#REF!)</f>
        <v/>
      </c>
      <c r="D866" s="191" t="str">
        <f>IF('Formulario PPGR3'!$G866="","",'Formulario PPGR1'!#REF!)</f>
        <v/>
      </c>
      <c r="E866" s="191" t="str">
        <f>IF('Formulario PPGR3'!$G866="","",'Formulario PPGR1'!#REF!)</f>
        <v/>
      </c>
      <c r="F866" s="191" t="str">
        <f>IF('Formulario PPGR3'!$G866="","",'Formulario PPGR1'!#REF!)</f>
        <v/>
      </c>
      <c r="G866" s="238"/>
      <c r="H866" s="507" t="str" cm="1">
        <f t="array" ref="H866">IF(Tabla1[[#This Row],[Código_Actividad]]="","",_xlfn.XLOOKUP(Tabla1[[#This Row],[Código_Actividad]],CodigoActividad,Tabla2[Actividades Programables Presupuestables],"",0))</f>
        <v/>
      </c>
      <c r="I866" s="508" t="str">
        <f>IFERROR(VLOOKUP('Formulario PPGR3'!$G866,'Formulario PPGR2'!$H$19:$V$286,15,FALSE),"")</f>
        <v/>
      </c>
      <c r="J866" s="513"/>
      <c r="K866" s="512"/>
      <c r="L866" s="509" t="str">
        <f>IF(Tabla1[[#This Row],[Descripción]]="","",_xlfn.XLOOKUP(Tabla1[[#This Row],[Descripción]],Tabla10[Descripción],Tabla10[Unidad de Medida],"",0))</f>
        <v/>
      </c>
      <c r="M866" s="299"/>
      <c r="N866" s="525" t="str">
        <f>IF(Tabla1[[#This Row],[Descripción]]="","",_xlfn.XLOOKUP(Tabla1[[#This Row],[Descripción]],Tabla10[Descripción],Tabla10[Precio Unitario],0))</f>
        <v/>
      </c>
      <c r="O866" s="525" t="str">
        <f>IF(Tabla1[[#This Row],[Cantidad de Insumos]]="","",Tabla1[[#This Row],[Precio Unitario]]*Tabla1[[#This Row],[Cantidad de Insumos]])</f>
        <v/>
      </c>
      <c r="P866" s="510" t="str">
        <f>IF(Tabla1[[#This Row],[Descripción]]="","",_xlfn.XLOOKUP(Tabla1[[#This Row],[Descripción]],Tabla10[Descripción],Tabla10[CODIGO PRESUPUESTARIO],0))</f>
        <v/>
      </c>
      <c r="Q866" s="511"/>
      <c r="R866" s="511" t="str">
        <f>IF(Tabla1[[#This Row],[Insumos]]="","",_xlfn.XLOOKUP(Tabla1[[#This Row],[Insumos]],Tabla10[Insumo],Tabla10[InsumoAbrev],"",0))</f>
        <v/>
      </c>
    </row>
    <row r="867" spans="2:18" s="265" customFormat="1" x14ac:dyDescent="0.25">
      <c r="B867" s="191" t="str">
        <f>IF('Formulario PPGR3'!$G867="","",CONCATENATE('Formulario PPGR3'!$C867,".",'Formulario PPGR3'!$D867,".",'Formulario PPGR3'!$E867,".",'Formulario PPGR3'!$F867))</f>
        <v/>
      </c>
      <c r="C867" s="191" t="str">
        <f>IF('Formulario PPGR3'!$G867="","",'Formulario PPGR1'!#REF!)</f>
        <v/>
      </c>
      <c r="D867" s="191" t="str">
        <f>IF('Formulario PPGR3'!$G867="","",'Formulario PPGR1'!#REF!)</f>
        <v/>
      </c>
      <c r="E867" s="191" t="str">
        <f>IF('Formulario PPGR3'!$G867="","",'Formulario PPGR1'!#REF!)</f>
        <v/>
      </c>
      <c r="F867" s="191" t="str">
        <f>IF('Formulario PPGR3'!$G867="","",'Formulario PPGR1'!#REF!)</f>
        <v/>
      </c>
      <c r="G867" s="238"/>
      <c r="H867" s="507" t="str" cm="1">
        <f t="array" ref="H867">IF(Tabla1[[#This Row],[Código_Actividad]]="","",_xlfn.XLOOKUP(Tabla1[[#This Row],[Código_Actividad]],CodigoActividad,Tabla2[Actividades Programables Presupuestables],"",0))</f>
        <v/>
      </c>
      <c r="I867" s="508" t="str">
        <f>IFERROR(VLOOKUP('Formulario PPGR3'!$G867,'Formulario PPGR2'!$H$19:$V$286,15,FALSE),"")</f>
        <v/>
      </c>
      <c r="J867" s="513"/>
      <c r="K867" s="512"/>
      <c r="L867" s="509" t="str">
        <f>IF(Tabla1[[#This Row],[Descripción]]="","",_xlfn.XLOOKUP(Tabla1[[#This Row],[Descripción]],Tabla10[Descripción],Tabla10[Unidad de Medida],"",0))</f>
        <v/>
      </c>
      <c r="M867" s="299"/>
      <c r="N867" s="525" t="str">
        <f>IF(Tabla1[[#This Row],[Descripción]]="","",_xlfn.XLOOKUP(Tabla1[[#This Row],[Descripción]],Tabla10[Descripción],Tabla10[Precio Unitario],0))</f>
        <v/>
      </c>
      <c r="O867" s="525" t="str">
        <f>IF(Tabla1[[#This Row],[Cantidad de Insumos]]="","",Tabla1[[#This Row],[Precio Unitario]]*Tabla1[[#This Row],[Cantidad de Insumos]])</f>
        <v/>
      </c>
      <c r="P867" s="510" t="str">
        <f>IF(Tabla1[[#This Row],[Descripción]]="","",_xlfn.XLOOKUP(Tabla1[[#This Row],[Descripción]],Tabla10[Descripción],Tabla10[CODIGO PRESUPUESTARIO],0))</f>
        <v/>
      </c>
      <c r="Q867" s="511"/>
      <c r="R867" s="511" t="str">
        <f>IF(Tabla1[[#This Row],[Insumos]]="","",_xlfn.XLOOKUP(Tabla1[[#This Row],[Insumos]],Tabla10[Insumo],Tabla10[InsumoAbrev],"",0))</f>
        <v/>
      </c>
    </row>
    <row r="868" spans="2:18" s="265" customFormat="1" x14ac:dyDescent="0.25">
      <c r="B868" s="191" t="str">
        <f>IF('Formulario PPGR3'!$G868="","",CONCATENATE('Formulario PPGR3'!$C868,".",'Formulario PPGR3'!$D868,".",'Formulario PPGR3'!$E868,".",'Formulario PPGR3'!$F868))</f>
        <v/>
      </c>
      <c r="C868" s="191" t="str">
        <f>IF('Formulario PPGR3'!$G868="","",'Formulario PPGR1'!#REF!)</f>
        <v/>
      </c>
      <c r="D868" s="191" t="str">
        <f>IF('Formulario PPGR3'!$G868="","",'Formulario PPGR1'!#REF!)</f>
        <v/>
      </c>
      <c r="E868" s="191" t="str">
        <f>IF('Formulario PPGR3'!$G868="","",'Formulario PPGR1'!#REF!)</f>
        <v/>
      </c>
      <c r="F868" s="191" t="str">
        <f>IF('Formulario PPGR3'!$G868="","",'Formulario PPGR1'!#REF!)</f>
        <v/>
      </c>
      <c r="G868" s="238"/>
      <c r="H868" s="507" t="str" cm="1">
        <f t="array" ref="H868">IF(Tabla1[[#This Row],[Código_Actividad]]="","",_xlfn.XLOOKUP(Tabla1[[#This Row],[Código_Actividad]],CodigoActividad,Tabla2[Actividades Programables Presupuestables],"",0))</f>
        <v/>
      </c>
      <c r="I868" s="508" t="str">
        <f>IFERROR(VLOOKUP('Formulario PPGR3'!$G868,'Formulario PPGR2'!$H$19:$V$286,15,FALSE),"")</f>
        <v/>
      </c>
      <c r="J868" s="513"/>
      <c r="K868" s="512"/>
      <c r="L868" s="509" t="str">
        <f>IF(Tabla1[[#This Row],[Descripción]]="","",_xlfn.XLOOKUP(Tabla1[[#This Row],[Descripción]],Tabla10[Descripción],Tabla10[Unidad de Medida],"",0))</f>
        <v/>
      </c>
      <c r="M868" s="299"/>
      <c r="N868" s="525" t="str">
        <f>IF(Tabla1[[#This Row],[Descripción]]="","",_xlfn.XLOOKUP(Tabla1[[#This Row],[Descripción]],Tabla10[Descripción],Tabla10[Precio Unitario],0))</f>
        <v/>
      </c>
      <c r="O868" s="525" t="str">
        <f>IF(Tabla1[[#This Row],[Cantidad de Insumos]]="","",Tabla1[[#This Row],[Precio Unitario]]*Tabla1[[#This Row],[Cantidad de Insumos]])</f>
        <v/>
      </c>
      <c r="P868" s="510" t="str">
        <f>IF(Tabla1[[#This Row],[Descripción]]="","",_xlfn.XLOOKUP(Tabla1[[#This Row],[Descripción]],Tabla10[Descripción],Tabla10[CODIGO PRESUPUESTARIO],0))</f>
        <v/>
      </c>
      <c r="Q868" s="511"/>
      <c r="R868" s="511" t="str">
        <f>IF(Tabla1[[#This Row],[Insumos]]="","",_xlfn.XLOOKUP(Tabla1[[#This Row],[Insumos]],Tabla10[Insumo],Tabla10[InsumoAbrev],"",0))</f>
        <v/>
      </c>
    </row>
    <row r="869" spans="2:18" s="265" customFormat="1" x14ac:dyDescent="0.25">
      <c r="B869" s="191" t="str">
        <f>IF('Formulario PPGR3'!$G869="","",CONCATENATE('Formulario PPGR3'!$C869,".",'Formulario PPGR3'!$D869,".",'Formulario PPGR3'!$E869,".",'Formulario PPGR3'!$F869))</f>
        <v/>
      </c>
      <c r="C869" s="191" t="str">
        <f>IF('Formulario PPGR3'!$G869="","",'Formulario PPGR1'!#REF!)</f>
        <v/>
      </c>
      <c r="D869" s="191" t="str">
        <f>IF('Formulario PPGR3'!$G869="","",'Formulario PPGR1'!#REF!)</f>
        <v/>
      </c>
      <c r="E869" s="191" t="str">
        <f>IF('Formulario PPGR3'!$G869="","",'Formulario PPGR1'!#REF!)</f>
        <v/>
      </c>
      <c r="F869" s="191" t="str">
        <f>IF('Formulario PPGR3'!$G869="","",'Formulario PPGR1'!#REF!)</f>
        <v/>
      </c>
      <c r="G869" s="238"/>
      <c r="H869" s="507" t="str" cm="1">
        <f t="array" ref="H869">IF(Tabla1[[#This Row],[Código_Actividad]]="","",_xlfn.XLOOKUP(Tabla1[[#This Row],[Código_Actividad]],CodigoActividad,Tabla2[Actividades Programables Presupuestables],"",0))</f>
        <v/>
      </c>
      <c r="I869" s="508" t="str">
        <f>IFERROR(VLOOKUP('Formulario PPGR3'!$G869,'Formulario PPGR2'!$H$19:$V$286,15,FALSE),"")</f>
        <v/>
      </c>
      <c r="J869" s="513"/>
      <c r="K869" s="512"/>
      <c r="L869" s="509" t="str">
        <f>IF(Tabla1[[#This Row],[Descripción]]="","",_xlfn.XLOOKUP(Tabla1[[#This Row],[Descripción]],Tabla10[Descripción],Tabla10[Unidad de Medida],"",0))</f>
        <v/>
      </c>
      <c r="M869" s="299"/>
      <c r="N869" s="525" t="str">
        <f>IF(Tabla1[[#This Row],[Descripción]]="","",_xlfn.XLOOKUP(Tabla1[[#This Row],[Descripción]],Tabla10[Descripción],Tabla10[Precio Unitario],0))</f>
        <v/>
      </c>
      <c r="O869" s="525" t="str">
        <f>IF(Tabla1[[#This Row],[Cantidad de Insumos]]="","",Tabla1[[#This Row],[Precio Unitario]]*Tabla1[[#This Row],[Cantidad de Insumos]])</f>
        <v/>
      </c>
      <c r="P869" s="510" t="str">
        <f>IF(Tabla1[[#This Row],[Descripción]]="","",_xlfn.XLOOKUP(Tabla1[[#This Row],[Descripción]],Tabla10[Descripción],Tabla10[CODIGO PRESUPUESTARIO],0))</f>
        <v/>
      </c>
      <c r="Q869" s="511"/>
      <c r="R869" s="511" t="str">
        <f>IF(Tabla1[[#This Row],[Insumos]]="","",_xlfn.XLOOKUP(Tabla1[[#This Row],[Insumos]],Tabla10[Insumo],Tabla10[InsumoAbrev],"",0))</f>
        <v/>
      </c>
    </row>
    <row r="870" spans="2:18" x14ac:dyDescent="0.25">
      <c r="B870" s="191" t="str">
        <f>IF('Formulario PPGR3'!$G870="","",CONCATENATE('Formulario PPGR3'!$C870,".",'Formulario PPGR3'!$D870,".",'Formulario PPGR3'!$E870,".",'Formulario PPGR3'!$F870))</f>
        <v/>
      </c>
      <c r="C870" s="191" t="str">
        <f>IF('Formulario PPGR3'!$G870="","",'Formulario PPGR1'!#REF!)</f>
        <v/>
      </c>
      <c r="D870" s="191" t="str">
        <f>IF('Formulario PPGR3'!$G870="","",'Formulario PPGR1'!#REF!)</f>
        <v/>
      </c>
      <c r="E870" s="191" t="str">
        <f>IF('Formulario PPGR3'!$G870="","",'Formulario PPGR1'!#REF!)</f>
        <v/>
      </c>
      <c r="F870" s="191" t="str">
        <f>IF('Formulario PPGR3'!$G870="","",'Formulario PPGR1'!#REF!)</f>
        <v/>
      </c>
      <c r="G870" s="238"/>
      <c r="H870" s="507" t="str" cm="1">
        <f t="array" ref="H870">IF(Tabla1[[#This Row],[Código_Actividad]]="","",_xlfn.XLOOKUP(Tabla1[[#This Row],[Código_Actividad]],CodigoActividad,Tabla2[Actividades Programables Presupuestables],"",0))</f>
        <v/>
      </c>
      <c r="I870" s="508" t="str">
        <f>IFERROR(VLOOKUP('Formulario PPGR3'!$G870,'Formulario PPGR2'!$H$19:$V$286,15,FALSE),"")</f>
        <v/>
      </c>
      <c r="J870" s="513"/>
      <c r="K870" s="512"/>
      <c r="L870" s="509" t="str">
        <f>IF(Tabla1[[#This Row],[Descripción]]="","",_xlfn.XLOOKUP(Tabla1[[#This Row],[Descripción]],Tabla10[Descripción],Tabla10[Unidad de Medida],"",0))</f>
        <v/>
      </c>
      <c r="M870" s="299"/>
      <c r="N870" s="525" t="str">
        <f>IF(Tabla1[[#This Row],[Descripción]]="","",_xlfn.XLOOKUP(Tabla1[[#This Row],[Descripción]],Tabla10[Descripción],Tabla10[Precio Unitario],0))</f>
        <v/>
      </c>
      <c r="O870" s="525" t="str">
        <f>IF(Tabla1[[#This Row],[Cantidad de Insumos]]="","",Tabla1[[#This Row],[Precio Unitario]]*Tabla1[[#This Row],[Cantidad de Insumos]])</f>
        <v/>
      </c>
      <c r="P870" s="510" t="str">
        <f>IF(Tabla1[[#This Row],[Descripción]]="","",_xlfn.XLOOKUP(Tabla1[[#This Row],[Descripción]],Tabla10[Descripción],Tabla10[CODIGO PRESUPUESTARIO],0))</f>
        <v/>
      </c>
      <c r="Q870" s="511"/>
      <c r="R870" s="511" t="str">
        <f>IF(Tabla1[[#This Row],[Insumos]]="","",_xlfn.XLOOKUP(Tabla1[[#This Row],[Insumos]],Tabla10[Insumo],Tabla10[InsumoAbrev],"",0))</f>
        <v/>
      </c>
    </row>
    <row r="871" spans="2:18" x14ac:dyDescent="0.25">
      <c r="B871" s="191" t="str">
        <f>IF('Formulario PPGR3'!$G871="","",CONCATENATE('Formulario PPGR3'!$C871,".",'Formulario PPGR3'!$D871,".",'Formulario PPGR3'!$E871,".",'Formulario PPGR3'!$F871))</f>
        <v/>
      </c>
      <c r="C871" s="191" t="str">
        <f>IF('Formulario PPGR3'!$G871="","",'Formulario PPGR1'!#REF!)</f>
        <v/>
      </c>
      <c r="D871" s="191" t="str">
        <f>IF('Formulario PPGR3'!$G871="","",'Formulario PPGR1'!#REF!)</f>
        <v/>
      </c>
      <c r="E871" s="191" t="str">
        <f>IF('Formulario PPGR3'!$G871="","",'Formulario PPGR1'!#REF!)</f>
        <v/>
      </c>
      <c r="F871" s="191" t="str">
        <f>IF('Formulario PPGR3'!$G871="","",'Formulario PPGR1'!#REF!)</f>
        <v/>
      </c>
      <c r="G871" s="238"/>
      <c r="H871" s="507" t="str" cm="1">
        <f t="array" ref="H871">IF(Tabla1[[#This Row],[Código_Actividad]]="","",_xlfn.XLOOKUP(Tabla1[[#This Row],[Código_Actividad]],CodigoActividad,Tabla2[Actividades Programables Presupuestables],"",0))</f>
        <v/>
      </c>
      <c r="I871" s="508" t="str">
        <f>IFERROR(VLOOKUP('Formulario PPGR3'!$G871,'Formulario PPGR2'!$H$19:$V$286,15,FALSE),"")</f>
        <v/>
      </c>
      <c r="J871" s="513"/>
      <c r="K871" s="512"/>
      <c r="L871" s="509" t="str">
        <f>IF(Tabla1[[#This Row],[Descripción]]="","",_xlfn.XLOOKUP(Tabla1[[#This Row],[Descripción]],Tabla10[Descripción],Tabla10[Unidad de Medida],"",0))</f>
        <v/>
      </c>
      <c r="M871" s="299"/>
      <c r="N871" s="525" t="str">
        <f>IF(Tabla1[[#This Row],[Descripción]]="","",_xlfn.XLOOKUP(Tabla1[[#This Row],[Descripción]],Tabla10[Descripción],Tabla10[Precio Unitario],0))</f>
        <v/>
      </c>
      <c r="O871" s="525" t="str">
        <f>IF(Tabla1[[#This Row],[Cantidad de Insumos]]="","",Tabla1[[#This Row],[Precio Unitario]]*Tabla1[[#This Row],[Cantidad de Insumos]])</f>
        <v/>
      </c>
      <c r="P871" s="510" t="str">
        <f>IF(Tabla1[[#This Row],[Descripción]]="","",_xlfn.XLOOKUP(Tabla1[[#This Row],[Descripción]],Tabla10[Descripción],Tabla10[CODIGO PRESUPUESTARIO],0))</f>
        <v/>
      </c>
      <c r="Q871" s="511"/>
      <c r="R871" s="511" t="str">
        <f>IF(Tabla1[[#This Row],[Insumos]]="","",_xlfn.XLOOKUP(Tabla1[[#This Row],[Insumos]],Tabla10[Insumo],Tabla10[InsumoAbrev],"",0))</f>
        <v/>
      </c>
    </row>
    <row r="872" spans="2:18" x14ac:dyDescent="0.25">
      <c r="B872" s="191" t="str">
        <f>IF('Formulario PPGR3'!$G872="","",CONCATENATE('Formulario PPGR3'!$C872,".",'Formulario PPGR3'!$D872,".",'Formulario PPGR3'!$E872,".",'Formulario PPGR3'!$F872))</f>
        <v/>
      </c>
      <c r="C872" s="191" t="str">
        <f>IF('Formulario PPGR3'!$G872="","",'Formulario PPGR1'!#REF!)</f>
        <v/>
      </c>
      <c r="D872" s="191" t="str">
        <f>IF('Formulario PPGR3'!$G872="","",'Formulario PPGR1'!#REF!)</f>
        <v/>
      </c>
      <c r="E872" s="191" t="str">
        <f>IF('Formulario PPGR3'!$G872="","",'Formulario PPGR1'!#REF!)</f>
        <v/>
      </c>
      <c r="F872" s="191" t="str">
        <f>IF('Formulario PPGR3'!$G872="","",'Formulario PPGR1'!#REF!)</f>
        <v/>
      </c>
      <c r="G872" s="238"/>
      <c r="H872" s="507" t="str" cm="1">
        <f t="array" ref="H872">IF(Tabla1[[#This Row],[Código_Actividad]]="","",_xlfn.XLOOKUP(Tabla1[[#This Row],[Código_Actividad]],CodigoActividad,Tabla2[Actividades Programables Presupuestables],"",0))</f>
        <v/>
      </c>
      <c r="I872" s="508" t="str">
        <f>IFERROR(VLOOKUP('Formulario PPGR3'!$G872,'Formulario PPGR2'!$H$19:$V$286,15,FALSE),"")</f>
        <v/>
      </c>
      <c r="J872" s="513"/>
      <c r="K872" s="512"/>
      <c r="L872" s="509" t="str">
        <f>IF(Tabla1[[#This Row],[Descripción]]="","",_xlfn.XLOOKUP(Tabla1[[#This Row],[Descripción]],Tabla10[Descripción],Tabla10[Unidad de Medida],"",0))</f>
        <v/>
      </c>
      <c r="M872" s="299"/>
      <c r="N872" s="525" t="str">
        <f>IF(Tabla1[[#This Row],[Descripción]]="","",_xlfn.XLOOKUP(Tabla1[[#This Row],[Descripción]],Tabla10[Descripción],Tabla10[Precio Unitario],0))</f>
        <v/>
      </c>
      <c r="O872" s="525" t="str">
        <f>IF(Tabla1[[#This Row],[Cantidad de Insumos]]="","",Tabla1[[#This Row],[Precio Unitario]]*Tabla1[[#This Row],[Cantidad de Insumos]])</f>
        <v/>
      </c>
      <c r="P872" s="510" t="str">
        <f>IF(Tabla1[[#This Row],[Descripción]]="","",_xlfn.XLOOKUP(Tabla1[[#This Row],[Descripción]],Tabla10[Descripción],Tabla10[CODIGO PRESUPUESTARIO],0))</f>
        <v/>
      </c>
      <c r="Q872" s="511"/>
      <c r="R872" s="511" t="str">
        <f>IF(Tabla1[[#This Row],[Insumos]]="","",_xlfn.XLOOKUP(Tabla1[[#This Row],[Insumos]],Tabla10[Insumo],Tabla10[InsumoAbrev],"",0))</f>
        <v/>
      </c>
    </row>
    <row r="873" spans="2:18" x14ac:dyDescent="0.25">
      <c r="B873" s="191" t="str">
        <f>IF('Formulario PPGR3'!$G873="","",CONCATENATE('Formulario PPGR3'!$C873,".",'Formulario PPGR3'!$D873,".",'Formulario PPGR3'!$E873,".",'Formulario PPGR3'!$F873))</f>
        <v/>
      </c>
      <c r="C873" s="191" t="str">
        <f>IF('Formulario PPGR3'!$G873="","",'Formulario PPGR1'!#REF!)</f>
        <v/>
      </c>
      <c r="D873" s="191" t="str">
        <f>IF('Formulario PPGR3'!$G873="","",'Formulario PPGR1'!#REF!)</f>
        <v/>
      </c>
      <c r="E873" s="191" t="str">
        <f>IF('Formulario PPGR3'!$G873="","",'Formulario PPGR1'!#REF!)</f>
        <v/>
      </c>
      <c r="F873" s="191" t="str">
        <f>IF('Formulario PPGR3'!$G873="","",'Formulario PPGR1'!#REF!)</f>
        <v/>
      </c>
      <c r="G873" s="238"/>
      <c r="H873" s="507" t="str" cm="1">
        <f t="array" ref="H873">IF(Tabla1[[#This Row],[Código_Actividad]]="","",_xlfn.XLOOKUP(Tabla1[[#This Row],[Código_Actividad]],CodigoActividad,Tabla2[Actividades Programables Presupuestables],"",0))</f>
        <v/>
      </c>
      <c r="I873" s="508" t="str">
        <f>IFERROR(VLOOKUP('Formulario PPGR3'!$G873,'Formulario PPGR2'!$H$19:$V$286,15,FALSE),"")</f>
        <v/>
      </c>
      <c r="J873" s="513"/>
      <c r="K873" s="512"/>
      <c r="L873" s="509" t="str">
        <f>IF(Tabla1[[#This Row],[Descripción]]="","",_xlfn.XLOOKUP(Tabla1[[#This Row],[Descripción]],Tabla10[Descripción],Tabla10[Unidad de Medida],"",0))</f>
        <v/>
      </c>
      <c r="M873" s="299"/>
      <c r="N873" s="525" t="str">
        <f>IF(Tabla1[[#This Row],[Descripción]]="","",_xlfn.XLOOKUP(Tabla1[[#This Row],[Descripción]],Tabla10[Descripción],Tabla10[Precio Unitario],0))</f>
        <v/>
      </c>
      <c r="O873" s="525" t="str">
        <f>IF(Tabla1[[#This Row],[Cantidad de Insumos]]="","",Tabla1[[#This Row],[Precio Unitario]]*Tabla1[[#This Row],[Cantidad de Insumos]])</f>
        <v/>
      </c>
      <c r="P873" s="510" t="str">
        <f>IF(Tabla1[[#This Row],[Descripción]]="","",_xlfn.XLOOKUP(Tabla1[[#This Row],[Descripción]],Tabla10[Descripción],Tabla10[CODIGO PRESUPUESTARIO],0))</f>
        <v/>
      </c>
      <c r="Q873" s="511"/>
      <c r="R873" s="511" t="str">
        <f>IF(Tabla1[[#This Row],[Insumos]]="","",_xlfn.XLOOKUP(Tabla1[[#This Row],[Insumos]],Tabla10[Insumo],Tabla10[InsumoAbrev],"",0))</f>
        <v/>
      </c>
    </row>
    <row r="874" spans="2:18" x14ac:dyDescent="0.25">
      <c r="B874" s="191" t="str">
        <f>IF('Formulario PPGR3'!$G874="","",CONCATENATE('Formulario PPGR3'!$C874,".",'Formulario PPGR3'!$D874,".",'Formulario PPGR3'!$E874,".",'Formulario PPGR3'!$F874))</f>
        <v/>
      </c>
      <c r="C874" s="191" t="str">
        <f>IF('Formulario PPGR3'!$G874="","",'Formulario PPGR1'!#REF!)</f>
        <v/>
      </c>
      <c r="D874" s="191" t="str">
        <f>IF('Formulario PPGR3'!$G874="","",'Formulario PPGR1'!#REF!)</f>
        <v/>
      </c>
      <c r="E874" s="191" t="str">
        <f>IF('Formulario PPGR3'!$G874="","",'Formulario PPGR1'!#REF!)</f>
        <v/>
      </c>
      <c r="F874" s="191" t="str">
        <f>IF('Formulario PPGR3'!$G874="","",'Formulario PPGR1'!#REF!)</f>
        <v/>
      </c>
      <c r="G874" s="238"/>
      <c r="H874" s="507" t="str" cm="1">
        <f t="array" ref="H874">IF(Tabla1[[#This Row],[Código_Actividad]]="","",_xlfn.XLOOKUP(Tabla1[[#This Row],[Código_Actividad]],CodigoActividad,Tabla2[Actividades Programables Presupuestables],"",0))</f>
        <v/>
      </c>
      <c r="I874" s="508" t="str">
        <f>IFERROR(VLOOKUP('Formulario PPGR3'!$G874,'Formulario PPGR2'!$H$19:$V$286,15,FALSE),"")</f>
        <v/>
      </c>
      <c r="J874" s="513"/>
      <c r="K874" s="512"/>
      <c r="L874" s="509" t="str">
        <f>IF(Tabla1[[#This Row],[Descripción]]="","",_xlfn.XLOOKUP(Tabla1[[#This Row],[Descripción]],Tabla10[Descripción],Tabla10[Unidad de Medida],"",0))</f>
        <v/>
      </c>
      <c r="M874" s="299"/>
      <c r="N874" s="525" t="str">
        <f>IF(Tabla1[[#This Row],[Descripción]]="","",_xlfn.XLOOKUP(Tabla1[[#This Row],[Descripción]],Tabla10[Descripción],Tabla10[Precio Unitario],0))</f>
        <v/>
      </c>
      <c r="O874" s="525" t="str">
        <f>IF(Tabla1[[#This Row],[Cantidad de Insumos]]="","",Tabla1[[#This Row],[Precio Unitario]]*Tabla1[[#This Row],[Cantidad de Insumos]])</f>
        <v/>
      </c>
      <c r="P874" s="510" t="str">
        <f>IF(Tabla1[[#This Row],[Descripción]]="","",_xlfn.XLOOKUP(Tabla1[[#This Row],[Descripción]],Tabla10[Descripción],Tabla10[CODIGO PRESUPUESTARIO],0))</f>
        <v/>
      </c>
      <c r="Q874" s="511"/>
      <c r="R874" s="511" t="str">
        <f>IF(Tabla1[[#This Row],[Insumos]]="","",_xlfn.XLOOKUP(Tabla1[[#This Row],[Insumos]],Tabla10[Insumo],Tabla10[InsumoAbrev],"",0))</f>
        <v/>
      </c>
    </row>
    <row r="875" spans="2:18" x14ac:dyDescent="0.25">
      <c r="B875" s="191" t="str">
        <f>IF('Formulario PPGR3'!$G875="","",CONCATENATE('Formulario PPGR3'!$C875,".",'Formulario PPGR3'!$D875,".",'Formulario PPGR3'!$E875,".",'Formulario PPGR3'!$F875))</f>
        <v/>
      </c>
      <c r="C875" s="191" t="str">
        <f>IF('Formulario PPGR3'!$G875="","",'Formulario PPGR1'!#REF!)</f>
        <v/>
      </c>
      <c r="D875" s="191" t="str">
        <f>IF('Formulario PPGR3'!$G875="","",'Formulario PPGR1'!#REF!)</f>
        <v/>
      </c>
      <c r="E875" s="191" t="str">
        <f>IF('Formulario PPGR3'!$G875="","",'Formulario PPGR1'!#REF!)</f>
        <v/>
      </c>
      <c r="F875" s="191" t="str">
        <f>IF('Formulario PPGR3'!$G875="","",'Formulario PPGR1'!#REF!)</f>
        <v/>
      </c>
      <c r="G875" s="238"/>
      <c r="H875" s="507" t="str" cm="1">
        <f t="array" ref="H875">IF(Tabla1[[#This Row],[Código_Actividad]]="","",_xlfn.XLOOKUP(Tabla1[[#This Row],[Código_Actividad]],CodigoActividad,Tabla2[Actividades Programables Presupuestables],"",0))</f>
        <v/>
      </c>
      <c r="I875" s="508" t="str">
        <f>IFERROR(VLOOKUP('Formulario PPGR3'!$G875,'Formulario PPGR2'!$H$19:$V$286,15,FALSE),"")</f>
        <v/>
      </c>
      <c r="J875" s="513"/>
      <c r="K875" s="512"/>
      <c r="L875" s="509" t="str">
        <f>IF(Tabla1[[#This Row],[Descripción]]="","",_xlfn.XLOOKUP(Tabla1[[#This Row],[Descripción]],Tabla10[Descripción],Tabla10[Unidad de Medida],"",0))</f>
        <v/>
      </c>
      <c r="M875" s="299"/>
      <c r="N875" s="525" t="str">
        <f>IF(Tabla1[[#This Row],[Descripción]]="","",_xlfn.XLOOKUP(Tabla1[[#This Row],[Descripción]],Tabla10[Descripción],Tabla10[Precio Unitario],0))</f>
        <v/>
      </c>
      <c r="O875" s="525" t="str">
        <f>IF(Tabla1[[#This Row],[Cantidad de Insumos]]="","",Tabla1[[#This Row],[Precio Unitario]]*Tabla1[[#This Row],[Cantidad de Insumos]])</f>
        <v/>
      </c>
      <c r="P875" s="510" t="str">
        <f>IF(Tabla1[[#This Row],[Descripción]]="","",_xlfn.XLOOKUP(Tabla1[[#This Row],[Descripción]],Tabla10[Descripción],Tabla10[CODIGO PRESUPUESTARIO],0))</f>
        <v/>
      </c>
      <c r="Q875" s="511"/>
      <c r="R875" s="511" t="str">
        <f>IF(Tabla1[[#This Row],[Insumos]]="","",_xlfn.XLOOKUP(Tabla1[[#This Row],[Insumos]],Tabla10[Insumo],Tabla10[InsumoAbrev],"",0))</f>
        <v/>
      </c>
    </row>
    <row r="876" spans="2:18" x14ac:dyDescent="0.25">
      <c r="B876" s="191" t="str">
        <f>IF('Formulario PPGR3'!$G876="","",CONCATENATE('Formulario PPGR3'!$C876,".",'Formulario PPGR3'!$D876,".",'Formulario PPGR3'!$E876,".",'Formulario PPGR3'!$F876))</f>
        <v/>
      </c>
      <c r="C876" s="191" t="str">
        <f>IF('Formulario PPGR3'!$G876="","",'Formulario PPGR1'!#REF!)</f>
        <v/>
      </c>
      <c r="D876" s="191" t="str">
        <f>IF('Formulario PPGR3'!$G876="","",'Formulario PPGR1'!#REF!)</f>
        <v/>
      </c>
      <c r="E876" s="191" t="str">
        <f>IF('Formulario PPGR3'!$G876="","",'Formulario PPGR1'!#REF!)</f>
        <v/>
      </c>
      <c r="F876" s="191" t="str">
        <f>IF('Formulario PPGR3'!$G876="","",'Formulario PPGR1'!#REF!)</f>
        <v/>
      </c>
      <c r="G876" s="238"/>
      <c r="H876" s="507" t="str" cm="1">
        <f t="array" ref="H876">IF(Tabla1[[#This Row],[Código_Actividad]]="","",_xlfn.XLOOKUP(Tabla1[[#This Row],[Código_Actividad]],CodigoActividad,Tabla2[Actividades Programables Presupuestables],"",0))</f>
        <v/>
      </c>
      <c r="I876" s="508" t="str">
        <f>IFERROR(VLOOKUP('Formulario PPGR3'!$G876,'Formulario PPGR2'!$H$19:$V$286,15,FALSE),"")</f>
        <v/>
      </c>
      <c r="J876" s="513"/>
      <c r="K876" s="512"/>
      <c r="L876" s="509" t="str">
        <f>IF(Tabla1[[#This Row],[Descripción]]="","",_xlfn.XLOOKUP(Tabla1[[#This Row],[Descripción]],Tabla10[Descripción],Tabla10[Unidad de Medida],"",0))</f>
        <v/>
      </c>
      <c r="M876" s="299"/>
      <c r="N876" s="525" t="str">
        <f>IF(Tabla1[[#This Row],[Descripción]]="","",_xlfn.XLOOKUP(Tabla1[[#This Row],[Descripción]],Tabla10[Descripción],Tabla10[Precio Unitario],0))</f>
        <v/>
      </c>
      <c r="O876" s="525" t="str">
        <f>IF(Tabla1[[#This Row],[Cantidad de Insumos]]="","",Tabla1[[#This Row],[Precio Unitario]]*Tabla1[[#This Row],[Cantidad de Insumos]])</f>
        <v/>
      </c>
      <c r="P876" s="510" t="str">
        <f>IF(Tabla1[[#This Row],[Descripción]]="","",_xlfn.XLOOKUP(Tabla1[[#This Row],[Descripción]],Tabla10[Descripción],Tabla10[CODIGO PRESUPUESTARIO],0))</f>
        <v/>
      </c>
      <c r="Q876" s="511"/>
      <c r="R876" s="511" t="str">
        <f>IF(Tabla1[[#This Row],[Insumos]]="","",_xlfn.XLOOKUP(Tabla1[[#This Row],[Insumos]],Tabla10[Insumo],Tabla10[InsumoAbrev],"",0))</f>
        <v/>
      </c>
    </row>
    <row r="877" spans="2:18" x14ac:dyDescent="0.25">
      <c r="B877" s="191" t="str">
        <f>IF('Formulario PPGR3'!$G877="","",CONCATENATE('Formulario PPGR3'!$C877,".",'Formulario PPGR3'!$D877,".",'Formulario PPGR3'!$E877,".",'Formulario PPGR3'!$F877))</f>
        <v/>
      </c>
      <c r="C877" s="191" t="str">
        <f>IF('Formulario PPGR3'!$G877="","",'Formulario PPGR1'!#REF!)</f>
        <v/>
      </c>
      <c r="D877" s="191" t="str">
        <f>IF('Formulario PPGR3'!$G877="","",'Formulario PPGR1'!#REF!)</f>
        <v/>
      </c>
      <c r="E877" s="191" t="str">
        <f>IF('Formulario PPGR3'!$G877="","",'Formulario PPGR1'!#REF!)</f>
        <v/>
      </c>
      <c r="F877" s="191" t="str">
        <f>IF('Formulario PPGR3'!$G877="","",'Formulario PPGR1'!#REF!)</f>
        <v/>
      </c>
      <c r="G877" s="238"/>
      <c r="H877" s="507" t="str" cm="1">
        <f t="array" ref="H877">IF(Tabla1[[#This Row],[Código_Actividad]]="","",_xlfn.XLOOKUP(Tabla1[[#This Row],[Código_Actividad]],CodigoActividad,Tabla2[Actividades Programables Presupuestables],"",0))</f>
        <v/>
      </c>
      <c r="I877" s="508" t="str">
        <f>IFERROR(VLOOKUP('Formulario PPGR3'!$G877,'Formulario PPGR2'!$H$19:$V$286,15,FALSE),"")</f>
        <v/>
      </c>
      <c r="J877" s="513"/>
      <c r="K877" s="512"/>
      <c r="L877" s="509" t="str">
        <f>IF(Tabla1[[#This Row],[Descripción]]="","",_xlfn.XLOOKUP(Tabla1[[#This Row],[Descripción]],Tabla10[Descripción],Tabla10[Unidad de Medida],"",0))</f>
        <v/>
      </c>
      <c r="M877" s="299"/>
      <c r="N877" s="525" t="str">
        <f>IF(Tabla1[[#This Row],[Descripción]]="","",_xlfn.XLOOKUP(Tabla1[[#This Row],[Descripción]],Tabla10[Descripción],Tabla10[Precio Unitario],0))</f>
        <v/>
      </c>
      <c r="O877" s="525" t="str">
        <f>IF(Tabla1[[#This Row],[Cantidad de Insumos]]="","",Tabla1[[#This Row],[Precio Unitario]]*Tabla1[[#This Row],[Cantidad de Insumos]])</f>
        <v/>
      </c>
      <c r="P877" s="510" t="str">
        <f>IF(Tabla1[[#This Row],[Descripción]]="","",_xlfn.XLOOKUP(Tabla1[[#This Row],[Descripción]],Tabla10[Descripción],Tabla10[CODIGO PRESUPUESTARIO],0))</f>
        <v/>
      </c>
      <c r="Q877" s="511"/>
      <c r="R877" s="511" t="str">
        <f>IF(Tabla1[[#This Row],[Insumos]]="","",_xlfn.XLOOKUP(Tabla1[[#This Row],[Insumos]],Tabla10[Insumo],Tabla10[InsumoAbrev],"",0))</f>
        <v/>
      </c>
    </row>
    <row r="878" spans="2:18" x14ac:dyDescent="0.25">
      <c r="B878" s="191" t="str">
        <f>IF('Formulario PPGR3'!$G878="","",CONCATENATE('Formulario PPGR3'!$C878,".",'Formulario PPGR3'!$D878,".",'Formulario PPGR3'!$E878,".",'Formulario PPGR3'!$F878))</f>
        <v/>
      </c>
      <c r="C878" s="191" t="str">
        <f>IF('Formulario PPGR3'!$G878="","",'Formulario PPGR1'!#REF!)</f>
        <v/>
      </c>
      <c r="D878" s="191" t="str">
        <f>IF('Formulario PPGR3'!$G878="","",'Formulario PPGR1'!#REF!)</f>
        <v/>
      </c>
      <c r="E878" s="191" t="str">
        <f>IF('Formulario PPGR3'!$G878="","",'Formulario PPGR1'!#REF!)</f>
        <v/>
      </c>
      <c r="F878" s="191" t="str">
        <f>IF('Formulario PPGR3'!$G878="","",'Formulario PPGR1'!#REF!)</f>
        <v/>
      </c>
      <c r="G878" s="238"/>
      <c r="H878" s="507" t="str" cm="1">
        <f t="array" ref="H878">IF(Tabla1[[#This Row],[Código_Actividad]]="","",_xlfn.XLOOKUP(Tabla1[[#This Row],[Código_Actividad]],CodigoActividad,Tabla2[Actividades Programables Presupuestables],"",0))</f>
        <v/>
      </c>
      <c r="I878" s="508" t="str">
        <f>IFERROR(VLOOKUP('Formulario PPGR3'!$G878,'Formulario PPGR2'!$H$19:$V$286,15,FALSE),"")</f>
        <v/>
      </c>
      <c r="J878" s="513"/>
      <c r="K878" s="512"/>
      <c r="L878" s="509" t="str">
        <f>IF(Tabla1[[#This Row],[Descripción]]="","",_xlfn.XLOOKUP(Tabla1[[#This Row],[Descripción]],Tabla10[Descripción],Tabla10[Unidad de Medida],"",0))</f>
        <v/>
      </c>
      <c r="M878" s="299"/>
      <c r="N878" s="525" t="str">
        <f>IF(Tabla1[[#This Row],[Descripción]]="","",_xlfn.XLOOKUP(Tabla1[[#This Row],[Descripción]],Tabla10[Descripción],Tabla10[Precio Unitario],0))</f>
        <v/>
      </c>
      <c r="O878" s="525" t="str">
        <f>IF(Tabla1[[#This Row],[Cantidad de Insumos]]="","",Tabla1[[#This Row],[Precio Unitario]]*Tabla1[[#This Row],[Cantidad de Insumos]])</f>
        <v/>
      </c>
      <c r="P878" s="510" t="str">
        <f>IF(Tabla1[[#This Row],[Descripción]]="","",_xlfn.XLOOKUP(Tabla1[[#This Row],[Descripción]],Tabla10[Descripción],Tabla10[CODIGO PRESUPUESTARIO],0))</f>
        <v/>
      </c>
      <c r="Q878" s="511"/>
      <c r="R878" s="511" t="str">
        <f>IF(Tabla1[[#This Row],[Insumos]]="","",_xlfn.XLOOKUP(Tabla1[[#This Row],[Insumos]],Tabla10[Insumo],Tabla10[InsumoAbrev],"",0))</f>
        <v/>
      </c>
    </row>
    <row r="879" spans="2:18" x14ac:dyDescent="0.25">
      <c r="B879" s="191" t="str">
        <f>IF('Formulario PPGR3'!$G879="","",CONCATENATE('Formulario PPGR3'!$C879,".",'Formulario PPGR3'!$D879,".",'Formulario PPGR3'!$E879,".",'Formulario PPGR3'!$F879))</f>
        <v/>
      </c>
      <c r="C879" s="191" t="str">
        <f>IF('Formulario PPGR3'!$G879="","",'Formulario PPGR1'!#REF!)</f>
        <v/>
      </c>
      <c r="D879" s="191" t="str">
        <f>IF('Formulario PPGR3'!$G879="","",'Formulario PPGR1'!#REF!)</f>
        <v/>
      </c>
      <c r="E879" s="191" t="str">
        <f>IF('Formulario PPGR3'!$G879="","",'Formulario PPGR1'!#REF!)</f>
        <v/>
      </c>
      <c r="F879" s="191" t="str">
        <f>IF('Formulario PPGR3'!$G879="","",'Formulario PPGR1'!#REF!)</f>
        <v/>
      </c>
      <c r="G879" s="238"/>
      <c r="H879" s="507" t="str" cm="1">
        <f t="array" ref="H879">IF(Tabla1[[#This Row],[Código_Actividad]]="","",_xlfn.XLOOKUP(Tabla1[[#This Row],[Código_Actividad]],CodigoActividad,Tabla2[Actividades Programables Presupuestables],"",0))</f>
        <v/>
      </c>
      <c r="I879" s="508" t="str">
        <f>IFERROR(VLOOKUP('Formulario PPGR3'!$G879,'Formulario PPGR2'!$H$19:$V$286,15,FALSE),"")</f>
        <v/>
      </c>
      <c r="J879" s="513"/>
      <c r="K879" s="512"/>
      <c r="L879" s="509" t="str">
        <f>IF(Tabla1[[#This Row],[Descripción]]="","",_xlfn.XLOOKUP(Tabla1[[#This Row],[Descripción]],Tabla10[Descripción],Tabla10[Unidad de Medida],"",0))</f>
        <v/>
      </c>
      <c r="M879" s="299"/>
      <c r="N879" s="525" t="str">
        <f>IF(Tabla1[[#This Row],[Descripción]]="","",_xlfn.XLOOKUP(Tabla1[[#This Row],[Descripción]],Tabla10[Descripción],Tabla10[Precio Unitario],0))</f>
        <v/>
      </c>
      <c r="O879" s="525" t="str">
        <f>IF(Tabla1[[#This Row],[Cantidad de Insumos]]="","",Tabla1[[#This Row],[Precio Unitario]]*Tabla1[[#This Row],[Cantidad de Insumos]])</f>
        <v/>
      </c>
      <c r="P879" s="510" t="str">
        <f>IF(Tabla1[[#This Row],[Descripción]]="","",_xlfn.XLOOKUP(Tabla1[[#This Row],[Descripción]],Tabla10[Descripción],Tabla10[CODIGO PRESUPUESTARIO],0))</f>
        <v/>
      </c>
      <c r="Q879" s="511"/>
      <c r="R879" s="511" t="str">
        <f>IF(Tabla1[[#This Row],[Insumos]]="","",_xlfn.XLOOKUP(Tabla1[[#This Row],[Insumos]],Tabla10[Insumo],Tabla10[InsumoAbrev],"",0))</f>
        <v/>
      </c>
    </row>
    <row r="880" spans="2:18" x14ac:dyDescent="0.25">
      <c r="B880" s="191" t="str">
        <f>IF('Formulario PPGR3'!$G880="","",CONCATENATE('Formulario PPGR3'!$C880,".",'Formulario PPGR3'!$D880,".",'Formulario PPGR3'!$E880,".",'Formulario PPGR3'!$F880))</f>
        <v/>
      </c>
      <c r="C880" s="191" t="str">
        <f>IF('Formulario PPGR3'!$G880="","",'Formulario PPGR1'!#REF!)</f>
        <v/>
      </c>
      <c r="D880" s="191" t="str">
        <f>IF('Formulario PPGR3'!$G880="","",'Formulario PPGR1'!#REF!)</f>
        <v/>
      </c>
      <c r="E880" s="191" t="str">
        <f>IF('Formulario PPGR3'!$G880="","",'Formulario PPGR1'!#REF!)</f>
        <v/>
      </c>
      <c r="F880" s="191" t="str">
        <f>IF('Formulario PPGR3'!$G880="","",'Formulario PPGR1'!#REF!)</f>
        <v/>
      </c>
      <c r="G880" s="238"/>
      <c r="H880" s="507" t="str" cm="1">
        <f t="array" ref="H880">IF(Tabla1[[#This Row],[Código_Actividad]]="","",_xlfn.XLOOKUP(Tabla1[[#This Row],[Código_Actividad]],CodigoActividad,Tabla2[Actividades Programables Presupuestables],"",0))</f>
        <v/>
      </c>
      <c r="I880" s="508" t="str">
        <f>IFERROR(VLOOKUP('Formulario PPGR3'!$G880,'Formulario PPGR2'!$H$19:$V$286,15,FALSE),"")</f>
        <v/>
      </c>
      <c r="J880" s="513"/>
      <c r="K880" s="512"/>
      <c r="L880" s="509" t="str">
        <f>IF(Tabla1[[#This Row],[Descripción]]="","",_xlfn.XLOOKUP(Tabla1[[#This Row],[Descripción]],Tabla10[Descripción],Tabla10[Unidad de Medida],"",0))</f>
        <v/>
      </c>
      <c r="M880" s="299"/>
      <c r="N880" s="525" t="str">
        <f>IF(Tabla1[[#This Row],[Descripción]]="","",_xlfn.XLOOKUP(Tabla1[[#This Row],[Descripción]],Tabla10[Descripción],Tabla10[Precio Unitario],0))</f>
        <v/>
      </c>
      <c r="O880" s="525" t="str">
        <f>IF(Tabla1[[#This Row],[Cantidad de Insumos]]="","",Tabla1[[#This Row],[Precio Unitario]]*Tabla1[[#This Row],[Cantidad de Insumos]])</f>
        <v/>
      </c>
      <c r="P880" s="510" t="str">
        <f>IF(Tabla1[[#This Row],[Descripción]]="","",_xlfn.XLOOKUP(Tabla1[[#This Row],[Descripción]],Tabla10[Descripción],Tabla10[CODIGO PRESUPUESTARIO],0))</f>
        <v/>
      </c>
      <c r="Q880" s="511"/>
      <c r="R880" s="511" t="str">
        <f>IF(Tabla1[[#This Row],[Insumos]]="","",_xlfn.XLOOKUP(Tabla1[[#This Row],[Insumos]],Tabla10[Insumo],Tabla10[InsumoAbrev],"",0))</f>
        <v/>
      </c>
    </row>
    <row r="881" spans="2:18" x14ac:dyDescent="0.25">
      <c r="B881" s="191" t="str">
        <f>IF('Formulario PPGR3'!$G881="","",CONCATENATE('Formulario PPGR3'!$C881,".",'Formulario PPGR3'!$D881,".",'Formulario PPGR3'!$E881,".",'Formulario PPGR3'!$F881))</f>
        <v/>
      </c>
      <c r="C881" s="191" t="str">
        <f>IF('Formulario PPGR3'!$G881="","",'Formulario PPGR1'!#REF!)</f>
        <v/>
      </c>
      <c r="D881" s="191" t="str">
        <f>IF('Formulario PPGR3'!$G881="","",'Formulario PPGR1'!#REF!)</f>
        <v/>
      </c>
      <c r="E881" s="191" t="str">
        <f>IF('Formulario PPGR3'!$G881="","",'Formulario PPGR1'!#REF!)</f>
        <v/>
      </c>
      <c r="F881" s="191" t="str">
        <f>IF('Formulario PPGR3'!$G881="","",'Formulario PPGR1'!#REF!)</f>
        <v/>
      </c>
      <c r="G881" s="238"/>
      <c r="H881" s="507" t="str" cm="1">
        <f t="array" ref="H881">IF(Tabla1[[#This Row],[Código_Actividad]]="","",_xlfn.XLOOKUP(Tabla1[[#This Row],[Código_Actividad]],CodigoActividad,Tabla2[Actividades Programables Presupuestables],"",0))</f>
        <v/>
      </c>
      <c r="I881" s="508" t="str">
        <f>IFERROR(VLOOKUP('Formulario PPGR3'!$G881,'Formulario PPGR2'!$H$19:$V$286,15,FALSE),"")</f>
        <v/>
      </c>
      <c r="J881" s="513"/>
      <c r="K881" s="512"/>
      <c r="L881" s="509" t="str">
        <f>IF(Tabla1[[#This Row],[Descripción]]="","",_xlfn.XLOOKUP(Tabla1[[#This Row],[Descripción]],Tabla10[Descripción],Tabla10[Unidad de Medida],"",0))</f>
        <v/>
      </c>
      <c r="M881" s="299"/>
      <c r="N881" s="525" t="str">
        <f>IF(Tabla1[[#This Row],[Descripción]]="","",_xlfn.XLOOKUP(Tabla1[[#This Row],[Descripción]],Tabla10[Descripción],Tabla10[Precio Unitario],0))</f>
        <v/>
      </c>
      <c r="O881" s="525" t="str">
        <f>IF(Tabla1[[#This Row],[Cantidad de Insumos]]="","",Tabla1[[#This Row],[Precio Unitario]]*Tabla1[[#This Row],[Cantidad de Insumos]])</f>
        <v/>
      </c>
      <c r="P881" s="510" t="str">
        <f>IF(Tabla1[[#This Row],[Descripción]]="","",_xlfn.XLOOKUP(Tabla1[[#This Row],[Descripción]],Tabla10[Descripción],Tabla10[CODIGO PRESUPUESTARIO],0))</f>
        <v/>
      </c>
      <c r="Q881" s="511"/>
      <c r="R881" s="511" t="str">
        <f>IF(Tabla1[[#This Row],[Insumos]]="","",_xlfn.XLOOKUP(Tabla1[[#This Row],[Insumos]],Tabla10[Insumo],Tabla10[InsumoAbrev],"",0))</f>
        <v/>
      </c>
    </row>
    <row r="882" spans="2:18" x14ac:dyDescent="0.25">
      <c r="B882" s="191" t="str">
        <f>IF('Formulario PPGR3'!$G882="","",CONCATENATE('Formulario PPGR3'!$C882,".",'Formulario PPGR3'!$D882,".",'Formulario PPGR3'!$E882,".",'Formulario PPGR3'!$F882))</f>
        <v/>
      </c>
      <c r="C882" s="191" t="str">
        <f>IF('Formulario PPGR3'!$G882="","",'Formulario PPGR1'!#REF!)</f>
        <v/>
      </c>
      <c r="D882" s="191" t="str">
        <f>IF('Formulario PPGR3'!$G882="","",'Formulario PPGR1'!#REF!)</f>
        <v/>
      </c>
      <c r="E882" s="191" t="str">
        <f>IF('Formulario PPGR3'!$G882="","",'Formulario PPGR1'!#REF!)</f>
        <v/>
      </c>
      <c r="F882" s="191" t="str">
        <f>IF('Formulario PPGR3'!$G882="","",'Formulario PPGR1'!#REF!)</f>
        <v/>
      </c>
      <c r="G882" s="238"/>
      <c r="H882" s="507" t="str" cm="1">
        <f t="array" ref="H882">IF(Tabla1[[#This Row],[Código_Actividad]]="","",_xlfn.XLOOKUP(Tabla1[[#This Row],[Código_Actividad]],CodigoActividad,Tabla2[Actividades Programables Presupuestables],"",0))</f>
        <v/>
      </c>
      <c r="I882" s="508" t="str">
        <f>IFERROR(VLOOKUP('Formulario PPGR3'!$G882,'Formulario PPGR2'!$H$19:$V$286,15,FALSE),"")</f>
        <v/>
      </c>
      <c r="J882" s="513"/>
      <c r="K882" s="512"/>
      <c r="L882" s="509" t="str">
        <f>IF(Tabla1[[#This Row],[Descripción]]="","",_xlfn.XLOOKUP(Tabla1[[#This Row],[Descripción]],Tabla10[Descripción],Tabla10[Unidad de Medida],"",0))</f>
        <v/>
      </c>
      <c r="M882" s="299"/>
      <c r="N882" s="525" t="str">
        <f>IF(Tabla1[[#This Row],[Descripción]]="","",_xlfn.XLOOKUP(Tabla1[[#This Row],[Descripción]],Tabla10[Descripción],Tabla10[Precio Unitario],0))</f>
        <v/>
      </c>
      <c r="O882" s="525" t="str">
        <f>IF(Tabla1[[#This Row],[Cantidad de Insumos]]="","",Tabla1[[#This Row],[Precio Unitario]]*Tabla1[[#This Row],[Cantidad de Insumos]])</f>
        <v/>
      </c>
      <c r="P882" s="510" t="str">
        <f>IF(Tabla1[[#This Row],[Descripción]]="","",_xlfn.XLOOKUP(Tabla1[[#This Row],[Descripción]],Tabla10[Descripción],Tabla10[CODIGO PRESUPUESTARIO],0))</f>
        <v/>
      </c>
      <c r="Q882" s="511"/>
      <c r="R882" s="511" t="str">
        <f>IF(Tabla1[[#This Row],[Insumos]]="","",_xlfn.XLOOKUP(Tabla1[[#This Row],[Insumos]],Tabla10[Insumo],Tabla10[InsumoAbrev],"",0))</f>
        <v/>
      </c>
    </row>
    <row r="883" spans="2:18" x14ac:dyDescent="0.25">
      <c r="B883" s="191" t="str">
        <f>IF('Formulario PPGR3'!$G883="","",CONCATENATE('Formulario PPGR3'!$C883,".",'Formulario PPGR3'!$D883,".",'Formulario PPGR3'!$E883,".",'Formulario PPGR3'!$F883))</f>
        <v/>
      </c>
      <c r="C883" s="191" t="str">
        <f>IF('Formulario PPGR3'!$G883="","",'Formulario PPGR1'!#REF!)</f>
        <v/>
      </c>
      <c r="D883" s="191" t="str">
        <f>IF('Formulario PPGR3'!$G883="","",'Formulario PPGR1'!#REF!)</f>
        <v/>
      </c>
      <c r="E883" s="191" t="str">
        <f>IF('Formulario PPGR3'!$G883="","",'Formulario PPGR1'!#REF!)</f>
        <v/>
      </c>
      <c r="F883" s="191" t="str">
        <f>IF('Formulario PPGR3'!$G883="","",'Formulario PPGR1'!#REF!)</f>
        <v/>
      </c>
      <c r="G883" s="238"/>
      <c r="H883" s="507" t="str" cm="1">
        <f t="array" ref="H883">IF(Tabla1[[#This Row],[Código_Actividad]]="","",_xlfn.XLOOKUP(Tabla1[[#This Row],[Código_Actividad]],CodigoActividad,Tabla2[Actividades Programables Presupuestables],"",0))</f>
        <v/>
      </c>
      <c r="I883" s="508" t="str">
        <f>IFERROR(VLOOKUP('Formulario PPGR3'!$G883,'Formulario PPGR2'!$H$19:$V$286,15,FALSE),"")</f>
        <v/>
      </c>
      <c r="J883" s="513"/>
      <c r="K883" s="512"/>
      <c r="L883" s="509" t="str">
        <f>IF(Tabla1[[#This Row],[Descripción]]="","",_xlfn.XLOOKUP(Tabla1[[#This Row],[Descripción]],Tabla10[Descripción],Tabla10[Unidad de Medida],"",0))</f>
        <v/>
      </c>
      <c r="M883" s="299"/>
      <c r="N883" s="525" t="str">
        <f>IF(Tabla1[[#This Row],[Descripción]]="","",_xlfn.XLOOKUP(Tabla1[[#This Row],[Descripción]],Tabla10[Descripción],Tabla10[Precio Unitario],0))</f>
        <v/>
      </c>
      <c r="O883" s="525" t="str">
        <f>IF(Tabla1[[#This Row],[Cantidad de Insumos]]="","",Tabla1[[#This Row],[Precio Unitario]]*Tabla1[[#This Row],[Cantidad de Insumos]])</f>
        <v/>
      </c>
      <c r="P883" s="510" t="str">
        <f>IF(Tabla1[[#This Row],[Descripción]]="","",_xlfn.XLOOKUP(Tabla1[[#This Row],[Descripción]],Tabla10[Descripción],Tabla10[CODIGO PRESUPUESTARIO],0))</f>
        <v/>
      </c>
      <c r="Q883" s="511"/>
      <c r="R883" s="511" t="str">
        <f>IF(Tabla1[[#This Row],[Insumos]]="","",_xlfn.XLOOKUP(Tabla1[[#This Row],[Insumos]],Tabla10[Insumo],Tabla10[InsumoAbrev],"",0))</f>
        <v/>
      </c>
    </row>
    <row r="884" spans="2:18" x14ac:dyDescent="0.25">
      <c r="B884" s="191" t="str">
        <f>IF('Formulario PPGR3'!$G884="","",CONCATENATE('Formulario PPGR3'!$C884,".",'Formulario PPGR3'!$D884,".",'Formulario PPGR3'!$E884,".",'Formulario PPGR3'!$F884))</f>
        <v/>
      </c>
      <c r="C884" s="191" t="str">
        <f>IF('Formulario PPGR3'!$G884="","",'Formulario PPGR1'!#REF!)</f>
        <v/>
      </c>
      <c r="D884" s="191" t="str">
        <f>IF('Formulario PPGR3'!$G884="","",'Formulario PPGR1'!#REF!)</f>
        <v/>
      </c>
      <c r="E884" s="191" t="str">
        <f>IF('Formulario PPGR3'!$G884="","",'Formulario PPGR1'!#REF!)</f>
        <v/>
      </c>
      <c r="F884" s="191" t="str">
        <f>IF('Formulario PPGR3'!$G884="","",'Formulario PPGR1'!#REF!)</f>
        <v/>
      </c>
      <c r="G884" s="238"/>
      <c r="H884" s="507" t="str" cm="1">
        <f t="array" ref="H884">IF(Tabla1[[#This Row],[Código_Actividad]]="","",_xlfn.XLOOKUP(Tabla1[[#This Row],[Código_Actividad]],CodigoActividad,Tabla2[Actividades Programables Presupuestables],"",0))</f>
        <v/>
      </c>
      <c r="I884" s="508" t="str">
        <f>IFERROR(VLOOKUP('Formulario PPGR3'!$G884,'Formulario PPGR2'!$H$19:$V$286,15,FALSE),"")</f>
        <v/>
      </c>
      <c r="J884" s="513"/>
      <c r="K884" s="512"/>
      <c r="L884" s="509" t="str">
        <f>IF(Tabla1[[#This Row],[Descripción]]="","",_xlfn.XLOOKUP(Tabla1[[#This Row],[Descripción]],Tabla10[Descripción],Tabla10[Unidad de Medida],"",0))</f>
        <v/>
      </c>
      <c r="M884" s="299"/>
      <c r="N884" s="525" t="str">
        <f>IF(Tabla1[[#This Row],[Descripción]]="","",_xlfn.XLOOKUP(Tabla1[[#This Row],[Descripción]],Tabla10[Descripción],Tabla10[Precio Unitario],0))</f>
        <v/>
      </c>
      <c r="O884" s="525" t="str">
        <f>IF(Tabla1[[#This Row],[Cantidad de Insumos]]="","",Tabla1[[#This Row],[Precio Unitario]]*Tabla1[[#This Row],[Cantidad de Insumos]])</f>
        <v/>
      </c>
      <c r="P884" s="510" t="str">
        <f>IF(Tabla1[[#This Row],[Descripción]]="","",_xlfn.XLOOKUP(Tabla1[[#This Row],[Descripción]],Tabla10[Descripción],Tabla10[CODIGO PRESUPUESTARIO],0))</f>
        <v/>
      </c>
      <c r="Q884" s="511"/>
      <c r="R884" s="511" t="str">
        <f>IF(Tabla1[[#This Row],[Insumos]]="","",_xlfn.XLOOKUP(Tabla1[[#This Row],[Insumos]],Tabla10[Insumo],Tabla10[InsumoAbrev],"",0))</f>
        <v/>
      </c>
    </row>
    <row r="885" spans="2:18" x14ac:dyDescent="0.25">
      <c r="B885" s="191" t="str">
        <f>IF('Formulario PPGR3'!$G885="","",CONCATENATE('Formulario PPGR3'!$C885,".",'Formulario PPGR3'!$D885,".",'Formulario PPGR3'!$E885,".",'Formulario PPGR3'!$F885))</f>
        <v/>
      </c>
      <c r="C885" s="191" t="str">
        <f>IF('Formulario PPGR3'!$G885="","",'Formulario PPGR1'!#REF!)</f>
        <v/>
      </c>
      <c r="D885" s="191" t="str">
        <f>IF('Formulario PPGR3'!$G885="","",'Formulario PPGR1'!#REF!)</f>
        <v/>
      </c>
      <c r="E885" s="191" t="str">
        <f>IF('Formulario PPGR3'!$G885="","",'Formulario PPGR1'!#REF!)</f>
        <v/>
      </c>
      <c r="F885" s="191" t="str">
        <f>IF('Formulario PPGR3'!$G885="","",'Formulario PPGR1'!#REF!)</f>
        <v/>
      </c>
      <c r="G885" s="238"/>
      <c r="H885" s="507" t="str" cm="1">
        <f t="array" ref="H885">IF(Tabla1[[#This Row],[Código_Actividad]]="","",_xlfn.XLOOKUP(Tabla1[[#This Row],[Código_Actividad]],CodigoActividad,Tabla2[Actividades Programables Presupuestables],"",0))</f>
        <v/>
      </c>
      <c r="I885" s="508" t="str">
        <f>IFERROR(VLOOKUP('Formulario PPGR3'!$G885,'Formulario PPGR2'!$H$19:$V$286,15,FALSE),"")</f>
        <v/>
      </c>
      <c r="J885" s="513"/>
      <c r="K885" s="512"/>
      <c r="L885" s="509" t="str">
        <f>IF(Tabla1[[#This Row],[Descripción]]="","",_xlfn.XLOOKUP(Tabla1[[#This Row],[Descripción]],Tabla10[Descripción],Tabla10[Unidad de Medida],"",0))</f>
        <v/>
      </c>
      <c r="M885" s="299"/>
      <c r="N885" s="525" t="str">
        <f>IF(Tabla1[[#This Row],[Descripción]]="","",_xlfn.XLOOKUP(Tabla1[[#This Row],[Descripción]],Tabla10[Descripción],Tabla10[Precio Unitario],0))</f>
        <v/>
      </c>
      <c r="O885" s="525" t="str">
        <f>IF(Tabla1[[#This Row],[Cantidad de Insumos]]="","",Tabla1[[#This Row],[Precio Unitario]]*Tabla1[[#This Row],[Cantidad de Insumos]])</f>
        <v/>
      </c>
      <c r="P885" s="510" t="str">
        <f>IF(Tabla1[[#This Row],[Descripción]]="","",_xlfn.XLOOKUP(Tabla1[[#This Row],[Descripción]],Tabla10[Descripción],Tabla10[CODIGO PRESUPUESTARIO],0))</f>
        <v/>
      </c>
      <c r="Q885" s="511"/>
      <c r="R885" s="511" t="str">
        <f>IF(Tabla1[[#This Row],[Insumos]]="","",_xlfn.XLOOKUP(Tabla1[[#This Row],[Insumos]],Tabla10[Insumo],Tabla10[InsumoAbrev],"",0))</f>
        <v/>
      </c>
    </row>
    <row r="886" spans="2:18" x14ac:dyDescent="0.25">
      <c r="B886" s="191" t="str">
        <f>IF('Formulario PPGR3'!$G886="","",CONCATENATE('Formulario PPGR3'!$C886,".",'Formulario PPGR3'!$D886,".",'Formulario PPGR3'!$E886,".",'Formulario PPGR3'!$F886))</f>
        <v/>
      </c>
      <c r="C886" s="191" t="str">
        <f>IF('Formulario PPGR3'!$G886="","",'Formulario PPGR1'!#REF!)</f>
        <v/>
      </c>
      <c r="D886" s="191" t="str">
        <f>IF('Formulario PPGR3'!$G886="","",'Formulario PPGR1'!#REF!)</f>
        <v/>
      </c>
      <c r="E886" s="191" t="str">
        <f>IF('Formulario PPGR3'!$G886="","",'Formulario PPGR1'!#REF!)</f>
        <v/>
      </c>
      <c r="F886" s="191" t="str">
        <f>IF('Formulario PPGR3'!$G886="","",'Formulario PPGR1'!#REF!)</f>
        <v/>
      </c>
      <c r="G886" s="238"/>
      <c r="H886" s="507" t="str" cm="1">
        <f t="array" ref="H886">IF(Tabla1[[#This Row],[Código_Actividad]]="","",_xlfn.XLOOKUP(Tabla1[[#This Row],[Código_Actividad]],CodigoActividad,Tabla2[Actividades Programables Presupuestables],"",0))</f>
        <v/>
      </c>
      <c r="I886" s="508" t="str">
        <f>IFERROR(VLOOKUP('Formulario PPGR3'!$G886,'Formulario PPGR2'!$H$19:$V$286,15,FALSE),"")</f>
        <v/>
      </c>
      <c r="J886" s="513"/>
      <c r="K886" s="512"/>
      <c r="L886" s="509" t="str">
        <f>IF(Tabla1[[#This Row],[Descripción]]="","",_xlfn.XLOOKUP(Tabla1[[#This Row],[Descripción]],Tabla10[Descripción],Tabla10[Unidad de Medida],"",0))</f>
        <v/>
      </c>
      <c r="M886" s="299"/>
      <c r="N886" s="525" t="str">
        <f>IF(Tabla1[[#This Row],[Descripción]]="","",_xlfn.XLOOKUP(Tabla1[[#This Row],[Descripción]],Tabla10[Descripción],Tabla10[Precio Unitario],0))</f>
        <v/>
      </c>
      <c r="O886" s="525" t="str">
        <f>IF(Tabla1[[#This Row],[Cantidad de Insumos]]="","",Tabla1[[#This Row],[Precio Unitario]]*Tabla1[[#This Row],[Cantidad de Insumos]])</f>
        <v/>
      </c>
      <c r="P886" s="510" t="str">
        <f>IF(Tabla1[[#This Row],[Descripción]]="","",_xlfn.XLOOKUP(Tabla1[[#This Row],[Descripción]],Tabla10[Descripción],Tabla10[CODIGO PRESUPUESTARIO],0))</f>
        <v/>
      </c>
      <c r="Q886" s="511"/>
      <c r="R886" s="511" t="str">
        <f>IF(Tabla1[[#This Row],[Insumos]]="","",_xlfn.XLOOKUP(Tabla1[[#This Row],[Insumos]],Tabla10[Insumo],Tabla10[InsumoAbrev],"",0))</f>
        <v/>
      </c>
    </row>
    <row r="887" spans="2:18" x14ac:dyDescent="0.25">
      <c r="B887" s="191" t="str">
        <f>IF('Formulario PPGR3'!$G887="","",CONCATENATE('Formulario PPGR3'!$C887,".",'Formulario PPGR3'!$D887,".",'Formulario PPGR3'!$E887,".",'Formulario PPGR3'!$F887))</f>
        <v/>
      </c>
      <c r="C887" s="191" t="str">
        <f>IF('Formulario PPGR3'!$G887="","",'Formulario PPGR1'!#REF!)</f>
        <v/>
      </c>
      <c r="D887" s="191" t="str">
        <f>IF('Formulario PPGR3'!$G887="","",'Formulario PPGR1'!#REF!)</f>
        <v/>
      </c>
      <c r="E887" s="191" t="str">
        <f>IF('Formulario PPGR3'!$G887="","",'Formulario PPGR1'!#REF!)</f>
        <v/>
      </c>
      <c r="F887" s="191" t="str">
        <f>IF('Formulario PPGR3'!$G887="","",'Formulario PPGR1'!#REF!)</f>
        <v/>
      </c>
      <c r="G887" s="238"/>
      <c r="H887" s="507" t="str" cm="1">
        <f t="array" ref="H887">IF(Tabla1[[#This Row],[Código_Actividad]]="","",_xlfn.XLOOKUP(Tabla1[[#This Row],[Código_Actividad]],CodigoActividad,Tabla2[Actividades Programables Presupuestables],"",0))</f>
        <v/>
      </c>
      <c r="I887" s="508" t="str">
        <f>IFERROR(VLOOKUP('Formulario PPGR3'!$G887,'Formulario PPGR2'!$H$19:$V$286,15,FALSE),"")</f>
        <v/>
      </c>
      <c r="J887" s="513"/>
      <c r="K887" s="512"/>
      <c r="L887" s="509" t="str">
        <f>IF(Tabla1[[#This Row],[Descripción]]="","",_xlfn.XLOOKUP(Tabla1[[#This Row],[Descripción]],Tabla10[Descripción],Tabla10[Unidad de Medida],"",0))</f>
        <v/>
      </c>
      <c r="M887" s="299"/>
      <c r="N887" s="525" t="str">
        <f>IF(Tabla1[[#This Row],[Descripción]]="","",_xlfn.XLOOKUP(Tabla1[[#This Row],[Descripción]],Tabla10[Descripción],Tabla10[Precio Unitario],0))</f>
        <v/>
      </c>
      <c r="O887" s="525" t="str">
        <f>IF(Tabla1[[#This Row],[Cantidad de Insumos]]="","",Tabla1[[#This Row],[Precio Unitario]]*Tabla1[[#This Row],[Cantidad de Insumos]])</f>
        <v/>
      </c>
      <c r="P887" s="510" t="str">
        <f>IF(Tabla1[[#This Row],[Descripción]]="","",_xlfn.XLOOKUP(Tabla1[[#This Row],[Descripción]],Tabla10[Descripción],Tabla10[CODIGO PRESUPUESTARIO],0))</f>
        <v/>
      </c>
      <c r="Q887" s="511"/>
      <c r="R887" s="511" t="str">
        <f>IF(Tabla1[[#This Row],[Insumos]]="","",_xlfn.XLOOKUP(Tabla1[[#This Row],[Insumos]],Tabla10[Insumo],Tabla10[InsumoAbrev],"",0))</f>
        <v/>
      </c>
    </row>
    <row r="888" spans="2:18" x14ac:dyDescent="0.25">
      <c r="B888" s="191" t="str">
        <f>IF('Formulario PPGR3'!$G888="","",CONCATENATE('Formulario PPGR3'!$C888,".",'Formulario PPGR3'!$D888,".",'Formulario PPGR3'!$E888,".",'Formulario PPGR3'!$F888))</f>
        <v/>
      </c>
      <c r="C888" s="191" t="str">
        <f>IF('Formulario PPGR3'!$G888="","",'Formulario PPGR1'!#REF!)</f>
        <v/>
      </c>
      <c r="D888" s="191" t="str">
        <f>IF('Formulario PPGR3'!$G888="","",'Formulario PPGR1'!#REF!)</f>
        <v/>
      </c>
      <c r="E888" s="191" t="str">
        <f>IF('Formulario PPGR3'!$G888="","",'Formulario PPGR1'!#REF!)</f>
        <v/>
      </c>
      <c r="F888" s="191" t="str">
        <f>IF('Formulario PPGR3'!$G888="","",'Formulario PPGR1'!#REF!)</f>
        <v/>
      </c>
      <c r="G888" s="238"/>
      <c r="H888" s="507" t="str" cm="1">
        <f t="array" ref="H888">IF(Tabla1[[#This Row],[Código_Actividad]]="","",_xlfn.XLOOKUP(Tabla1[[#This Row],[Código_Actividad]],CodigoActividad,Tabla2[Actividades Programables Presupuestables],"",0))</f>
        <v/>
      </c>
      <c r="I888" s="508" t="str">
        <f>IFERROR(VLOOKUP('Formulario PPGR3'!$G888,'Formulario PPGR2'!$H$19:$V$286,15,FALSE),"")</f>
        <v/>
      </c>
      <c r="J888" s="513"/>
      <c r="K888" s="512"/>
      <c r="L888" s="509" t="str">
        <f>IF(Tabla1[[#This Row],[Descripción]]="","",_xlfn.XLOOKUP(Tabla1[[#This Row],[Descripción]],Tabla10[Descripción],Tabla10[Unidad de Medida],"",0))</f>
        <v/>
      </c>
      <c r="M888" s="299"/>
      <c r="N888" s="525" t="str">
        <f>IF(Tabla1[[#This Row],[Descripción]]="","",_xlfn.XLOOKUP(Tabla1[[#This Row],[Descripción]],Tabla10[Descripción],Tabla10[Precio Unitario],0))</f>
        <v/>
      </c>
      <c r="O888" s="525" t="str">
        <f>IF(Tabla1[[#This Row],[Cantidad de Insumos]]="","",Tabla1[[#This Row],[Precio Unitario]]*Tabla1[[#This Row],[Cantidad de Insumos]])</f>
        <v/>
      </c>
      <c r="P888" s="510" t="str">
        <f>IF(Tabla1[[#This Row],[Descripción]]="","",_xlfn.XLOOKUP(Tabla1[[#This Row],[Descripción]],Tabla10[Descripción],Tabla10[CODIGO PRESUPUESTARIO],0))</f>
        <v/>
      </c>
      <c r="Q888" s="511"/>
      <c r="R888" s="511" t="str">
        <f>IF(Tabla1[[#This Row],[Insumos]]="","",_xlfn.XLOOKUP(Tabla1[[#This Row],[Insumos]],Tabla10[Insumo],Tabla10[InsumoAbrev],"",0))</f>
        <v/>
      </c>
    </row>
    <row r="889" spans="2:18" x14ac:dyDescent="0.25">
      <c r="B889" s="191" t="str">
        <f>IF('Formulario PPGR3'!$G889="","",CONCATENATE('Formulario PPGR3'!$C889,".",'Formulario PPGR3'!$D889,".",'Formulario PPGR3'!$E889,".",'Formulario PPGR3'!$F889))</f>
        <v/>
      </c>
      <c r="C889" s="191" t="str">
        <f>IF('Formulario PPGR3'!$G889="","",'Formulario PPGR1'!#REF!)</f>
        <v/>
      </c>
      <c r="D889" s="191" t="str">
        <f>IF('Formulario PPGR3'!$G889="","",'Formulario PPGR1'!#REF!)</f>
        <v/>
      </c>
      <c r="E889" s="191" t="str">
        <f>IF('Formulario PPGR3'!$G889="","",'Formulario PPGR1'!#REF!)</f>
        <v/>
      </c>
      <c r="F889" s="191" t="str">
        <f>IF('Formulario PPGR3'!$G889="","",'Formulario PPGR1'!#REF!)</f>
        <v/>
      </c>
      <c r="G889" s="238"/>
      <c r="H889" s="507" t="str" cm="1">
        <f t="array" ref="H889">IF(Tabla1[[#This Row],[Código_Actividad]]="","",_xlfn.XLOOKUP(Tabla1[[#This Row],[Código_Actividad]],CodigoActividad,Tabla2[Actividades Programables Presupuestables],"",0))</f>
        <v/>
      </c>
      <c r="I889" s="508" t="str">
        <f>IFERROR(VLOOKUP('Formulario PPGR3'!$G889,'Formulario PPGR2'!$H$19:$V$286,15,FALSE),"")</f>
        <v/>
      </c>
      <c r="J889" s="513"/>
      <c r="K889" s="512"/>
      <c r="L889" s="509" t="str">
        <f>IF(Tabla1[[#This Row],[Descripción]]="","",_xlfn.XLOOKUP(Tabla1[[#This Row],[Descripción]],Tabla10[Descripción],Tabla10[Unidad de Medida],"",0))</f>
        <v/>
      </c>
      <c r="M889" s="299"/>
      <c r="N889" s="525" t="str">
        <f>IF(Tabla1[[#This Row],[Descripción]]="","",_xlfn.XLOOKUP(Tabla1[[#This Row],[Descripción]],Tabla10[Descripción],Tabla10[Precio Unitario],0))</f>
        <v/>
      </c>
      <c r="O889" s="525" t="str">
        <f>IF(Tabla1[[#This Row],[Cantidad de Insumos]]="","",Tabla1[[#This Row],[Precio Unitario]]*Tabla1[[#This Row],[Cantidad de Insumos]])</f>
        <v/>
      </c>
      <c r="P889" s="510" t="str">
        <f>IF(Tabla1[[#This Row],[Descripción]]="","",_xlfn.XLOOKUP(Tabla1[[#This Row],[Descripción]],Tabla10[Descripción],Tabla10[CODIGO PRESUPUESTARIO],0))</f>
        <v/>
      </c>
      <c r="Q889" s="511"/>
      <c r="R889" s="511" t="str">
        <f>IF(Tabla1[[#This Row],[Insumos]]="","",_xlfn.XLOOKUP(Tabla1[[#This Row],[Insumos]],Tabla10[Insumo],Tabla10[InsumoAbrev],"",0))</f>
        <v/>
      </c>
    </row>
    <row r="890" spans="2:18" x14ac:dyDescent="0.25">
      <c r="B890" s="191" t="str">
        <f>IF('Formulario PPGR3'!$G890="","",CONCATENATE('Formulario PPGR3'!$C890,".",'Formulario PPGR3'!$D890,".",'Formulario PPGR3'!$E890,".",'Formulario PPGR3'!$F890))</f>
        <v/>
      </c>
      <c r="C890" s="191" t="str">
        <f>IF('Formulario PPGR3'!$G890="","",'Formulario PPGR1'!#REF!)</f>
        <v/>
      </c>
      <c r="D890" s="191" t="str">
        <f>IF('Formulario PPGR3'!$G890="","",'Formulario PPGR1'!#REF!)</f>
        <v/>
      </c>
      <c r="E890" s="191" t="str">
        <f>IF('Formulario PPGR3'!$G890="","",'Formulario PPGR1'!#REF!)</f>
        <v/>
      </c>
      <c r="F890" s="191" t="str">
        <f>IF('Formulario PPGR3'!$G890="","",'Formulario PPGR1'!#REF!)</f>
        <v/>
      </c>
      <c r="G890" s="238"/>
      <c r="H890" s="507" t="str" cm="1">
        <f t="array" ref="H890">IF(Tabla1[[#This Row],[Código_Actividad]]="","",_xlfn.XLOOKUP(Tabla1[[#This Row],[Código_Actividad]],CodigoActividad,Tabla2[Actividades Programables Presupuestables],"",0))</f>
        <v/>
      </c>
      <c r="I890" s="508" t="str">
        <f>IFERROR(VLOOKUP('Formulario PPGR3'!$G890,'Formulario PPGR2'!$H$19:$V$286,15,FALSE),"")</f>
        <v/>
      </c>
      <c r="J890" s="513"/>
      <c r="K890" s="512"/>
      <c r="L890" s="509" t="str">
        <f>IF(Tabla1[[#This Row],[Descripción]]="","",_xlfn.XLOOKUP(Tabla1[[#This Row],[Descripción]],Tabla10[Descripción],Tabla10[Unidad de Medida],"",0))</f>
        <v/>
      </c>
      <c r="M890" s="299"/>
      <c r="N890" s="525" t="str">
        <f>IF(Tabla1[[#This Row],[Descripción]]="","",_xlfn.XLOOKUP(Tabla1[[#This Row],[Descripción]],Tabla10[Descripción],Tabla10[Precio Unitario],0))</f>
        <v/>
      </c>
      <c r="O890" s="525" t="str">
        <f>IF(Tabla1[[#This Row],[Cantidad de Insumos]]="","",Tabla1[[#This Row],[Precio Unitario]]*Tabla1[[#This Row],[Cantidad de Insumos]])</f>
        <v/>
      </c>
      <c r="P890" s="510" t="str">
        <f>IF(Tabla1[[#This Row],[Descripción]]="","",_xlfn.XLOOKUP(Tabla1[[#This Row],[Descripción]],Tabla10[Descripción],Tabla10[CODIGO PRESUPUESTARIO],0))</f>
        <v/>
      </c>
      <c r="Q890" s="511"/>
      <c r="R890" s="511" t="str">
        <f>IF(Tabla1[[#This Row],[Insumos]]="","",_xlfn.XLOOKUP(Tabla1[[#This Row],[Insumos]],Tabla10[Insumo],Tabla10[InsumoAbrev],"",0))</f>
        <v/>
      </c>
    </row>
    <row r="891" spans="2:18" x14ac:dyDescent="0.25">
      <c r="B891" s="191" t="str">
        <f>IF('Formulario PPGR3'!$G891="","",CONCATENATE('Formulario PPGR3'!$C891,".",'Formulario PPGR3'!$D891,".",'Formulario PPGR3'!$E891,".",'Formulario PPGR3'!$F891))</f>
        <v/>
      </c>
      <c r="C891" s="191" t="str">
        <f>IF('Formulario PPGR3'!$G891="","",'Formulario PPGR1'!#REF!)</f>
        <v/>
      </c>
      <c r="D891" s="191" t="str">
        <f>IF('Formulario PPGR3'!$G891="","",'Formulario PPGR1'!#REF!)</f>
        <v/>
      </c>
      <c r="E891" s="191" t="str">
        <f>IF('Formulario PPGR3'!$G891="","",'Formulario PPGR1'!#REF!)</f>
        <v/>
      </c>
      <c r="F891" s="191" t="str">
        <f>IF('Formulario PPGR3'!$G891="","",'Formulario PPGR1'!#REF!)</f>
        <v/>
      </c>
      <c r="G891" s="238"/>
      <c r="H891" s="507" t="str" cm="1">
        <f t="array" ref="H891">IF(Tabla1[[#This Row],[Código_Actividad]]="","",_xlfn.XLOOKUP(Tabla1[[#This Row],[Código_Actividad]],CodigoActividad,Tabla2[Actividades Programables Presupuestables],"",0))</f>
        <v/>
      </c>
      <c r="I891" s="508" t="str">
        <f>IFERROR(VLOOKUP('Formulario PPGR3'!$G891,'Formulario PPGR2'!$H$19:$V$286,15,FALSE),"")</f>
        <v/>
      </c>
      <c r="J891" s="513"/>
      <c r="K891" s="512"/>
      <c r="L891" s="509" t="str">
        <f>IF(Tabla1[[#This Row],[Descripción]]="","",_xlfn.XLOOKUP(Tabla1[[#This Row],[Descripción]],Tabla10[Descripción],Tabla10[Unidad de Medida],"",0))</f>
        <v/>
      </c>
      <c r="M891" s="299"/>
      <c r="N891" s="525" t="str">
        <f>IF(Tabla1[[#This Row],[Descripción]]="","",_xlfn.XLOOKUP(Tabla1[[#This Row],[Descripción]],Tabla10[Descripción],Tabla10[Precio Unitario],0))</f>
        <v/>
      </c>
      <c r="O891" s="525" t="str">
        <f>IF(Tabla1[[#This Row],[Cantidad de Insumos]]="","",Tabla1[[#This Row],[Precio Unitario]]*Tabla1[[#This Row],[Cantidad de Insumos]])</f>
        <v/>
      </c>
      <c r="P891" s="510" t="str">
        <f>IF(Tabla1[[#This Row],[Descripción]]="","",_xlfn.XLOOKUP(Tabla1[[#This Row],[Descripción]],Tabla10[Descripción],Tabla10[CODIGO PRESUPUESTARIO],0))</f>
        <v/>
      </c>
      <c r="Q891" s="511"/>
      <c r="R891" s="511" t="str">
        <f>IF(Tabla1[[#This Row],[Insumos]]="","",_xlfn.XLOOKUP(Tabla1[[#This Row],[Insumos]],Tabla10[Insumo],Tabla10[InsumoAbrev],"",0))</f>
        <v/>
      </c>
    </row>
    <row r="892" spans="2:18" x14ac:dyDescent="0.25">
      <c r="B892" s="191" t="str">
        <f>IF('Formulario PPGR3'!$G892="","",CONCATENATE('Formulario PPGR3'!$C892,".",'Formulario PPGR3'!$D892,".",'Formulario PPGR3'!$E892,".",'Formulario PPGR3'!$F892))</f>
        <v/>
      </c>
      <c r="C892" s="191" t="str">
        <f>IF('Formulario PPGR3'!$G892="","",'Formulario PPGR1'!#REF!)</f>
        <v/>
      </c>
      <c r="D892" s="191" t="str">
        <f>IF('Formulario PPGR3'!$G892="","",'Formulario PPGR1'!#REF!)</f>
        <v/>
      </c>
      <c r="E892" s="191" t="str">
        <f>IF('Formulario PPGR3'!$G892="","",'Formulario PPGR1'!#REF!)</f>
        <v/>
      </c>
      <c r="F892" s="191" t="str">
        <f>IF('Formulario PPGR3'!$G892="","",'Formulario PPGR1'!#REF!)</f>
        <v/>
      </c>
      <c r="G892" s="238"/>
      <c r="H892" s="507" t="str" cm="1">
        <f t="array" ref="H892">IF(Tabla1[[#This Row],[Código_Actividad]]="","",_xlfn.XLOOKUP(Tabla1[[#This Row],[Código_Actividad]],CodigoActividad,Tabla2[Actividades Programables Presupuestables],"",0))</f>
        <v/>
      </c>
      <c r="I892" s="508" t="str">
        <f>IFERROR(VLOOKUP('Formulario PPGR3'!$G892,'Formulario PPGR2'!$H$19:$V$286,15,FALSE),"")</f>
        <v/>
      </c>
      <c r="J892" s="513"/>
      <c r="K892" s="512"/>
      <c r="L892" s="509" t="str">
        <f>IF(Tabla1[[#This Row],[Descripción]]="","",_xlfn.XLOOKUP(Tabla1[[#This Row],[Descripción]],Tabla10[Descripción],Tabla10[Unidad de Medida],"",0))</f>
        <v/>
      </c>
      <c r="M892" s="299"/>
      <c r="N892" s="525" t="str">
        <f>IF(Tabla1[[#This Row],[Descripción]]="","",_xlfn.XLOOKUP(Tabla1[[#This Row],[Descripción]],Tabla10[Descripción],Tabla10[Precio Unitario],0))</f>
        <v/>
      </c>
      <c r="O892" s="525" t="str">
        <f>IF(Tabla1[[#This Row],[Cantidad de Insumos]]="","",Tabla1[[#This Row],[Precio Unitario]]*Tabla1[[#This Row],[Cantidad de Insumos]])</f>
        <v/>
      </c>
      <c r="P892" s="510" t="str">
        <f>IF(Tabla1[[#This Row],[Descripción]]="","",_xlfn.XLOOKUP(Tabla1[[#This Row],[Descripción]],Tabla10[Descripción],Tabla10[CODIGO PRESUPUESTARIO],0))</f>
        <v/>
      </c>
      <c r="Q892" s="511"/>
      <c r="R892" s="511" t="str">
        <f>IF(Tabla1[[#This Row],[Insumos]]="","",_xlfn.XLOOKUP(Tabla1[[#This Row],[Insumos]],Tabla10[Insumo],Tabla10[InsumoAbrev],"",0))</f>
        <v/>
      </c>
    </row>
    <row r="893" spans="2:18" x14ac:dyDescent="0.25">
      <c r="B893" s="191" t="str">
        <f>IF('Formulario PPGR3'!$G893="","",CONCATENATE('Formulario PPGR3'!$C893,".",'Formulario PPGR3'!$D893,".",'Formulario PPGR3'!$E893,".",'Formulario PPGR3'!$F893))</f>
        <v/>
      </c>
      <c r="C893" s="191" t="str">
        <f>IF('Formulario PPGR3'!$G893="","",'Formulario PPGR1'!#REF!)</f>
        <v/>
      </c>
      <c r="D893" s="191" t="str">
        <f>IF('Formulario PPGR3'!$G893="","",'Formulario PPGR1'!#REF!)</f>
        <v/>
      </c>
      <c r="E893" s="191" t="str">
        <f>IF('Formulario PPGR3'!$G893="","",'Formulario PPGR1'!#REF!)</f>
        <v/>
      </c>
      <c r="F893" s="191" t="str">
        <f>IF('Formulario PPGR3'!$G893="","",'Formulario PPGR1'!#REF!)</f>
        <v/>
      </c>
      <c r="G893" s="238"/>
      <c r="H893" s="507" t="str" cm="1">
        <f t="array" ref="H893">IF(Tabla1[[#This Row],[Código_Actividad]]="","",_xlfn.XLOOKUP(Tabla1[[#This Row],[Código_Actividad]],CodigoActividad,Tabla2[Actividades Programables Presupuestables],"",0))</f>
        <v/>
      </c>
      <c r="I893" s="508" t="str">
        <f>IFERROR(VLOOKUP('Formulario PPGR3'!$G893,'Formulario PPGR2'!$H$19:$V$286,15,FALSE),"")</f>
        <v/>
      </c>
      <c r="J893" s="513"/>
      <c r="K893" s="512"/>
      <c r="L893" s="509" t="str">
        <f>IF(Tabla1[[#This Row],[Descripción]]="","",_xlfn.XLOOKUP(Tabla1[[#This Row],[Descripción]],Tabla10[Descripción],Tabla10[Unidad de Medida],"",0))</f>
        <v/>
      </c>
      <c r="M893" s="299"/>
      <c r="N893" s="525" t="str">
        <f>IF(Tabla1[[#This Row],[Descripción]]="","",_xlfn.XLOOKUP(Tabla1[[#This Row],[Descripción]],Tabla10[Descripción],Tabla10[Precio Unitario],0))</f>
        <v/>
      </c>
      <c r="O893" s="525" t="str">
        <f>IF(Tabla1[[#This Row],[Cantidad de Insumos]]="","",Tabla1[[#This Row],[Precio Unitario]]*Tabla1[[#This Row],[Cantidad de Insumos]])</f>
        <v/>
      </c>
      <c r="P893" s="510" t="str">
        <f>IF(Tabla1[[#This Row],[Descripción]]="","",_xlfn.XLOOKUP(Tabla1[[#This Row],[Descripción]],Tabla10[Descripción],Tabla10[CODIGO PRESUPUESTARIO],0))</f>
        <v/>
      </c>
      <c r="Q893" s="511"/>
      <c r="R893" s="511" t="str">
        <f>IF(Tabla1[[#This Row],[Insumos]]="","",_xlfn.XLOOKUP(Tabla1[[#This Row],[Insumos]],Tabla10[Insumo],Tabla10[InsumoAbrev],"",0))</f>
        <v/>
      </c>
    </row>
    <row r="894" spans="2:18" x14ac:dyDescent="0.25">
      <c r="B894" s="191" t="str">
        <f>IF('Formulario PPGR3'!$G894="","",CONCATENATE('Formulario PPGR3'!$C894,".",'Formulario PPGR3'!$D894,".",'Formulario PPGR3'!$E894,".",'Formulario PPGR3'!$F894))</f>
        <v/>
      </c>
      <c r="C894" s="191" t="str">
        <f>IF('Formulario PPGR3'!$G894="","",'Formulario PPGR1'!#REF!)</f>
        <v/>
      </c>
      <c r="D894" s="191" t="str">
        <f>IF('Formulario PPGR3'!$G894="","",'Formulario PPGR1'!#REF!)</f>
        <v/>
      </c>
      <c r="E894" s="191" t="str">
        <f>IF('Formulario PPGR3'!$G894="","",'Formulario PPGR1'!#REF!)</f>
        <v/>
      </c>
      <c r="F894" s="191" t="str">
        <f>IF('Formulario PPGR3'!$G894="","",'Formulario PPGR1'!#REF!)</f>
        <v/>
      </c>
      <c r="G894" s="238"/>
      <c r="H894" s="507" t="str" cm="1">
        <f t="array" ref="H894">IF(Tabla1[[#This Row],[Código_Actividad]]="","",_xlfn.XLOOKUP(Tabla1[[#This Row],[Código_Actividad]],CodigoActividad,Tabla2[Actividades Programables Presupuestables],"",0))</f>
        <v/>
      </c>
      <c r="I894" s="508" t="str">
        <f>IFERROR(VLOOKUP('Formulario PPGR3'!$G894,'Formulario PPGR2'!$H$19:$V$286,15,FALSE),"")</f>
        <v/>
      </c>
      <c r="J894" s="513"/>
      <c r="K894" s="512"/>
      <c r="L894" s="509" t="str">
        <f>IF(Tabla1[[#This Row],[Descripción]]="","",_xlfn.XLOOKUP(Tabla1[[#This Row],[Descripción]],Tabla10[Descripción],Tabla10[Unidad de Medida],"",0))</f>
        <v/>
      </c>
      <c r="M894" s="299"/>
      <c r="N894" s="525" t="str">
        <f>IF(Tabla1[[#This Row],[Descripción]]="","",_xlfn.XLOOKUP(Tabla1[[#This Row],[Descripción]],Tabla10[Descripción],Tabla10[Precio Unitario],0))</f>
        <v/>
      </c>
      <c r="O894" s="525" t="str">
        <f>IF(Tabla1[[#This Row],[Cantidad de Insumos]]="","",Tabla1[[#This Row],[Precio Unitario]]*Tabla1[[#This Row],[Cantidad de Insumos]])</f>
        <v/>
      </c>
      <c r="P894" s="510" t="str">
        <f>IF(Tabla1[[#This Row],[Descripción]]="","",_xlfn.XLOOKUP(Tabla1[[#This Row],[Descripción]],Tabla10[Descripción],Tabla10[CODIGO PRESUPUESTARIO],0))</f>
        <v/>
      </c>
      <c r="Q894" s="511"/>
      <c r="R894" s="511" t="str">
        <f>IF(Tabla1[[#This Row],[Insumos]]="","",_xlfn.XLOOKUP(Tabla1[[#This Row],[Insumos]],Tabla10[Insumo],Tabla10[InsumoAbrev],"",0))</f>
        <v/>
      </c>
    </row>
    <row r="895" spans="2:18" x14ac:dyDescent="0.25">
      <c r="B895" s="191" t="str">
        <f>IF('Formulario PPGR3'!$G895="","",CONCATENATE('Formulario PPGR3'!$C895,".",'Formulario PPGR3'!$D895,".",'Formulario PPGR3'!$E895,".",'Formulario PPGR3'!$F895))</f>
        <v/>
      </c>
      <c r="C895" s="191" t="str">
        <f>IF('Formulario PPGR3'!$G895="","",'Formulario PPGR1'!#REF!)</f>
        <v/>
      </c>
      <c r="D895" s="191" t="str">
        <f>IF('Formulario PPGR3'!$G895="","",'Formulario PPGR1'!#REF!)</f>
        <v/>
      </c>
      <c r="E895" s="191" t="str">
        <f>IF('Formulario PPGR3'!$G895="","",'Formulario PPGR1'!#REF!)</f>
        <v/>
      </c>
      <c r="F895" s="191" t="str">
        <f>IF('Formulario PPGR3'!$G895="","",'Formulario PPGR1'!#REF!)</f>
        <v/>
      </c>
      <c r="G895" s="238"/>
      <c r="H895" s="507" t="str" cm="1">
        <f t="array" ref="H895">IF(Tabla1[[#This Row],[Código_Actividad]]="","",_xlfn.XLOOKUP(Tabla1[[#This Row],[Código_Actividad]],CodigoActividad,Tabla2[Actividades Programables Presupuestables],"",0))</f>
        <v/>
      </c>
      <c r="I895" s="508" t="str">
        <f>IFERROR(VLOOKUP('Formulario PPGR3'!$G895,'Formulario PPGR2'!$H$19:$V$286,15,FALSE),"")</f>
        <v/>
      </c>
      <c r="J895" s="513"/>
      <c r="K895" s="512"/>
      <c r="L895" s="509" t="str">
        <f>IF(Tabla1[[#This Row],[Descripción]]="","",_xlfn.XLOOKUP(Tabla1[[#This Row],[Descripción]],Tabla10[Descripción],Tabla10[Unidad de Medida],"",0))</f>
        <v/>
      </c>
      <c r="M895" s="299"/>
      <c r="N895" s="525" t="str">
        <f>IF(Tabla1[[#This Row],[Descripción]]="","",_xlfn.XLOOKUP(Tabla1[[#This Row],[Descripción]],Tabla10[Descripción],Tabla10[Precio Unitario],0))</f>
        <v/>
      </c>
      <c r="O895" s="525" t="str">
        <f>IF(Tabla1[[#This Row],[Cantidad de Insumos]]="","",Tabla1[[#This Row],[Precio Unitario]]*Tabla1[[#This Row],[Cantidad de Insumos]])</f>
        <v/>
      </c>
      <c r="P895" s="510" t="str">
        <f>IF(Tabla1[[#This Row],[Descripción]]="","",_xlfn.XLOOKUP(Tabla1[[#This Row],[Descripción]],Tabla10[Descripción],Tabla10[CODIGO PRESUPUESTARIO],0))</f>
        <v/>
      </c>
      <c r="Q895" s="511"/>
      <c r="R895" s="511" t="str">
        <f>IF(Tabla1[[#This Row],[Insumos]]="","",_xlfn.XLOOKUP(Tabla1[[#This Row],[Insumos]],Tabla10[Insumo],Tabla10[InsumoAbrev],"",0))</f>
        <v/>
      </c>
    </row>
    <row r="896" spans="2:18" x14ac:dyDescent="0.25">
      <c r="B896" s="191" t="str">
        <f>IF('Formulario PPGR3'!$G896="","",CONCATENATE('Formulario PPGR3'!$C896,".",'Formulario PPGR3'!$D896,".",'Formulario PPGR3'!$E896,".",'Formulario PPGR3'!$F896))</f>
        <v/>
      </c>
      <c r="C896" s="191" t="str">
        <f>IF('Formulario PPGR3'!$G896="","",'Formulario PPGR1'!#REF!)</f>
        <v/>
      </c>
      <c r="D896" s="191" t="str">
        <f>IF('Formulario PPGR3'!$G896="","",'Formulario PPGR1'!#REF!)</f>
        <v/>
      </c>
      <c r="E896" s="191" t="str">
        <f>IF('Formulario PPGR3'!$G896="","",'Formulario PPGR1'!#REF!)</f>
        <v/>
      </c>
      <c r="F896" s="191" t="str">
        <f>IF('Formulario PPGR3'!$G896="","",'Formulario PPGR1'!#REF!)</f>
        <v/>
      </c>
      <c r="G896" s="238"/>
      <c r="H896" s="507" t="str" cm="1">
        <f t="array" ref="H896">IF(Tabla1[[#This Row],[Código_Actividad]]="","",_xlfn.XLOOKUP(Tabla1[[#This Row],[Código_Actividad]],CodigoActividad,Tabla2[Actividades Programables Presupuestables],"",0))</f>
        <v/>
      </c>
      <c r="I896" s="508" t="str">
        <f>IFERROR(VLOOKUP('Formulario PPGR3'!$G896,'Formulario PPGR2'!$H$19:$V$286,15,FALSE),"")</f>
        <v/>
      </c>
      <c r="J896" s="513"/>
      <c r="K896" s="512"/>
      <c r="L896" s="509" t="str">
        <f>IF(Tabla1[[#This Row],[Descripción]]="","",_xlfn.XLOOKUP(Tabla1[[#This Row],[Descripción]],Tabla10[Descripción],Tabla10[Unidad de Medida],"",0))</f>
        <v/>
      </c>
      <c r="M896" s="299"/>
      <c r="N896" s="525" t="str">
        <f>IF(Tabla1[[#This Row],[Descripción]]="","",_xlfn.XLOOKUP(Tabla1[[#This Row],[Descripción]],Tabla10[Descripción],Tabla10[Precio Unitario],0))</f>
        <v/>
      </c>
      <c r="O896" s="525" t="str">
        <f>IF(Tabla1[[#This Row],[Cantidad de Insumos]]="","",Tabla1[[#This Row],[Precio Unitario]]*Tabla1[[#This Row],[Cantidad de Insumos]])</f>
        <v/>
      </c>
      <c r="P896" s="510" t="str">
        <f>IF(Tabla1[[#This Row],[Descripción]]="","",_xlfn.XLOOKUP(Tabla1[[#This Row],[Descripción]],Tabla10[Descripción],Tabla10[CODIGO PRESUPUESTARIO],0))</f>
        <v/>
      </c>
      <c r="Q896" s="511"/>
      <c r="R896" s="511" t="str">
        <f>IF(Tabla1[[#This Row],[Insumos]]="","",_xlfn.XLOOKUP(Tabla1[[#This Row],[Insumos]],Tabla10[Insumo],Tabla10[InsumoAbrev],"",0))</f>
        <v/>
      </c>
    </row>
    <row r="897" spans="2:18" x14ac:dyDescent="0.25">
      <c r="B897" s="191" t="str">
        <f>IF('Formulario PPGR3'!$G897="","",CONCATENATE('Formulario PPGR3'!$C897,".",'Formulario PPGR3'!$D897,".",'Formulario PPGR3'!$E897,".",'Formulario PPGR3'!$F897))</f>
        <v/>
      </c>
      <c r="C897" s="191" t="str">
        <f>IF('Formulario PPGR3'!$G897="","",'Formulario PPGR1'!#REF!)</f>
        <v/>
      </c>
      <c r="D897" s="191" t="str">
        <f>IF('Formulario PPGR3'!$G897="","",'Formulario PPGR1'!#REF!)</f>
        <v/>
      </c>
      <c r="E897" s="191" t="str">
        <f>IF('Formulario PPGR3'!$G897="","",'Formulario PPGR1'!#REF!)</f>
        <v/>
      </c>
      <c r="F897" s="191" t="str">
        <f>IF('Formulario PPGR3'!$G897="","",'Formulario PPGR1'!#REF!)</f>
        <v/>
      </c>
      <c r="G897" s="238"/>
      <c r="H897" s="507" t="str" cm="1">
        <f t="array" ref="H897">IF(Tabla1[[#This Row],[Código_Actividad]]="","",_xlfn.XLOOKUP(Tabla1[[#This Row],[Código_Actividad]],CodigoActividad,Tabla2[Actividades Programables Presupuestables],"",0))</f>
        <v/>
      </c>
      <c r="I897" s="508" t="str">
        <f>IFERROR(VLOOKUP('Formulario PPGR3'!$G897,'Formulario PPGR2'!$H$19:$V$286,15,FALSE),"")</f>
        <v/>
      </c>
      <c r="J897" s="513"/>
      <c r="K897" s="512"/>
      <c r="L897" s="509" t="str">
        <f>IF(Tabla1[[#This Row],[Descripción]]="","",_xlfn.XLOOKUP(Tabla1[[#This Row],[Descripción]],Tabla10[Descripción],Tabla10[Unidad de Medida],"",0))</f>
        <v/>
      </c>
      <c r="M897" s="299"/>
      <c r="N897" s="525" t="str">
        <f>IF(Tabla1[[#This Row],[Descripción]]="","",_xlfn.XLOOKUP(Tabla1[[#This Row],[Descripción]],Tabla10[Descripción],Tabla10[Precio Unitario],0))</f>
        <v/>
      </c>
      <c r="O897" s="525" t="str">
        <f>IF(Tabla1[[#This Row],[Cantidad de Insumos]]="","",Tabla1[[#This Row],[Precio Unitario]]*Tabla1[[#This Row],[Cantidad de Insumos]])</f>
        <v/>
      </c>
      <c r="P897" s="510" t="str">
        <f>IF(Tabla1[[#This Row],[Descripción]]="","",_xlfn.XLOOKUP(Tabla1[[#This Row],[Descripción]],Tabla10[Descripción],Tabla10[CODIGO PRESUPUESTARIO],0))</f>
        <v/>
      </c>
      <c r="Q897" s="511"/>
      <c r="R897" s="511" t="str">
        <f>IF(Tabla1[[#This Row],[Insumos]]="","",_xlfn.XLOOKUP(Tabla1[[#This Row],[Insumos]],Tabla10[Insumo],Tabla10[InsumoAbrev],"",0))</f>
        <v/>
      </c>
    </row>
    <row r="898" spans="2:18" x14ac:dyDescent="0.25">
      <c r="B898" s="191" t="str">
        <f>IF('Formulario PPGR3'!$G898="","",CONCATENATE('Formulario PPGR3'!$C898,".",'Formulario PPGR3'!$D898,".",'Formulario PPGR3'!$E898,".",'Formulario PPGR3'!$F898))</f>
        <v/>
      </c>
      <c r="C898" s="191" t="str">
        <f>IF('Formulario PPGR3'!$G898="","",'Formulario PPGR1'!#REF!)</f>
        <v/>
      </c>
      <c r="D898" s="191" t="str">
        <f>IF('Formulario PPGR3'!$G898="","",'Formulario PPGR1'!#REF!)</f>
        <v/>
      </c>
      <c r="E898" s="191" t="str">
        <f>IF('Formulario PPGR3'!$G898="","",'Formulario PPGR1'!#REF!)</f>
        <v/>
      </c>
      <c r="F898" s="191" t="str">
        <f>IF('Formulario PPGR3'!$G898="","",'Formulario PPGR1'!#REF!)</f>
        <v/>
      </c>
      <c r="G898" s="238"/>
      <c r="H898" s="507" t="str" cm="1">
        <f t="array" ref="H898">IF(Tabla1[[#This Row],[Código_Actividad]]="","",_xlfn.XLOOKUP(Tabla1[[#This Row],[Código_Actividad]],CodigoActividad,Tabla2[Actividades Programables Presupuestables],"",0))</f>
        <v/>
      </c>
      <c r="I898" s="508" t="str">
        <f>IFERROR(VLOOKUP('Formulario PPGR3'!$G898,'Formulario PPGR2'!$H$19:$V$286,15,FALSE),"")</f>
        <v/>
      </c>
      <c r="J898" s="513"/>
      <c r="K898" s="512"/>
      <c r="L898" s="509" t="str">
        <f>IF(Tabla1[[#This Row],[Descripción]]="","",_xlfn.XLOOKUP(Tabla1[[#This Row],[Descripción]],Tabla10[Descripción],Tabla10[Unidad de Medida],"",0))</f>
        <v/>
      </c>
      <c r="M898" s="299"/>
      <c r="N898" s="525" t="str">
        <f>IF(Tabla1[[#This Row],[Descripción]]="","",_xlfn.XLOOKUP(Tabla1[[#This Row],[Descripción]],Tabla10[Descripción],Tabla10[Precio Unitario],0))</f>
        <v/>
      </c>
      <c r="O898" s="525" t="str">
        <f>IF(Tabla1[[#This Row],[Cantidad de Insumos]]="","",Tabla1[[#This Row],[Precio Unitario]]*Tabla1[[#This Row],[Cantidad de Insumos]])</f>
        <v/>
      </c>
      <c r="P898" s="510" t="str">
        <f>IF(Tabla1[[#This Row],[Descripción]]="","",_xlfn.XLOOKUP(Tabla1[[#This Row],[Descripción]],Tabla10[Descripción],Tabla10[CODIGO PRESUPUESTARIO],0))</f>
        <v/>
      </c>
      <c r="Q898" s="511"/>
      <c r="R898" s="511" t="str">
        <f>IF(Tabla1[[#This Row],[Insumos]]="","",_xlfn.XLOOKUP(Tabla1[[#This Row],[Insumos]],Tabla10[Insumo],Tabla10[InsumoAbrev],"",0))</f>
        <v/>
      </c>
    </row>
    <row r="899" spans="2:18" x14ac:dyDescent="0.25">
      <c r="B899" s="191" t="str">
        <f>IF('Formulario PPGR3'!$G899="","",CONCATENATE('Formulario PPGR3'!$C899,".",'Formulario PPGR3'!$D899,".",'Formulario PPGR3'!$E899,".",'Formulario PPGR3'!$F899))</f>
        <v/>
      </c>
      <c r="C899" s="191" t="str">
        <f>IF('Formulario PPGR3'!$G899="","",'Formulario PPGR1'!#REF!)</f>
        <v/>
      </c>
      <c r="D899" s="191" t="str">
        <f>IF('Formulario PPGR3'!$G899="","",'Formulario PPGR1'!#REF!)</f>
        <v/>
      </c>
      <c r="E899" s="191" t="str">
        <f>IF('Formulario PPGR3'!$G899="","",'Formulario PPGR1'!#REF!)</f>
        <v/>
      </c>
      <c r="F899" s="191" t="str">
        <f>IF('Formulario PPGR3'!$G899="","",'Formulario PPGR1'!#REF!)</f>
        <v/>
      </c>
      <c r="G899" s="238"/>
      <c r="H899" s="507" t="str" cm="1">
        <f t="array" ref="H899">IF(Tabla1[[#This Row],[Código_Actividad]]="","",_xlfn.XLOOKUP(Tabla1[[#This Row],[Código_Actividad]],CodigoActividad,Tabla2[Actividades Programables Presupuestables],"",0))</f>
        <v/>
      </c>
      <c r="I899" s="508" t="str">
        <f>IFERROR(VLOOKUP('Formulario PPGR3'!$G899,'Formulario PPGR2'!$H$19:$V$286,15,FALSE),"")</f>
        <v/>
      </c>
      <c r="J899" s="513"/>
      <c r="K899" s="512"/>
      <c r="L899" s="509" t="str">
        <f>IF(Tabla1[[#This Row],[Descripción]]="","",_xlfn.XLOOKUP(Tabla1[[#This Row],[Descripción]],Tabla10[Descripción],Tabla10[Unidad de Medida],"",0))</f>
        <v/>
      </c>
      <c r="M899" s="299"/>
      <c r="N899" s="525" t="str">
        <f>IF(Tabla1[[#This Row],[Descripción]]="","",_xlfn.XLOOKUP(Tabla1[[#This Row],[Descripción]],Tabla10[Descripción],Tabla10[Precio Unitario],0))</f>
        <v/>
      </c>
      <c r="O899" s="525" t="str">
        <f>IF(Tabla1[[#This Row],[Cantidad de Insumos]]="","",Tabla1[[#This Row],[Precio Unitario]]*Tabla1[[#This Row],[Cantidad de Insumos]])</f>
        <v/>
      </c>
      <c r="P899" s="510" t="str">
        <f>IF(Tabla1[[#This Row],[Descripción]]="","",_xlfn.XLOOKUP(Tabla1[[#This Row],[Descripción]],Tabla10[Descripción],Tabla10[CODIGO PRESUPUESTARIO],0))</f>
        <v/>
      </c>
      <c r="Q899" s="511"/>
      <c r="R899" s="511" t="str">
        <f>IF(Tabla1[[#This Row],[Insumos]]="","",_xlfn.XLOOKUP(Tabla1[[#This Row],[Insumos]],Tabla10[Insumo],Tabla10[InsumoAbrev],"",0))</f>
        <v/>
      </c>
    </row>
    <row r="900" spans="2:18" x14ac:dyDescent="0.25">
      <c r="B900" s="191" t="str">
        <f>IF('Formulario PPGR3'!$G900="","",CONCATENATE('Formulario PPGR3'!$C900,".",'Formulario PPGR3'!$D900,".",'Formulario PPGR3'!$E900,".",'Formulario PPGR3'!$F900))</f>
        <v/>
      </c>
      <c r="C900" s="191" t="str">
        <f>IF('Formulario PPGR3'!$G900="","",'Formulario PPGR1'!#REF!)</f>
        <v/>
      </c>
      <c r="D900" s="191" t="str">
        <f>IF('Formulario PPGR3'!$G900="","",'Formulario PPGR1'!#REF!)</f>
        <v/>
      </c>
      <c r="E900" s="191" t="str">
        <f>IF('Formulario PPGR3'!$G900="","",'Formulario PPGR1'!#REF!)</f>
        <v/>
      </c>
      <c r="F900" s="191" t="str">
        <f>IF('Formulario PPGR3'!$G900="","",'Formulario PPGR1'!#REF!)</f>
        <v/>
      </c>
      <c r="G900" s="238"/>
      <c r="H900" s="507" t="str" cm="1">
        <f t="array" ref="H900">IF(Tabla1[[#This Row],[Código_Actividad]]="","",_xlfn.XLOOKUP(Tabla1[[#This Row],[Código_Actividad]],CodigoActividad,Tabla2[Actividades Programables Presupuestables],"",0))</f>
        <v/>
      </c>
      <c r="I900" s="508" t="str">
        <f>IFERROR(VLOOKUP('Formulario PPGR3'!$G900,'Formulario PPGR2'!$H$19:$V$286,15,FALSE),"")</f>
        <v/>
      </c>
      <c r="J900" s="513"/>
      <c r="K900" s="512"/>
      <c r="L900" s="509" t="str">
        <f>IF(Tabla1[[#This Row],[Descripción]]="","",_xlfn.XLOOKUP(Tabla1[[#This Row],[Descripción]],Tabla10[Descripción],Tabla10[Unidad de Medida],"",0))</f>
        <v/>
      </c>
      <c r="M900" s="299"/>
      <c r="N900" s="525" t="str">
        <f>IF(Tabla1[[#This Row],[Descripción]]="","",_xlfn.XLOOKUP(Tabla1[[#This Row],[Descripción]],Tabla10[Descripción],Tabla10[Precio Unitario],0))</f>
        <v/>
      </c>
      <c r="O900" s="525" t="str">
        <f>IF(Tabla1[[#This Row],[Cantidad de Insumos]]="","",Tabla1[[#This Row],[Precio Unitario]]*Tabla1[[#This Row],[Cantidad de Insumos]])</f>
        <v/>
      </c>
      <c r="P900" s="510" t="str">
        <f>IF(Tabla1[[#This Row],[Descripción]]="","",_xlfn.XLOOKUP(Tabla1[[#This Row],[Descripción]],Tabla10[Descripción],Tabla10[CODIGO PRESUPUESTARIO],0))</f>
        <v/>
      </c>
      <c r="Q900" s="511"/>
      <c r="R900" s="511" t="str">
        <f>IF(Tabla1[[#This Row],[Insumos]]="","",_xlfn.XLOOKUP(Tabla1[[#This Row],[Insumos]],Tabla10[Insumo],Tabla10[InsumoAbrev],"",0))</f>
        <v/>
      </c>
    </row>
    <row r="901" spans="2:18" x14ac:dyDescent="0.25">
      <c r="B901" s="191" t="str">
        <f>IF('Formulario PPGR3'!$G901="","",CONCATENATE('Formulario PPGR3'!$C901,".",'Formulario PPGR3'!$D901,".",'Formulario PPGR3'!$E901,".",'Formulario PPGR3'!$F901))</f>
        <v/>
      </c>
      <c r="C901" s="191" t="str">
        <f>IF('Formulario PPGR3'!$G901="","",'Formulario PPGR1'!#REF!)</f>
        <v/>
      </c>
      <c r="D901" s="191" t="str">
        <f>IF('Formulario PPGR3'!$G901="","",'Formulario PPGR1'!#REF!)</f>
        <v/>
      </c>
      <c r="E901" s="191" t="str">
        <f>IF('Formulario PPGR3'!$G901="","",'Formulario PPGR1'!#REF!)</f>
        <v/>
      </c>
      <c r="F901" s="191" t="str">
        <f>IF('Formulario PPGR3'!$G901="","",'Formulario PPGR1'!#REF!)</f>
        <v/>
      </c>
      <c r="G901" s="238"/>
      <c r="H901" s="507" t="str" cm="1">
        <f t="array" ref="H901">IF(Tabla1[[#This Row],[Código_Actividad]]="","",_xlfn.XLOOKUP(Tabla1[[#This Row],[Código_Actividad]],CodigoActividad,Tabla2[Actividades Programables Presupuestables],"",0))</f>
        <v/>
      </c>
      <c r="I901" s="508" t="str">
        <f>IFERROR(VLOOKUP('Formulario PPGR3'!$G901,'Formulario PPGR2'!$H$19:$V$286,15,FALSE),"")</f>
        <v/>
      </c>
      <c r="J901" s="513"/>
      <c r="K901" s="512"/>
      <c r="L901" s="509" t="str">
        <f>IF(Tabla1[[#This Row],[Descripción]]="","",_xlfn.XLOOKUP(Tabla1[[#This Row],[Descripción]],Tabla10[Descripción],Tabla10[Unidad de Medida],"",0))</f>
        <v/>
      </c>
      <c r="M901" s="299"/>
      <c r="N901" s="525" t="str">
        <f>IF(Tabla1[[#This Row],[Descripción]]="","",_xlfn.XLOOKUP(Tabla1[[#This Row],[Descripción]],Tabla10[Descripción],Tabla10[Precio Unitario],0))</f>
        <v/>
      </c>
      <c r="O901" s="525" t="str">
        <f>IF(Tabla1[[#This Row],[Cantidad de Insumos]]="","",Tabla1[[#This Row],[Precio Unitario]]*Tabla1[[#This Row],[Cantidad de Insumos]])</f>
        <v/>
      </c>
      <c r="P901" s="510" t="str">
        <f>IF(Tabla1[[#This Row],[Descripción]]="","",_xlfn.XLOOKUP(Tabla1[[#This Row],[Descripción]],Tabla10[Descripción],Tabla10[CODIGO PRESUPUESTARIO],0))</f>
        <v/>
      </c>
      <c r="Q901" s="511"/>
      <c r="R901" s="511" t="str">
        <f>IF(Tabla1[[#This Row],[Insumos]]="","",_xlfn.XLOOKUP(Tabla1[[#This Row],[Insumos]],Tabla10[Insumo],Tabla10[InsumoAbrev],"",0))</f>
        <v/>
      </c>
    </row>
    <row r="902" spans="2:18" x14ac:dyDescent="0.25">
      <c r="B902" s="191" t="str">
        <f>IF('Formulario PPGR3'!$G902="","",CONCATENATE('Formulario PPGR3'!$C902,".",'Formulario PPGR3'!$D902,".",'Formulario PPGR3'!$E902,".",'Formulario PPGR3'!$F902))</f>
        <v/>
      </c>
      <c r="C902" s="191" t="str">
        <f>IF('Formulario PPGR3'!$G902="","",'Formulario PPGR1'!#REF!)</f>
        <v/>
      </c>
      <c r="D902" s="191" t="str">
        <f>IF('Formulario PPGR3'!$G902="","",'Formulario PPGR1'!#REF!)</f>
        <v/>
      </c>
      <c r="E902" s="191" t="str">
        <f>IF('Formulario PPGR3'!$G902="","",'Formulario PPGR1'!#REF!)</f>
        <v/>
      </c>
      <c r="F902" s="191" t="str">
        <f>IF('Formulario PPGR3'!$G902="","",'Formulario PPGR1'!#REF!)</f>
        <v/>
      </c>
      <c r="G902" s="238"/>
      <c r="H902" s="507" t="str" cm="1">
        <f t="array" ref="H902">IF(Tabla1[[#This Row],[Código_Actividad]]="","",_xlfn.XLOOKUP(Tabla1[[#This Row],[Código_Actividad]],CodigoActividad,Tabla2[Actividades Programables Presupuestables],"",0))</f>
        <v/>
      </c>
      <c r="I902" s="508" t="str">
        <f>IFERROR(VLOOKUP('Formulario PPGR3'!$G902,'Formulario PPGR2'!$H$19:$V$286,15,FALSE),"")</f>
        <v/>
      </c>
      <c r="J902" s="513"/>
      <c r="K902" s="512"/>
      <c r="L902" s="509" t="str">
        <f>IF(Tabla1[[#This Row],[Descripción]]="","",_xlfn.XLOOKUP(Tabla1[[#This Row],[Descripción]],Tabla10[Descripción],Tabla10[Unidad de Medida],"",0))</f>
        <v/>
      </c>
      <c r="M902" s="299"/>
      <c r="N902" s="525" t="str">
        <f>IF(Tabla1[[#This Row],[Descripción]]="","",_xlfn.XLOOKUP(Tabla1[[#This Row],[Descripción]],Tabla10[Descripción],Tabla10[Precio Unitario],0))</f>
        <v/>
      </c>
      <c r="O902" s="525" t="str">
        <f>IF(Tabla1[[#This Row],[Cantidad de Insumos]]="","",Tabla1[[#This Row],[Precio Unitario]]*Tabla1[[#This Row],[Cantidad de Insumos]])</f>
        <v/>
      </c>
      <c r="P902" s="510" t="str">
        <f>IF(Tabla1[[#This Row],[Descripción]]="","",_xlfn.XLOOKUP(Tabla1[[#This Row],[Descripción]],Tabla10[Descripción],Tabla10[CODIGO PRESUPUESTARIO],0))</f>
        <v/>
      </c>
      <c r="Q902" s="511"/>
      <c r="R902" s="511" t="str">
        <f>IF(Tabla1[[#This Row],[Insumos]]="","",_xlfn.XLOOKUP(Tabla1[[#This Row],[Insumos]],Tabla10[Insumo],Tabla10[InsumoAbrev],"",0))</f>
        <v/>
      </c>
    </row>
    <row r="903" spans="2:18" x14ac:dyDescent="0.25">
      <c r="B903" s="191" t="str">
        <f>IF('Formulario PPGR3'!$G903="","",CONCATENATE('Formulario PPGR3'!$C903,".",'Formulario PPGR3'!$D903,".",'Formulario PPGR3'!$E903,".",'Formulario PPGR3'!$F903))</f>
        <v/>
      </c>
      <c r="C903" s="191" t="str">
        <f>IF('Formulario PPGR3'!$G903="","",'Formulario PPGR1'!#REF!)</f>
        <v/>
      </c>
      <c r="D903" s="191" t="str">
        <f>IF('Formulario PPGR3'!$G903="","",'Formulario PPGR1'!#REF!)</f>
        <v/>
      </c>
      <c r="E903" s="191" t="str">
        <f>IF('Formulario PPGR3'!$G903="","",'Formulario PPGR1'!#REF!)</f>
        <v/>
      </c>
      <c r="F903" s="191" t="str">
        <f>IF('Formulario PPGR3'!$G903="","",'Formulario PPGR1'!#REF!)</f>
        <v/>
      </c>
      <c r="G903" s="238"/>
      <c r="H903" s="507" t="str" cm="1">
        <f t="array" ref="H903">IF(Tabla1[[#This Row],[Código_Actividad]]="","",_xlfn.XLOOKUP(Tabla1[[#This Row],[Código_Actividad]],CodigoActividad,Tabla2[Actividades Programables Presupuestables],"",0))</f>
        <v/>
      </c>
      <c r="I903" s="508" t="str">
        <f>IFERROR(VLOOKUP('Formulario PPGR3'!$G903,'Formulario PPGR2'!$H$19:$V$286,15,FALSE),"")</f>
        <v/>
      </c>
      <c r="J903" s="513"/>
      <c r="K903" s="512"/>
      <c r="L903" s="509" t="str">
        <f>IF(Tabla1[[#This Row],[Descripción]]="","",_xlfn.XLOOKUP(Tabla1[[#This Row],[Descripción]],Tabla10[Descripción],Tabla10[Unidad de Medida],"",0))</f>
        <v/>
      </c>
      <c r="M903" s="299"/>
      <c r="N903" s="525" t="str">
        <f>IF(Tabla1[[#This Row],[Descripción]]="","",_xlfn.XLOOKUP(Tabla1[[#This Row],[Descripción]],Tabla10[Descripción],Tabla10[Precio Unitario],0))</f>
        <v/>
      </c>
      <c r="O903" s="525" t="str">
        <f>IF(Tabla1[[#This Row],[Cantidad de Insumos]]="","",Tabla1[[#This Row],[Precio Unitario]]*Tabla1[[#This Row],[Cantidad de Insumos]])</f>
        <v/>
      </c>
      <c r="P903" s="510" t="str">
        <f>IF(Tabla1[[#This Row],[Descripción]]="","",_xlfn.XLOOKUP(Tabla1[[#This Row],[Descripción]],Tabla10[Descripción],Tabla10[CODIGO PRESUPUESTARIO],0))</f>
        <v/>
      </c>
      <c r="Q903" s="511"/>
      <c r="R903" s="511" t="str">
        <f>IF(Tabla1[[#This Row],[Insumos]]="","",_xlfn.XLOOKUP(Tabla1[[#This Row],[Insumos]],Tabla10[Insumo],Tabla10[InsumoAbrev],"",0))</f>
        <v/>
      </c>
    </row>
    <row r="904" spans="2:18" x14ac:dyDescent="0.25">
      <c r="B904" s="191" t="str">
        <f>IF('Formulario PPGR3'!$G904="","",CONCATENATE('Formulario PPGR3'!$C904,".",'Formulario PPGR3'!$D904,".",'Formulario PPGR3'!$E904,".",'Formulario PPGR3'!$F904))</f>
        <v/>
      </c>
      <c r="C904" s="191" t="str">
        <f>IF('Formulario PPGR3'!$G904="","",'Formulario PPGR1'!#REF!)</f>
        <v/>
      </c>
      <c r="D904" s="191" t="str">
        <f>IF('Formulario PPGR3'!$G904="","",'Formulario PPGR1'!#REF!)</f>
        <v/>
      </c>
      <c r="E904" s="191" t="str">
        <f>IF('Formulario PPGR3'!$G904="","",'Formulario PPGR1'!#REF!)</f>
        <v/>
      </c>
      <c r="F904" s="191" t="str">
        <f>IF('Formulario PPGR3'!$G904="","",'Formulario PPGR1'!#REF!)</f>
        <v/>
      </c>
      <c r="G904" s="238"/>
      <c r="H904" s="507" t="str" cm="1">
        <f t="array" ref="H904">IF(Tabla1[[#This Row],[Código_Actividad]]="","",_xlfn.XLOOKUP(Tabla1[[#This Row],[Código_Actividad]],CodigoActividad,Tabla2[Actividades Programables Presupuestables],"",0))</f>
        <v/>
      </c>
      <c r="I904" s="508" t="str">
        <f>IFERROR(VLOOKUP('Formulario PPGR3'!$G904,'Formulario PPGR2'!$H$19:$V$286,15,FALSE),"")</f>
        <v/>
      </c>
      <c r="J904" s="513"/>
      <c r="K904" s="512"/>
      <c r="L904" s="509" t="str">
        <f>IF(Tabla1[[#This Row],[Descripción]]="","",_xlfn.XLOOKUP(Tabla1[[#This Row],[Descripción]],Tabla10[Descripción],Tabla10[Unidad de Medida],"",0))</f>
        <v/>
      </c>
      <c r="M904" s="299"/>
      <c r="N904" s="525" t="str">
        <f>IF(Tabla1[[#This Row],[Descripción]]="","",_xlfn.XLOOKUP(Tabla1[[#This Row],[Descripción]],Tabla10[Descripción],Tabla10[Precio Unitario],0))</f>
        <v/>
      </c>
      <c r="O904" s="525" t="str">
        <f>IF(Tabla1[[#This Row],[Cantidad de Insumos]]="","",Tabla1[[#This Row],[Precio Unitario]]*Tabla1[[#This Row],[Cantidad de Insumos]])</f>
        <v/>
      </c>
      <c r="P904" s="510" t="str">
        <f>IF(Tabla1[[#This Row],[Descripción]]="","",_xlfn.XLOOKUP(Tabla1[[#This Row],[Descripción]],Tabla10[Descripción],Tabla10[CODIGO PRESUPUESTARIO],0))</f>
        <v/>
      </c>
      <c r="Q904" s="511"/>
      <c r="R904" s="511" t="str">
        <f>IF(Tabla1[[#This Row],[Insumos]]="","",_xlfn.XLOOKUP(Tabla1[[#This Row],[Insumos]],Tabla10[Insumo],Tabla10[InsumoAbrev],"",0))</f>
        <v/>
      </c>
    </row>
    <row r="905" spans="2:18" x14ac:dyDescent="0.25">
      <c r="B905" s="191" t="str">
        <f>IF('Formulario PPGR3'!$G905="","",CONCATENATE('Formulario PPGR3'!$C905,".",'Formulario PPGR3'!$D905,".",'Formulario PPGR3'!$E905,".",'Formulario PPGR3'!$F905))</f>
        <v/>
      </c>
      <c r="C905" s="191" t="str">
        <f>IF('Formulario PPGR3'!$G905="","",'Formulario PPGR1'!#REF!)</f>
        <v/>
      </c>
      <c r="D905" s="191" t="str">
        <f>IF('Formulario PPGR3'!$G905="","",'Formulario PPGR1'!#REF!)</f>
        <v/>
      </c>
      <c r="E905" s="191" t="str">
        <f>IF('Formulario PPGR3'!$G905="","",'Formulario PPGR1'!#REF!)</f>
        <v/>
      </c>
      <c r="F905" s="191" t="str">
        <f>IF('Formulario PPGR3'!$G905="","",'Formulario PPGR1'!#REF!)</f>
        <v/>
      </c>
      <c r="G905" s="238"/>
      <c r="H905" s="507" t="str" cm="1">
        <f t="array" ref="H905">IF(Tabla1[[#This Row],[Código_Actividad]]="","",_xlfn.XLOOKUP(Tabla1[[#This Row],[Código_Actividad]],CodigoActividad,Tabla2[Actividades Programables Presupuestables],"",0))</f>
        <v/>
      </c>
      <c r="I905" s="508" t="str">
        <f>IFERROR(VLOOKUP('Formulario PPGR3'!$G905,'Formulario PPGR2'!$H$19:$V$286,15,FALSE),"")</f>
        <v/>
      </c>
      <c r="J905" s="513"/>
      <c r="K905" s="512"/>
      <c r="L905" s="509" t="str">
        <f>IF(Tabla1[[#This Row],[Descripción]]="","",_xlfn.XLOOKUP(Tabla1[[#This Row],[Descripción]],Tabla10[Descripción],Tabla10[Unidad de Medida],"",0))</f>
        <v/>
      </c>
      <c r="M905" s="299"/>
      <c r="N905" s="525" t="str">
        <f>IF(Tabla1[[#This Row],[Descripción]]="","",_xlfn.XLOOKUP(Tabla1[[#This Row],[Descripción]],Tabla10[Descripción],Tabla10[Precio Unitario],0))</f>
        <v/>
      </c>
      <c r="O905" s="525" t="str">
        <f>IF(Tabla1[[#This Row],[Cantidad de Insumos]]="","",Tabla1[[#This Row],[Precio Unitario]]*Tabla1[[#This Row],[Cantidad de Insumos]])</f>
        <v/>
      </c>
      <c r="P905" s="510" t="str">
        <f>IF(Tabla1[[#This Row],[Descripción]]="","",_xlfn.XLOOKUP(Tabla1[[#This Row],[Descripción]],Tabla10[Descripción],Tabla10[CODIGO PRESUPUESTARIO],0))</f>
        <v/>
      </c>
      <c r="Q905" s="511"/>
      <c r="R905" s="511" t="str">
        <f>IF(Tabla1[[#This Row],[Insumos]]="","",_xlfn.XLOOKUP(Tabla1[[#This Row],[Insumos]],Tabla10[Insumo],Tabla10[InsumoAbrev],"",0))</f>
        <v/>
      </c>
    </row>
    <row r="906" spans="2:18" x14ac:dyDescent="0.25">
      <c r="B906" s="191" t="str">
        <f>IF('Formulario PPGR3'!$G906="","",CONCATENATE('Formulario PPGR3'!$C906,".",'Formulario PPGR3'!$D906,".",'Formulario PPGR3'!$E906,".",'Formulario PPGR3'!$F906))</f>
        <v/>
      </c>
      <c r="C906" s="191" t="str">
        <f>IF('Formulario PPGR3'!$G906="","",'Formulario PPGR1'!#REF!)</f>
        <v/>
      </c>
      <c r="D906" s="191" t="str">
        <f>IF('Formulario PPGR3'!$G906="","",'Formulario PPGR1'!#REF!)</f>
        <v/>
      </c>
      <c r="E906" s="191" t="str">
        <f>IF('Formulario PPGR3'!$G906="","",'Formulario PPGR1'!#REF!)</f>
        <v/>
      </c>
      <c r="F906" s="191" t="str">
        <f>IF('Formulario PPGR3'!$G906="","",'Formulario PPGR1'!#REF!)</f>
        <v/>
      </c>
      <c r="G906" s="238"/>
      <c r="H906" s="507" t="str" cm="1">
        <f t="array" ref="H906">IF(Tabla1[[#This Row],[Código_Actividad]]="","",_xlfn.XLOOKUP(Tabla1[[#This Row],[Código_Actividad]],CodigoActividad,Tabla2[Actividades Programables Presupuestables],"",0))</f>
        <v/>
      </c>
      <c r="I906" s="508" t="str">
        <f>IFERROR(VLOOKUP('Formulario PPGR3'!$G906,'Formulario PPGR2'!$H$19:$V$286,15,FALSE),"")</f>
        <v/>
      </c>
      <c r="J906" s="513"/>
      <c r="K906" s="512"/>
      <c r="L906" s="509" t="str">
        <f>IF(Tabla1[[#This Row],[Descripción]]="","",_xlfn.XLOOKUP(Tabla1[[#This Row],[Descripción]],Tabla10[Descripción],Tabla10[Unidad de Medida],"",0))</f>
        <v/>
      </c>
      <c r="M906" s="299"/>
      <c r="N906" s="525" t="str">
        <f>IF(Tabla1[[#This Row],[Descripción]]="","",_xlfn.XLOOKUP(Tabla1[[#This Row],[Descripción]],Tabla10[Descripción],Tabla10[Precio Unitario],0))</f>
        <v/>
      </c>
      <c r="O906" s="525" t="str">
        <f>IF(Tabla1[[#This Row],[Cantidad de Insumos]]="","",Tabla1[[#This Row],[Precio Unitario]]*Tabla1[[#This Row],[Cantidad de Insumos]])</f>
        <v/>
      </c>
      <c r="P906" s="510" t="str">
        <f>IF(Tabla1[[#This Row],[Descripción]]="","",_xlfn.XLOOKUP(Tabla1[[#This Row],[Descripción]],Tabla10[Descripción],Tabla10[CODIGO PRESUPUESTARIO],0))</f>
        <v/>
      </c>
      <c r="Q906" s="511"/>
      <c r="R906" s="511" t="str">
        <f>IF(Tabla1[[#This Row],[Insumos]]="","",_xlfn.XLOOKUP(Tabla1[[#This Row],[Insumos]],Tabla10[Insumo],Tabla10[InsumoAbrev],"",0))</f>
        <v/>
      </c>
    </row>
    <row r="907" spans="2:18" x14ac:dyDescent="0.25">
      <c r="B907" s="191" t="str">
        <f>IF('Formulario PPGR3'!$G907="","",CONCATENATE('Formulario PPGR3'!$C907,".",'Formulario PPGR3'!$D907,".",'Formulario PPGR3'!$E907,".",'Formulario PPGR3'!$F907))</f>
        <v/>
      </c>
      <c r="C907" s="191" t="str">
        <f>IF('Formulario PPGR3'!$G907="","",'Formulario PPGR1'!#REF!)</f>
        <v/>
      </c>
      <c r="D907" s="191" t="str">
        <f>IF('Formulario PPGR3'!$G907="","",'Formulario PPGR1'!#REF!)</f>
        <v/>
      </c>
      <c r="E907" s="191" t="str">
        <f>IF('Formulario PPGR3'!$G907="","",'Formulario PPGR1'!#REF!)</f>
        <v/>
      </c>
      <c r="F907" s="191" t="str">
        <f>IF('Formulario PPGR3'!$G907="","",'Formulario PPGR1'!#REF!)</f>
        <v/>
      </c>
      <c r="G907" s="238"/>
      <c r="H907" s="507" t="str" cm="1">
        <f t="array" ref="H907">IF(Tabla1[[#This Row],[Código_Actividad]]="","",_xlfn.XLOOKUP(Tabla1[[#This Row],[Código_Actividad]],CodigoActividad,Tabla2[Actividades Programables Presupuestables],"",0))</f>
        <v/>
      </c>
      <c r="I907" s="508" t="str">
        <f>IFERROR(VLOOKUP('Formulario PPGR3'!$G907,'Formulario PPGR2'!$H$19:$V$286,15,FALSE),"")</f>
        <v/>
      </c>
      <c r="J907" s="513"/>
      <c r="K907" s="512"/>
      <c r="L907" s="509" t="str">
        <f>IF(Tabla1[[#This Row],[Descripción]]="","",_xlfn.XLOOKUP(Tabla1[[#This Row],[Descripción]],Tabla10[Descripción],Tabla10[Unidad de Medida],"",0))</f>
        <v/>
      </c>
      <c r="M907" s="299"/>
      <c r="N907" s="525" t="str">
        <f>IF(Tabla1[[#This Row],[Descripción]]="","",_xlfn.XLOOKUP(Tabla1[[#This Row],[Descripción]],Tabla10[Descripción],Tabla10[Precio Unitario],0))</f>
        <v/>
      </c>
      <c r="O907" s="525" t="str">
        <f>IF(Tabla1[[#This Row],[Cantidad de Insumos]]="","",Tabla1[[#This Row],[Precio Unitario]]*Tabla1[[#This Row],[Cantidad de Insumos]])</f>
        <v/>
      </c>
      <c r="P907" s="510" t="str">
        <f>IF(Tabla1[[#This Row],[Descripción]]="","",_xlfn.XLOOKUP(Tabla1[[#This Row],[Descripción]],Tabla10[Descripción],Tabla10[CODIGO PRESUPUESTARIO],0))</f>
        <v/>
      </c>
      <c r="Q907" s="511"/>
      <c r="R907" s="511" t="str">
        <f>IF(Tabla1[[#This Row],[Insumos]]="","",_xlfn.XLOOKUP(Tabla1[[#This Row],[Insumos]],Tabla10[Insumo],Tabla10[InsumoAbrev],"",0))</f>
        <v/>
      </c>
    </row>
    <row r="908" spans="2:18" x14ac:dyDescent="0.25">
      <c r="B908" s="191" t="str">
        <f>IF('Formulario PPGR3'!$G908="","",CONCATENATE('Formulario PPGR3'!$C908,".",'Formulario PPGR3'!$D908,".",'Formulario PPGR3'!$E908,".",'Formulario PPGR3'!$F908))</f>
        <v/>
      </c>
      <c r="C908" s="191" t="str">
        <f>IF('Formulario PPGR3'!$G908="","",'Formulario PPGR1'!#REF!)</f>
        <v/>
      </c>
      <c r="D908" s="191" t="str">
        <f>IF('Formulario PPGR3'!$G908="","",'Formulario PPGR1'!#REF!)</f>
        <v/>
      </c>
      <c r="E908" s="191" t="str">
        <f>IF('Formulario PPGR3'!$G908="","",'Formulario PPGR1'!#REF!)</f>
        <v/>
      </c>
      <c r="F908" s="191" t="str">
        <f>IF('Formulario PPGR3'!$G908="","",'Formulario PPGR1'!#REF!)</f>
        <v/>
      </c>
      <c r="G908" s="238"/>
      <c r="H908" s="507" t="str" cm="1">
        <f t="array" ref="H908">IF(Tabla1[[#This Row],[Código_Actividad]]="","",_xlfn.XLOOKUP(Tabla1[[#This Row],[Código_Actividad]],CodigoActividad,Tabla2[Actividades Programables Presupuestables],"",0))</f>
        <v/>
      </c>
      <c r="I908" s="508" t="str">
        <f>IFERROR(VLOOKUP('Formulario PPGR3'!$G908,'Formulario PPGR2'!$H$19:$V$286,15,FALSE),"")</f>
        <v/>
      </c>
      <c r="J908" s="513"/>
      <c r="K908" s="512"/>
      <c r="L908" s="509" t="str">
        <f>IF(Tabla1[[#This Row],[Descripción]]="","",_xlfn.XLOOKUP(Tabla1[[#This Row],[Descripción]],Tabla10[Descripción],Tabla10[Unidad de Medida],"",0))</f>
        <v/>
      </c>
      <c r="M908" s="299"/>
      <c r="N908" s="525" t="str">
        <f>IF(Tabla1[[#This Row],[Descripción]]="","",_xlfn.XLOOKUP(Tabla1[[#This Row],[Descripción]],Tabla10[Descripción],Tabla10[Precio Unitario],0))</f>
        <v/>
      </c>
      <c r="O908" s="525" t="str">
        <f>IF(Tabla1[[#This Row],[Cantidad de Insumos]]="","",Tabla1[[#This Row],[Precio Unitario]]*Tabla1[[#This Row],[Cantidad de Insumos]])</f>
        <v/>
      </c>
      <c r="P908" s="510" t="str">
        <f>IF(Tabla1[[#This Row],[Descripción]]="","",_xlfn.XLOOKUP(Tabla1[[#This Row],[Descripción]],Tabla10[Descripción],Tabla10[CODIGO PRESUPUESTARIO],0))</f>
        <v/>
      </c>
      <c r="Q908" s="511"/>
      <c r="R908" s="511" t="str">
        <f>IF(Tabla1[[#This Row],[Insumos]]="","",_xlfn.XLOOKUP(Tabla1[[#This Row],[Insumos]],Tabla10[Insumo],Tabla10[InsumoAbrev],"",0))</f>
        <v/>
      </c>
    </row>
    <row r="909" spans="2:18" x14ac:dyDescent="0.25">
      <c r="B909" s="191" t="str">
        <f>IF('Formulario PPGR3'!$G909="","",CONCATENATE('Formulario PPGR3'!$C909,".",'Formulario PPGR3'!$D909,".",'Formulario PPGR3'!$E909,".",'Formulario PPGR3'!$F909))</f>
        <v/>
      </c>
      <c r="C909" s="191" t="str">
        <f>IF('Formulario PPGR3'!$G909="","",'Formulario PPGR1'!#REF!)</f>
        <v/>
      </c>
      <c r="D909" s="191" t="str">
        <f>IF('Formulario PPGR3'!$G909="","",'Formulario PPGR1'!#REF!)</f>
        <v/>
      </c>
      <c r="E909" s="191" t="str">
        <f>IF('Formulario PPGR3'!$G909="","",'Formulario PPGR1'!#REF!)</f>
        <v/>
      </c>
      <c r="F909" s="191" t="str">
        <f>IF('Formulario PPGR3'!$G909="","",'Formulario PPGR1'!#REF!)</f>
        <v/>
      </c>
      <c r="G909" s="238"/>
      <c r="H909" s="507" t="str" cm="1">
        <f t="array" ref="H909">IF(Tabla1[[#This Row],[Código_Actividad]]="","",_xlfn.XLOOKUP(Tabla1[[#This Row],[Código_Actividad]],CodigoActividad,Tabla2[Actividades Programables Presupuestables],"",0))</f>
        <v/>
      </c>
      <c r="I909" s="508" t="str">
        <f>IFERROR(VLOOKUP('Formulario PPGR3'!$G909,'Formulario PPGR2'!$H$19:$V$286,15,FALSE),"")</f>
        <v/>
      </c>
      <c r="J909" s="513"/>
      <c r="K909" s="512"/>
      <c r="L909" s="509" t="str">
        <f>IF(Tabla1[[#This Row],[Descripción]]="","",_xlfn.XLOOKUP(Tabla1[[#This Row],[Descripción]],Tabla10[Descripción],Tabla10[Unidad de Medida],"",0))</f>
        <v/>
      </c>
      <c r="M909" s="299"/>
      <c r="N909" s="525" t="str">
        <f>IF(Tabla1[[#This Row],[Descripción]]="","",_xlfn.XLOOKUP(Tabla1[[#This Row],[Descripción]],Tabla10[Descripción],Tabla10[Precio Unitario],0))</f>
        <v/>
      </c>
      <c r="O909" s="525" t="str">
        <f>IF(Tabla1[[#This Row],[Cantidad de Insumos]]="","",Tabla1[[#This Row],[Precio Unitario]]*Tabla1[[#This Row],[Cantidad de Insumos]])</f>
        <v/>
      </c>
      <c r="P909" s="510" t="str">
        <f>IF(Tabla1[[#This Row],[Descripción]]="","",_xlfn.XLOOKUP(Tabla1[[#This Row],[Descripción]],Tabla10[Descripción],Tabla10[CODIGO PRESUPUESTARIO],0))</f>
        <v/>
      </c>
      <c r="Q909" s="511"/>
      <c r="R909" s="511" t="str">
        <f>IF(Tabla1[[#This Row],[Insumos]]="","",_xlfn.XLOOKUP(Tabla1[[#This Row],[Insumos]],Tabla10[Insumo],Tabla10[InsumoAbrev],"",0))</f>
        <v/>
      </c>
    </row>
    <row r="910" spans="2:18" x14ac:dyDescent="0.25">
      <c r="B910" s="191" t="str">
        <f>IF('Formulario PPGR3'!$G910="","",CONCATENATE('Formulario PPGR3'!$C910,".",'Formulario PPGR3'!$D910,".",'Formulario PPGR3'!$E910,".",'Formulario PPGR3'!$F910))</f>
        <v/>
      </c>
      <c r="C910" s="191" t="str">
        <f>IF('Formulario PPGR3'!$G910="","",'Formulario PPGR1'!#REF!)</f>
        <v/>
      </c>
      <c r="D910" s="191" t="str">
        <f>IF('Formulario PPGR3'!$G910="","",'Formulario PPGR1'!#REF!)</f>
        <v/>
      </c>
      <c r="E910" s="191" t="str">
        <f>IF('Formulario PPGR3'!$G910="","",'Formulario PPGR1'!#REF!)</f>
        <v/>
      </c>
      <c r="F910" s="191" t="str">
        <f>IF('Formulario PPGR3'!$G910="","",'Formulario PPGR1'!#REF!)</f>
        <v/>
      </c>
      <c r="G910" s="238"/>
      <c r="H910" s="507" t="str" cm="1">
        <f t="array" ref="H910">IF(Tabla1[[#This Row],[Código_Actividad]]="","",_xlfn.XLOOKUP(Tabla1[[#This Row],[Código_Actividad]],CodigoActividad,Tabla2[Actividades Programables Presupuestables],"",0))</f>
        <v/>
      </c>
      <c r="I910" s="508" t="str">
        <f>IFERROR(VLOOKUP('Formulario PPGR3'!$G910,'Formulario PPGR2'!$H$19:$V$286,15,FALSE),"")</f>
        <v/>
      </c>
      <c r="J910" s="513"/>
      <c r="K910" s="512"/>
      <c r="L910" s="509" t="str">
        <f>IF(Tabla1[[#This Row],[Descripción]]="","",_xlfn.XLOOKUP(Tabla1[[#This Row],[Descripción]],Tabla10[Descripción],Tabla10[Unidad de Medida],"",0))</f>
        <v/>
      </c>
      <c r="M910" s="299"/>
      <c r="N910" s="525" t="str">
        <f>IF(Tabla1[[#This Row],[Descripción]]="","",_xlfn.XLOOKUP(Tabla1[[#This Row],[Descripción]],Tabla10[Descripción],Tabla10[Precio Unitario],0))</f>
        <v/>
      </c>
      <c r="O910" s="525" t="str">
        <f>IF(Tabla1[[#This Row],[Cantidad de Insumos]]="","",Tabla1[[#This Row],[Precio Unitario]]*Tabla1[[#This Row],[Cantidad de Insumos]])</f>
        <v/>
      </c>
      <c r="P910" s="510" t="str">
        <f>IF(Tabla1[[#This Row],[Descripción]]="","",_xlfn.XLOOKUP(Tabla1[[#This Row],[Descripción]],Tabla10[Descripción],Tabla10[CODIGO PRESUPUESTARIO],0))</f>
        <v/>
      </c>
      <c r="Q910" s="511"/>
      <c r="R910" s="511" t="str">
        <f>IF(Tabla1[[#This Row],[Insumos]]="","",_xlfn.XLOOKUP(Tabla1[[#This Row],[Insumos]],Tabla10[Insumo],Tabla10[InsumoAbrev],"",0))</f>
        <v/>
      </c>
    </row>
    <row r="911" spans="2:18" x14ac:dyDescent="0.25">
      <c r="B911" s="191" t="str">
        <f>IF('Formulario PPGR3'!$G911="","",CONCATENATE('Formulario PPGR3'!$C911,".",'Formulario PPGR3'!$D911,".",'Formulario PPGR3'!$E911,".",'Formulario PPGR3'!$F911))</f>
        <v/>
      </c>
      <c r="C911" s="191" t="str">
        <f>IF('Formulario PPGR3'!$G911="","",'Formulario PPGR1'!#REF!)</f>
        <v/>
      </c>
      <c r="D911" s="191" t="str">
        <f>IF('Formulario PPGR3'!$G911="","",'Formulario PPGR1'!#REF!)</f>
        <v/>
      </c>
      <c r="E911" s="191" t="str">
        <f>IF('Formulario PPGR3'!$G911="","",'Formulario PPGR1'!#REF!)</f>
        <v/>
      </c>
      <c r="F911" s="191" t="str">
        <f>IF('Formulario PPGR3'!$G911="","",'Formulario PPGR1'!#REF!)</f>
        <v/>
      </c>
      <c r="G911" s="238"/>
      <c r="H911" s="507" t="str" cm="1">
        <f t="array" ref="H911">IF(Tabla1[[#This Row],[Código_Actividad]]="","",_xlfn.XLOOKUP(Tabla1[[#This Row],[Código_Actividad]],CodigoActividad,Tabla2[Actividades Programables Presupuestables],"",0))</f>
        <v/>
      </c>
      <c r="I911" s="508" t="str">
        <f>IFERROR(VLOOKUP('Formulario PPGR3'!$G911,'Formulario PPGR2'!$H$19:$V$286,15,FALSE),"")</f>
        <v/>
      </c>
      <c r="J911" s="513"/>
      <c r="K911" s="512"/>
      <c r="L911" s="509" t="str">
        <f>IF(Tabla1[[#This Row],[Descripción]]="","",_xlfn.XLOOKUP(Tabla1[[#This Row],[Descripción]],Tabla10[Descripción],Tabla10[Unidad de Medida],"",0))</f>
        <v/>
      </c>
      <c r="M911" s="299"/>
      <c r="N911" s="525" t="str">
        <f>IF(Tabla1[[#This Row],[Descripción]]="","",_xlfn.XLOOKUP(Tabla1[[#This Row],[Descripción]],Tabla10[Descripción],Tabla10[Precio Unitario],0))</f>
        <v/>
      </c>
      <c r="O911" s="525" t="str">
        <f>IF(Tabla1[[#This Row],[Cantidad de Insumos]]="","",Tabla1[[#This Row],[Precio Unitario]]*Tabla1[[#This Row],[Cantidad de Insumos]])</f>
        <v/>
      </c>
      <c r="P911" s="510" t="str">
        <f>IF(Tabla1[[#This Row],[Descripción]]="","",_xlfn.XLOOKUP(Tabla1[[#This Row],[Descripción]],Tabla10[Descripción],Tabla10[CODIGO PRESUPUESTARIO],0))</f>
        <v/>
      </c>
      <c r="Q911" s="511"/>
      <c r="R911" s="511" t="str">
        <f>IF(Tabla1[[#This Row],[Insumos]]="","",_xlfn.XLOOKUP(Tabla1[[#This Row],[Insumos]],Tabla10[Insumo],Tabla10[InsumoAbrev],"",0))</f>
        <v/>
      </c>
    </row>
    <row r="912" spans="2:18" x14ac:dyDescent="0.25">
      <c r="B912" s="191" t="str">
        <f>IF('Formulario PPGR3'!$G912="","",CONCATENATE('Formulario PPGR3'!$C912,".",'Formulario PPGR3'!$D912,".",'Formulario PPGR3'!$E912,".",'Formulario PPGR3'!$F912))</f>
        <v/>
      </c>
      <c r="C912" s="191" t="str">
        <f>IF('Formulario PPGR3'!$G912="","",'Formulario PPGR1'!#REF!)</f>
        <v/>
      </c>
      <c r="D912" s="191" t="str">
        <f>IF('Formulario PPGR3'!$G912="","",'Formulario PPGR1'!#REF!)</f>
        <v/>
      </c>
      <c r="E912" s="191" t="str">
        <f>IF('Formulario PPGR3'!$G912="","",'Formulario PPGR1'!#REF!)</f>
        <v/>
      </c>
      <c r="F912" s="191" t="str">
        <f>IF('Formulario PPGR3'!$G912="","",'Formulario PPGR1'!#REF!)</f>
        <v/>
      </c>
      <c r="G912" s="238"/>
      <c r="H912" s="507" t="str" cm="1">
        <f t="array" ref="H912">IF(Tabla1[[#This Row],[Código_Actividad]]="","",_xlfn.XLOOKUP(Tabla1[[#This Row],[Código_Actividad]],CodigoActividad,Tabla2[Actividades Programables Presupuestables],"",0))</f>
        <v/>
      </c>
      <c r="I912" s="508" t="str">
        <f>IFERROR(VLOOKUP('Formulario PPGR3'!$G912,'Formulario PPGR2'!$H$19:$V$286,15,FALSE),"")</f>
        <v/>
      </c>
      <c r="J912" s="513"/>
      <c r="K912" s="512"/>
      <c r="L912" s="509" t="str">
        <f>IF(Tabla1[[#This Row],[Descripción]]="","",_xlfn.XLOOKUP(Tabla1[[#This Row],[Descripción]],Tabla10[Descripción],Tabla10[Unidad de Medida],"",0))</f>
        <v/>
      </c>
      <c r="M912" s="299"/>
      <c r="N912" s="525" t="str">
        <f>IF(Tabla1[[#This Row],[Descripción]]="","",_xlfn.XLOOKUP(Tabla1[[#This Row],[Descripción]],Tabla10[Descripción],Tabla10[Precio Unitario],0))</f>
        <v/>
      </c>
      <c r="O912" s="525" t="str">
        <f>IF(Tabla1[[#This Row],[Cantidad de Insumos]]="","",Tabla1[[#This Row],[Precio Unitario]]*Tabla1[[#This Row],[Cantidad de Insumos]])</f>
        <v/>
      </c>
      <c r="P912" s="510" t="str">
        <f>IF(Tabla1[[#This Row],[Descripción]]="","",_xlfn.XLOOKUP(Tabla1[[#This Row],[Descripción]],Tabla10[Descripción],Tabla10[CODIGO PRESUPUESTARIO],0))</f>
        <v/>
      </c>
      <c r="Q912" s="511"/>
      <c r="R912" s="511" t="str">
        <f>IF(Tabla1[[#This Row],[Insumos]]="","",_xlfn.XLOOKUP(Tabla1[[#This Row],[Insumos]],Tabla10[Insumo],Tabla10[InsumoAbrev],"",0))</f>
        <v/>
      </c>
    </row>
    <row r="913" spans="2:18" x14ac:dyDescent="0.25">
      <c r="B913" s="191" t="str">
        <f>IF('Formulario PPGR3'!$G913="","",CONCATENATE('Formulario PPGR3'!$C913,".",'Formulario PPGR3'!$D913,".",'Formulario PPGR3'!$E913,".",'Formulario PPGR3'!$F913))</f>
        <v/>
      </c>
      <c r="C913" s="191" t="str">
        <f>IF('Formulario PPGR3'!$G913="","",'Formulario PPGR1'!#REF!)</f>
        <v/>
      </c>
      <c r="D913" s="191" t="str">
        <f>IF('Formulario PPGR3'!$G913="","",'Formulario PPGR1'!#REF!)</f>
        <v/>
      </c>
      <c r="E913" s="191" t="str">
        <f>IF('Formulario PPGR3'!$G913="","",'Formulario PPGR1'!#REF!)</f>
        <v/>
      </c>
      <c r="F913" s="191" t="str">
        <f>IF('Formulario PPGR3'!$G913="","",'Formulario PPGR1'!#REF!)</f>
        <v/>
      </c>
      <c r="G913" s="238"/>
      <c r="H913" s="507" t="str" cm="1">
        <f t="array" ref="H913">IF(Tabla1[[#This Row],[Código_Actividad]]="","",_xlfn.XLOOKUP(Tabla1[[#This Row],[Código_Actividad]],CodigoActividad,Tabla2[Actividades Programables Presupuestables],"",0))</f>
        <v/>
      </c>
      <c r="I913" s="508" t="str">
        <f>IFERROR(VLOOKUP('Formulario PPGR3'!$G913,'Formulario PPGR2'!$H$19:$V$286,15,FALSE),"")</f>
        <v/>
      </c>
      <c r="J913" s="513"/>
      <c r="K913" s="512"/>
      <c r="L913" s="509" t="str">
        <f>IF(Tabla1[[#This Row],[Descripción]]="","",_xlfn.XLOOKUP(Tabla1[[#This Row],[Descripción]],Tabla10[Descripción],Tabla10[Unidad de Medida],"",0))</f>
        <v/>
      </c>
      <c r="M913" s="299"/>
      <c r="N913" s="525" t="str">
        <f>IF(Tabla1[[#This Row],[Descripción]]="","",_xlfn.XLOOKUP(Tabla1[[#This Row],[Descripción]],Tabla10[Descripción],Tabla10[Precio Unitario],0))</f>
        <v/>
      </c>
      <c r="O913" s="525" t="str">
        <f>IF(Tabla1[[#This Row],[Cantidad de Insumos]]="","",Tabla1[[#This Row],[Precio Unitario]]*Tabla1[[#This Row],[Cantidad de Insumos]])</f>
        <v/>
      </c>
      <c r="P913" s="510" t="str">
        <f>IF(Tabla1[[#This Row],[Descripción]]="","",_xlfn.XLOOKUP(Tabla1[[#This Row],[Descripción]],Tabla10[Descripción],Tabla10[CODIGO PRESUPUESTARIO],0))</f>
        <v/>
      </c>
      <c r="Q913" s="511"/>
      <c r="R913" s="511" t="str">
        <f>IF(Tabla1[[#This Row],[Insumos]]="","",_xlfn.XLOOKUP(Tabla1[[#This Row],[Insumos]],Tabla10[Insumo],Tabla10[InsumoAbrev],"",0))</f>
        <v/>
      </c>
    </row>
    <row r="914" spans="2:18" x14ac:dyDescent="0.25">
      <c r="B914" s="191" t="str">
        <f>IF('Formulario PPGR3'!$G914="","",CONCATENATE('Formulario PPGR3'!$C914,".",'Formulario PPGR3'!$D914,".",'Formulario PPGR3'!$E914,".",'Formulario PPGR3'!$F914))</f>
        <v/>
      </c>
      <c r="C914" s="191" t="str">
        <f>IF('Formulario PPGR3'!$G914="","",'Formulario PPGR1'!#REF!)</f>
        <v/>
      </c>
      <c r="D914" s="191" t="str">
        <f>IF('Formulario PPGR3'!$G914="","",'Formulario PPGR1'!#REF!)</f>
        <v/>
      </c>
      <c r="E914" s="191" t="str">
        <f>IF('Formulario PPGR3'!$G914="","",'Formulario PPGR1'!#REF!)</f>
        <v/>
      </c>
      <c r="F914" s="191" t="str">
        <f>IF('Formulario PPGR3'!$G914="","",'Formulario PPGR1'!#REF!)</f>
        <v/>
      </c>
      <c r="G914" s="238"/>
      <c r="H914" s="507" t="str" cm="1">
        <f t="array" ref="H914">IF(Tabla1[[#This Row],[Código_Actividad]]="","",_xlfn.XLOOKUP(Tabla1[[#This Row],[Código_Actividad]],CodigoActividad,Tabla2[Actividades Programables Presupuestables],"",0))</f>
        <v/>
      </c>
      <c r="I914" s="508" t="str">
        <f>IFERROR(VLOOKUP('Formulario PPGR3'!$G914,'Formulario PPGR2'!$H$19:$V$286,15,FALSE),"")</f>
        <v/>
      </c>
      <c r="J914" s="513"/>
      <c r="K914" s="512"/>
      <c r="L914" s="509" t="str">
        <f>IF(Tabla1[[#This Row],[Descripción]]="","",_xlfn.XLOOKUP(Tabla1[[#This Row],[Descripción]],Tabla10[Descripción],Tabla10[Unidad de Medida],"",0))</f>
        <v/>
      </c>
      <c r="M914" s="299"/>
      <c r="N914" s="525" t="str">
        <f>IF(Tabla1[[#This Row],[Descripción]]="","",_xlfn.XLOOKUP(Tabla1[[#This Row],[Descripción]],Tabla10[Descripción],Tabla10[Precio Unitario],0))</f>
        <v/>
      </c>
      <c r="O914" s="525" t="str">
        <f>IF(Tabla1[[#This Row],[Cantidad de Insumos]]="","",Tabla1[[#This Row],[Precio Unitario]]*Tabla1[[#This Row],[Cantidad de Insumos]])</f>
        <v/>
      </c>
      <c r="P914" s="510" t="str">
        <f>IF(Tabla1[[#This Row],[Descripción]]="","",_xlfn.XLOOKUP(Tabla1[[#This Row],[Descripción]],Tabla10[Descripción],Tabla10[CODIGO PRESUPUESTARIO],0))</f>
        <v/>
      </c>
      <c r="Q914" s="511"/>
      <c r="R914" s="511" t="str">
        <f>IF(Tabla1[[#This Row],[Insumos]]="","",_xlfn.XLOOKUP(Tabla1[[#This Row],[Insumos]],Tabla10[Insumo],Tabla10[InsumoAbrev],"",0))</f>
        <v/>
      </c>
    </row>
    <row r="915" spans="2:18" x14ac:dyDescent="0.25">
      <c r="B915" s="191" t="str">
        <f>IF('Formulario PPGR3'!$G915="","",CONCATENATE('Formulario PPGR3'!$C915,".",'Formulario PPGR3'!$D915,".",'Formulario PPGR3'!$E915,".",'Formulario PPGR3'!$F915))</f>
        <v/>
      </c>
      <c r="C915" s="191" t="str">
        <f>IF('Formulario PPGR3'!$G915="","",'Formulario PPGR1'!#REF!)</f>
        <v/>
      </c>
      <c r="D915" s="191" t="str">
        <f>IF('Formulario PPGR3'!$G915="","",'Formulario PPGR1'!#REF!)</f>
        <v/>
      </c>
      <c r="E915" s="191" t="str">
        <f>IF('Formulario PPGR3'!$G915="","",'Formulario PPGR1'!#REF!)</f>
        <v/>
      </c>
      <c r="F915" s="191" t="str">
        <f>IF('Formulario PPGR3'!$G915="","",'Formulario PPGR1'!#REF!)</f>
        <v/>
      </c>
      <c r="G915" s="238"/>
      <c r="H915" s="507" t="str" cm="1">
        <f t="array" ref="H915">IF(Tabla1[[#This Row],[Código_Actividad]]="","",_xlfn.XLOOKUP(Tabla1[[#This Row],[Código_Actividad]],CodigoActividad,Tabla2[Actividades Programables Presupuestables],"",0))</f>
        <v/>
      </c>
      <c r="I915" s="508" t="str">
        <f>IFERROR(VLOOKUP('Formulario PPGR3'!$G915,'Formulario PPGR2'!$H$19:$V$286,15,FALSE),"")</f>
        <v/>
      </c>
      <c r="J915" s="513"/>
      <c r="K915" s="512"/>
      <c r="L915" s="509" t="str">
        <f>IF(Tabla1[[#This Row],[Descripción]]="","",_xlfn.XLOOKUP(Tabla1[[#This Row],[Descripción]],Tabla10[Descripción],Tabla10[Unidad de Medida],"",0))</f>
        <v/>
      </c>
      <c r="M915" s="299"/>
      <c r="N915" s="525" t="str">
        <f>IF(Tabla1[[#This Row],[Descripción]]="","",_xlfn.XLOOKUP(Tabla1[[#This Row],[Descripción]],Tabla10[Descripción],Tabla10[Precio Unitario],0))</f>
        <v/>
      </c>
      <c r="O915" s="525" t="str">
        <f>IF(Tabla1[[#This Row],[Cantidad de Insumos]]="","",Tabla1[[#This Row],[Precio Unitario]]*Tabla1[[#This Row],[Cantidad de Insumos]])</f>
        <v/>
      </c>
      <c r="P915" s="510" t="str">
        <f>IF(Tabla1[[#This Row],[Descripción]]="","",_xlfn.XLOOKUP(Tabla1[[#This Row],[Descripción]],Tabla10[Descripción],Tabla10[CODIGO PRESUPUESTARIO],0))</f>
        <v/>
      </c>
      <c r="Q915" s="511"/>
      <c r="R915" s="511" t="str">
        <f>IF(Tabla1[[#This Row],[Insumos]]="","",_xlfn.XLOOKUP(Tabla1[[#This Row],[Insumos]],Tabla10[Insumo],Tabla10[InsumoAbrev],"",0))</f>
        <v/>
      </c>
    </row>
    <row r="916" spans="2:18" x14ac:dyDescent="0.25">
      <c r="B916" s="191" t="str">
        <f>IF('Formulario PPGR3'!$G916="","",CONCATENATE('Formulario PPGR3'!$C916,".",'Formulario PPGR3'!$D916,".",'Formulario PPGR3'!$E916,".",'Formulario PPGR3'!$F916))</f>
        <v/>
      </c>
      <c r="C916" s="191" t="str">
        <f>IF('Formulario PPGR3'!$G916="","",'Formulario PPGR1'!#REF!)</f>
        <v/>
      </c>
      <c r="D916" s="191" t="str">
        <f>IF('Formulario PPGR3'!$G916="","",'Formulario PPGR1'!#REF!)</f>
        <v/>
      </c>
      <c r="E916" s="191" t="str">
        <f>IF('Formulario PPGR3'!$G916="","",'Formulario PPGR1'!#REF!)</f>
        <v/>
      </c>
      <c r="F916" s="191" t="str">
        <f>IF('Formulario PPGR3'!$G916="","",'Formulario PPGR1'!#REF!)</f>
        <v/>
      </c>
      <c r="G916" s="238"/>
      <c r="H916" s="507" t="str" cm="1">
        <f t="array" ref="H916">IF(Tabla1[[#This Row],[Código_Actividad]]="","",_xlfn.XLOOKUP(Tabla1[[#This Row],[Código_Actividad]],CodigoActividad,Tabla2[Actividades Programables Presupuestables],"",0))</f>
        <v/>
      </c>
      <c r="I916" s="508" t="str">
        <f>IFERROR(VLOOKUP('Formulario PPGR3'!$G916,'Formulario PPGR2'!$H$19:$V$286,15,FALSE),"")</f>
        <v/>
      </c>
      <c r="J916" s="513"/>
      <c r="K916" s="512"/>
      <c r="L916" s="509" t="str">
        <f>IF(Tabla1[[#This Row],[Descripción]]="","",_xlfn.XLOOKUP(Tabla1[[#This Row],[Descripción]],Tabla10[Descripción],Tabla10[Unidad de Medida],"",0))</f>
        <v/>
      </c>
      <c r="M916" s="299"/>
      <c r="N916" s="525" t="str">
        <f>IF(Tabla1[[#This Row],[Descripción]]="","",_xlfn.XLOOKUP(Tabla1[[#This Row],[Descripción]],Tabla10[Descripción],Tabla10[Precio Unitario],0))</f>
        <v/>
      </c>
      <c r="O916" s="525" t="str">
        <f>IF(Tabla1[[#This Row],[Cantidad de Insumos]]="","",Tabla1[[#This Row],[Precio Unitario]]*Tabla1[[#This Row],[Cantidad de Insumos]])</f>
        <v/>
      </c>
      <c r="P916" s="510" t="str">
        <f>IF(Tabla1[[#This Row],[Descripción]]="","",_xlfn.XLOOKUP(Tabla1[[#This Row],[Descripción]],Tabla10[Descripción],Tabla10[CODIGO PRESUPUESTARIO],0))</f>
        <v/>
      </c>
      <c r="Q916" s="511"/>
      <c r="R916" s="511" t="str">
        <f>IF(Tabla1[[#This Row],[Insumos]]="","",_xlfn.XLOOKUP(Tabla1[[#This Row],[Insumos]],Tabla10[Insumo],Tabla10[InsumoAbrev],"",0))</f>
        <v/>
      </c>
    </row>
    <row r="917" spans="2:18" x14ac:dyDescent="0.25">
      <c r="B917" s="191" t="str">
        <f>IF('Formulario PPGR3'!$G917="","",CONCATENATE('Formulario PPGR3'!$C917,".",'Formulario PPGR3'!$D917,".",'Formulario PPGR3'!$E917,".",'Formulario PPGR3'!$F917))</f>
        <v/>
      </c>
      <c r="C917" s="191" t="str">
        <f>IF('Formulario PPGR3'!$G917="","",'Formulario PPGR1'!#REF!)</f>
        <v/>
      </c>
      <c r="D917" s="191" t="str">
        <f>IF('Formulario PPGR3'!$G917="","",'Formulario PPGR1'!#REF!)</f>
        <v/>
      </c>
      <c r="E917" s="191" t="str">
        <f>IF('Formulario PPGR3'!$G917="","",'Formulario PPGR1'!#REF!)</f>
        <v/>
      </c>
      <c r="F917" s="191" t="str">
        <f>IF('Formulario PPGR3'!$G917="","",'Formulario PPGR1'!#REF!)</f>
        <v/>
      </c>
      <c r="G917" s="238"/>
      <c r="H917" s="507" t="str" cm="1">
        <f t="array" ref="H917">IF(Tabla1[[#This Row],[Código_Actividad]]="","",_xlfn.XLOOKUP(Tabla1[[#This Row],[Código_Actividad]],CodigoActividad,Tabla2[Actividades Programables Presupuestables],"",0))</f>
        <v/>
      </c>
      <c r="I917" s="508" t="str">
        <f>IFERROR(VLOOKUP('Formulario PPGR3'!$G917,'Formulario PPGR2'!$H$19:$V$286,15,FALSE),"")</f>
        <v/>
      </c>
      <c r="J917" s="513"/>
      <c r="K917" s="512"/>
      <c r="L917" s="509" t="str">
        <f>IF(Tabla1[[#This Row],[Descripción]]="","",_xlfn.XLOOKUP(Tabla1[[#This Row],[Descripción]],Tabla10[Descripción],Tabla10[Unidad de Medida],"",0))</f>
        <v/>
      </c>
      <c r="M917" s="299"/>
      <c r="N917" s="525" t="str">
        <f>IF(Tabla1[[#This Row],[Descripción]]="","",_xlfn.XLOOKUP(Tabla1[[#This Row],[Descripción]],Tabla10[Descripción],Tabla10[Precio Unitario],0))</f>
        <v/>
      </c>
      <c r="O917" s="525" t="str">
        <f>IF(Tabla1[[#This Row],[Cantidad de Insumos]]="","",Tabla1[[#This Row],[Precio Unitario]]*Tabla1[[#This Row],[Cantidad de Insumos]])</f>
        <v/>
      </c>
      <c r="P917" s="510" t="str">
        <f>IF(Tabla1[[#This Row],[Descripción]]="","",_xlfn.XLOOKUP(Tabla1[[#This Row],[Descripción]],Tabla10[Descripción],Tabla10[CODIGO PRESUPUESTARIO],0))</f>
        <v/>
      </c>
      <c r="Q917" s="511"/>
      <c r="R917" s="511" t="str">
        <f>IF(Tabla1[[#This Row],[Insumos]]="","",_xlfn.XLOOKUP(Tabla1[[#This Row],[Insumos]],Tabla10[Insumo],Tabla10[InsumoAbrev],"",0))</f>
        <v/>
      </c>
    </row>
    <row r="918" spans="2:18" x14ac:dyDescent="0.25">
      <c r="B918" s="191" t="str">
        <f>IF('Formulario PPGR3'!$G918="","",CONCATENATE('Formulario PPGR3'!$C918,".",'Formulario PPGR3'!$D918,".",'Formulario PPGR3'!$E918,".",'Formulario PPGR3'!$F918))</f>
        <v/>
      </c>
      <c r="C918" s="191" t="str">
        <f>IF('Formulario PPGR3'!$G918="","",'Formulario PPGR1'!#REF!)</f>
        <v/>
      </c>
      <c r="D918" s="191" t="str">
        <f>IF('Formulario PPGR3'!$G918="","",'Formulario PPGR1'!#REF!)</f>
        <v/>
      </c>
      <c r="E918" s="191" t="str">
        <f>IF('Formulario PPGR3'!$G918="","",'Formulario PPGR1'!#REF!)</f>
        <v/>
      </c>
      <c r="F918" s="191" t="str">
        <f>IF('Formulario PPGR3'!$G918="","",'Formulario PPGR1'!#REF!)</f>
        <v/>
      </c>
      <c r="G918" s="238"/>
      <c r="H918" s="507" t="str" cm="1">
        <f t="array" ref="H918">IF(Tabla1[[#This Row],[Código_Actividad]]="","",_xlfn.XLOOKUP(Tabla1[[#This Row],[Código_Actividad]],CodigoActividad,Tabla2[Actividades Programables Presupuestables],"",0))</f>
        <v/>
      </c>
      <c r="I918" s="508" t="str">
        <f>IFERROR(VLOOKUP('Formulario PPGR3'!$G918,'Formulario PPGR2'!$H$19:$V$286,15,FALSE),"")</f>
        <v/>
      </c>
      <c r="J918" s="513"/>
      <c r="K918" s="512"/>
      <c r="L918" s="509" t="str">
        <f>IF(Tabla1[[#This Row],[Descripción]]="","",_xlfn.XLOOKUP(Tabla1[[#This Row],[Descripción]],Tabla10[Descripción],Tabla10[Unidad de Medida],"",0))</f>
        <v/>
      </c>
      <c r="M918" s="299"/>
      <c r="N918" s="525" t="str">
        <f>IF(Tabla1[[#This Row],[Descripción]]="","",_xlfn.XLOOKUP(Tabla1[[#This Row],[Descripción]],Tabla10[Descripción],Tabla10[Precio Unitario],0))</f>
        <v/>
      </c>
      <c r="O918" s="525" t="str">
        <f>IF(Tabla1[[#This Row],[Cantidad de Insumos]]="","",Tabla1[[#This Row],[Precio Unitario]]*Tabla1[[#This Row],[Cantidad de Insumos]])</f>
        <v/>
      </c>
      <c r="P918" s="510" t="str">
        <f>IF(Tabla1[[#This Row],[Descripción]]="","",_xlfn.XLOOKUP(Tabla1[[#This Row],[Descripción]],Tabla10[Descripción],Tabla10[CODIGO PRESUPUESTARIO],0))</f>
        <v/>
      </c>
      <c r="Q918" s="511"/>
      <c r="R918" s="511" t="str">
        <f>IF(Tabla1[[#This Row],[Insumos]]="","",_xlfn.XLOOKUP(Tabla1[[#This Row],[Insumos]],Tabla10[Insumo],Tabla10[InsumoAbrev],"",0))</f>
        <v/>
      </c>
    </row>
    <row r="919" spans="2:18" x14ac:dyDescent="0.25">
      <c r="B919" s="191" t="str">
        <f>IF('Formulario PPGR3'!$G919="","",CONCATENATE('Formulario PPGR3'!$C919,".",'Formulario PPGR3'!$D919,".",'Formulario PPGR3'!$E919,".",'Formulario PPGR3'!$F919))</f>
        <v/>
      </c>
      <c r="C919" s="191" t="str">
        <f>IF('Formulario PPGR3'!$G919="","",'Formulario PPGR1'!#REF!)</f>
        <v/>
      </c>
      <c r="D919" s="191" t="str">
        <f>IF('Formulario PPGR3'!$G919="","",'Formulario PPGR1'!#REF!)</f>
        <v/>
      </c>
      <c r="E919" s="191" t="str">
        <f>IF('Formulario PPGR3'!$G919="","",'Formulario PPGR1'!#REF!)</f>
        <v/>
      </c>
      <c r="F919" s="191" t="str">
        <f>IF('Formulario PPGR3'!$G919="","",'Formulario PPGR1'!#REF!)</f>
        <v/>
      </c>
      <c r="G919" s="238"/>
      <c r="H919" s="507" t="str" cm="1">
        <f t="array" ref="H919">IF(Tabla1[[#This Row],[Código_Actividad]]="","",_xlfn.XLOOKUP(Tabla1[[#This Row],[Código_Actividad]],CodigoActividad,Tabla2[Actividades Programables Presupuestables],"",0))</f>
        <v/>
      </c>
      <c r="I919" s="508" t="str">
        <f>IFERROR(VLOOKUP('Formulario PPGR3'!$G919,'Formulario PPGR2'!$H$19:$V$286,15,FALSE),"")</f>
        <v/>
      </c>
      <c r="J919" s="513"/>
      <c r="K919" s="512"/>
      <c r="L919" s="509" t="str">
        <f>IF(Tabla1[[#This Row],[Descripción]]="","",_xlfn.XLOOKUP(Tabla1[[#This Row],[Descripción]],Tabla10[Descripción],Tabla10[Unidad de Medida],"",0))</f>
        <v/>
      </c>
      <c r="M919" s="299"/>
      <c r="N919" s="525" t="str">
        <f>IF(Tabla1[[#This Row],[Descripción]]="","",_xlfn.XLOOKUP(Tabla1[[#This Row],[Descripción]],Tabla10[Descripción],Tabla10[Precio Unitario],0))</f>
        <v/>
      </c>
      <c r="O919" s="525" t="str">
        <f>IF(Tabla1[[#This Row],[Cantidad de Insumos]]="","",Tabla1[[#This Row],[Precio Unitario]]*Tabla1[[#This Row],[Cantidad de Insumos]])</f>
        <v/>
      </c>
      <c r="P919" s="510" t="str">
        <f>IF(Tabla1[[#This Row],[Descripción]]="","",_xlfn.XLOOKUP(Tabla1[[#This Row],[Descripción]],Tabla10[Descripción],Tabla10[CODIGO PRESUPUESTARIO],0))</f>
        <v/>
      </c>
      <c r="Q919" s="511"/>
      <c r="R919" s="511" t="str">
        <f>IF(Tabla1[[#This Row],[Insumos]]="","",_xlfn.XLOOKUP(Tabla1[[#This Row],[Insumos]],Tabla10[Insumo],Tabla10[InsumoAbrev],"",0))</f>
        <v/>
      </c>
    </row>
    <row r="920" spans="2:18" x14ac:dyDescent="0.25">
      <c r="B920" s="191" t="str">
        <f>IF('Formulario PPGR3'!$G920="","",CONCATENATE('Formulario PPGR3'!$C920,".",'Formulario PPGR3'!$D920,".",'Formulario PPGR3'!$E920,".",'Formulario PPGR3'!$F920))</f>
        <v/>
      </c>
      <c r="C920" s="191" t="str">
        <f>IF('Formulario PPGR3'!$G920="","",'Formulario PPGR1'!#REF!)</f>
        <v/>
      </c>
      <c r="D920" s="191" t="str">
        <f>IF('Formulario PPGR3'!$G920="","",'Formulario PPGR1'!#REF!)</f>
        <v/>
      </c>
      <c r="E920" s="191" t="str">
        <f>IF('Formulario PPGR3'!$G920="","",'Formulario PPGR1'!#REF!)</f>
        <v/>
      </c>
      <c r="F920" s="191" t="str">
        <f>IF('Formulario PPGR3'!$G920="","",'Formulario PPGR1'!#REF!)</f>
        <v/>
      </c>
      <c r="G920" s="238"/>
      <c r="H920" s="507" t="str" cm="1">
        <f t="array" ref="H920">IF(Tabla1[[#This Row],[Código_Actividad]]="","",_xlfn.XLOOKUP(Tabla1[[#This Row],[Código_Actividad]],CodigoActividad,Tabla2[Actividades Programables Presupuestables],"",0))</f>
        <v/>
      </c>
      <c r="I920" s="508" t="str">
        <f>IFERROR(VLOOKUP('Formulario PPGR3'!$G920,'Formulario PPGR2'!$H$19:$V$286,15,FALSE),"")</f>
        <v/>
      </c>
      <c r="J920" s="513"/>
      <c r="K920" s="512"/>
      <c r="L920" s="509" t="str">
        <f>IF(Tabla1[[#This Row],[Descripción]]="","",_xlfn.XLOOKUP(Tabla1[[#This Row],[Descripción]],Tabla10[Descripción],Tabla10[Unidad de Medida],"",0))</f>
        <v/>
      </c>
      <c r="M920" s="299"/>
      <c r="N920" s="525" t="str">
        <f>IF(Tabla1[[#This Row],[Descripción]]="","",_xlfn.XLOOKUP(Tabla1[[#This Row],[Descripción]],Tabla10[Descripción],Tabla10[Precio Unitario],0))</f>
        <v/>
      </c>
      <c r="O920" s="525" t="str">
        <f>IF(Tabla1[[#This Row],[Cantidad de Insumos]]="","",Tabla1[[#This Row],[Precio Unitario]]*Tabla1[[#This Row],[Cantidad de Insumos]])</f>
        <v/>
      </c>
      <c r="P920" s="510" t="str">
        <f>IF(Tabla1[[#This Row],[Descripción]]="","",_xlfn.XLOOKUP(Tabla1[[#This Row],[Descripción]],Tabla10[Descripción],Tabla10[CODIGO PRESUPUESTARIO],0))</f>
        <v/>
      </c>
      <c r="Q920" s="511"/>
      <c r="R920" s="511" t="str">
        <f>IF(Tabla1[[#This Row],[Insumos]]="","",_xlfn.XLOOKUP(Tabla1[[#This Row],[Insumos]],Tabla10[Insumo],Tabla10[InsumoAbrev],"",0))</f>
        <v/>
      </c>
    </row>
    <row r="921" spans="2:18" x14ac:dyDescent="0.25">
      <c r="B921" s="191" t="str">
        <f>IF('Formulario PPGR3'!$G921="","",CONCATENATE('Formulario PPGR3'!$C921,".",'Formulario PPGR3'!$D921,".",'Formulario PPGR3'!$E921,".",'Formulario PPGR3'!$F921))</f>
        <v/>
      </c>
      <c r="C921" s="191" t="str">
        <f>IF('Formulario PPGR3'!$G921="","",'Formulario PPGR1'!#REF!)</f>
        <v/>
      </c>
      <c r="D921" s="191" t="str">
        <f>IF('Formulario PPGR3'!$G921="","",'Formulario PPGR1'!#REF!)</f>
        <v/>
      </c>
      <c r="E921" s="191" t="str">
        <f>IF('Formulario PPGR3'!$G921="","",'Formulario PPGR1'!#REF!)</f>
        <v/>
      </c>
      <c r="F921" s="191" t="str">
        <f>IF('Formulario PPGR3'!$G921="","",'Formulario PPGR1'!#REF!)</f>
        <v/>
      </c>
      <c r="G921" s="238"/>
      <c r="H921" s="507" t="str" cm="1">
        <f t="array" ref="H921">IF(Tabla1[[#This Row],[Código_Actividad]]="","",_xlfn.XLOOKUP(Tabla1[[#This Row],[Código_Actividad]],CodigoActividad,Tabla2[Actividades Programables Presupuestables],"",0))</f>
        <v/>
      </c>
      <c r="I921" s="508" t="str">
        <f>IFERROR(VLOOKUP('Formulario PPGR3'!$G921,'Formulario PPGR2'!$H$19:$V$286,15,FALSE),"")</f>
        <v/>
      </c>
      <c r="J921" s="513"/>
      <c r="K921" s="512"/>
      <c r="L921" s="509" t="str">
        <f>IF(Tabla1[[#This Row],[Descripción]]="","",_xlfn.XLOOKUP(Tabla1[[#This Row],[Descripción]],Tabla10[Descripción],Tabla10[Unidad de Medida],"",0))</f>
        <v/>
      </c>
      <c r="M921" s="299"/>
      <c r="N921" s="525" t="str">
        <f>IF(Tabla1[[#This Row],[Descripción]]="","",_xlfn.XLOOKUP(Tabla1[[#This Row],[Descripción]],Tabla10[Descripción],Tabla10[Precio Unitario],0))</f>
        <v/>
      </c>
      <c r="O921" s="525" t="str">
        <f>IF(Tabla1[[#This Row],[Cantidad de Insumos]]="","",Tabla1[[#This Row],[Precio Unitario]]*Tabla1[[#This Row],[Cantidad de Insumos]])</f>
        <v/>
      </c>
      <c r="P921" s="510" t="str">
        <f>IF(Tabla1[[#This Row],[Descripción]]="","",_xlfn.XLOOKUP(Tabla1[[#This Row],[Descripción]],Tabla10[Descripción],Tabla10[CODIGO PRESUPUESTARIO],0))</f>
        <v/>
      </c>
      <c r="Q921" s="511"/>
      <c r="R921" s="511" t="str">
        <f>IF(Tabla1[[#This Row],[Insumos]]="","",_xlfn.XLOOKUP(Tabla1[[#This Row],[Insumos]],Tabla10[Insumo],Tabla10[InsumoAbrev],"",0))</f>
        <v/>
      </c>
    </row>
    <row r="922" spans="2:18" x14ac:dyDescent="0.25">
      <c r="B922" s="191" t="str">
        <f>IF('Formulario PPGR3'!$G922="","",CONCATENATE('Formulario PPGR3'!$C922,".",'Formulario PPGR3'!$D922,".",'Formulario PPGR3'!$E922,".",'Formulario PPGR3'!$F922))</f>
        <v/>
      </c>
      <c r="C922" s="191" t="str">
        <f>IF('Formulario PPGR3'!$G922="","",'Formulario PPGR1'!#REF!)</f>
        <v/>
      </c>
      <c r="D922" s="191" t="str">
        <f>IF('Formulario PPGR3'!$G922="","",'Formulario PPGR1'!#REF!)</f>
        <v/>
      </c>
      <c r="E922" s="191" t="str">
        <f>IF('Formulario PPGR3'!$G922="","",'Formulario PPGR1'!#REF!)</f>
        <v/>
      </c>
      <c r="F922" s="191" t="str">
        <f>IF('Formulario PPGR3'!$G922="","",'Formulario PPGR1'!#REF!)</f>
        <v/>
      </c>
      <c r="G922" s="238"/>
      <c r="H922" s="507" t="str" cm="1">
        <f t="array" ref="H922">IF(Tabla1[[#This Row],[Código_Actividad]]="","",_xlfn.XLOOKUP(Tabla1[[#This Row],[Código_Actividad]],CodigoActividad,Tabla2[Actividades Programables Presupuestables],"",0))</f>
        <v/>
      </c>
      <c r="I922" s="508" t="str">
        <f>IFERROR(VLOOKUP('Formulario PPGR3'!$G922,'Formulario PPGR2'!$H$19:$V$286,15,FALSE),"")</f>
        <v/>
      </c>
      <c r="J922" s="513"/>
      <c r="K922" s="512"/>
      <c r="L922" s="509" t="str">
        <f>IF(Tabla1[[#This Row],[Descripción]]="","",_xlfn.XLOOKUP(Tabla1[[#This Row],[Descripción]],Tabla10[Descripción],Tabla10[Unidad de Medida],"",0))</f>
        <v/>
      </c>
      <c r="M922" s="299"/>
      <c r="N922" s="525" t="str">
        <f>IF(Tabla1[[#This Row],[Descripción]]="","",_xlfn.XLOOKUP(Tabla1[[#This Row],[Descripción]],Tabla10[Descripción],Tabla10[Precio Unitario],0))</f>
        <v/>
      </c>
      <c r="O922" s="525" t="str">
        <f>IF(Tabla1[[#This Row],[Cantidad de Insumos]]="","",Tabla1[[#This Row],[Precio Unitario]]*Tabla1[[#This Row],[Cantidad de Insumos]])</f>
        <v/>
      </c>
      <c r="P922" s="510" t="str">
        <f>IF(Tabla1[[#This Row],[Descripción]]="","",_xlfn.XLOOKUP(Tabla1[[#This Row],[Descripción]],Tabla10[Descripción],Tabla10[CODIGO PRESUPUESTARIO],0))</f>
        <v/>
      </c>
      <c r="Q922" s="511"/>
      <c r="R922" s="511" t="str">
        <f>IF(Tabla1[[#This Row],[Insumos]]="","",_xlfn.XLOOKUP(Tabla1[[#This Row],[Insumos]],Tabla10[Insumo],Tabla10[InsumoAbrev],"",0))</f>
        <v/>
      </c>
    </row>
    <row r="923" spans="2:18" x14ac:dyDescent="0.25">
      <c r="B923" s="191" t="str">
        <f>IF('Formulario PPGR3'!$G923="","",CONCATENATE('Formulario PPGR3'!$C923,".",'Formulario PPGR3'!$D923,".",'Formulario PPGR3'!$E923,".",'Formulario PPGR3'!$F923))</f>
        <v/>
      </c>
      <c r="C923" s="191" t="str">
        <f>IF('Formulario PPGR3'!$G923="","",'Formulario PPGR1'!#REF!)</f>
        <v/>
      </c>
      <c r="D923" s="191" t="str">
        <f>IF('Formulario PPGR3'!$G923="","",'Formulario PPGR1'!#REF!)</f>
        <v/>
      </c>
      <c r="E923" s="191" t="str">
        <f>IF('Formulario PPGR3'!$G923="","",'Formulario PPGR1'!#REF!)</f>
        <v/>
      </c>
      <c r="F923" s="191" t="str">
        <f>IF('Formulario PPGR3'!$G923="","",'Formulario PPGR1'!#REF!)</f>
        <v/>
      </c>
      <c r="G923" s="238"/>
      <c r="H923" s="507" t="str" cm="1">
        <f t="array" ref="H923">IF(Tabla1[[#This Row],[Código_Actividad]]="","",_xlfn.XLOOKUP(Tabla1[[#This Row],[Código_Actividad]],CodigoActividad,Tabla2[Actividades Programables Presupuestables],"",0))</f>
        <v/>
      </c>
      <c r="I923" s="508" t="str">
        <f>IFERROR(VLOOKUP('Formulario PPGR3'!$G923,'Formulario PPGR2'!$H$19:$V$286,15,FALSE),"")</f>
        <v/>
      </c>
      <c r="J923" s="513"/>
      <c r="K923" s="512"/>
      <c r="L923" s="509" t="str">
        <f>IF(Tabla1[[#This Row],[Descripción]]="","",_xlfn.XLOOKUP(Tabla1[[#This Row],[Descripción]],Tabla10[Descripción],Tabla10[Unidad de Medida],"",0))</f>
        <v/>
      </c>
      <c r="M923" s="299"/>
      <c r="N923" s="525" t="str">
        <f>IF(Tabla1[[#This Row],[Descripción]]="","",_xlfn.XLOOKUP(Tabla1[[#This Row],[Descripción]],Tabla10[Descripción],Tabla10[Precio Unitario],0))</f>
        <v/>
      </c>
      <c r="O923" s="525" t="str">
        <f>IF(Tabla1[[#This Row],[Cantidad de Insumos]]="","",Tabla1[[#This Row],[Precio Unitario]]*Tabla1[[#This Row],[Cantidad de Insumos]])</f>
        <v/>
      </c>
      <c r="P923" s="510" t="str">
        <f>IF(Tabla1[[#This Row],[Descripción]]="","",_xlfn.XLOOKUP(Tabla1[[#This Row],[Descripción]],Tabla10[Descripción],Tabla10[CODIGO PRESUPUESTARIO],0))</f>
        <v/>
      </c>
      <c r="Q923" s="511"/>
      <c r="R923" s="511" t="str">
        <f>IF(Tabla1[[#This Row],[Insumos]]="","",_xlfn.XLOOKUP(Tabla1[[#This Row],[Insumos]],Tabla10[Insumo],Tabla10[InsumoAbrev],"",0))</f>
        <v/>
      </c>
    </row>
    <row r="924" spans="2:18" x14ac:dyDescent="0.25">
      <c r="B924" s="191" t="str">
        <f>IF('Formulario PPGR3'!$G924="","",CONCATENATE('Formulario PPGR3'!$C924,".",'Formulario PPGR3'!$D924,".",'Formulario PPGR3'!$E924,".",'Formulario PPGR3'!$F924))</f>
        <v/>
      </c>
      <c r="C924" s="191" t="str">
        <f>IF('Formulario PPGR3'!$G924="","",'Formulario PPGR1'!#REF!)</f>
        <v/>
      </c>
      <c r="D924" s="191" t="str">
        <f>IF('Formulario PPGR3'!$G924="","",'Formulario PPGR1'!#REF!)</f>
        <v/>
      </c>
      <c r="E924" s="191" t="str">
        <f>IF('Formulario PPGR3'!$G924="","",'Formulario PPGR1'!#REF!)</f>
        <v/>
      </c>
      <c r="F924" s="191" t="str">
        <f>IF('Formulario PPGR3'!$G924="","",'Formulario PPGR1'!#REF!)</f>
        <v/>
      </c>
      <c r="G924" s="238"/>
      <c r="H924" s="507" t="str" cm="1">
        <f t="array" ref="H924">IF(Tabla1[[#This Row],[Código_Actividad]]="","",_xlfn.XLOOKUP(Tabla1[[#This Row],[Código_Actividad]],CodigoActividad,Tabla2[Actividades Programables Presupuestables],"",0))</f>
        <v/>
      </c>
      <c r="I924" s="508" t="str">
        <f>IFERROR(VLOOKUP('Formulario PPGR3'!$G924,'Formulario PPGR2'!$H$19:$V$286,15,FALSE),"")</f>
        <v/>
      </c>
      <c r="J924" s="513"/>
      <c r="K924" s="512"/>
      <c r="L924" s="509" t="str">
        <f>IF(Tabla1[[#This Row],[Descripción]]="","",_xlfn.XLOOKUP(Tabla1[[#This Row],[Descripción]],Tabla10[Descripción],Tabla10[Unidad de Medida],"",0))</f>
        <v/>
      </c>
      <c r="M924" s="299"/>
      <c r="N924" s="525" t="str">
        <f>IF(Tabla1[[#This Row],[Descripción]]="","",_xlfn.XLOOKUP(Tabla1[[#This Row],[Descripción]],Tabla10[Descripción],Tabla10[Precio Unitario],0))</f>
        <v/>
      </c>
      <c r="O924" s="525" t="str">
        <f>IF(Tabla1[[#This Row],[Cantidad de Insumos]]="","",Tabla1[[#This Row],[Precio Unitario]]*Tabla1[[#This Row],[Cantidad de Insumos]])</f>
        <v/>
      </c>
      <c r="P924" s="510" t="str">
        <f>IF(Tabla1[[#This Row],[Descripción]]="","",_xlfn.XLOOKUP(Tabla1[[#This Row],[Descripción]],Tabla10[Descripción],Tabla10[CODIGO PRESUPUESTARIO],0))</f>
        <v/>
      </c>
      <c r="Q924" s="511"/>
      <c r="R924" s="511" t="str">
        <f>IF(Tabla1[[#This Row],[Insumos]]="","",_xlfn.XLOOKUP(Tabla1[[#This Row],[Insumos]],Tabla10[Insumo],Tabla10[InsumoAbrev],"",0))</f>
        <v/>
      </c>
    </row>
    <row r="925" spans="2:18" x14ac:dyDescent="0.25">
      <c r="B925" s="191" t="str">
        <f>IF('Formulario PPGR3'!$G925="","",CONCATENATE('Formulario PPGR3'!$C925,".",'Formulario PPGR3'!$D925,".",'Formulario PPGR3'!$E925,".",'Formulario PPGR3'!$F925))</f>
        <v/>
      </c>
      <c r="C925" s="191" t="str">
        <f>IF('Formulario PPGR3'!$G925="","",'Formulario PPGR1'!#REF!)</f>
        <v/>
      </c>
      <c r="D925" s="191" t="str">
        <f>IF('Formulario PPGR3'!$G925="","",'Formulario PPGR1'!#REF!)</f>
        <v/>
      </c>
      <c r="E925" s="191" t="str">
        <f>IF('Formulario PPGR3'!$G925="","",'Formulario PPGR1'!#REF!)</f>
        <v/>
      </c>
      <c r="F925" s="191" t="str">
        <f>IF('Formulario PPGR3'!$G925="","",'Formulario PPGR1'!#REF!)</f>
        <v/>
      </c>
      <c r="G925" s="238"/>
      <c r="H925" s="507" t="str" cm="1">
        <f t="array" ref="H925">IF(Tabla1[[#This Row],[Código_Actividad]]="","",_xlfn.XLOOKUP(Tabla1[[#This Row],[Código_Actividad]],CodigoActividad,Tabla2[Actividades Programables Presupuestables],"",0))</f>
        <v/>
      </c>
      <c r="I925" s="508" t="str">
        <f>IFERROR(VLOOKUP('Formulario PPGR3'!$G925,'Formulario PPGR2'!$H$19:$V$286,15,FALSE),"")</f>
        <v/>
      </c>
      <c r="J925" s="513"/>
      <c r="K925" s="512"/>
      <c r="L925" s="509" t="str">
        <f>IF(Tabla1[[#This Row],[Descripción]]="","",_xlfn.XLOOKUP(Tabla1[[#This Row],[Descripción]],Tabla10[Descripción],Tabla10[Unidad de Medida],"",0))</f>
        <v/>
      </c>
      <c r="M925" s="299"/>
      <c r="N925" s="525" t="str">
        <f>IF(Tabla1[[#This Row],[Descripción]]="","",_xlfn.XLOOKUP(Tabla1[[#This Row],[Descripción]],Tabla10[Descripción],Tabla10[Precio Unitario],0))</f>
        <v/>
      </c>
      <c r="O925" s="525" t="str">
        <f>IF(Tabla1[[#This Row],[Cantidad de Insumos]]="","",Tabla1[[#This Row],[Precio Unitario]]*Tabla1[[#This Row],[Cantidad de Insumos]])</f>
        <v/>
      </c>
      <c r="P925" s="510" t="str">
        <f>IF(Tabla1[[#This Row],[Descripción]]="","",_xlfn.XLOOKUP(Tabla1[[#This Row],[Descripción]],Tabla10[Descripción],Tabla10[CODIGO PRESUPUESTARIO],0))</f>
        <v/>
      </c>
      <c r="Q925" s="511"/>
      <c r="R925" s="511" t="str">
        <f>IF(Tabla1[[#This Row],[Insumos]]="","",_xlfn.XLOOKUP(Tabla1[[#This Row],[Insumos]],Tabla10[Insumo],Tabla10[InsumoAbrev],"",0))</f>
        <v/>
      </c>
    </row>
    <row r="926" spans="2:18" x14ac:dyDescent="0.25">
      <c r="B926" s="191" t="str">
        <f>IF('Formulario PPGR3'!$G926="","",CONCATENATE('Formulario PPGR3'!$C926,".",'Formulario PPGR3'!$D926,".",'Formulario PPGR3'!$E926,".",'Formulario PPGR3'!$F926))</f>
        <v/>
      </c>
      <c r="C926" s="191" t="str">
        <f>IF('Formulario PPGR3'!$G926="","",'Formulario PPGR1'!#REF!)</f>
        <v/>
      </c>
      <c r="D926" s="191" t="str">
        <f>IF('Formulario PPGR3'!$G926="","",'Formulario PPGR1'!#REF!)</f>
        <v/>
      </c>
      <c r="E926" s="191" t="str">
        <f>IF('Formulario PPGR3'!$G926="","",'Formulario PPGR1'!#REF!)</f>
        <v/>
      </c>
      <c r="F926" s="191" t="str">
        <f>IF('Formulario PPGR3'!$G926="","",'Formulario PPGR1'!#REF!)</f>
        <v/>
      </c>
      <c r="G926" s="238"/>
      <c r="H926" s="507" t="str" cm="1">
        <f t="array" ref="H926">IF(Tabla1[[#This Row],[Código_Actividad]]="","",_xlfn.XLOOKUP(Tabla1[[#This Row],[Código_Actividad]],CodigoActividad,Tabla2[Actividades Programables Presupuestables],"",0))</f>
        <v/>
      </c>
      <c r="I926" s="508" t="str">
        <f>IFERROR(VLOOKUP('Formulario PPGR3'!$G926,'Formulario PPGR2'!$H$19:$V$286,15,FALSE),"")</f>
        <v/>
      </c>
      <c r="J926" s="513"/>
      <c r="K926" s="512"/>
      <c r="L926" s="509" t="str">
        <f>IF(Tabla1[[#This Row],[Descripción]]="","",_xlfn.XLOOKUP(Tabla1[[#This Row],[Descripción]],Tabla10[Descripción],Tabla10[Unidad de Medida],"",0))</f>
        <v/>
      </c>
      <c r="M926" s="299"/>
      <c r="N926" s="525" t="str">
        <f>IF(Tabla1[[#This Row],[Descripción]]="","",_xlfn.XLOOKUP(Tabla1[[#This Row],[Descripción]],Tabla10[Descripción],Tabla10[Precio Unitario],0))</f>
        <v/>
      </c>
      <c r="O926" s="525" t="str">
        <f>IF(Tabla1[[#This Row],[Cantidad de Insumos]]="","",Tabla1[[#This Row],[Precio Unitario]]*Tabla1[[#This Row],[Cantidad de Insumos]])</f>
        <v/>
      </c>
      <c r="P926" s="510" t="str">
        <f>IF(Tabla1[[#This Row],[Descripción]]="","",_xlfn.XLOOKUP(Tabla1[[#This Row],[Descripción]],Tabla10[Descripción],Tabla10[CODIGO PRESUPUESTARIO],0))</f>
        <v/>
      </c>
      <c r="Q926" s="511"/>
      <c r="R926" s="511" t="str">
        <f>IF(Tabla1[[#This Row],[Insumos]]="","",_xlfn.XLOOKUP(Tabla1[[#This Row],[Insumos]],Tabla10[Insumo],Tabla10[InsumoAbrev],"",0))</f>
        <v/>
      </c>
    </row>
    <row r="927" spans="2:18" x14ac:dyDescent="0.25">
      <c r="B927" s="191" t="str">
        <f>IF('Formulario PPGR3'!$G927="","",CONCATENATE('Formulario PPGR3'!$C927,".",'Formulario PPGR3'!$D927,".",'Formulario PPGR3'!$E927,".",'Formulario PPGR3'!$F927))</f>
        <v/>
      </c>
      <c r="C927" s="191" t="str">
        <f>IF('Formulario PPGR3'!$G927="","",'Formulario PPGR1'!#REF!)</f>
        <v/>
      </c>
      <c r="D927" s="191" t="str">
        <f>IF('Formulario PPGR3'!$G927="","",'Formulario PPGR1'!#REF!)</f>
        <v/>
      </c>
      <c r="E927" s="191" t="str">
        <f>IF('Formulario PPGR3'!$G927="","",'Formulario PPGR1'!#REF!)</f>
        <v/>
      </c>
      <c r="F927" s="191" t="str">
        <f>IF('Formulario PPGR3'!$G927="","",'Formulario PPGR1'!#REF!)</f>
        <v/>
      </c>
      <c r="G927" s="238"/>
      <c r="H927" s="507" t="str" cm="1">
        <f t="array" ref="H927">IF(Tabla1[[#This Row],[Código_Actividad]]="","",_xlfn.XLOOKUP(Tabla1[[#This Row],[Código_Actividad]],CodigoActividad,Tabla2[Actividades Programables Presupuestables],"",0))</f>
        <v/>
      </c>
      <c r="I927" s="508" t="str">
        <f>IFERROR(VLOOKUP('Formulario PPGR3'!$G927,'Formulario PPGR2'!$H$19:$V$286,15,FALSE),"")</f>
        <v/>
      </c>
      <c r="J927" s="513"/>
      <c r="K927" s="512"/>
      <c r="L927" s="509" t="str">
        <f>IF(Tabla1[[#This Row],[Descripción]]="","",_xlfn.XLOOKUP(Tabla1[[#This Row],[Descripción]],Tabla10[Descripción],Tabla10[Unidad de Medida],"",0))</f>
        <v/>
      </c>
      <c r="M927" s="299"/>
      <c r="N927" s="525" t="str">
        <f>IF(Tabla1[[#This Row],[Descripción]]="","",_xlfn.XLOOKUP(Tabla1[[#This Row],[Descripción]],Tabla10[Descripción],Tabla10[Precio Unitario],0))</f>
        <v/>
      </c>
      <c r="O927" s="525" t="str">
        <f>IF(Tabla1[[#This Row],[Cantidad de Insumos]]="","",Tabla1[[#This Row],[Precio Unitario]]*Tabla1[[#This Row],[Cantidad de Insumos]])</f>
        <v/>
      </c>
      <c r="P927" s="510" t="str">
        <f>IF(Tabla1[[#This Row],[Descripción]]="","",_xlfn.XLOOKUP(Tabla1[[#This Row],[Descripción]],Tabla10[Descripción],Tabla10[CODIGO PRESUPUESTARIO],0))</f>
        <v/>
      </c>
      <c r="Q927" s="511"/>
      <c r="R927" s="511" t="str">
        <f>IF(Tabla1[[#This Row],[Insumos]]="","",_xlfn.XLOOKUP(Tabla1[[#This Row],[Insumos]],Tabla10[Insumo],Tabla10[InsumoAbrev],"",0))</f>
        <v/>
      </c>
    </row>
    <row r="928" spans="2:18" x14ac:dyDescent="0.25">
      <c r="B928" s="191" t="str">
        <f>IF('Formulario PPGR3'!$G928="","",CONCATENATE('Formulario PPGR3'!$C928,".",'Formulario PPGR3'!$D928,".",'Formulario PPGR3'!$E928,".",'Formulario PPGR3'!$F928))</f>
        <v/>
      </c>
      <c r="C928" s="191" t="str">
        <f>IF('Formulario PPGR3'!$G928="","",'Formulario PPGR1'!#REF!)</f>
        <v/>
      </c>
      <c r="D928" s="191" t="str">
        <f>IF('Formulario PPGR3'!$G928="","",'Formulario PPGR1'!#REF!)</f>
        <v/>
      </c>
      <c r="E928" s="191" t="str">
        <f>IF('Formulario PPGR3'!$G928="","",'Formulario PPGR1'!#REF!)</f>
        <v/>
      </c>
      <c r="F928" s="191" t="str">
        <f>IF('Formulario PPGR3'!$G928="","",'Formulario PPGR1'!#REF!)</f>
        <v/>
      </c>
      <c r="G928" s="238"/>
      <c r="H928" s="507" t="str" cm="1">
        <f t="array" ref="H928">IF(Tabla1[[#This Row],[Código_Actividad]]="","",_xlfn.XLOOKUP(Tabla1[[#This Row],[Código_Actividad]],CodigoActividad,Tabla2[Actividades Programables Presupuestables],"",0))</f>
        <v/>
      </c>
      <c r="I928" s="508" t="str">
        <f>IFERROR(VLOOKUP('Formulario PPGR3'!$G928,'Formulario PPGR2'!$H$19:$V$286,15,FALSE),"")</f>
        <v/>
      </c>
      <c r="J928" s="513"/>
      <c r="K928" s="512"/>
      <c r="L928" s="509" t="str">
        <f>IF(Tabla1[[#This Row],[Descripción]]="","",_xlfn.XLOOKUP(Tabla1[[#This Row],[Descripción]],Tabla10[Descripción],Tabla10[Unidad de Medida],"",0))</f>
        <v/>
      </c>
      <c r="M928" s="299"/>
      <c r="N928" s="525" t="str">
        <f>IF(Tabla1[[#This Row],[Descripción]]="","",_xlfn.XLOOKUP(Tabla1[[#This Row],[Descripción]],Tabla10[Descripción],Tabla10[Precio Unitario],0))</f>
        <v/>
      </c>
      <c r="O928" s="525" t="str">
        <f>IF(Tabla1[[#This Row],[Cantidad de Insumos]]="","",Tabla1[[#This Row],[Precio Unitario]]*Tabla1[[#This Row],[Cantidad de Insumos]])</f>
        <v/>
      </c>
      <c r="P928" s="510" t="str">
        <f>IF(Tabla1[[#This Row],[Descripción]]="","",_xlfn.XLOOKUP(Tabla1[[#This Row],[Descripción]],Tabla10[Descripción],Tabla10[CODIGO PRESUPUESTARIO],0))</f>
        <v/>
      </c>
      <c r="Q928" s="511"/>
      <c r="R928" s="511" t="str">
        <f>IF(Tabla1[[#This Row],[Insumos]]="","",_xlfn.XLOOKUP(Tabla1[[#This Row],[Insumos]],Tabla10[Insumo],Tabla10[InsumoAbrev],"",0))</f>
        <v/>
      </c>
    </row>
    <row r="929" spans="2:18" x14ac:dyDescent="0.25">
      <c r="B929" s="191" t="str">
        <f>IF('Formulario PPGR3'!$G929="","",CONCATENATE('Formulario PPGR3'!$C929,".",'Formulario PPGR3'!$D929,".",'Formulario PPGR3'!$E929,".",'Formulario PPGR3'!$F929))</f>
        <v/>
      </c>
      <c r="C929" s="191" t="str">
        <f>IF('Formulario PPGR3'!$G929="","",'Formulario PPGR1'!#REF!)</f>
        <v/>
      </c>
      <c r="D929" s="191" t="str">
        <f>IF('Formulario PPGR3'!$G929="","",'Formulario PPGR1'!#REF!)</f>
        <v/>
      </c>
      <c r="E929" s="191" t="str">
        <f>IF('Formulario PPGR3'!$G929="","",'Formulario PPGR1'!#REF!)</f>
        <v/>
      </c>
      <c r="F929" s="191" t="str">
        <f>IF('Formulario PPGR3'!$G929="","",'Formulario PPGR1'!#REF!)</f>
        <v/>
      </c>
      <c r="G929" s="238"/>
      <c r="H929" s="507" t="str" cm="1">
        <f t="array" ref="H929">IF(Tabla1[[#This Row],[Código_Actividad]]="","",_xlfn.XLOOKUP(Tabla1[[#This Row],[Código_Actividad]],CodigoActividad,Tabla2[Actividades Programables Presupuestables],"",0))</f>
        <v/>
      </c>
      <c r="I929" s="508" t="str">
        <f>IFERROR(VLOOKUP('Formulario PPGR3'!$G929,'Formulario PPGR2'!$H$19:$V$286,15,FALSE),"")</f>
        <v/>
      </c>
      <c r="J929" s="513"/>
      <c r="K929" s="512"/>
      <c r="L929" s="509" t="str">
        <f>IF(Tabla1[[#This Row],[Descripción]]="","",_xlfn.XLOOKUP(Tabla1[[#This Row],[Descripción]],Tabla10[Descripción],Tabla10[Unidad de Medida],"",0))</f>
        <v/>
      </c>
      <c r="M929" s="299"/>
      <c r="N929" s="525" t="str">
        <f>IF(Tabla1[[#This Row],[Descripción]]="","",_xlfn.XLOOKUP(Tabla1[[#This Row],[Descripción]],Tabla10[Descripción],Tabla10[Precio Unitario],0))</f>
        <v/>
      </c>
      <c r="O929" s="525" t="str">
        <f>IF(Tabla1[[#This Row],[Cantidad de Insumos]]="","",Tabla1[[#This Row],[Precio Unitario]]*Tabla1[[#This Row],[Cantidad de Insumos]])</f>
        <v/>
      </c>
      <c r="P929" s="510" t="str">
        <f>IF(Tabla1[[#This Row],[Descripción]]="","",_xlfn.XLOOKUP(Tabla1[[#This Row],[Descripción]],Tabla10[Descripción],Tabla10[CODIGO PRESUPUESTARIO],0))</f>
        <v/>
      </c>
      <c r="Q929" s="511"/>
      <c r="R929" s="511" t="str">
        <f>IF(Tabla1[[#This Row],[Insumos]]="","",_xlfn.XLOOKUP(Tabla1[[#This Row],[Insumos]],Tabla10[Insumo],Tabla10[InsumoAbrev],"",0))</f>
        <v/>
      </c>
    </row>
    <row r="930" spans="2:18" x14ac:dyDescent="0.25">
      <c r="B930" s="191" t="str">
        <f>IF('Formulario PPGR3'!$G930="","",CONCATENATE('Formulario PPGR3'!$C930,".",'Formulario PPGR3'!$D930,".",'Formulario PPGR3'!$E930,".",'Formulario PPGR3'!$F930))</f>
        <v/>
      </c>
      <c r="C930" s="191" t="str">
        <f>IF('Formulario PPGR3'!$G930="","",'Formulario PPGR1'!#REF!)</f>
        <v/>
      </c>
      <c r="D930" s="191" t="str">
        <f>IF('Formulario PPGR3'!$G930="","",'Formulario PPGR1'!#REF!)</f>
        <v/>
      </c>
      <c r="E930" s="191" t="str">
        <f>IF('Formulario PPGR3'!$G930="","",'Formulario PPGR1'!#REF!)</f>
        <v/>
      </c>
      <c r="F930" s="191" t="str">
        <f>IF('Formulario PPGR3'!$G930="","",'Formulario PPGR1'!#REF!)</f>
        <v/>
      </c>
      <c r="G930" s="238"/>
      <c r="H930" s="507" t="str" cm="1">
        <f t="array" ref="H930">IF(Tabla1[[#This Row],[Código_Actividad]]="","",_xlfn.XLOOKUP(Tabla1[[#This Row],[Código_Actividad]],CodigoActividad,Tabla2[Actividades Programables Presupuestables],"",0))</f>
        <v/>
      </c>
      <c r="I930" s="508" t="str">
        <f>IFERROR(VLOOKUP('Formulario PPGR3'!$G930,'Formulario PPGR2'!$H$19:$V$286,15,FALSE),"")</f>
        <v/>
      </c>
      <c r="J930" s="513"/>
      <c r="K930" s="512"/>
      <c r="L930" s="509" t="str">
        <f>IF(Tabla1[[#This Row],[Descripción]]="","",_xlfn.XLOOKUP(Tabla1[[#This Row],[Descripción]],Tabla10[Descripción],Tabla10[Unidad de Medida],"",0))</f>
        <v/>
      </c>
      <c r="M930" s="299"/>
      <c r="N930" s="525" t="str">
        <f>IF(Tabla1[[#This Row],[Descripción]]="","",_xlfn.XLOOKUP(Tabla1[[#This Row],[Descripción]],Tabla10[Descripción],Tabla10[Precio Unitario],0))</f>
        <v/>
      </c>
      <c r="O930" s="525" t="str">
        <f>IF(Tabla1[[#This Row],[Cantidad de Insumos]]="","",Tabla1[[#This Row],[Precio Unitario]]*Tabla1[[#This Row],[Cantidad de Insumos]])</f>
        <v/>
      </c>
      <c r="P930" s="510" t="str">
        <f>IF(Tabla1[[#This Row],[Descripción]]="","",_xlfn.XLOOKUP(Tabla1[[#This Row],[Descripción]],Tabla10[Descripción],Tabla10[CODIGO PRESUPUESTARIO],0))</f>
        <v/>
      </c>
      <c r="Q930" s="511"/>
      <c r="R930" s="511" t="str">
        <f>IF(Tabla1[[#This Row],[Insumos]]="","",_xlfn.XLOOKUP(Tabla1[[#This Row],[Insumos]],Tabla10[Insumo],Tabla10[InsumoAbrev],"",0))</f>
        <v/>
      </c>
    </row>
    <row r="931" spans="2:18" x14ac:dyDescent="0.25">
      <c r="B931" s="191" t="str">
        <f>IF('Formulario PPGR3'!$G931="","",CONCATENATE('Formulario PPGR3'!$C931,".",'Formulario PPGR3'!$D931,".",'Formulario PPGR3'!$E931,".",'Formulario PPGR3'!$F931))</f>
        <v/>
      </c>
      <c r="C931" s="191" t="str">
        <f>IF('Formulario PPGR3'!$G931="","",'Formulario PPGR1'!#REF!)</f>
        <v/>
      </c>
      <c r="D931" s="191" t="str">
        <f>IF('Formulario PPGR3'!$G931="","",'Formulario PPGR1'!#REF!)</f>
        <v/>
      </c>
      <c r="E931" s="191" t="str">
        <f>IF('Formulario PPGR3'!$G931="","",'Formulario PPGR1'!#REF!)</f>
        <v/>
      </c>
      <c r="F931" s="191" t="str">
        <f>IF('Formulario PPGR3'!$G931="","",'Formulario PPGR1'!#REF!)</f>
        <v/>
      </c>
      <c r="G931" s="238"/>
      <c r="H931" s="507" t="str" cm="1">
        <f t="array" ref="H931">IF(Tabla1[[#This Row],[Código_Actividad]]="","",_xlfn.XLOOKUP(Tabla1[[#This Row],[Código_Actividad]],CodigoActividad,Tabla2[Actividades Programables Presupuestables],"",0))</f>
        <v/>
      </c>
      <c r="I931" s="508" t="str">
        <f>IFERROR(VLOOKUP('Formulario PPGR3'!$G931,'Formulario PPGR2'!$H$19:$V$286,15,FALSE),"")</f>
        <v/>
      </c>
      <c r="J931" s="513"/>
      <c r="K931" s="512"/>
      <c r="L931" s="509" t="str">
        <f>IF(Tabla1[[#This Row],[Descripción]]="","",_xlfn.XLOOKUP(Tabla1[[#This Row],[Descripción]],Tabla10[Descripción],Tabla10[Unidad de Medida],"",0))</f>
        <v/>
      </c>
      <c r="M931" s="299"/>
      <c r="N931" s="525" t="str">
        <f>IF(Tabla1[[#This Row],[Descripción]]="","",_xlfn.XLOOKUP(Tabla1[[#This Row],[Descripción]],Tabla10[Descripción],Tabla10[Precio Unitario],0))</f>
        <v/>
      </c>
      <c r="O931" s="525" t="str">
        <f>IF(Tabla1[[#This Row],[Cantidad de Insumos]]="","",Tabla1[[#This Row],[Precio Unitario]]*Tabla1[[#This Row],[Cantidad de Insumos]])</f>
        <v/>
      </c>
      <c r="P931" s="510" t="str">
        <f>IF(Tabla1[[#This Row],[Descripción]]="","",_xlfn.XLOOKUP(Tabla1[[#This Row],[Descripción]],Tabla10[Descripción],Tabla10[CODIGO PRESUPUESTARIO],0))</f>
        <v/>
      </c>
      <c r="Q931" s="511"/>
      <c r="R931" s="511" t="str">
        <f>IF(Tabla1[[#This Row],[Insumos]]="","",_xlfn.XLOOKUP(Tabla1[[#This Row],[Insumos]],Tabla10[Insumo],Tabla10[InsumoAbrev],"",0))</f>
        <v/>
      </c>
    </row>
    <row r="932" spans="2:18" x14ac:dyDescent="0.25">
      <c r="B932" s="191" t="str">
        <f>IF('Formulario PPGR3'!$G932="","",CONCATENATE('Formulario PPGR3'!$C932,".",'Formulario PPGR3'!$D932,".",'Formulario PPGR3'!$E932,".",'Formulario PPGR3'!$F932))</f>
        <v/>
      </c>
      <c r="C932" s="191" t="str">
        <f>IF('Formulario PPGR3'!$G932="","",'Formulario PPGR1'!#REF!)</f>
        <v/>
      </c>
      <c r="D932" s="191" t="str">
        <f>IF('Formulario PPGR3'!$G932="","",'Formulario PPGR1'!#REF!)</f>
        <v/>
      </c>
      <c r="E932" s="191" t="str">
        <f>IF('Formulario PPGR3'!$G932="","",'Formulario PPGR1'!#REF!)</f>
        <v/>
      </c>
      <c r="F932" s="191" t="str">
        <f>IF('Formulario PPGR3'!$G932="","",'Formulario PPGR1'!#REF!)</f>
        <v/>
      </c>
      <c r="G932" s="238"/>
      <c r="H932" s="507" t="str" cm="1">
        <f t="array" ref="H932">IF(Tabla1[[#This Row],[Código_Actividad]]="","",_xlfn.XLOOKUP(Tabla1[[#This Row],[Código_Actividad]],CodigoActividad,Tabla2[Actividades Programables Presupuestables],"",0))</f>
        <v/>
      </c>
      <c r="I932" s="508" t="str">
        <f>IFERROR(VLOOKUP('Formulario PPGR3'!$G932,'Formulario PPGR2'!$H$19:$V$286,15,FALSE),"")</f>
        <v/>
      </c>
      <c r="J932" s="513"/>
      <c r="K932" s="512"/>
      <c r="L932" s="509" t="str">
        <f>IF(Tabla1[[#This Row],[Descripción]]="","",_xlfn.XLOOKUP(Tabla1[[#This Row],[Descripción]],Tabla10[Descripción],Tabla10[Unidad de Medida],"",0))</f>
        <v/>
      </c>
      <c r="M932" s="299"/>
      <c r="N932" s="525" t="str">
        <f>IF(Tabla1[[#This Row],[Descripción]]="","",_xlfn.XLOOKUP(Tabla1[[#This Row],[Descripción]],Tabla10[Descripción],Tabla10[Precio Unitario],0))</f>
        <v/>
      </c>
      <c r="O932" s="525" t="str">
        <f>IF(Tabla1[[#This Row],[Cantidad de Insumos]]="","",Tabla1[[#This Row],[Precio Unitario]]*Tabla1[[#This Row],[Cantidad de Insumos]])</f>
        <v/>
      </c>
      <c r="P932" s="510" t="str">
        <f>IF(Tabla1[[#This Row],[Descripción]]="","",_xlfn.XLOOKUP(Tabla1[[#This Row],[Descripción]],Tabla10[Descripción],Tabla10[CODIGO PRESUPUESTARIO],0))</f>
        <v/>
      </c>
      <c r="Q932" s="511"/>
      <c r="R932" s="511" t="str">
        <f>IF(Tabla1[[#This Row],[Insumos]]="","",_xlfn.XLOOKUP(Tabla1[[#This Row],[Insumos]],Tabla10[Insumo],Tabla10[InsumoAbrev],"",0))</f>
        <v/>
      </c>
    </row>
    <row r="933" spans="2:18" x14ac:dyDescent="0.25">
      <c r="B933" s="191" t="str">
        <f>IF('Formulario PPGR3'!$G933="","",CONCATENATE('Formulario PPGR3'!$C933,".",'Formulario PPGR3'!$D933,".",'Formulario PPGR3'!$E933,".",'Formulario PPGR3'!$F933))</f>
        <v/>
      </c>
      <c r="C933" s="191" t="str">
        <f>IF('Formulario PPGR3'!$G933="","",'Formulario PPGR1'!#REF!)</f>
        <v/>
      </c>
      <c r="D933" s="191" t="str">
        <f>IF('Formulario PPGR3'!$G933="","",'Formulario PPGR1'!#REF!)</f>
        <v/>
      </c>
      <c r="E933" s="191" t="str">
        <f>IF('Formulario PPGR3'!$G933="","",'Formulario PPGR1'!#REF!)</f>
        <v/>
      </c>
      <c r="F933" s="191" t="str">
        <f>IF('Formulario PPGR3'!$G933="","",'Formulario PPGR1'!#REF!)</f>
        <v/>
      </c>
      <c r="G933" s="238"/>
      <c r="H933" s="507" t="str" cm="1">
        <f t="array" ref="H933">IF(Tabla1[[#This Row],[Código_Actividad]]="","",_xlfn.XLOOKUP(Tabla1[[#This Row],[Código_Actividad]],CodigoActividad,Tabla2[Actividades Programables Presupuestables],"",0))</f>
        <v/>
      </c>
      <c r="I933" s="508" t="str">
        <f>IFERROR(VLOOKUP('Formulario PPGR3'!$G933,'Formulario PPGR2'!$H$19:$V$286,15,FALSE),"")</f>
        <v/>
      </c>
      <c r="J933" s="513"/>
      <c r="K933" s="512"/>
      <c r="L933" s="509" t="str">
        <f>IF(Tabla1[[#This Row],[Descripción]]="","",_xlfn.XLOOKUP(Tabla1[[#This Row],[Descripción]],Tabla10[Descripción],Tabla10[Unidad de Medida],"",0))</f>
        <v/>
      </c>
      <c r="M933" s="299"/>
      <c r="N933" s="525" t="str">
        <f>IF(Tabla1[[#This Row],[Descripción]]="","",_xlfn.XLOOKUP(Tabla1[[#This Row],[Descripción]],Tabla10[Descripción],Tabla10[Precio Unitario],0))</f>
        <v/>
      </c>
      <c r="O933" s="525" t="str">
        <f>IF(Tabla1[[#This Row],[Cantidad de Insumos]]="","",Tabla1[[#This Row],[Precio Unitario]]*Tabla1[[#This Row],[Cantidad de Insumos]])</f>
        <v/>
      </c>
      <c r="P933" s="510" t="str">
        <f>IF(Tabla1[[#This Row],[Descripción]]="","",_xlfn.XLOOKUP(Tabla1[[#This Row],[Descripción]],Tabla10[Descripción],Tabla10[CODIGO PRESUPUESTARIO],0))</f>
        <v/>
      </c>
      <c r="Q933" s="511"/>
      <c r="R933" s="511" t="str">
        <f>IF(Tabla1[[#This Row],[Insumos]]="","",_xlfn.XLOOKUP(Tabla1[[#This Row],[Insumos]],Tabla10[Insumo],Tabla10[InsumoAbrev],"",0))</f>
        <v/>
      </c>
    </row>
    <row r="934" spans="2:18" x14ac:dyDescent="0.25">
      <c r="B934" s="191" t="str">
        <f>IF('Formulario PPGR3'!$G934="","",CONCATENATE('Formulario PPGR3'!$C934,".",'Formulario PPGR3'!$D934,".",'Formulario PPGR3'!$E934,".",'Formulario PPGR3'!$F934))</f>
        <v/>
      </c>
      <c r="C934" s="191" t="str">
        <f>IF('Formulario PPGR3'!$G934="","",'Formulario PPGR1'!#REF!)</f>
        <v/>
      </c>
      <c r="D934" s="191" t="str">
        <f>IF('Formulario PPGR3'!$G934="","",'Formulario PPGR1'!#REF!)</f>
        <v/>
      </c>
      <c r="E934" s="191" t="str">
        <f>IF('Formulario PPGR3'!$G934="","",'Formulario PPGR1'!#REF!)</f>
        <v/>
      </c>
      <c r="F934" s="191" t="str">
        <f>IF('Formulario PPGR3'!$G934="","",'Formulario PPGR1'!#REF!)</f>
        <v/>
      </c>
      <c r="G934" s="238"/>
      <c r="H934" s="507" t="str" cm="1">
        <f t="array" ref="H934">IF(Tabla1[[#This Row],[Código_Actividad]]="","",_xlfn.XLOOKUP(Tabla1[[#This Row],[Código_Actividad]],CodigoActividad,Tabla2[Actividades Programables Presupuestables],"",0))</f>
        <v/>
      </c>
      <c r="I934" s="508" t="str">
        <f>IFERROR(VLOOKUP('Formulario PPGR3'!$G934,'Formulario PPGR2'!$H$19:$V$286,15,FALSE),"")</f>
        <v/>
      </c>
      <c r="J934" s="513"/>
      <c r="K934" s="512"/>
      <c r="L934" s="509" t="str">
        <f>IF(Tabla1[[#This Row],[Descripción]]="","",_xlfn.XLOOKUP(Tabla1[[#This Row],[Descripción]],Tabla10[Descripción],Tabla10[Unidad de Medida],"",0))</f>
        <v/>
      </c>
      <c r="M934" s="299"/>
      <c r="N934" s="525" t="str">
        <f>IF(Tabla1[[#This Row],[Descripción]]="","",_xlfn.XLOOKUP(Tabla1[[#This Row],[Descripción]],Tabla10[Descripción],Tabla10[Precio Unitario],0))</f>
        <v/>
      </c>
      <c r="O934" s="525" t="str">
        <f>IF(Tabla1[[#This Row],[Cantidad de Insumos]]="","",Tabla1[[#This Row],[Precio Unitario]]*Tabla1[[#This Row],[Cantidad de Insumos]])</f>
        <v/>
      </c>
      <c r="P934" s="510" t="str">
        <f>IF(Tabla1[[#This Row],[Descripción]]="","",_xlfn.XLOOKUP(Tabla1[[#This Row],[Descripción]],Tabla10[Descripción],Tabla10[CODIGO PRESUPUESTARIO],0))</f>
        <v/>
      </c>
      <c r="Q934" s="511"/>
      <c r="R934" s="511" t="str">
        <f>IF(Tabla1[[#This Row],[Insumos]]="","",_xlfn.XLOOKUP(Tabla1[[#This Row],[Insumos]],Tabla10[Insumo],Tabla10[InsumoAbrev],"",0))</f>
        <v/>
      </c>
    </row>
    <row r="935" spans="2:18" x14ac:dyDescent="0.25">
      <c r="B935" s="191" t="str">
        <f>IF('Formulario PPGR3'!$G935="","",CONCATENATE('Formulario PPGR3'!$C935,".",'Formulario PPGR3'!$D935,".",'Formulario PPGR3'!$E935,".",'Formulario PPGR3'!$F935))</f>
        <v/>
      </c>
      <c r="C935" s="191" t="str">
        <f>IF('Formulario PPGR3'!$G935="","",'Formulario PPGR1'!#REF!)</f>
        <v/>
      </c>
      <c r="D935" s="191" t="str">
        <f>IF('Formulario PPGR3'!$G935="","",'Formulario PPGR1'!#REF!)</f>
        <v/>
      </c>
      <c r="E935" s="191" t="str">
        <f>IF('Formulario PPGR3'!$G935="","",'Formulario PPGR1'!#REF!)</f>
        <v/>
      </c>
      <c r="F935" s="191" t="str">
        <f>IF('Formulario PPGR3'!$G935="","",'Formulario PPGR1'!#REF!)</f>
        <v/>
      </c>
      <c r="G935" s="238"/>
      <c r="H935" s="507" t="str" cm="1">
        <f t="array" ref="H935">IF(Tabla1[[#This Row],[Código_Actividad]]="","",_xlfn.XLOOKUP(Tabla1[[#This Row],[Código_Actividad]],CodigoActividad,Tabla2[Actividades Programables Presupuestables],"",0))</f>
        <v/>
      </c>
      <c r="I935" s="508" t="str">
        <f>IFERROR(VLOOKUP('Formulario PPGR3'!$G935,'Formulario PPGR2'!$H$19:$V$286,15,FALSE),"")</f>
        <v/>
      </c>
      <c r="J935" s="513"/>
      <c r="K935" s="512"/>
      <c r="L935" s="509" t="str">
        <f>IF(Tabla1[[#This Row],[Descripción]]="","",_xlfn.XLOOKUP(Tabla1[[#This Row],[Descripción]],Tabla10[Descripción],Tabla10[Unidad de Medida],"",0))</f>
        <v/>
      </c>
      <c r="M935" s="299"/>
      <c r="N935" s="525" t="str">
        <f>IF(Tabla1[[#This Row],[Descripción]]="","",_xlfn.XLOOKUP(Tabla1[[#This Row],[Descripción]],Tabla10[Descripción],Tabla10[Precio Unitario],0))</f>
        <v/>
      </c>
      <c r="O935" s="525" t="str">
        <f>IF(Tabla1[[#This Row],[Cantidad de Insumos]]="","",Tabla1[[#This Row],[Precio Unitario]]*Tabla1[[#This Row],[Cantidad de Insumos]])</f>
        <v/>
      </c>
      <c r="P935" s="510" t="str">
        <f>IF(Tabla1[[#This Row],[Descripción]]="","",_xlfn.XLOOKUP(Tabla1[[#This Row],[Descripción]],Tabla10[Descripción],Tabla10[CODIGO PRESUPUESTARIO],0))</f>
        <v/>
      </c>
      <c r="Q935" s="511"/>
      <c r="R935" s="511" t="str">
        <f>IF(Tabla1[[#This Row],[Insumos]]="","",_xlfn.XLOOKUP(Tabla1[[#This Row],[Insumos]],Tabla10[Insumo],Tabla10[InsumoAbrev],"",0))</f>
        <v/>
      </c>
    </row>
    <row r="936" spans="2:18" x14ac:dyDescent="0.25">
      <c r="B936" s="191" t="str">
        <f>IF('Formulario PPGR3'!$G936="","",CONCATENATE('Formulario PPGR3'!$C936,".",'Formulario PPGR3'!$D936,".",'Formulario PPGR3'!$E936,".",'Formulario PPGR3'!$F936))</f>
        <v/>
      </c>
      <c r="C936" s="191" t="str">
        <f>IF('Formulario PPGR3'!$G936="","",'Formulario PPGR1'!#REF!)</f>
        <v/>
      </c>
      <c r="D936" s="191" t="str">
        <f>IF('Formulario PPGR3'!$G936="","",'Formulario PPGR1'!#REF!)</f>
        <v/>
      </c>
      <c r="E936" s="191" t="str">
        <f>IF('Formulario PPGR3'!$G936="","",'Formulario PPGR1'!#REF!)</f>
        <v/>
      </c>
      <c r="F936" s="191" t="str">
        <f>IF('Formulario PPGR3'!$G936="","",'Formulario PPGR1'!#REF!)</f>
        <v/>
      </c>
      <c r="G936" s="238"/>
      <c r="H936" s="507" t="str" cm="1">
        <f t="array" ref="H936">IF(Tabla1[[#This Row],[Código_Actividad]]="","",_xlfn.XLOOKUP(Tabla1[[#This Row],[Código_Actividad]],CodigoActividad,Tabla2[Actividades Programables Presupuestables],"",0))</f>
        <v/>
      </c>
      <c r="I936" s="508" t="str">
        <f>IFERROR(VLOOKUP('Formulario PPGR3'!$G936,'Formulario PPGR2'!$H$19:$V$286,15,FALSE),"")</f>
        <v/>
      </c>
      <c r="J936" s="513"/>
      <c r="K936" s="512"/>
      <c r="L936" s="509" t="str">
        <f>IF(Tabla1[[#This Row],[Descripción]]="","",_xlfn.XLOOKUP(Tabla1[[#This Row],[Descripción]],Tabla10[Descripción],Tabla10[Unidad de Medida],"",0))</f>
        <v/>
      </c>
      <c r="M936" s="299"/>
      <c r="N936" s="525" t="str">
        <f>IF(Tabla1[[#This Row],[Descripción]]="","",_xlfn.XLOOKUP(Tabla1[[#This Row],[Descripción]],Tabla10[Descripción],Tabla10[Precio Unitario],0))</f>
        <v/>
      </c>
      <c r="O936" s="525" t="str">
        <f>IF(Tabla1[[#This Row],[Cantidad de Insumos]]="","",Tabla1[[#This Row],[Precio Unitario]]*Tabla1[[#This Row],[Cantidad de Insumos]])</f>
        <v/>
      </c>
      <c r="P936" s="510" t="str">
        <f>IF(Tabla1[[#This Row],[Descripción]]="","",_xlfn.XLOOKUP(Tabla1[[#This Row],[Descripción]],Tabla10[Descripción],Tabla10[CODIGO PRESUPUESTARIO],0))</f>
        <v/>
      </c>
      <c r="Q936" s="511"/>
      <c r="R936" s="511" t="str">
        <f>IF(Tabla1[[#This Row],[Insumos]]="","",_xlfn.XLOOKUP(Tabla1[[#This Row],[Insumos]],Tabla10[Insumo],Tabla10[InsumoAbrev],"",0))</f>
        <v/>
      </c>
    </row>
    <row r="937" spans="2:18" x14ac:dyDescent="0.25">
      <c r="B937" s="191" t="str">
        <f>IF('Formulario PPGR3'!$G937="","",CONCATENATE('Formulario PPGR3'!$C937,".",'Formulario PPGR3'!$D937,".",'Formulario PPGR3'!$E937,".",'Formulario PPGR3'!$F937))</f>
        <v/>
      </c>
      <c r="C937" s="191" t="str">
        <f>IF('Formulario PPGR3'!$G937="","",'Formulario PPGR1'!#REF!)</f>
        <v/>
      </c>
      <c r="D937" s="191" t="str">
        <f>IF('Formulario PPGR3'!$G937="","",'Formulario PPGR1'!#REF!)</f>
        <v/>
      </c>
      <c r="E937" s="191" t="str">
        <f>IF('Formulario PPGR3'!$G937="","",'Formulario PPGR1'!#REF!)</f>
        <v/>
      </c>
      <c r="F937" s="191" t="str">
        <f>IF('Formulario PPGR3'!$G937="","",'Formulario PPGR1'!#REF!)</f>
        <v/>
      </c>
      <c r="G937" s="238"/>
      <c r="H937" s="507" t="str" cm="1">
        <f t="array" ref="H937">IF(Tabla1[[#This Row],[Código_Actividad]]="","",_xlfn.XLOOKUP(Tabla1[[#This Row],[Código_Actividad]],CodigoActividad,Tabla2[Actividades Programables Presupuestables],"",0))</f>
        <v/>
      </c>
      <c r="I937" s="508" t="str">
        <f>IFERROR(VLOOKUP('Formulario PPGR3'!$G937,'Formulario PPGR2'!$H$19:$V$286,15,FALSE),"")</f>
        <v/>
      </c>
      <c r="J937" s="513"/>
      <c r="K937" s="512"/>
      <c r="L937" s="509" t="str">
        <f>IF(Tabla1[[#This Row],[Descripción]]="","",_xlfn.XLOOKUP(Tabla1[[#This Row],[Descripción]],Tabla10[Descripción],Tabla10[Unidad de Medida],"",0))</f>
        <v/>
      </c>
      <c r="M937" s="299"/>
      <c r="N937" s="525" t="str">
        <f>IF(Tabla1[[#This Row],[Descripción]]="","",_xlfn.XLOOKUP(Tabla1[[#This Row],[Descripción]],Tabla10[Descripción],Tabla10[Precio Unitario],0))</f>
        <v/>
      </c>
      <c r="O937" s="525" t="str">
        <f>IF(Tabla1[[#This Row],[Cantidad de Insumos]]="","",Tabla1[[#This Row],[Precio Unitario]]*Tabla1[[#This Row],[Cantidad de Insumos]])</f>
        <v/>
      </c>
      <c r="P937" s="510" t="str">
        <f>IF(Tabla1[[#This Row],[Descripción]]="","",_xlfn.XLOOKUP(Tabla1[[#This Row],[Descripción]],Tabla10[Descripción],Tabla10[CODIGO PRESUPUESTARIO],0))</f>
        <v/>
      </c>
      <c r="Q937" s="511"/>
      <c r="R937" s="511" t="str">
        <f>IF(Tabla1[[#This Row],[Insumos]]="","",_xlfn.XLOOKUP(Tabla1[[#This Row],[Insumos]],Tabla10[Insumo],Tabla10[InsumoAbrev],"",0))</f>
        <v/>
      </c>
    </row>
    <row r="938" spans="2:18" x14ac:dyDescent="0.25">
      <c r="B938" s="191" t="str">
        <f>IF('Formulario PPGR3'!$G938="","",CONCATENATE('Formulario PPGR3'!$C938,".",'Formulario PPGR3'!$D938,".",'Formulario PPGR3'!$E938,".",'Formulario PPGR3'!$F938))</f>
        <v/>
      </c>
      <c r="C938" s="191" t="str">
        <f>IF('Formulario PPGR3'!$G938="","",'Formulario PPGR1'!#REF!)</f>
        <v/>
      </c>
      <c r="D938" s="191" t="str">
        <f>IF('Formulario PPGR3'!$G938="","",'Formulario PPGR1'!#REF!)</f>
        <v/>
      </c>
      <c r="E938" s="191" t="str">
        <f>IF('Formulario PPGR3'!$G938="","",'Formulario PPGR1'!#REF!)</f>
        <v/>
      </c>
      <c r="F938" s="191" t="str">
        <f>IF('Formulario PPGR3'!$G938="","",'Formulario PPGR1'!#REF!)</f>
        <v/>
      </c>
      <c r="G938" s="238"/>
      <c r="H938" s="507" t="str" cm="1">
        <f t="array" ref="H938">IF(Tabla1[[#This Row],[Código_Actividad]]="","",_xlfn.XLOOKUP(Tabla1[[#This Row],[Código_Actividad]],CodigoActividad,Tabla2[Actividades Programables Presupuestables],"",0))</f>
        <v/>
      </c>
      <c r="I938" s="508" t="str">
        <f>IFERROR(VLOOKUP('Formulario PPGR3'!$G938,'Formulario PPGR2'!$H$19:$V$286,15,FALSE),"")</f>
        <v/>
      </c>
      <c r="J938" s="513"/>
      <c r="K938" s="512"/>
      <c r="L938" s="509" t="str">
        <f>IF(Tabla1[[#This Row],[Descripción]]="","",_xlfn.XLOOKUP(Tabla1[[#This Row],[Descripción]],Tabla10[Descripción],Tabla10[Unidad de Medida],"",0))</f>
        <v/>
      </c>
      <c r="M938" s="299"/>
      <c r="N938" s="525" t="str">
        <f>IF(Tabla1[[#This Row],[Descripción]]="","",_xlfn.XLOOKUP(Tabla1[[#This Row],[Descripción]],Tabla10[Descripción],Tabla10[Precio Unitario],0))</f>
        <v/>
      </c>
      <c r="O938" s="525" t="str">
        <f>IF(Tabla1[[#This Row],[Cantidad de Insumos]]="","",Tabla1[[#This Row],[Precio Unitario]]*Tabla1[[#This Row],[Cantidad de Insumos]])</f>
        <v/>
      </c>
      <c r="P938" s="510" t="str">
        <f>IF(Tabla1[[#This Row],[Descripción]]="","",_xlfn.XLOOKUP(Tabla1[[#This Row],[Descripción]],Tabla10[Descripción],Tabla10[CODIGO PRESUPUESTARIO],0))</f>
        <v/>
      </c>
      <c r="Q938" s="511"/>
      <c r="R938" s="511" t="str">
        <f>IF(Tabla1[[#This Row],[Insumos]]="","",_xlfn.XLOOKUP(Tabla1[[#This Row],[Insumos]],Tabla10[Insumo],Tabla10[InsumoAbrev],"",0))</f>
        <v/>
      </c>
    </row>
    <row r="939" spans="2:18" x14ac:dyDescent="0.25">
      <c r="B939" s="191" t="str">
        <f>IF('Formulario PPGR3'!$G939="","",CONCATENATE('Formulario PPGR3'!$C939,".",'Formulario PPGR3'!$D939,".",'Formulario PPGR3'!$E939,".",'Formulario PPGR3'!$F939))</f>
        <v/>
      </c>
      <c r="C939" s="191" t="str">
        <f>IF('Formulario PPGR3'!$G939="","",'Formulario PPGR1'!#REF!)</f>
        <v/>
      </c>
      <c r="D939" s="191" t="str">
        <f>IF('Formulario PPGR3'!$G939="","",'Formulario PPGR1'!#REF!)</f>
        <v/>
      </c>
      <c r="E939" s="191" t="str">
        <f>IF('Formulario PPGR3'!$G939="","",'Formulario PPGR1'!#REF!)</f>
        <v/>
      </c>
      <c r="F939" s="191" t="str">
        <f>IF('Formulario PPGR3'!$G939="","",'Formulario PPGR1'!#REF!)</f>
        <v/>
      </c>
      <c r="G939" s="238"/>
      <c r="H939" s="507" t="str" cm="1">
        <f t="array" ref="H939">IF(Tabla1[[#This Row],[Código_Actividad]]="","",_xlfn.XLOOKUP(Tabla1[[#This Row],[Código_Actividad]],CodigoActividad,Tabla2[Actividades Programables Presupuestables],"",0))</f>
        <v/>
      </c>
      <c r="I939" s="508" t="str">
        <f>IFERROR(VLOOKUP('Formulario PPGR3'!$G939,'Formulario PPGR2'!$H$19:$V$286,15,FALSE),"")</f>
        <v/>
      </c>
      <c r="J939" s="513"/>
      <c r="K939" s="512"/>
      <c r="L939" s="509" t="str">
        <f>IF(Tabla1[[#This Row],[Descripción]]="","",_xlfn.XLOOKUP(Tabla1[[#This Row],[Descripción]],Tabla10[Descripción],Tabla10[Unidad de Medida],"",0))</f>
        <v/>
      </c>
      <c r="M939" s="299"/>
      <c r="N939" s="525" t="str">
        <f>IF(Tabla1[[#This Row],[Descripción]]="","",_xlfn.XLOOKUP(Tabla1[[#This Row],[Descripción]],Tabla10[Descripción],Tabla10[Precio Unitario],0))</f>
        <v/>
      </c>
      <c r="O939" s="525" t="str">
        <f>IF(Tabla1[[#This Row],[Cantidad de Insumos]]="","",Tabla1[[#This Row],[Precio Unitario]]*Tabla1[[#This Row],[Cantidad de Insumos]])</f>
        <v/>
      </c>
      <c r="P939" s="510" t="str">
        <f>IF(Tabla1[[#This Row],[Descripción]]="","",_xlfn.XLOOKUP(Tabla1[[#This Row],[Descripción]],Tabla10[Descripción],Tabla10[CODIGO PRESUPUESTARIO],0))</f>
        <v/>
      </c>
      <c r="Q939" s="511"/>
      <c r="R939" s="511" t="str">
        <f>IF(Tabla1[[#This Row],[Insumos]]="","",_xlfn.XLOOKUP(Tabla1[[#This Row],[Insumos]],Tabla10[Insumo],Tabla10[InsumoAbrev],"",0))</f>
        <v/>
      </c>
    </row>
    <row r="940" spans="2:18" x14ac:dyDescent="0.25">
      <c r="B940" s="191" t="str">
        <f>IF('Formulario PPGR3'!$G940="","",CONCATENATE('Formulario PPGR3'!$C940,".",'Formulario PPGR3'!$D940,".",'Formulario PPGR3'!$E940,".",'Formulario PPGR3'!$F940))</f>
        <v/>
      </c>
      <c r="C940" s="191" t="str">
        <f>IF('Formulario PPGR3'!$G940="","",'Formulario PPGR1'!#REF!)</f>
        <v/>
      </c>
      <c r="D940" s="191" t="str">
        <f>IF('Formulario PPGR3'!$G940="","",'Formulario PPGR1'!#REF!)</f>
        <v/>
      </c>
      <c r="E940" s="191" t="str">
        <f>IF('Formulario PPGR3'!$G940="","",'Formulario PPGR1'!#REF!)</f>
        <v/>
      </c>
      <c r="F940" s="191" t="str">
        <f>IF('Formulario PPGR3'!$G940="","",'Formulario PPGR1'!#REF!)</f>
        <v/>
      </c>
      <c r="G940" s="238"/>
      <c r="H940" s="507" t="str" cm="1">
        <f t="array" ref="H940">IF(Tabla1[[#This Row],[Código_Actividad]]="","",_xlfn.XLOOKUP(Tabla1[[#This Row],[Código_Actividad]],CodigoActividad,Tabla2[Actividades Programables Presupuestables],"",0))</f>
        <v/>
      </c>
      <c r="I940" s="508" t="str">
        <f>IFERROR(VLOOKUP('Formulario PPGR3'!$G940,'Formulario PPGR2'!$H$19:$V$286,15,FALSE),"")</f>
        <v/>
      </c>
      <c r="J940" s="513"/>
      <c r="K940" s="512"/>
      <c r="L940" s="509" t="str">
        <f>IF(Tabla1[[#This Row],[Descripción]]="","",_xlfn.XLOOKUP(Tabla1[[#This Row],[Descripción]],Tabla10[Descripción],Tabla10[Unidad de Medida],"",0))</f>
        <v/>
      </c>
      <c r="M940" s="299"/>
      <c r="N940" s="525" t="str">
        <f>IF(Tabla1[[#This Row],[Descripción]]="","",_xlfn.XLOOKUP(Tabla1[[#This Row],[Descripción]],Tabla10[Descripción],Tabla10[Precio Unitario],0))</f>
        <v/>
      </c>
      <c r="O940" s="525" t="str">
        <f>IF(Tabla1[[#This Row],[Cantidad de Insumos]]="","",Tabla1[[#This Row],[Precio Unitario]]*Tabla1[[#This Row],[Cantidad de Insumos]])</f>
        <v/>
      </c>
      <c r="P940" s="510" t="str">
        <f>IF(Tabla1[[#This Row],[Descripción]]="","",_xlfn.XLOOKUP(Tabla1[[#This Row],[Descripción]],Tabla10[Descripción],Tabla10[CODIGO PRESUPUESTARIO],0))</f>
        <v/>
      </c>
      <c r="Q940" s="511"/>
      <c r="R940" s="511" t="str">
        <f>IF(Tabla1[[#This Row],[Insumos]]="","",_xlfn.XLOOKUP(Tabla1[[#This Row],[Insumos]],Tabla10[Insumo],Tabla10[InsumoAbrev],"",0))</f>
        <v/>
      </c>
    </row>
    <row r="941" spans="2:18" x14ac:dyDescent="0.25">
      <c r="B941" s="191" t="str">
        <f>IF('Formulario PPGR3'!$G941="","",CONCATENATE('Formulario PPGR3'!$C941,".",'Formulario PPGR3'!$D941,".",'Formulario PPGR3'!$E941,".",'Formulario PPGR3'!$F941))</f>
        <v/>
      </c>
      <c r="C941" s="191" t="str">
        <f>IF('Formulario PPGR3'!$G941="","",'Formulario PPGR1'!#REF!)</f>
        <v/>
      </c>
      <c r="D941" s="191" t="str">
        <f>IF('Formulario PPGR3'!$G941="","",'Formulario PPGR1'!#REF!)</f>
        <v/>
      </c>
      <c r="E941" s="191" t="str">
        <f>IF('Formulario PPGR3'!$G941="","",'Formulario PPGR1'!#REF!)</f>
        <v/>
      </c>
      <c r="F941" s="191" t="str">
        <f>IF('Formulario PPGR3'!$G941="","",'Formulario PPGR1'!#REF!)</f>
        <v/>
      </c>
      <c r="G941" s="238"/>
      <c r="H941" s="507" t="str" cm="1">
        <f t="array" ref="H941">IF(Tabla1[[#This Row],[Código_Actividad]]="","",_xlfn.XLOOKUP(Tabla1[[#This Row],[Código_Actividad]],CodigoActividad,Tabla2[Actividades Programables Presupuestables],"",0))</f>
        <v/>
      </c>
      <c r="I941" s="508" t="str">
        <f>IFERROR(VLOOKUP('Formulario PPGR3'!$G941,'Formulario PPGR2'!$H$19:$V$286,15,FALSE),"")</f>
        <v/>
      </c>
      <c r="J941" s="513"/>
      <c r="K941" s="512"/>
      <c r="L941" s="509" t="str">
        <f>IF(Tabla1[[#This Row],[Descripción]]="","",_xlfn.XLOOKUP(Tabla1[[#This Row],[Descripción]],Tabla10[Descripción],Tabla10[Unidad de Medida],"",0))</f>
        <v/>
      </c>
      <c r="M941" s="299"/>
      <c r="N941" s="525" t="str">
        <f>IF(Tabla1[[#This Row],[Descripción]]="","",_xlfn.XLOOKUP(Tabla1[[#This Row],[Descripción]],Tabla10[Descripción],Tabla10[Precio Unitario],0))</f>
        <v/>
      </c>
      <c r="O941" s="525" t="str">
        <f>IF(Tabla1[[#This Row],[Cantidad de Insumos]]="","",Tabla1[[#This Row],[Precio Unitario]]*Tabla1[[#This Row],[Cantidad de Insumos]])</f>
        <v/>
      </c>
      <c r="P941" s="510" t="str">
        <f>IF(Tabla1[[#This Row],[Descripción]]="","",_xlfn.XLOOKUP(Tabla1[[#This Row],[Descripción]],Tabla10[Descripción],Tabla10[CODIGO PRESUPUESTARIO],0))</f>
        <v/>
      </c>
      <c r="Q941" s="511"/>
      <c r="R941" s="511" t="str">
        <f>IF(Tabla1[[#This Row],[Insumos]]="","",_xlfn.XLOOKUP(Tabla1[[#This Row],[Insumos]],Tabla10[Insumo],Tabla10[InsumoAbrev],"",0))</f>
        <v/>
      </c>
    </row>
    <row r="942" spans="2:18" x14ac:dyDescent="0.25">
      <c r="B942" s="191" t="str">
        <f>IF('Formulario PPGR3'!$G942="","",CONCATENATE('Formulario PPGR3'!$C942,".",'Formulario PPGR3'!$D942,".",'Formulario PPGR3'!$E942,".",'Formulario PPGR3'!$F942))</f>
        <v/>
      </c>
      <c r="C942" s="191" t="str">
        <f>IF('Formulario PPGR3'!$G942="","",'Formulario PPGR1'!#REF!)</f>
        <v/>
      </c>
      <c r="D942" s="191" t="str">
        <f>IF('Formulario PPGR3'!$G942="","",'Formulario PPGR1'!#REF!)</f>
        <v/>
      </c>
      <c r="E942" s="191" t="str">
        <f>IF('Formulario PPGR3'!$G942="","",'Formulario PPGR1'!#REF!)</f>
        <v/>
      </c>
      <c r="F942" s="191" t="str">
        <f>IF('Formulario PPGR3'!$G942="","",'Formulario PPGR1'!#REF!)</f>
        <v/>
      </c>
      <c r="G942" s="238"/>
      <c r="H942" s="507" t="str" cm="1">
        <f t="array" ref="H942">IF(Tabla1[[#This Row],[Código_Actividad]]="","",_xlfn.XLOOKUP(Tabla1[[#This Row],[Código_Actividad]],CodigoActividad,Tabla2[Actividades Programables Presupuestables],"",0))</f>
        <v/>
      </c>
      <c r="I942" s="508" t="str">
        <f>IFERROR(VLOOKUP('Formulario PPGR3'!$G942,'Formulario PPGR2'!$H$19:$V$286,15,FALSE),"")</f>
        <v/>
      </c>
      <c r="J942" s="513"/>
      <c r="K942" s="512"/>
      <c r="L942" s="509" t="str">
        <f>IF(Tabla1[[#This Row],[Descripción]]="","",_xlfn.XLOOKUP(Tabla1[[#This Row],[Descripción]],Tabla10[Descripción],Tabla10[Unidad de Medida],"",0))</f>
        <v/>
      </c>
      <c r="M942" s="299"/>
      <c r="N942" s="525" t="str">
        <f>IF(Tabla1[[#This Row],[Descripción]]="","",_xlfn.XLOOKUP(Tabla1[[#This Row],[Descripción]],Tabla10[Descripción],Tabla10[Precio Unitario],0))</f>
        <v/>
      </c>
      <c r="O942" s="525" t="str">
        <f>IF(Tabla1[[#This Row],[Cantidad de Insumos]]="","",Tabla1[[#This Row],[Precio Unitario]]*Tabla1[[#This Row],[Cantidad de Insumos]])</f>
        <v/>
      </c>
      <c r="P942" s="510" t="str">
        <f>IF(Tabla1[[#This Row],[Descripción]]="","",_xlfn.XLOOKUP(Tabla1[[#This Row],[Descripción]],Tabla10[Descripción],Tabla10[CODIGO PRESUPUESTARIO],0))</f>
        <v/>
      </c>
      <c r="Q942" s="511"/>
      <c r="R942" s="511" t="str">
        <f>IF(Tabla1[[#This Row],[Insumos]]="","",_xlfn.XLOOKUP(Tabla1[[#This Row],[Insumos]],Tabla10[Insumo],Tabla10[InsumoAbrev],"",0))</f>
        <v/>
      </c>
    </row>
    <row r="943" spans="2:18" x14ac:dyDescent="0.25">
      <c r="B943" s="191" t="str">
        <f>IF('Formulario PPGR3'!$G943="","",CONCATENATE('Formulario PPGR3'!$C943,".",'Formulario PPGR3'!$D943,".",'Formulario PPGR3'!$E943,".",'Formulario PPGR3'!$F943))</f>
        <v/>
      </c>
      <c r="C943" s="191" t="str">
        <f>IF('Formulario PPGR3'!$G943="","",'Formulario PPGR1'!#REF!)</f>
        <v/>
      </c>
      <c r="D943" s="191" t="str">
        <f>IF('Formulario PPGR3'!$G943="","",'Formulario PPGR1'!#REF!)</f>
        <v/>
      </c>
      <c r="E943" s="191" t="str">
        <f>IF('Formulario PPGR3'!$G943="","",'Formulario PPGR1'!#REF!)</f>
        <v/>
      </c>
      <c r="F943" s="191" t="str">
        <f>IF('Formulario PPGR3'!$G943="","",'Formulario PPGR1'!#REF!)</f>
        <v/>
      </c>
      <c r="G943" s="238"/>
      <c r="H943" s="507" t="str" cm="1">
        <f t="array" ref="H943">IF(Tabla1[[#This Row],[Código_Actividad]]="","",_xlfn.XLOOKUP(Tabla1[[#This Row],[Código_Actividad]],CodigoActividad,Tabla2[Actividades Programables Presupuestables],"",0))</f>
        <v/>
      </c>
      <c r="I943" s="508" t="str">
        <f>IFERROR(VLOOKUP('Formulario PPGR3'!$G943,'Formulario PPGR2'!$H$19:$V$286,15,FALSE),"")</f>
        <v/>
      </c>
      <c r="J943" s="513"/>
      <c r="K943" s="512"/>
      <c r="L943" s="509" t="str">
        <f>IF(Tabla1[[#This Row],[Descripción]]="","",_xlfn.XLOOKUP(Tabla1[[#This Row],[Descripción]],Tabla10[Descripción],Tabla10[Unidad de Medida],"",0))</f>
        <v/>
      </c>
      <c r="M943" s="299"/>
      <c r="N943" s="525" t="str">
        <f>IF(Tabla1[[#This Row],[Descripción]]="","",_xlfn.XLOOKUP(Tabla1[[#This Row],[Descripción]],Tabla10[Descripción],Tabla10[Precio Unitario],0))</f>
        <v/>
      </c>
      <c r="O943" s="525" t="str">
        <f>IF(Tabla1[[#This Row],[Cantidad de Insumos]]="","",Tabla1[[#This Row],[Precio Unitario]]*Tabla1[[#This Row],[Cantidad de Insumos]])</f>
        <v/>
      </c>
      <c r="P943" s="510" t="str">
        <f>IF(Tabla1[[#This Row],[Descripción]]="","",_xlfn.XLOOKUP(Tabla1[[#This Row],[Descripción]],Tabla10[Descripción],Tabla10[CODIGO PRESUPUESTARIO],0))</f>
        <v/>
      </c>
      <c r="Q943" s="511"/>
      <c r="R943" s="511" t="str">
        <f>IF(Tabla1[[#This Row],[Insumos]]="","",_xlfn.XLOOKUP(Tabla1[[#This Row],[Insumos]],Tabla10[Insumo],Tabla10[InsumoAbrev],"",0))</f>
        <v/>
      </c>
    </row>
    <row r="944" spans="2:18" x14ac:dyDescent="0.25">
      <c r="B944" s="191" t="str">
        <f>IF('Formulario PPGR3'!$G944="","",CONCATENATE('Formulario PPGR3'!$C944,".",'Formulario PPGR3'!$D944,".",'Formulario PPGR3'!$E944,".",'Formulario PPGR3'!$F944))</f>
        <v/>
      </c>
      <c r="C944" s="191" t="str">
        <f>IF('Formulario PPGR3'!$G944="","",'Formulario PPGR1'!#REF!)</f>
        <v/>
      </c>
      <c r="D944" s="191" t="str">
        <f>IF('Formulario PPGR3'!$G944="","",'Formulario PPGR1'!#REF!)</f>
        <v/>
      </c>
      <c r="E944" s="191" t="str">
        <f>IF('Formulario PPGR3'!$G944="","",'Formulario PPGR1'!#REF!)</f>
        <v/>
      </c>
      <c r="F944" s="191" t="str">
        <f>IF('Formulario PPGR3'!$G944="","",'Formulario PPGR1'!#REF!)</f>
        <v/>
      </c>
      <c r="G944" s="238"/>
      <c r="H944" s="507" t="str" cm="1">
        <f t="array" ref="H944">IF(Tabla1[[#This Row],[Código_Actividad]]="","",_xlfn.XLOOKUP(Tabla1[[#This Row],[Código_Actividad]],CodigoActividad,Tabla2[Actividades Programables Presupuestables],"",0))</f>
        <v/>
      </c>
      <c r="I944" s="508" t="str">
        <f>IFERROR(VLOOKUP('Formulario PPGR3'!$G944,'Formulario PPGR2'!$H$19:$V$286,15,FALSE),"")</f>
        <v/>
      </c>
      <c r="J944" s="513"/>
      <c r="K944" s="512"/>
      <c r="L944" s="509" t="str">
        <f>IF(Tabla1[[#This Row],[Descripción]]="","",_xlfn.XLOOKUP(Tabla1[[#This Row],[Descripción]],Tabla10[Descripción],Tabla10[Unidad de Medida],"",0))</f>
        <v/>
      </c>
      <c r="M944" s="299"/>
      <c r="N944" s="525" t="str">
        <f>IF(Tabla1[[#This Row],[Descripción]]="","",_xlfn.XLOOKUP(Tabla1[[#This Row],[Descripción]],Tabla10[Descripción],Tabla10[Precio Unitario],0))</f>
        <v/>
      </c>
      <c r="O944" s="525" t="str">
        <f>IF(Tabla1[[#This Row],[Cantidad de Insumos]]="","",Tabla1[[#This Row],[Precio Unitario]]*Tabla1[[#This Row],[Cantidad de Insumos]])</f>
        <v/>
      </c>
      <c r="P944" s="510" t="str">
        <f>IF(Tabla1[[#This Row],[Descripción]]="","",_xlfn.XLOOKUP(Tabla1[[#This Row],[Descripción]],Tabla10[Descripción],Tabla10[CODIGO PRESUPUESTARIO],0))</f>
        <v/>
      </c>
      <c r="Q944" s="511"/>
      <c r="R944" s="511" t="str">
        <f>IF(Tabla1[[#This Row],[Insumos]]="","",_xlfn.XLOOKUP(Tabla1[[#This Row],[Insumos]],Tabla10[Insumo],Tabla10[InsumoAbrev],"",0))</f>
        <v/>
      </c>
    </row>
    <row r="945" spans="2:18" x14ac:dyDescent="0.25">
      <c r="B945" s="191" t="str">
        <f>IF('Formulario PPGR3'!$G945="","",CONCATENATE('Formulario PPGR3'!$C945,".",'Formulario PPGR3'!$D945,".",'Formulario PPGR3'!$E945,".",'Formulario PPGR3'!$F945))</f>
        <v/>
      </c>
      <c r="C945" s="191" t="str">
        <f>IF('Formulario PPGR3'!$G945="","",'Formulario PPGR1'!#REF!)</f>
        <v/>
      </c>
      <c r="D945" s="191" t="str">
        <f>IF('Formulario PPGR3'!$G945="","",'Formulario PPGR1'!#REF!)</f>
        <v/>
      </c>
      <c r="E945" s="191" t="str">
        <f>IF('Formulario PPGR3'!$G945="","",'Formulario PPGR1'!#REF!)</f>
        <v/>
      </c>
      <c r="F945" s="191" t="str">
        <f>IF('Formulario PPGR3'!$G945="","",'Formulario PPGR1'!#REF!)</f>
        <v/>
      </c>
      <c r="G945" s="238"/>
      <c r="H945" s="507" t="str" cm="1">
        <f t="array" ref="H945">IF(Tabla1[[#This Row],[Código_Actividad]]="","",_xlfn.XLOOKUP(Tabla1[[#This Row],[Código_Actividad]],CodigoActividad,Tabla2[Actividades Programables Presupuestables],"",0))</f>
        <v/>
      </c>
      <c r="I945" s="508" t="str">
        <f>IFERROR(VLOOKUP('Formulario PPGR3'!$G945,'Formulario PPGR2'!$H$19:$V$286,15,FALSE),"")</f>
        <v/>
      </c>
      <c r="J945" s="513"/>
      <c r="K945" s="512"/>
      <c r="L945" s="509" t="str">
        <f>IF(Tabla1[[#This Row],[Descripción]]="","",_xlfn.XLOOKUP(Tabla1[[#This Row],[Descripción]],Tabla10[Descripción],Tabla10[Unidad de Medida],"",0))</f>
        <v/>
      </c>
      <c r="M945" s="299"/>
      <c r="N945" s="525" t="str">
        <f>IF(Tabla1[[#This Row],[Descripción]]="","",_xlfn.XLOOKUP(Tabla1[[#This Row],[Descripción]],Tabla10[Descripción],Tabla10[Precio Unitario],0))</f>
        <v/>
      </c>
      <c r="O945" s="525" t="str">
        <f>IF(Tabla1[[#This Row],[Cantidad de Insumos]]="","",Tabla1[[#This Row],[Precio Unitario]]*Tabla1[[#This Row],[Cantidad de Insumos]])</f>
        <v/>
      </c>
      <c r="P945" s="510" t="str">
        <f>IF(Tabla1[[#This Row],[Descripción]]="","",_xlfn.XLOOKUP(Tabla1[[#This Row],[Descripción]],Tabla10[Descripción],Tabla10[CODIGO PRESUPUESTARIO],0))</f>
        <v/>
      </c>
      <c r="Q945" s="511"/>
      <c r="R945" s="511" t="str">
        <f>IF(Tabla1[[#This Row],[Insumos]]="","",_xlfn.XLOOKUP(Tabla1[[#This Row],[Insumos]],Tabla10[Insumo],Tabla10[InsumoAbrev],"",0))</f>
        <v/>
      </c>
    </row>
    <row r="946" spans="2:18" x14ac:dyDescent="0.25">
      <c r="B946" s="191" t="str">
        <f>IF('Formulario PPGR3'!$G946="","",CONCATENATE('Formulario PPGR3'!$C946,".",'Formulario PPGR3'!$D946,".",'Formulario PPGR3'!$E946,".",'Formulario PPGR3'!$F946))</f>
        <v/>
      </c>
      <c r="C946" s="191" t="str">
        <f>IF('Formulario PPGR3'!$G946="","",'Formulario PPGR1'!#REF!)</f>
        <v/>
      </c>
      <c r="D946" s="191" t="str">
        <f>IF('Formulario PPGR3'!$G946="","",'Formulario PPGR1'!#REF!)</f>
        <v/>
      </c>
      <c r="E946" s="191" t="str">
        <f>IF('Formulario PPGR3'!$G946="","",'Formulario PPGR1'!#REF!)</f>
        <v/>
      </c>
      <c r="F946" s="191" t="str">
        <f>IF('Formulario PPGR3'!$G946="","",'Formulario PPGR1'!#REF!)</f>
        <v/>
      </c>
      <c r="G946" s="238"/>
      <c r="H946" s="507" t="str" cm="1">
        <f t="array" ref="H946">IF(Tabla1[[#This Row],[Código_Actividad]]="","",_xlfn.XLOOKUP(Tabla1[[#This Row],[Código_Actividad]],CodigoActividad,Tabla2[Actividades Programables Presupuestables],"",0))</f>
        <v/>
      </c>
      <c r="I946" s="508" t="str">
        <f>IFERROR(VLOOKUP('Formulario PPGR3'!$G946,'Formulario PPGR2'!$H$19:$V$286,15,FALSE),"")</f>
        <v/>
      </c>
      <c r="J946" s="513"/>
      <c r="K946" s="512"/>
      <c r="L946" s="509" t="str">
        <f>IF(Tabla1[[#This Row],[Descripción]]="","",_xlfn.XLOOKUP(Tabla1[[#This Row],[Descripción]],Tabla10[Descripción],Tabla10[Unidad de Medida],"",0))</f>
        <v/>
      </c>
      <c r="M946" s="299"/>
      <c r="N946" s="525" t="str">
        <f>IF(Tabla1[[#This Row],[Descripción]]="","",_xlfn.XLOOKUP(Tabla1[[#This Row],[Descripción]],Tabla10[Descripción],Tabla10[Precio Unitario],0))</f>
        <v/>
      </c>
      <c r="O946" s="525" t="str">
        <f>IF(Tabla1[[#This Row],[Cantidad de Insumos]]="","",Tabla1[[#This Row],[Precio Unitario]]*Tabla1[[#This Row],[Cantidad de Insumos]])</f>
        <v/>
      </c>
      <c r="P946" s="510" t="str">
        <f>IF(Tabla1[[#This Row],[Descripción]]="","",_xlfn.XLOOKUP(Tabla1[[#This Row],[Descripción]],Tabla10[Descripción],Tabla10[CODIGO PRESUPUESTARIO],0))</f>
        <v/>
      </c>
      <c r="Q946" s="511"/>
      <c r="R946" s="511" t="str">
        <f>IF(Tabla1[[#This Row],[Insumos]]="","",_xlfn.XLOOKUP(Tabla1[[#This Row],[Insumos]],Tabla10[Insumo],Tabla10[InsumoAbrev],"",0))</f>
        <v/>
      </c>
    </row>
    <row r="947" spans="2:18" x14ac:dyDescent="0.25">
      <c r="B947" s="191" t="str">
        <f>IF('Formulario PPGR3'!$G947="","",CONCATENATE('Formulario PPGR3'!$C947,".",'Formulario PPGR3'!$D947,".",'Formulario PPGR3'!$E947,".",'Formulario PPGR3'!$F947))</f>
        <v/>
      </c>
      <c r="C947" s="191" t="str">
        <f>IF('Formulario PPGR3'!$G947="","",'Formulario PPGR1'!#REF!)</f>
        <v/>
      </c>
      <c r="D947" s="191" t="str">
        <f>IF('Formulario PPGR3'!$G947="","",'Formulario PPGR1'!#REF!)</f>
        <v/>
      </c>
      <c r="E947" s="191" t="str">
        <f>IF('Formulario PPGR3'!$G947="","",'Formulario PPGR1'!#REF!)</f>
        <v/>
      </c>
      <c r="F947" s="191" t="str">
        <f>IF('Formulario PPGR3'!$G947="","",'Formulario PPGR1'!#REF!)</f>
        <v/>
      </c>
      <c r="G947" s="238"/>
      <c r="H947" s="507" t="str" cm="1">
        <f t="array" ref="H947">IF(Tabla1[[#This Row],[Código_Actividad]]="","",_xlfn.XLOOKUP(Tabla1[[#This Row],[Código_Actividad]],CodigoActividad,Tabla2[Actividades Programables Presupuestables],"",0))</f>
        <v/>
      </c>
      <c r="I947" s="508" t="str">
        <f>IFERROR(VLOOKUP('Formulario PPGR3'!$G947,'Formulario PPGR2'!$H$19:$V$286,15,FALSE),"")</f>
        <v/>
      </c>
      <c r="J947" s="513"/>
      <c r="K947" s="512"/>
      <c r="L947" s="509" t="str">
        <f>IF(Tabla1[[#This Row],[Descripción]]="","",_xlfn.XLOOKUP(Tabla1[[#This Row],[Descripción]],Tabla10[Descripción],Tabla10[Unidad de Medida],"",0))</f>
        <v/>
      </c>
      <c r="M947" s="299"/>
      <c r="N947" s="525" t="str">
        <f>IF(Tabla1[[#This Row],[Descripción]]="","",_xlfn.XLOOKUP(Tabla1[[#This Row],[Descripción]],Tabla10[Descripción],Tabla10[Precio Unitario],0))</f>
        <v/>
      </c>
      <c r="O947" s="525" t="str">
        <f>IF(Tabla1[[#This Row],[Cantidad de Insumos]]="","",Tabla1[[#This Row],[Precio Unitario]]*Tabla1[[#This Row],[Cantidad de Insumos]])</f>
        <v/>
      </c>
      <c r="P947" s="510" t="str">
        <f>IF(Tabla1[[#This Row],[Descripción]]="","",_xlfn.XLOOKUP(Tabla1[[#This Row],[Descripción]],Tabla10[Descripción],Tabla10[CODIGO PRESUPUESTARIO],0))</f>
        <v/>
      </c>
      <c r="Q947" s="511"/>
      <c r="R947" s="511" t="str">
        <f>IF(Tabla1[[#This Row],[Insumos]]="","",_xlfn.XLOOKUP(Tabla1[[#This Row],[Insumos]],Tabla10[Insumo],Tabla10[InsumoAbrev],"",0))</f>
        <v/>
      </c>
    </row>
    <row r="948" spans="2:18" x14ac:dyDescent="0.25">
      <c r="B948" s="191" t="str">
        <f>IF('Formulario PPGR3'!$G948="","",CONCATENATE('Formulario PPGR3'!$C948,".",'Formulario PPGR3'!$D948,".",'Formulario PPGR3'!$E948,".",'Formulario PPGR3'!$F948))</f>
        <v/>
      </c>
      <c r="C948" s="191" t="str">
        <f>IF('Formulario PPGR3'!$G948="","",'Formulario PPGR1'!#REF!)</f>
        <v/>
      </c>
      <c r="D948" s="191" t="str">
        <f>IF('Formulario PPGR3'!$G948="","",'Formulario PPGR1'!#REF!)</f>
        <v/>
      </c>
      <c r="E948" s="191" t="str">
        <f>IF('Formulario PPGR3'!$G948="","",'Formulario PPGR1'!#REF!)</f>
        <v/>
      </c>
      <c r="F948" s="191" t="str">
        <f>IF('Formulario PPGR3'!$G948="","",'Formulario PPGR1'!#REF!)</f>
        <v/>
      </c>
      <c r="G948" s="238"/>
      <c r="H948" s="507" t="str" cm="1">
        <f t="array" ref="H948">IF(Tabla1[[#This Row],[Código_Actividad]]="","",_xlfn.XLOOKUP(Tabla1[[#This Row],[Código_Actividad]],CodigoActividad,Tabla2[Actividades Programables Presupuestables],"",0))</f>
        <v/>
      </c>
      <c r="I948" s="508" t="str">
        <f>IFERROR(VLOOKUP('Formulario PPGR3'!$G948,'Formulario PPGR2'!$H$19:$V$286,15,FALSE),"")</f>
        <v/>
      </c>
      <c r="J948" s="513"/>
      <c r="K948" s="512"/>
      <c r="L948" s="509" t="str">
        <f>IF(Tabla1[[#This Row],[Descripción]]="","",_xlfn.XLOOKUP(Tabla1[[#This Row],[Descripción]],Tabla10[Descripción],Tabla10[Unidad de Medida],"",0))</f>
        <v/>
      </c>
      <c r="M948" s="299"/>
      <c r="N948" s="525" t="str">
        <f>IF(Tabla1[[#This Row],[Descripción]]="","",_xlfn.XLOOKUP(Tabla1[[#This Row],[Descripción]],Tabla10[Descripción],Tabla10[Precio Unitario],0))</f>
        <v/>
      </c>
      <c r="O948" s="525" t="str">
        <f>IF(Tabla1[[#This Row],[Cantidad de Insumos]]="","",Tabla1[[#This Row],[Precio Unitario]]*Tabla1[[#This Row],[Cantidad de Insumos]])</f>
        <v/>
      </c>
      <c r="P948" s="510" t="str">
        <f>IF(Tabla1[[#This Row],[Descripción]]="","",_xlfn.XLOOKUP(Tabla1[[#This Row],[Descripción]],Tabla10[Descripción],Tabla10[CODIGO PRESUPUESTARIO],0))</f>
        <v/>
      </c>
      <c r="Q948" s="511"/>
      <c r="R948" s="511" t="str">
        <f>IF(Tabla1[[#This Row],[Insumos]]="","",_xlfn.XLOOKUP(Tabla1[[#This Row],[Insumos]],Tabla10[Insumo],Tabla10[InsumoAbrev],"",0))</f>
        <v/>
      </c>
    </row>
    <row r="949" spans="2:18" x14ac:dyDescent="0.25">
      <c r="B949" s="191" t="str">
        <f>IF('Formulario PPGR3'!$G949="","",CONCATENATE('Formulario PPGR3'!$C949,".",'Formulario PPGR3'!$D949,".",'Formulario PPGR3'!$E949,".",'Formulario PPGR3'!$F949))</f>
        <v/>
      </c>
      <c r="C949" s="191" t="str">
        <f>IF('Formulario PPGR3'!$G949="","",'Formulario PPGR1'!#REF!)</f>
        <v/>
      </c>
      <c r="D949" s="191" t="str">
        <f>IF('Formulario PPGR3'!$G949="","",'Formulario PPGR1'!#REF!)</f>
        <v/>
      </c>
      <c r="E949" s="191" t="str">
        <f>IF('Formulario PPGR3'!$G949="","",'Formulario PPGR1'!#REF!)</f>
        <v/>
      </c>
      <c r="F949" s="191" t="str">
        <f>IF('Formulario PPGR3'!$G949="","",'Formulario PPGR1'!#REF!)</f>
        <v/>
      </c>
      <c r="G949" s="238"/>
      <c r="H949" s="507" t="str" cm="1">
        <f t="array" ref="H949">IF(Tabla1[[#This Row],[Código_Actividad]]="","",_xlfn.XLOOKUP(Tabla1[[#This Row],[Código_Actividad]],CodigoActividad,Tabla2[Actividades Programables Presupuestables],"",0))</f>
        <v/>
      </c>
      <c r="I949" s="508" t="str">
        <f>IFERROR(VLOOKUP('Formulario PPGR3'!$G949,'Formulario PPGR2'!$H$19:$V$286,15,FALSE),"")</f>
        <v/>
      </c>
      <c r="J949" s="513"/>
      <c r="K949" s="512"/>
      <c r="L949" s="509" t="str">
        <f>IF(Tabla1[[#This Row],[Descripción]]="","",_xlfn.XLOOKUP(Tabla1[[#This Row],[Descripción]],Tabla10[Descripción],Tabla10[Unidad de Medida],"",0))</f>
        <v/>
      </c>
      <c r="M949" s="299"/>
      <c r="N949" s="525" t="str">
        <f>IF(Tabla1[[#This Row],[Descripción]]="","",_xlfn.XLOOKUP(Tabla1[[#This Row],[Descripción]],Tabla10[Descripción],Tabla10[Precio Unitario],0))</f>
        <v/>
      </c>
      <c r="O949" s="525" t="str">
        <f>IF(Tabla1[[#This Row],[Cantidad de Insumos]]="","",Tabla1[[#This Row],[Precio Unitario]]*Tabla1[[#This Row],[Cantidad de Insumos]])</f>
        <v/>
      </c>
      <c r="P949" s="510" t="str">
        <f>IF(Tabla1[[#This Row],[Descripción]]="","",_xlfn.XLOOKUP(Tabla1[[#This Row],[Descripción]],Tabla10[Descripción],Tabla10[CODIGO PRESUPUESTARIO],0))</f>
        <v/>
      </c>
      <c r="Q949" s="511"/>
      <c r="R949" s="511" t="str">
        <f>IF(Tabla1[[#This Row],[Insumos]]="","",_xlfn.XLOOKUP(Tabla1[[#This Row],[Insumos]],Tabla10[Insumo],Tabla10[InsumoAbrev],"",0))</f>
        <v/>
      </c>
    </row>
    <row r="950" spans="2:18" x14ac:dyDescent="0.25">
      <c r="B950" s="191" t="str">
        <f>IF('Formulario PPGR3'!$G950="","",CONCATENATE('Formulario PPGR3'!$C950,".",'Formulario PPGR3'!$D950,".",'Formulario PPGR3'!$E950,".",'Formulario PPGR3'!$F950))</f>
        <v/>
      </c>
      <c r="C950" s="191" t="str">
        <f>IF('Formulario PPGR3'!$G950="","",'Formulario PPGR1'!#REF!)</f>
        <v/>
      </c>
      <c r="D950" s="191" t="str">
        <f>IF('Formulario PPGR3'!$G950="","",'Formulario PPGR1'!#REF!)</f>
        <v/>
      </c>
      <c r="E950" s="191" t="str">
        <f>IF('Formulario PPGR3'!$G950="","",'Formulario PPGR1'!#REF!)</f>
        <v/>
      </c>
      <c r="F950" s="191" t="str">
        <f>IF('Formulario PPGR3'!$G950="","",'Formulario PPGR1'!#REF!)</f>
        <v/>
      </c>
      <c r="G950" s="238"/>
      <c r="H950" s="507" t="str" cm="1">
        <f t="array" ref="H950">IF(Tabla1[[#This Row],[Código_Actividad]]="","",_xlfn.XLOOKUP(Tabla1[[#This Row],[Código_Actividad]],CodigoActividad,Tabla2[Actividades Programables Presupuestables],"",0))</f>
        <v/>
      </c>
      <c r="I950" s="508" t="str">
        <f>IFERROR(VLOOKUP('Formulario PPGR3'!$G950,'Formulario PPGR2'!$H$19:$V$286,15,FALSE),"")</f>
        <v/>
      </c>
      <c r="J950" s="513"/>
      <c r="K950" s="512"/>
      <c r="L950" s="509" t="str">
        <f>IF(Tabla1[[#This Row],[Descripción]]="","",_xlfn.XLOOKUP(Tabla1[[#This Row],[Descripción]],Tabla10[Descripción],Tabla10[Unidad de Medida],"",0))</f>
        <v/>
      </c>
      <c r="M950" s="299"/>
      <c r="N950" s="525" t="str">
        <f>IF(Tabla1[[#This Row],[Descripción]]="","",_xlfn.XLOOKUP(Tabla1[[#This Row],[Descripción]],Tabla10[Descripción],Tabla10[Precio Unitario],0))</f>
        <v/>
      </c>
      <c r="O950" s="525" t="str">
        <f>IF(Tabla1[[#This Row],[Cantidad de Insumos]]="","",Tabla1[[#This Row],[Precio Unitario]]*Tabla1[[#This Row],[Cantidad de Insumos]])</f>
        <v/>
      </c>
      <c r="P950" s="510" t="str">
        <f>IF(Tabla1[[#This Row],[Descripción]]="","",_xlfn.XLOOKUP(Tabla1[[#This Row],[Descripción]],Tabla10[Descripción],Tabla10[CODIGO PRESUPUESTARIO],0))</f>
        <v/>
      </c>
      <c r="Q950" s="511"/>
      <c r="R950" s="511" t="str">
        <f>IF(Tabla1[[#This Row],[Insumos]]="","",_xlfn.XLOOKUP(Tabla1[[#This Row],[Insumos]],Tabla10[Insumo],Tabla10[InsumoAbrev],"",0))</f>
        <v/>
      </c>
    </row>
    <row r="951" spans="2:18" x14ac:dyDescent="0.25">
      <c r="B951" s="191" t="str">
        <f>IF('Formulario PPGR3'!$G951="","",CONCATENATE('Formulario PPGR3'!$C951,".",'Formulario PPGR3'!$D951,".",'Formulario PPGR3'!$E951,".",'Formulario PPGR3'!$F951))</f>
        <v/>
      </c>
      <c r="C951" s="191" t="str">
        <f>IF('Formulario PPGR3'!$G951="","",'Formulario PPGR1'!#REF!)</f>
        <v/>
      </c>
      <c r="D951" s="191" t="str">
        <f>IF('Formulario PPGR3'!$G951="","",'Formulario PPGR1'!#REF!)</f>
        <v/>
      </c>
      <c r="E951" s="191" t="str">
        <f>IF('Formulario PPGR3'!$G951="","",'Formulario PPGR1'!#REF!)</f>
        <v/>
      </c>
      <c r="F951" s="191" t="str">
        <f>IF('Formulario PPGR3'!$G951="","",'Formulario PPGR1'!#REF!)</f>
        <v/>
      </c>
      <c r="G951" s="238"/>
      <c r="H951" s="507" t="str" cm="1">
        <f t="array" ref="H951">IF(Tabla1[[#This Row],[Código_Actividad]]="","",_xlfn.XLOOKUP(Tabla1[[#This Row],[Código_Actividad]],CodigoActividad,Tabla2[Actividades Programables Presupuestables],"",0))</f>
        <v/>
      </c>
      <c r="I951" s="508" t="str">
        <f>IFERROR(VLOOKUP('Formulario PPGR3'!$G951,'Formulario PPGR2'!$H$19:$V$286,15,FALSE),"")</f>
        <v/>
      </c>
      <c r="J951" s="513"/>
      <c r="K951" s="512"/>
      <c r="L951" s="509" t="str">
        <f>IF(Tabla1[[#This Row],[Descripción]]="","",_xlfn.XLOOKUP(Tabla1[[#This Row],[Descripción]],Tabla10[Descripción],Tabla10[Unidad de Medida],"",0))</f>
        <v/>
      </c>
      <c r="M951" s="299"/>
      <c r="N951" s="525" t="str">
        <f>IF(Tabla1[[#This Row],[Descripción]]="","",_xlfn.XLOOKUP(Tabla1[[#This Row],[Descripción]],Tabla10[Descripción],Tabla10[Precio Unitario],0))</f>
        <v/>
      </c>
      <c r="O951" s="525" t="str">
        <f>IF(Tabla1[[#This Row],[Cantidad de Insumos]]="","",Tabla1[[#This Row],[Precio Unitario]]*Tabla1[[#This Row],[Cantidad de Insumos]])</f>
        <v/>
      </c>
      <c r="P951" s="510" t="str">
        <f>IF(Tabla1[[#This Row],[Descripción]]="","",_xlfn.XLOOKUP(Tabla1[[#This Row],[Descripción]],Tabla10[Descripción],Tabla10[CODIGO PRESUPUESTARIO],0))</f>
        <v/>
      </c>
      <c r="Q951" s="511"/>
      <c r="R951" s="511" t="str">
        <f>IF(Tabla1[[#This Row],[Insumos]]="","",_xlfn.XLOOKUP(Tabla1[[#This Row],[Insumos]],Tabla10[Insumo],Tabla10[InsumoAbrev],"",0))</f>
        <v/>
      </c>
    </row>
    <row r="952" spans="2:18" x14ac:dyDescent="0.25">
      <c r="B952" s="191" t="str">
        <f>IF('Formulario PPGR3'!$G952="","",CONCATENATE('Formulario PPGR3'!$C952,".",'Formulario PPGR3'!$D952,".",'Formulario PPGR3'!$E952,".",'Formulario PPGR3'!$F952))</f>
        <v/>
      </c>
      <c r="C952" s="191" t="str">
        <f>IF('Formulario PPGR3'!$G952="","",'Formulario PPGR1'!#REF!)</f>
        <v/>
      </c>
      <c r="D952" s="191" t="str">
        <f>IF('Formulario PPGR3'!$G952="","",'Formulario PPGR1'!#REF!)</f>
        <v/>
      </c>
      <c r="E952" s="191" t="str">
        <f>IF('Formulario PPGR3'!$G952="","",'Formulario PPGR1'!#REF!)</f>
        <v/>
      </c>
      <c r="F952" s="191" t="str">
        <f>IF('Formulario PPGR3'!$G952="","",'Formulario PPGR1'!#REF!)</f>
        <v/>
      </c>
      <c r="G952" s="238"/>
      <c r="H952" s="507" t="str" cm="1">
        <f t="array" ref="H952">IF(Tabla1[[#This Row],[Código_Actividad]]="","",_xlfn.XLOOKUP(Tabla1[[#This Row],[Código_Actividad]],CodigoActividad,Tabla2[Actividades Programables Presupuestables],"",0))</f>
        <v/>
      </c>
      <c r="I952" s="508" t="str">
        <f>IFERROR(VLOOKUP('Formulario PPGR3'!$G952,'Formulario PPGR2'!$H$19:$V$286,15,FALSE),"")</f>
        <v/>
      </c>
      <c r="J952" s="513"/>
      <c r="K952" s="512"/>
      <c r="L952" s="509" t="str">
        <f>IF(Tabla1[[#This Row],[Descripción]]="","",_xlfn.XLOOKUP(Tabla1[[#This Row],[Descripción]],Tabla10[Descripción],Tabla10[Unidad de Medida],"",0))</f>
        <v/>
      </c>
      <c r="M952" s="299"/>
      <c r="N952" s="525" t="str">
        <f>IF(Tabla1[[#This Row],[Descripción]]="","",_xlfn.XLOOKUP(Tabla1[[#This Row],[Descripción]],Tabla10[Descripción],Tabla10[Precio Unitario],0))</f>
        <v/>
      </c>
      <c r="O952" s="525" t="str">
        <f>IF(Tabla1[[#This Row],[Cantidad de Insumos]]="","",Tabla1[[#This Row],[Precio Unitario]]*Tabla1[[#This Row],[Cantidad de Insumos]])</f>
        <v/>
      </c>
      <c r="P952" s="510" t="str">
        <f>IF(Tabla1[[#This Row],[Descripción]]="","",_xlfn.XLOOKUP(Tabla1[[#This Row],[Descripción]],Tabla10[Descripción],Tabla10[CODIGO PRESUPUESTARIO],0))</f>
        <v/>
      </c>
      <c r="Q952" s="511"/>
      <c r="R952" s="511" t="str">
        <f>IF(Tabla1[[#This Row],[Insumos]]="","",_xlfn.XLOOKUP(Tabla1[[#This Row],[Insumos]],Tabla10[Insumo],Tabla10[InsumoAbrev],"",0))</f>
        <v/>
      </c>
    </row>
    <row r="953" spans="2:18" x14ac:dyDescent="0.25">
      <c r="B953" s="191" t="str">
        <f>IF('Formulario PPGR3'!$G953="","",CONCATENATE('Formulario PPGR3'!$C953,".",'Formulario PPGR3'!$D953,".",'Formulario PPGR3'!$E953,".",'Formulario PPGR3'!$F953))</f>
        <v/>
      </c>
      <c r="C953" s="191" t="str">
        <f>IF('Formulario PPGR3'!$G953="","",'Formulario PPGR1'!#REF!)</f>
        <v/>
      </c>
      <c r="D953" s="191" t="str">
        <f>IF('Formulario PPGR3'!$G953="","",'Formulario PPGR1'!#REF!)</f>
        <v/>
      </c>
      <c r="E953" s="191" t="str">
        <f>IF('Formulario PPGR3'!$G953="","",'Formulario PPGR1'!#REF!)</f>
        <v/>
      </c>
      <c r="F953" s="191" t="str">
        <f>IF('Formulario PPGR3'!$G953="","",'Formulario PPGR1'!#REF!)</f>
        <v/>
      </c>
      <c r="G953" s="238"/>
      <c r="H953" s="507" t="str" cm="1">
        <f t="array" ref="H953">IF(Tabla1[[#This Row],[Código_Actividad]]="","",_xlfn.XLOOKUP(Tabla1[[#This Row],[Código_Actividad]],CodigoActividad,Tabla2[Actividades Programables Presupuestables],"",0))</f>
        <v/>
      </c>
      <c r="I953" s="508" t="str">
        <f>IFERROR(VLOOKUP('Formulario PPGR3'!$G953,'Formulario PPGR2'!$H$19:$V$286,15,FALSE),"")</f>
        <v/>
      </c>
      <c r="J953" s="513"/>
      <c r="K953" s="512"/>
      <c r="L953" s="509" t="str">
        <f>IF(Tabla1[[#This Row],[Descripción]]="","",_xlfn.XLOOKUP(Tabla1[[#This Row],[Descripción]],Tabla10[Descripción],Tabla10[Unidad de Medida],"",0))</f>
        <v/>
      </c>
      <c r="M953" s="299"/>
      <c r="N953" s="525" t="str">
        <f>IF(Tabla1[[#This Row],[Descripción]]="","",_xlfn.XLOOKUP(Tabla1[[#This Row],[Descripción]],Tabla10[Descripción],Tabla10[Precio Unitario],0))</f>
        <v/>
      </c>
      <c r="O953" s="525" t="str">
        <f>IF(Tabla1[[#This Row],[Cantidad de Insumos]]="","",Tabla1[[#This Row],[Precio Unitario]]*Tabla1[[#This Row],[Cantidad de Insumos]])</f>
        <v/>
      </c>
      <c r="P953" s="510" t="str">
        <f>IF(Tabla1[[#This Row],[Descripción]]="","",_xlfn.XLOOKUP(Tabla1[[#This Row],[Descripción]],Tabla10[Descripción],Tabla10[CODIGO PRESUPUESTARIO],0))</f>
        <v/>
      </c>
      <c r="Q953" s="511"/>
      <c r="R953" s="511" t="str">
        <f>IF(Tabla1[[#This Row],[Insumos]]="","",_xlfn.XLOOKUP(Tabla1[[#This Row],[Insumos]],Tabla10[Insumo],Tabla10[InsumoAbrev],"",0))</f>
        <v/>
      </c>
    </row>
    <row r="954" spans="2:18" x14ac:dyDescent="0.25">
      <c r="B954" s="191" t="str">
        <f>IF('Formulario PPGR3'!$G954="","",CONCATENATE('Formulario PPGR3'!$C954,".",'Formulario PPGR3'!$D954,".",'Formulario PPGR3'!$E954,".",'Formulario PPGR3'!$F954))</f>
        <v/>
      </c>
      <c r="C954" s="191" t="str">
        <f>IF('Formulario PPGR3'!$G954="","",'Formulario PPGR1'!#REF!)</f>
        <v/>
      </c>
      <c r="D954" s="191" t="str">
        <f>IF('Formulario PPGR3'!$G954="","",'Formulario PPGR1'!#REF!)</f>
        <v/>
      </c>
      <c r="E954" s="191" t="str">
        <f>IF('Formulario PPGR3'!$G954="","",'Formulario PPGR1'!#REF!)</f>
        <v/>
      </c>
      <c r="F954" s="191" t="str">
        <f>IF('Formulario PPGR3'!$G954="","",'Formulario PPGR1'!#REF!)</f>
        <v/>
      </c>
      <c r="G954" s="238"/>
      <c r="H954" s="507" t="str" cm="1">
        <f t="array" ref="H954">IF(Tabla1[[#This Row],[Código_Actividad]]="","",_xlfn.XLOOKUP(Tabla1[[#This Row],[Código_Actividad]],CodigoActividad,Tabla2[Actividades Programables Presupuestables],"",0))</f>
        <v/>
      </c>
      <c r="I954" s="508" t="str">
        <f>IFERROR(VLOOKUP('Formulario PPGR3'!$G954,'Formulario PPGR2'!$H$19:$V$286,15,FALSE),"")</f>
        <v/>
      </c>
      <c r="J954" s="513"/>
      <c r="K954" s="512"/>
      <c r="L954" s="509" t="str">
        <f>IF(Tabla1[[#This Row],[Descripción]]="","",_xlfn.XLOOKUP(Tabla1[[#This Row],[Descripción]],Tabla10[Descripción],Tabla10[Unidad de Medida],"",0))</f>
        <v/>
      </c>
      <c r="M954" s="299"/>
      <c r="N954" s="525" t="str">
        <f>IF(Tabla1[[#This Row],[Descripción]]="","",_xlfn.XLOOKUP(Tabla1[[#This Row],[Descripción]],Tabla10[Descripción],Tabla10[Precio Unitario],0))</f>
        <v/>
      </c>
      <c r="O954" s="525" t="str">
        <f>IF(Tabla1[[#This Row],[Cantidad de Insumos]]="","",Tabla1[[#This Row],[Precio Unitario]]*Tabla1[[#This Row],[Cantidad de Insumos]])</f>
        <v/>
      </c>
      <c r="P954" s="510" t="str">
        <f>IF(Tabla1[[#This Row],[Descripción]]="","",_xlfn.XLOOKUP(Tabla1[[#This Row],[Descripción]],Tabla10[Descripción],Tabla10[CODIGO PRESUPUESTARIO],0))</f>
        <v/>
      </c>
      <c r="Q954" s="511"/>
      <c r="R954" s="511" t="str">
        <f>IF(Tabla1[[#This Row],[Insumos]]="","",_xlfn.XLOOKUP(Tabla1[[#This Row],[Insumos]],Tabla10[Insumo],Tabla10[InsumoAbrev],"",0))</f>
        <v/>
      </c>
    </row>
    <row r="955" spans="2:18" x14ac:dyDescent="0.25">
      <c r="B955" s="191" t="str">
        <f>IF('Formulario PPGR3'!$G955="","",CONCATENATE('Formulario PPGR3'!$C955,".",'Formulario PPGR3'!$D955,".",'Formulario PPGR3'!$E955,".",'Formulario PPGR3'!$F955))</f>
        <v/>
      </c>
      <c r="C955" s="191" t="str">
        <f>IF('Formulario PPGR3'!$G955="","",'Formulario PPGR1'!#REF!)</f>
        <v/>
      </c>
      <c r="D955" s="191" t="str">
        <f>IF('Formulario PPGR3'!$G955="","",'Formulario PPGR1'!#REF!)</f>
        <v/>
      </c>
      <c r="E955" s="191" t="str">
        <f>IF('Formulario PPGR3'!$G955="","",'Formulario PPGR1'!#REF!)</f>
        <v/>
      </c>
      <c r="F955" s="191" t="str">
        <f>IF('Formulario PPGR3'!$G955="","",'Formulario PPGR1'!#REF!)</f>
        <v/>
      </c>
      <c r="G955" s="238"/>
      <c r="H955" s="507" t="str" cm="1">
        <f t="array" ref="H955">IF(Tabla1[[#This Row],[Código_Actividad]]="","",_xlfn.XLOOKUP(Tabla1[[#This Row],[Código_Actividad]],CodigoActividad,Tabla2[Actividades Programables Presupuestables],"",0))</f>
        <v/>
      </c>
      <c r="I955" s="508" t="str">
        <f>IFERROR(VLOOKUP('Formulario PPGR3'!$G955,'Formulario PPGR2'!$H$19:$V$286,15,FALSE),"")</f>
        <v/>
      </c>
      <c r="J955" s="513"/>
      <c r="K955" s="512"/>
      <c r="L955" s="509" t="str">
        <f>IF(Tabla1[[#This Row],[Descripción]]="","",_xlfn.XLOOKUP(Tabla1[[#This Row],[Descripción]],Tabla10[Descripción],Tabla10[Unidad de Medida],"",0))</f>
        <v/>
      </c>
      <c r="M955" s="299"/>
      <c r="N955" s="525" t="str">
        <f>IF(Tabla1[[#This Row],[Descripción]]="","",_xlfn.XLOOKUP(Tabla1[[#This Row],[Descripción]],Tabla10[Descripción],Tabla10[Precio Unitario],0))</f>
        <v/>
      </c>
      <c r="O955" s="525" t="str">
        <f>IF(Tabla1[[#This Row],[Cantidad de Insumos]]="","",Tabla1[[#This Row],[Precio Unitario]]*Tabla1[[#This Row],[Cantidad de Insumos]])</f>
        <v/>
      </c>
      <c r="P955" s="510" t="str">
        <f>IF(Tabla1[[#This Row],[Descripción]]="","",_xlfn.XLOOKUP(Tabla1[[#This Row],[Descripción]],Tabla10[Descripción],Tabla10[CODIGO PRESUPUESTARIO],0))</f>
        <v/>
      </c>
      <c r="Q955" s="511"/>
      <c r="R955" s="511" t="str">
        <f>IF(Tabla1[[#This Row],[Insumos]]="","",_xlfn.XLOOKUP(Tabla1[[#This Row],[Insumos]],Tabla10[Insumo],Tabla10[InsumoAbrev],"",0))</f>
        <v/>
      </c>
    </row>
    <row r="956" spans="2:18" x14ac:dyDescent="0.25">
      <c r="B956" s="191" t="str">
        <f>IF('Formulario PPGR3'!$G956="","",CONCATENATE('Formulario PPGR3'!$C956,".",'Formulario PPGR3'!$D956,".",'Formulario PPGR3'!$E956,".",'Formulario PPGR3'!$F956))</f>
        <v/>
      </c>
      <c r="C956" s="191" t="str">
        <f>IF('Formulario PPGR3'!$G956="","",'Formulario PPGR1'!#REF!)</f>
        <v/>
      </c>
      <c r="D956" s="191" t="str">
        <f>IF('Formulario PPGR3'!$G956="","",'Formulario PPGR1'!#REF!)</f>
        <v/>
      </c>
      <c r="E956" s="191" t="str">
        <f>IF('Formulario PPGR3'!$G956="","",'Formulario PPGR1'!#REF!)</f>
        <v/>
      </c>
      <c r="F956" s="191" t="str">
        <f>IF('Formulario PPGR3'!$G956="","",'Formulario PPGR1'!#REF!)</f>
        <v/>
      </c>
      <c r="G956" s="238"/>
      <c r="H956" s="507" t="str" cm="1">
        <f t="array" ref="H956">IF(Tabla1[[#This Row],[Código_Actividad]]="","",_xlfn.XLOOKUP(Tabla1[[#This Row],[Código_Actividad]],CodigoActividad,Tabla2[Actividades Programables Presupuestables],"",0))</f>
        <v/>
      </c>
      <c r="I956" s="508" t="str">
        <f>IFERROR(VLOOKUP('Formulario PPGR3'!$G956,'Formulario PPGR2'!$H$19:$V$286,15,FALSE),"")</f>
        <v/>
      </c>
      <c r="J956" s="513"/>
      <c r="K956" s="512"/>
      <c r="L956" s="509" t="str">
        <f>IF(Tabla1[[#This Row],[Descripción]]="","",_xlfn.XLOOKUP(Tabla1[[#This Row],[Descripción]],Tabla10[Descripción],Tabla10[Unidad de Medida],"",0))</f>
        <v/>
      </c>
      <c r="M956" s="299"/>
      <c r="N956" s="525" t="str">
        <f>IF(Tabla1[[#This Row],[Descripción]]="","",_xlfn.XLOOKUP(Tabla1[[#This Row],[Descripción]],Tabla10[Descripción],Tabla10[Precio Unitario],0))</f>
        <v/>
      </c>
      <c r="O956" s="525" t="str">
        <f>IF(Tabla1[[#This Row],[Cantidad de Insumos]]="","",Tabla1[[#This Row],[Precio Unitario]]*Tabla1[[#This Row],[Cantidad de Insumos]])</f>
        <v/>
      </c>
      <c r="P956" s="510" t="str">
        <f>IF(Tabla1[[#This Row],[Descripción]]="","",_xlfn.XLOOKUP(Tabla1[[#This Row],[Descripción]],Tabla10[Descripción],Tabla10[CODIGO PRESUPUESTARIO],0))</f>
        <v/>
      </c>
      <c r="Q956" s="511"/>
      <c r="R956" s="511" t="str">
        <f>IF(Tabla1[[#This Row],[Insumos]]="","",_xlfn.XLOOKUP(Tabla1[[#This Row],[Insumos]],Tabla10[Insumo],Tabla10[InsumoAbrev],"",0))</f>
        <v/>
      </c>
    </row>
    <row r="957" spans="2:18" x14ac:dyDescent="0.25">
      <c r="B957" s="191" t="str">
        <f>IF('Formulario PPGR3'!$G957="","",CONCATENATE('Formulario PPGR3'!$C957,".",'Formulario PPGR3'!$D957,".",'Formulario PPGR3'!$E957,".",'Formulario PPGR3'!$F957))</f>
        <v/>
      </c>
      <c r="C957" s="191" t="str">
        <f>IF('Formulario PPGR3'!$G957="","",'Formulario PPGR1'!#REF!)</f>
        <v/>
      </c>
      <c r="D957" s="191" t="str">
        <f>IF('Formulario PPGR3'!$G957="","",'Formulario PPGR1'!#REF!)</f>
        <v/>
      </c>
      <c r="E957" s="191" t="str">
        <f>IF('Formulario PPGR3'!$G957="","",'Formulario PPGR1'!#REF!)</f>
        <v/>
      </c>
      <c r="F957" s="191" t="str">
        <f>IF('Formulario PPGR3'!$G957="","",'Formulario PPGR1'!#REF!)</f>
        <v/>
      </c>
      <c r="G957" s="238"/>
      <c r="H957" s="507" t="str" cm="1">
        <f t="array" ref="H957">IF(Tabla1[[#This Row],[Código_Actividad]]="","",_xlfn.XLOOKUP(Tabla1[[#This Row],[Código_Actividad]],CodigoActividad,Tabla2[Actividades Programables Presupuestables],"",0))</f>
        <v/>
      </c>
      <c r="I957" s="508" t="str">
        <f>IFERROR(VLOOKUP('Formulario PPGR3'!$G957,'Formulario PPGR2'!$H$19:$V$286,15,FALSE),"")</f>
        <v/>
      </c>
      <c r="J957" s="513"/>
      <c r="K957" s="512"/>
      <c r="L957" s="509" t="str">
        <f>IF(Tabla1[[#This Row],[Descripción]]="","",_xlfn.XLOOKUP(Tabla1[[#This Row],[Descripción]],Tabla10[Descripción],Tabla10[Unidad de Medida],"",0))</f>
        <v/>
      </c>
      <c r="M957" s="299"/>
      <c r="N957" s="525" t="str">
        <f>IF(Tabla1[[#This Row],[Descripción]]="","",_xlfn.XLOOKUP(Tabla1[[#This Row],[Descripción]],Tabla10[Descripción],Tabla10[Precio Unitario],0))</f>
        <v/>
      </c>
      <c r="O957" s="525" t="str">
        <f>IF(Tabla1[[#This Row],[Cantidad de Insumos]]="","",Tabla1[[#This Row],[Precio Unitario]]*Tabla1[[#This Row],[Cantidad de Insumos]])</f>
        <v/>
      </c>
      <c r="P957" s="510" t="str">
        <f>IF(Tabla1[[#This Row],[Descripción]]="","",_xlfn.XLOOKUP(Tabla1[[#This Row],[Descripción]],Tabla10[Descripción],Tabla10[CODIGO PRESUPUESTARIO],0))</f>
        <v/>
      </c>
      <c r="Q957" s="511"/>
      <c r="R957" s="511" t="str">
        <f>IF(Tabla1[[#This Row],[Insumos]]="","",_xlfn.XLOOKUP(Tabla1[[#This Row],[Insumos]],Tabla10[Insumo],Tabla10[InsumoAbrev],"",0))</f>
        <v/>
      </c>
    </row>
    <row r="958" spans="2:18" x14ac:dyDescent="0.25">
      <c r="B958" s="191" t="str">
        <f>IF('Formulario PPGR3'!$G958="","",CONCATENATE('Formulario PPGR3'!$C958,".",'Formulario PPGR3'!$D958,".",'Formulario PPGR3'!$E958,".",'Formulario PPGR3'!$F958))</f>
        <v/>
      </c>
      <c r="C958" s="191" t="str">
        <f>IF('Formulario PPGR3'!$G958="","",'Formulario PPGR1'!#REF!)</f>
        <v/>
      </c>
      <c r="D958" s="191" t="str">
        <f>IF('Formulario PPGR3'!$G958="","",'Formulario PPGR1'!#REF!)</f>
        <v/>
      </c>
      <c r="E958" s="191" t="str">
        <f>IF('Formulario PPGR3'!$G958="","",'Formulario PPGR1'!#REF!)</f>
        <v/>
      </c>
      <c r="F958" s="191" t="str">
        <f>IF('Formulario PPGR3'!$G958="","",'Formulario PPGR1'!#REF!)</f>
        <v/>
      </c>
      <c r="G958" s="238"/>
      <c r="H958" s="507" t="str" cm="1">
        <f t="array" ref="H958">IF(Tabla1[[#This Row],[Código_Actividad]]="","",_xlfn.XLOOKUP(Tabla1[[#This Row],[Código_Actividad]],CodigoActividad,Tabla2[Actividades Programables Presupuestables],"",0))</f>
        <v/>
      </c>
      <c r="I958" s="508" t="str">
        <f>IFERROR(VLOOKUP('Formulario PPGR3'!$G958,'Formulario PPGR2'!$H$19:$V$286,15,FALSE),"")</f>
        <v/>
      </c>
      <c r="J958" s="513"/>
      <c r="K958" s="512"/>
      <c r="L958" s="509" t="str">
        <f>IF(Tabla1[[#This Row],[Descripción]]="","",_xlfn.XLOOKUP(Tabla1[[#This Row],[Descripción]],Tabla10[Descripción],Tabla10[Unidad de Medida],"",0))</f>
        <v/>
      </c>
      <c r="M958" s="299"/>
      <c r="N958" s="525" t="str">
        <f>IF(Tabla1[[#This Row],[Descripción]]="","",_xlfn.XLOOKUP(Tabla1[[#This Row],[Descripción]],Tabla10[Descripción],Tabla10[Precio Unitario],0))</f>
        <v/>
      </c>
      <c r="O958" s="525" t="str">
        <f>IF(Tabla1[[#This Row],[Cantidad de Insumos]]="","",Tabla1[[#This Row],[Precio Unitario]]*Tabla1[[#This Row],[Cantidad de Insumos]])</f>
        <v/>
      </c>
      <c r="P958" s="510" t="str">
        <f>IF(Tabla1[[#This Row],[Descripción]]="","",_xlfn.XLOOKUP(Tabla1[[#This Row],[Descripción]],Tabla10[Descripción],Tabla10[CODIGO PRESUPUESTARIO],0))</f>
        <v/>
      </c>
      <c r="Q958" s="511"/>
      <c r="R958" s="511" t="str">
        <f>IF(Tabla1[[#This Row],[Insumos]]="","",_xlfn.XLOOKUP(Tabla1[[#This Row],[Insumos]],Tabla10[Insumo],Tabla10[InsumoAbrev],"",0))</f>
        <v/>
      </c>
    </row>
    <row r="959" spans="2:18" x14ac:dyDescent="0.25">
      <c r="B959" s="191" t="str">
        <f>IF('Formulario PPGR3'!$G959="","",CONCATENATE('Formulario PPGR3'!$C959,".",'Formulario PPGR3'!$D959,".",'Formulario PPGR3'!$E959,".",'Formulario PPGR3'!$F959))</f>
        <v/>
      </c>
      <c r="C959" s="191" t="str">
        <f>IF('Formulario PPGR3'!$G959="","",'Formulario PPGR1'!#REF!)</f>
        <v/>
      </c>
      <c r="D959" s="191" t="str">
        <f>IF('Formulario PPGR3'!$G959="","",'Formulario PPGR1'!#REF!)</f>
        <v/>
      </c>
      <c r="E959" s="191" t="str">
        <f>IF('Formulario PPGR3'!$G959="","",'Formulario PPGR1'!#REF!)</f>
        <v/>
      </c>
      <c r="F959" s="191" t="str">
        <f>IF('Formulario PPGR3'!$G959="","",'Formulario PPGR1'!#REF!)</f>
        <v/>
      </c>
      <c r="G959" s="238"/>
      <c r="H959" s="507" t="str" cm="1">
        <f t="array" ref="H959">IF(Tabla1[[#This Row],[Código_Actividad]]="","",_xlfn.XLOOKUP(Tabla1[[#This Row],[Código_Actividad]],CodigoActividad,Tabla2[Actividades Programables Presupuestables],"",0))</f>
        <v/>
      </c>
      <c r="I959" s="508" t="str">
        <f>IFERROR(VLOOKUP('Formulario PPGR3'!$G959,'Formulario PPGR2'!$H$19:$V$286,15,FALSE),"")</f>
        <v/>
      </c>
      <c r="J959" s="513"/>
      <c r="K959" s="512"/>
      <c r="L959" s="509" t="str">
        <f>IF(Tabla1[[#This Row],[Descripción]]="","",_xlfn.XLOOKUP(Tabla1[[#This Row],[Descripción]],Tabla10[Descripción],Tabla10[Unidad de Medida],"",0))</f>
        <v/>
      </c>
      <c r="M959" s="299"/>
      <c r="N959" s="525" t="str">
        <f>IF(Tabla1[[#This Row],[Descripción]]="","",_xlfn.XLOOKUP(Tabla1[[#This Row],[Descripción]],Tabla10[Descripción],Tabla10[Precio Unitario],0))</f>
        <v/>
      </c>
      <c r="O959" s="525" t="str">
        <f>IF(Tabla1[[#This Row],[Cantidad de Insumos]]="","",Tabla1[[#This Row],[Precio Unitario]]*Tabla1[[#This Row],[Cantidad de Insumos]])</f>
        <v/>
      </c>
      <c r="P959" s="510" t="str">
        <f>IF(Tabla1[[#This Row],[Descripción]]="","",_xlfn.XLOOKUP(Tabla1[[#This Row],[Descripción]],Tabla10[Descripción],Tabla10[CODIGO PRESUPUESTARIO],0))</f>
        <v/>
      </c>
      <c r="Q959" s="511"/>
      <c r="R959" s="511" t="str">
        <f>IF(Tabla1[[#This Row],[Insumos]]="","",_xlfn.XLOOKUP(Tabla1[[#This Row],[Insumos]],Tabla10[Insumo],Tabla10[InsumoAbrev],"",0))</f>
        <v/>
      </c>
    </row>
    <row r="960" spans="2:18" x14ac:dyDescent="0.25">
      <c r="B960" s="191" t="str">
        <f>IF('Formulario PPGR3'!$G960="","",CONCATENATE('Formulario PPGR3'!$C960,".",'Formulario PPGR3'!$D960,".",'Formulario PPGR3'!$E960,".",'Formulario PPGR3'!$F960))</f>
        <v/>
      </c>
      <c r="C960" s="191" t="str">
        <f>IF('Formulario PPGR3'!$G960="","",'Formulario PPGR1'!#REF!)</f>
        <v/>
      </c>
      <c r="D960" s="191" t="str">
        <f>IF('Formulario PPGR3'!$G960="","",'Formulario PPGR1'!#REF!)</f>
        <v/>
      </c>
      <c r="E960" s="191" t="str">
        <f>IF('Formulario PPGR3'!$G960="","",'Formulario PPGR1'!#REF!)</f>
        <v/>
      </c>
      <c r="F960" s="191" t="str">
        <f>IF('Formulario PPGR3'!$G960="","",'Formulario PPGR1'!#REF!)</f>
        <v/>
      </c>
      <c r="G960" s="238"/>
      <c r="H960" s="507" t="str" cm="1">
        <f t="array" ref="H960">IF(Tabla1[[#This Row],[Código_Actividad]]="","",_xlfn.XLOOKUP(Tabla1[[#This Row],[Código_Actividad]],CodigoActividad,Tabla2[Actividades Programables Presupuestables],"",0))</f>
        <v/>
      </c>
      <c r="I960" s="508" t="str">
        <f>IFERROR(VLOOKUP('Formulario PPGR3'!$G960,'Formulario PPGR2'!$H$19:$V$286,15,FALSE),"")</f>
        <v/>
      </c>
      <c r="J960" s="513"/>
      <c r="K960" s="512"/>
      <c r="L960" s="509" t="str">
        <f>IF(Tabla1[[#This Row],[Descripción]]="","",_xlfn.XLOOKUP(Tabla1[[#This Row],[Descripción]],Tabla10[Descripción],Tabla10[Unidad de Medida],"",0))</f>
        <v/>
      </c>
      <c r="M960" s="299"/>
      <c r="N960" s="525" t="str">
        <f>IF(Tabla1[[#This Row],[Descripción]]="","",_xlfn.XLOOKUP(Tabla1[[#This Row],[Descripción]],Tabla10[Descripción],Tabla10[Precio Unitario],0))</f>
        <v/>
      </c>
      <c r="O960" s="525" t="str">
        <f>IF(Tabla1[[#This Row],[Cantidad de Insumos]]="","",Tabla1[[#This Row],[Precio Unitario]]*Tabla1[[#This Row],[Cantidad de Insumos]])</f>
        <v/>
      </c>
      <c r="P960" s="510" t="str">
        <f>IF(Tabla1[[#This Row],[Descripción]]="","",_xlfn.XLOOKUP(Tabla1[[#This Row],[Descripción]],Tabla10[Descripción],Tabla10[CODIGO PRESUPUESTARIO],0))</f>
        <v/>
      </c>
      <c r="Q960" s="511"/>
      <c r="R960" s="511" t="str">
        <f>IF(Tabla1[[#This Row],[Insumos]]="","",_xlfn.XLOOKUP(Tabla1[[#This Row],[Insumos]],Tabla10[Insumo],Tabla10[InsumoAbrev],"",0))</f>
        <v/>
      </c>
    </row>
    <row r="961" spans="2:18" x14ac:dyDescent="0.25">
      <c r="B961" s="191" t="str">
        <f>IF('Formulario PPGR3'!$G961="","",CONCATENATE('Formulario PPGR3'!$C961,".",'Formulario PPGR3'!$D961,".",'Formulario PPGR3'!$E961,".",'Formulario PPGR3'!$F961))</f>
        <v/>
      </c>
      <c r="C961" s="191" t="str">
        <f>IF('Formulario PPGR3'!$G961="","",'Formulario PPGR1'!#REF!)</f>
        <v/>
      </c>
      <c r="D961" s="191" t="str">
        <f>IF('Formulario PPGR3'!$G961="","",'Formulario PPGR1'!#REF!)</f>
        <v/>
      </c>
      <c r="E961" s="191" t="str">
        <f>IF('Formulario PPGR3'!$G961="","",'Formulario PPGR1'!#REF!)</f>
        <v/>
      </c>
      <c r="F961" s="191" t="str">
        <f>IF('Formulario PPGR3'!$G961="","",'Formulario PPGR1'!#REF!)</f>
        <v/>
      </c>
      <c r="G961" s="238"/>
      <c r="H961" s="507" t="str" cm="1">
        <f t="array" ref="H961">IF(Tabla1[[#This Row],[Código_Actividad]]="","",_xlfn.XLOOKUP(Tabla1[[#This Row],[Código_Actividad]],CodigoActividad,Tabla2[Actividades Programables Presupuestables],"",0))</f>
        <v/>
      </c>
      <c r="I961" s="508" t="str">
        <f>IFERROR(VLOOKUP('Formulario PPGR3'!$G961,'Formulario PPGR2'!$H$19:$V$286,15,FALSE),"")</f>
        <v/>
      </c>
      <c r="J961" s="513"/>
      <c r="K961" s="512"/>
      <c r="L961" s="509" t="str">
        <f>IF(Tabla1[[#This Row],[Descripción]]="","",_xlfn.XLOOKUP(Tabla1[[#This Row],[Descripción]],Tabla10[Descripción],Tabla10[Unidad de Medida],"",0))</f>
        <v/>
      </c>
      <c r="M961" s="299"/>
      <c r="N961" s="525" t="str">
        <f>IF(Tabla1[[#This Row],[Descripción]]="","",_xlfn.XLOOKUP(Tabla1[[#This Row],[Descripción]],Tabla10[Descripción],Tabla10[Precio Unitario],0))</f>
        <v/>
      </c>
      <c r="O961" s="525" t="str">
        <f>IF(Tabla1[[#This Row],[Cantidad de Insumos]]="","",Tabla1[[#This Row],[Precio Unitario]]*Tabla1[[#This Row],[Cantidad de Insumos]])</f>
        <v/>
      </c>
      <c r="P961" s="510" t="str">
        <f>IF(Tabla1[[#This Row],[Descripción]]="","",_xlfn.XLOOKUP(Tabla1[[#This Row],[Descripción]],Tabla10[Descripción],Tabla10[CODIGO PRESUPUESTARIO],0))</f>
        <v/>
      </c>
      <c r="Q961" s="511"/>
      <c r="R961" s="511" t="str">
        <f>IF(Tabla1[[#This Row],[Insumos]]="","",_xlfn.XLOOKUP(Tabla1[[#This Row],[Insumos]],Tabla10[Insumo],Tabla10[InsumoAbrev],"",0))</f>
        <v/>
      </c>
    </row>
    <row r="962" spans="2:18" x14ac:dyDescent="0.25">
      <c r="B962" s="191" t="str">
        <f>IF('Formulario PPGR3'!$G962="","",CONCATENATE('Formulario PPGR3'!$C962,".",'Formulario PPGR3'!$D962,".",'Formulario PPGR3'!$E962,".",'Formulario PPGR3'!$F962))</f>
        <v/>
      </c>
      <c r="C962" s="191" t="str">
        <f>IF('Formulario PPGR3'!$G962="","",'Formulario PPGR1'!#REF!)</f>
        <v/>
      </c>
      <c r="D962" s="191" t="str">
        <f>IF('Formulario PPGR3'!$G962="","",'Formulario PPGR1'!#REF!)</f>
        <v/>
      </c>
      <c r="E962" s="191" t="str">
        <f>IF('Formulario PPGR3'!$G962="","",'Formulario PPGR1'!#REF!)</f>
        <v/>
      </c>
      <c r="F962" s="191" t="str">
        <f>IF('Formulario PPGR3'!$G962="","",'Formulario PPGR1'!#REF!)</f>
        <v/>
      </c>
      <c r="G962" s="238"/>
      <c r="H962" s="507" t="str" cm="1">
        <f t="array" ref="H962">IF(Tabla1[[#This Row],[Código_Actividad]]="","",_xlfn.XLOOKUP(Tabla1[[#This Row],[Código_Actividad]],CodigoActividad,Tabla2[Actividades Programables Presupuestables],"",0))</f>
        <v/>
      </c>
      <c r="I962" s="508" t="str">
        <f>IFERROR(VLOOKUP('Formulario PPGR3'!$G962,'Formulario PPGR2'!$H$19:$V$286,15,FALSE),"")</f>
        <v/>
      </c>
      <c r="J962" s="513"/>
      <c r="K962" s="512"/>
      <c r="L962" s="509" t="str">
        <f>IF(Tabla1[[#This Row],[Descripción]]="","",_xlfn.XLOOKUP(Tabla1[[#This Row],[Descripción]],Tabla10[Descripción],Tabla10[Unidad de Medida],"",0))</f>
        <v/>
      </c>
      <c r="M962" s="299"/>
      <c r="N962" s="525" t="str">
        <f>IF(Tabla1[[#This Row],[Descripción]]="","",_xlfn.XLOOKUP(Tabla1[[#This Row],[Descripción]],Tabla10[Descripción],Tabla10[Precio Unitario],0))</f>
        <v/>
      </c>
      <c r="O962" s="525" t="str">
        <f>IF(Tabla1[[#This Row],[Cantidad de Insumos]]="","",Tabla1[[#This Row],[Precio Unitario]]*Tabla1[[#This Row],[Cantidad de Insumos]])</f>
        <v/>
      </c>
      <c r="P962" s="510" t="str">
        <f>IF(Tabla1[[#This Row],[Descripción]]="","",_xlfn.XLOOKUP(Tabla1[[#This Row],[Descripción]],Tabla10[Descripción],Tabla10[CODIGO PRESUPUESTARIO],0))</f>
        <v/>
      </c>
      <c r="Q962" s="511"/>
      <c r="R962" s="511" t="str">
        <f>IF(Tabla1[[#This Row],[Insumos]]="","",_xlfn.XLOOKUP(Tabla1[[#This Row],[Insumos]],Tabla10[Insumo],Tabla10[InsumoAbrev],"",0))</f>
        <v/>
      </c>
    </row>
    <row r="963" spans="2:18" x14ac:dyDescent="0.25">
      <c r="B963" s="191" t="str">
        <f>IF('Formulario PPGR3'!$G963="","",CONCATENATE('Formulario PPGR3'!$C963,".",'Formulario PPGR3'!$D963,".",'Formulario PPGR3'!$E963,".",'Formulario PPGR3'!$F963))</f>
        <v/>
      </c>
      <c r="C963" s="191" t="str">
        <f>IF('Formulario PPGR3'!$G963="","",'Formulario PPGR1'!#REF!)</f>
        <v/>
      </c>
      <c r="D963" s="191" t="str">
        <f>IF('Formulario PPGR3'!$G963="","",'Formulario PPGR1'!#REF!)</f>
        <v/>
      </c>
      <c r="E963" s="191" t="str">
        <f>IF('Formulario PPGR3'!$G963="","",'Formulario PPGR1'!#REF!)</f>
        <v/>
      </c>
      <c r="F963" s="191" t="str">
        <f>IF('Formulario PPGR3'!$G963="","",'Formulario PPGR1'!#REF!)</f>
        <v/>
      </c>
      <c r="G963" s="238"/>
      <c r="H963" s="507" t="str" cm="1">
        <f t="array" ref="H963">IF(Tabla1[[#This Row],[Código_Actividad]]="","",_xlfn.XLOOKUP(Tabla1[[#This Row],[Código_Actividad]],CodigoActividad,Tabla2[Actividades Programables Presupuestables],"",0))</f>
        <v/>
      </c>
      <c r="I963" s="508" t="str">
        <f>IFERROR(VLOOKUP('Formulario PPGR3'!$G963,'Formulario PPGR2'!$H$19:$V$286,15,FALSE),"")</f>
        <v/>
      </c>
      <c r="J963" s="513"/>
      <c r="K963" s="512"/>
      <c r="L963" s="509" t="str">
        <f>IF(Tabla1[[#This Row],[Descripción]]="","",_xlfn.XLOOKUP(Tabla1[[#This Row],[Descripción]],Tabla10[Descripción],Tabla10[Unidad de Medida],"",0))</f>
        <v/>
      </c>
      <c r="M963" s="299"/>
      <c r="N963" s="525" t="str">
        <f>IF(Tabla1[[#This Row],[Descripción]]="","",_xlfn.XLOOKUP(Tabla1[[#This Row],[Descripción]],Tabla10[Descripción],Tabla10[Precio Unitario],0))</f>
        <v/>
      </c>
      <c r="O963" s="525" t="str">
        <f>IF(Tabla1[[#This Row],[Cantidad de Insumos]]="","",Tabla1[[#This Row],[Precio Unitario]]*Tabla1[[#This Row],[Cantidad de Insumos]])</f>
        <v/>
      </c>
      <c r="P963" s="510" t="str">
        <f>IF(Tabla1[[#This Row],[Descripción]]="","",_xlfn.XLOOKUP(Tabla1[[#This Row],[Descripción]],Tabla10[Descripción],Tabla10[CODIGO PRESUPUESTARIO],0))</f>
        <v/>
      </c>
      <c r="Q963" s="511"/>
      <c r="R963" s="511" t="str">
        <f>IF(Tabla1[[#This Row],[Insumos]]="","",_xlfn.XLOOKUP(Tabla1[[#This Row],[Insumos]],Tabla10[Insumo],Tabla10[InsumoAbrev],"",0))</f>
        <v/>
      </c>
    </row>
    <row r="964" spans="2:18" x14ac:dyDescent="0.25">
      <c r="B964" s="191" t="str">
        <f>IF('Formulario PPGR3'!$G964="","",CONCATENATE('Formulario PPGR3'!$C964,".",'Formulario PPGR3'!$D964,".",'Formulario PPGR3'!$E964,".",'Formulario PPGR3'!$F964))</f>
        <v/>
      </c>
      <c r="C964" s="191" t="str">
        <f>IF('Formulario PPGR3'!$G964="","",'Formulario PPGR1'!#REF!)</f>
        <v/>
      </c>
      <c r="D964" s="191" t="str">
        <f>IF('Formulario PPGR3'!$G964="","",'Formulario PPGR1'!#REF!)</f>
        <v/>
      </c>
      <c r="E964" s="191" t="str">
        <f>IF('Formulario PPGR3'!$G964="","",'Formulario PPGR1'!#REF!)</f>
        <v/>
      </c>
      <c r="F964" s="191" t="str">
        <f>IF('Formulario PPGR3'!$G964="","",'Formulario PPGR1'!#REF!)</f>
        <v/>
      </c>
      <c r="G964" s="238"/>
      <c r="H964" s="507" t="str" cm="1">
        <f t="array" ref="H964">IF(Tabla1[[#This Row],[Código_Actividad]]="","",_xlfn.XLOOKUP(Tabla1[[#This Row],[Código_Actividad]],CodigoActividad,Tabla2[Actividades Programables Presupuestables],"",0))</f>
        <v/>
      </c>
      <c r="I964" s="508" t="str">
        <f>IFERROR(VLOOKUP('Formulario PPGR3'!$G964,'Formulario PPGR2'!$H$19:$V$286,15,FALSE),"")</f>
        <v/>
      </c>
      <c r="J964" s="513"/>
      <c r="K964" s="512"/>
      <c r="L964" s="509" t="str">
        <f>IF(Tabla1[[#This Row],[Descripción]]="","",_xlfn.XLOOKUP(Tabla1[[#This Row],[Descripción]],Tabla10[Descripción],Tabla10[Unidad de Medida],"",0))</f>
        <v/>
      </c>
      <c r="M964" s="299"/>
      <c r="N964" s="525" t="str">
        <f>IF(Tabla1[[#This Row],[Descripción]]="","",_xlfn.XLOOKUP(Tabla1[[#This Row],[Descripción]],Tabla10[Descripción],Tabla10[Precio Unitario],0))</f>
        <v/>
      </c>
      <c r="O964" s="525" t="str">
        <f>IF(Tabla1[[#This Row],[Cantidad de Insumos]]="","",Tabla1[[#This Row],[Precio Unitario]]*Tabla1[[#This Row],[Cantidad de Insumos]])</f>
        <v/>
      </c>
      <c r="P964" s="510" t="str">
        <f>IF(Tabla1[[#This Row],[Descripción]]="","",_xlfn.XLOOKUP(Tabla1[[#This Row],[Descripción]],Tabla10[Descripción],Tabla10[CODIGO PRESUPUESTARIO],0))</f>
        <v/>
      </c>
      <c r="Q964" s="511"/>
      <c r="R964" s="511" t="str">
        <f>IF(Tabla1[[#This Row],[Insumos]]="","",_xlfn.XLOOKUP(Tabla1[[#This Row],[Insumos]],Tabla10[Insumo],Tabla10[InsumoAbrev],"",0))</f>
        <v/>
      </c>
    </row>
    <row r="965" spans="2:18" x14ac:dyDescent="0.25">
      <c r="B965" s="191" t="str">
        <f>IF('Formulario PPGR3'!$G965="","",CONCATENATE('Formulario PPGR3'!$C965,".",'Formulario PPGR3'!$D965,".",'Formulario PPGR3'!$E965,".",'Formulario PPGR3'!$F965))</f>
        <v/>
      </c>
      <c r="C965" s="191" t="str">
        <f>IF('Formulario PPGR3'!$G965="","",'Formulario PPGR1'!#REF!)</f>
        <v/>
      </c>
      <c r="D965" s="191" t="str">
        <f>IF('Formulario PPGR3'!$G965="","",'Formulario PPGR1'!#REF!)</f>
        <v/>
      </c>
      <c r="E965" s="191" t="str">
        <f>IF('Formulario PPGR3'!$G965="","",'Formulario PPGR1'!#REF!)</f>
        <v/>
      </c>
      <c r="F965" s="191" t="str">
        <f>IF('Formulario PPGR3'!$G965="","",'Formulario PPGR1'!#REF!)</f>
        <v/>
      </c>
      <c r="G965" s="238"/>
      <c r="H965" s="507" t="str" cm="1">
        <f t="array" ref="H965">IF(Tabla1[[#This Row],[Código_Actividad]]="","",_xlfn.XLOOKUP(Tabla1[[#This Row],[Código_Actividad]],CodigoActividad,Tabla2[Actividades Programables Presupuestables],"",0))</f>
        <v/>
      </c>
      <c r="I965" s="508" t="str">
        <f>IFERROR(VLOOKUP('Formulario PPGR3'!$G965,'Formulario PPGR2'!$H$19:$V$286,15,FALSE),"")</f>
        <v/>
      </c>
      <c r="J965" s="513"/>
      <c r="K965" s="512"/>
      <c r="L965" s="509" t="str">
        <f>IF(Tabla1[[#This Row],[Descripción]]="","",_xlfn.XLOOKUP(Tabla1[[#This Row],[Descripción]],Tabla10[Descripción],Tabla10[Unidad de Medida],"",0))</f>
        <v/>
      </c>
      <c r="M965" s="299"/>
      <c r="N965" s="525" t="str">
        <f>IF(Tabla1[[#This Row],[Descripción]]="","",_xlfn.XLOOKUP(Tabla1[[#This Row],[Descripción]],Tabla10[Descripción],Tabla10[Precio Unitario],0))</f>
        <v/>
      </c>
      <c r="O965" s="525" t="str">
        <f>IF(Tabla1[[#This Row],[Cantidad de Insumos]]="","",Tabla1[[#This Row],[Precio Unitario]]*Tabla1[[#This Row],[Cantidad de Insumos]])</f>
        <v/>
      </c>
      <c r="P965" s="510" t="str">
        <f>IF(Tabla1[[#This Row],[Descripción]]="","",_xlfn.XLOOKUP(Tabla1[[#This Row],[Descripción]],Tabla10[Descripción],Tabla10[CODIGO PRESUPUESTARIO],0))</f>
        <v/>
      </c>
      <c r="Q965" s="511"/>
      <c r="R965" s="511" t="str">
        <f>IF(Tabla1[[#This Row],[Insumos]]="","",_xlfn.XLOOKUP(Tabla1[[#This Row],[Insumos]],Tabla10[Insumo],Tabla10[InsumoAbrev],"",0))</f>
        <v/>
      </c>
    </row>
    <row r="966" spans="2:18" x14ac:dyDescent="0.25">
      <c r="B966" s="191" t="str">
        <f>IF('Formulario PPGR3'!$G966="","",CONCATENATE('Formulario PPGR3'!$C966,".",'Formulario PPGR3'!$D966,".",'Formulario PPGR3'!$E966,".",'Formulario PPGR3'!$F966))</f>
        <v/>
      </c>
      <c r="C966" s="191" t="str">
        <f>IF('Formulario PPGR3'!$G966="","",'Formulario PPGR1'!#REF!)</f>
        <v/>
      </c>
      <c r="D966" s="191" t="str">
        <f>IF('Formulario PPGR3'!$G966="","",'Formulario PPGR1'!#REF!)</f>
        <v/>
      </c>
      <c r="E966" s="191" t="str">
        <f>IF('Formulario PPGR3'!$G966="","",'Formulario PPGR1'!#REF!)</f>
        <v/>
      </c>
      <c r="F966" s="191" t="str">
        <f>IF('Formulario PPGR3'!$G966="","",'Formulario PPGR1'!#REF!)</f>
        <v/>
      </c>
      <c r="G966" s="238"/>
      <c r="H966" s="507" t="str" cm="1">
        <f t="array" ref="H966">IF(Tabla1[[#This Row],[Código_Actividad]]="","",_xlfn.XLOOKUP(Tabla1[[#This Row],[Código_Actividad]],CodigoActividad,Tabla2[Actividades Programables Presupuestables],"",0))</f>
        <v/>
      </c>
      <c r="I966" s="508" t="str">
        <f>IFERROR(VLOOKUP('Formulario PPGR3'!$G966,'Formulario PPGR2'!$H$19:$V$286,15,FALSE),"")</f>
        <v/>
      </c>
      <c r="J966" s="513"/>
      <c r="K966" s="512"/>
      <c r="L966" s="509" t="str">
        <f>IF(Tabla1[[#This Row],[Descripción]]="","",_xlfn.XLOOKUP(Tabla1[[#This Row],[Descripción]],Tabla10[Descripción],Tabla10[Unidad de Medida],"",0))</f>
        <v/>
      </c>
      <c r="M966" s="299"/>
      <c r="N966" s="525" t="str">
        <f>IF(Tabla1[[#This Row],[Descripción]]="","",_xlfn.XLOOKUP(Tabla1[[#This Row],[Descripción]],Tabla10[Descripción],Tabla10[Precio Unitario],0))</f>
        <v/>
      </c>
      <c r="O966" s="525" t="str">
        <f>IF(Tabla1[[#This Row],[Cantidad de Insumos]]="","",Tabla1[[#This Row],[Precio Unitario]]*Tabla1[[#This Row],[Cantidad de Insumos]])</f>
        <v/>
      </c>
      <c r="P966" s="510" t="str">
        <f>IF(Tabla1[[#This Row],[Descripción]]="","",_xlfn.XLOOKUP(Tabla1[[#This Row],[Descripción]],Tabla10[Descripción],Tabla10[CODIGO PRESUPUESTARIO],0))</f>
        <v/>
      </c>
      <c r="Q966" s="511"/>
      <c r="R966" s="511" t="str">
        <f>IF(Tabla1[[#This Row],[Insumos]]="","",_xlfn.XLOOKUP(Tabla1[[#This Row],[Insumos]],Tabla10[Insumo],Tabla10[InsumoAbrev],"",0))</f>
        <v/>
      </c>
    </row>
    <row r="967" spans="2:18" x14ac:dyDescent="0.25">
      <c r="B967" s="191" t="str">
        <f>IF('Formulario PPGR3'!$G967="","",CONCATENATE('Formulario PPGR3'!$C967,".",'Formulario PPGR3'!$D967,".",'Formulario PPGR3'!$E967,".",'Formulario PPGR3'!$F967))</f>
        <v/>
      </c>
      <c r="C967" s="191" t="str">
        <f>IF('Formulario PPGR3'!$G967="","",'Formulario PPGR1'!#REF!)</f>
        <v/>
      </c>
      <c r="D967" s="191" t="str">
        <f>IF('Formulario PPGR3'!$G967="","",'Formulario PPGR1'!#REF!)</f>
        <v/>
      </c>
      <c r="E967" s="191" t="str">
        <f>IF('Formulario PPGR3'!$G967="","",'Formulario PPGR1'!#REF!)</f>
        <v/>
      </c>
      <c r="F967" s="191" t="str">
        <f>IF('Formulario PPGR3'!$G967="","",'Formulario PPGR1'!#REF!)</f>
        <v/>
      </c>
      <c r="G967" s="238"/>
      <c r="H967" s="507" t="str" cm="1">
        <f t="array" ref="H967">IF(Tabla1[[#This Row],[Código_Actividad]]="","",_xlfn.XLOOKUP(Tabla1[[#This Row],[Código_Actividad]],CodigoActividad,Tabla2[Actividades Programables Presupuestables],"",0))</f>
        <v/>
      </c>
      <c r="I967" s="508" t="str">
        <f>IFERROR(VLOOKUP('Formulario PPGR3'!$G967,'Formulario PPGR2'!$H$19:$V$286,15,FALSE),"")</f>
        <v/>
      </c>
      <c r="J967" s="513"/>
      <c r="K967" s="512"/>
      <c r="L967" s="509" t="str">
        <f>IF(Tabla1[[#This Row],[Descripción]]="","",_xlfn.XLOOKUP(Tabla1[[#This Row],[Descripción]],Tabla10[Descripción],Tabla10[Unidad de Medida],"",0))</f>
        <v/>
      </c>
      <c r="M967" s="299"/>
      <c r="N967" s="525" t="str">
        <f>IF(Tabla1[[#This Row],[Descripción]]="","",_xlfn.XLOOKUP(Tabla1[[#This Row],[Descripción]],Tabla10[Descripción],Tabla10[Precio Unitario],0))</f>
        <v/>
      </c>
      <c r="O967" s="525" t="str">
        <f>IF(Tabla1[[#This Row],[Cantidad de Insumos]]="","",Tabla1[[#This Row],[Precio Unitario]]*Tabla1[[#This Row],[Cantidad de Insumos]])</f>
        <v/>
      </c>
      <c r="P967" s="510" t="str">
        <f>IF(Tabla1[[#This Row],[Descripción]]="","",_xlfn.XLOOKUP(Tabla1[[#This Row],[Descripción]],Tabla10[Descripción],Tabla10[CODIGO PRESUPUESTARIO],0))</f>
        <v/>
      </c>
      <c r="Q967" s="511"/>
      <c r="R967" s="511" t="str">
        <f>IF(Tabla1[[#This Row],[Insumos]]="","",_xlfn.XLOOKUP(Tabla1[[#This Row],[Insumos]],Tabla10[Insumo],Tabla10[InsumoAbrev],"",0))</f>
        <v/>
      </c>
    </row>
    <row r="968" spans="2:18" x14ac:dyDescent="0.25">
      <c r="B968" s="191" t="str">
        <f>IF('Formulario PPGR3'!$G968="","",CONCATENATE('Formulario PPGR3'!$C968,".",'Formulario PPGR3'!$D968,".",'Formulario PPGR3'!$E968,".",'Formulario PPGR3'!$F968))</f>
        <v/>
      </c>
      <c r="C968" s="191" t="str">
        <f>IF('Formulario PPGR3'!$G968="","",'Formulario PPGR1'!#REF!)</f>
        <v/>
      </c>
      <c r="D968" s="191" t="str">
        <f>IF('Formulario PPGR3'!$G968="","",'Formulario PPGR1'!#REF!)</f>
        <v/>
      </c>
      <c r="E968" s="191" t="str">
        <f>IF('Formulario PPGR3'!$G968="","",'Formulario PPGR1'!#REF!)</f>
        <v/>
      </c>
      <c r="F968" s="191" t="str">
        <f>IF('Formulario PPGR3'!$G968="","",'Formulario PPGR1'!#REF!)</f>
        <v/>
      </c>
      <c r="G968" s="238"/>
      <c r="H968" s="507" t="str" cm="1">
        <f t="array" ref="H968">IF(Tabla1[[#This Row],[Código_Actividad]]="","",_xlfn.XLOOKUP(Tabla1[[#This Row],[Código_Actividad]],CodigoActividad,Tabla2[Actividades Programables Presupuestables],"",0))</f>
        <v/>
      </c>
      <c r="I968" s="508" t="str">
        <f>IFERROR(VLOOKUP('Formulario PPGR3'!$G968,'Formulario PPGR2'!$H$19:$V$286,15,FALSE),"")</f>
        <v/>
      </c>
      <c r="J968" s="513"/>
      <c r="K968" s="512"/>
      <c r="L968" s="509" t="str">
        <f>IF(Tabla1[[#This Row],[Descripción]]="","",_xlfn.XLOOKUP(Tabla1[[#This Row],[Descripción]],Tabla10[Descripción],Tabla10[Unidad de Medida],"",0))</f>
        <v/>
      </c>
      <c r="M968" s="299"/>
      <c r="N968" s="525" t="str">
        <f>IF(Tabla1[[#This Row],[Descripción]]="","",_xlfn.XLOOKUP(Tabla1[[#This Row],[Descripción]],Tabla10[Descripción],Tabla10[Precio Unitario],0))</f>
        <v/>
      </c>
      <c r="O968" s="525" t="str">
        <f>IF(Tabla1[[#This Row],[Cantidad de Insumos]]="","",Tabla1[[#This Row],[Precio Unitario]]*Tabla1[[#This Row],[Cantidad de Insumos]])</f>
        <v/>
      </c>
      <c r="P968" s="510" t="str">
        <f>IF(Tabla1[[#This Row],[Descripción]]="","",_xlfn.XLOOKUP(Tabla1[[#This Row],[Descripción]],Tabla10[Descripción],Tabla10[CODIGO PRESUPUESTARIO],0))</f>
        <v/>
      </c>
      <c r="Q968" s="511"/>
      <c r="R968" s="511" t="str">
        <f>IF(Tabla1[[#This Row],[Insumos]]="","",_xlfn.XLOOKUP(Tabla1[[#This Row],[Insumos]],Tabla10[Insumo],Tabla10[InsumoAbrev],"",0))</f>
        <v/>
      </c>
    </row>
    <row r="969" spans="2:18" x14ac:dyDescent="0.25">
      <c r="B969" s="191" t="str">
        <f>IF('Formulario PPGR3'!$G969="","",CONCATENATE('Formulario PPGR3'!$C969,".",'Formulario PPGR3'!$D969,".",'Formulario PPGR3'!$E969,".",'Formulario PPGR3'!$F969))</f>
        <v/>
      </c>
      <c r="C969" s="191" t="str">
        <f>IF('Formulario PPGR3'!$G969="","",'Formulario PPGR1'!#REF!)</f>
        <v/>
      </c>
      <c r="D969" s="191" t="str">
        <f>IF('Formulario PPGR3'!$G969="","",'Formulario PPGR1'!#REF!)</f>
        <v/>
      </c>
      <c r="E969" s="191" t="str">
        <f>IF('Formulario PPGR3'!$G969="","",'Formulario PPGR1'!#REF!)</f>
        <v/>
      </c>
      <c r="F969" s="191" t="str">
        <f>IF('Formulario PPGR3'!$G969="","",'Formulario PPGR1'!#REF!)</f>
        <v/>
      </c>
      <c r="G969" s="238"/>
      <c r="H969" s="507" t="str" cm="1">
        <f t="array" ref="H969">IF(Tabla1[[#This Row],[Código_Actividad]]="","",_xlfn.XLOOKUP(Tabla1[[#This Row],[Código_Actividad]],CodigoActividad,Tabla2[Actividades Programables Presupuestables],"",0))</f>
        <v/>
      </c>
      <c r="I969" s="508" t="str">
        <f>IFERROR(VLOOKUP('Formulario PPGR3'!$G969,'Formulario PPGR2'!$H$19:$V$286,15,FALSE),"")</f>
        <v/>
      </c>
      <c r="J969" s="513"/>
      <c r="K969" s="512"/>
      <c r="L969" s="509" t="str">
        <f>IF(Tabla1[[#This Row],[Descripción]]="","",_xlfn.XLOOKUP(Tabla1[[#This Row],[Descripción]],Tabla10[Descripción],Tabla10[Unidad de Medida],"",0))</f>
        <v/>
      </c>
      <c r="M969" s="299"/>
      <c r="N969" s="525" t="str">
        <f>IF(Tabla1[[#This Row],[Descripción]]="","",_xlfn.XLOOKUP(Tabla1[[#This Row],[Descripción]],Tabla10[Descripción],Tabla10[Precio Unitario],0))</f>
        <v/>
      </c>
      <c r="O969" s="525" t="str">
        <f>IF(Tabla1[[#This Row],[Cantidad de Insumos]]="","",Tabla1[[#This Row],[Precio Unitario]]*Tabla1[[#This Row],[Cantidad de Insumos]])</f>
        <v/>
      </c>
      <c r="P969" s="510" t="str">
        <f>IF(Tabla1[[#This Row],[Descripción]]="","",_xlfn.XLOOKUP(Tabla1[[#This Row],[Descripción]],Tabla10[Descripción],Tabla10[CODIGO PRESUPUESTARIO],0))</f>
        <v/>
      </c>
      <c r="Q969" s="511"/>
      <c r="R969" s="511" t="str">
        <f>IF(Tabla1[[#This Row],[Insumos]]="","",_xlfn.XLOOKUP(Tabla1[[#This Row],[Insumos]],Tabla10[Insumo],Tabla10[InsumoAbrev],"",0))</f>
        <v/>
      </c>
    </row>
    <row r="970" spans="2:18" x14ac:dyDescent="0.25">
      <c r="B970" s="191" t="str">
        <f>IF('Formulario PPGR3'!$G970="","",CONCATENATE('Formulario PPGR3'!$C970,".",'Formulario PPGR3'!$D970,".",'Formulario PPGR3'!$E970,".",'Formulario PPGR3'!$F970))</f>
        <v/>
      </c>
      <c r="C970" s="191" t="str">
        <f>IF('Formulario PPGR3'!$G970="","",'Formulario PPGR1'!#REF!)</f>
        <v/>
      </c>
      <c r="D970" s="191" t="str">
        <f>IF('Formulario PPGR3'!$G970="","",'Formulario PPGR1'!#REF!)</f>
        <v/>
      </c>
      <c r="E970" s="191" t="str">
        <f>IF('Formulario PPGR3'!$G970="","",'Formulario PPGR1'!#REF!)</f>
        <v/>
      </c>
      <c r="F970" s="191" t="str">
        <f>IF('Formulario PPGR3'!$G970="","",'Formulario PPGR1'!#REF!)</f>
        <v/>
      </c>
      <c r="G970" s="238"/>
      <c r="H970" s="507" t="str" cm="1">
        <f t="array" ref="H970">IF(Tabla1[[#This Row],[Código_Actividad]]="","",_xlfn.XLOOKUP(Tabla1[[#This Row],[Código_Actividad]],CodigoActividad,Tabla2[Actividades Programables Presupuestables],"",0))</f>
        <v/>
      </c>
      <c r="I970" s="508" t="str">
        <f>IFERROR(VLOOKUP('Formulario PPGR3'!$G970,'Formulario PPGR2'!$H$19:$V$286,15,FALSE),"")</f>
        <v/>
      </c>
      <c r="J970" s="513"/>
      <c r="K970" s="512"/>
      <c r="L970" s="509" t="str">
        <f>IF(Tabla1[[#This Row],[Descripción]]="","",_xlfn.XLOOKUP(Tabla1[[#This Row],[Descripción]],Tabla10[Descripción],Tabla10[Unidad de Medida],"",0))</f>
        <v/>
      </c>
      <c r="M970" s="299"/>
      <c r="N970" s="525" t="str">
        <f>IF(Tabla1[[#This Row],[Descripción]]="","",_xlfn.XLOOKUP(Tabla1[[#This Row],[Descripción]],Tabla10[Descripción],Tabla10[Precio Unitario],0))</f>
        <v/>
      </c>
      <c r="O970" s="525" t="str">
        <f>IF(Tabla1[[#This Row],[Cantidad de Insumos]]="","",Tabla1[[#This Row],[Precio Unitario]]*Tabla1[[#This Row],[Cantidad de Insumos]])</f>
        <v/>
      </c>
      <c r="P970" s="510" t="str">
        <f>IF(Tabla1[[#This Row],[Descripción]]="","",_xlfn.XLOOKUP(Tabla1[[#This Row],[Descripción]],Tabla10[Descripción],Tabla10[CODIGO PRESUPUESTARIO],0))</f>
        <v/>
      </c>
      <c r="Q970" s="511"/>
      <c r="R970" s="511" t="str">
        <f>IF(Tabla1[[#This Row],[Insumos]]="","",_xlfn.XLOOKUP(Tabla1[[#This Row],[Insumos]],Tabla10[Insumo],Tabla10[InsumoAbrev],"",0))</f>
        <v/>
      </c>
    </row>
    <row r="971" spans="2:18" x14ac:dyDescent="0.25">
      <c r="B971" s="191" t="str">
        <f>IF('Formulario PPGR3'!$G971="","",CONCATENATE('Formulario PPGR3'!$C971,".",'Formulario PPGR3'!$D971,".",'Formulario PPGR3'!$E971,".",'Formulario PPGR3'!$F971))</f>
        <v/>
      </c>
      <c r="C971" s="191" t="str">
        <f>IF('Formulario PPGR3'!$G971="","",'Formulario PPGR1'!#REF!)</f>
        <v/>
      </c>
      <c r="D971" s="191" t="str">
        <f>IF('Formulario PPGR3'!$G971="","",'Formulario PPGR1'!#REF!)</f>
        <v/>
      </c>
      <c r="E971" s="191" t="str">
        <f>IF('Formulario PPGR3'!$G971="","",'Formulario PPGR1'!#REF!)</f>
        <v/>
      </c>
      <c r="F971" s="191" t="str">
        <f>IF('Formulario PPGR3'!$G971="","",'Formulario PPGR1'!#REF!)</f>
        <v/>
      </c>
      <c r="G971" s="238"/>
      <c r="H971" s="507" t="str" cm="1">
        <f t="array" ref="H971">IF(Tabla1[[#This Row],[Código_Actividad]]="","",_xlfn.XLOOKUP(Tabla1[[#This Row],[Código_Actividad]],CodigoActividad,Tabla2[Actividades Programables Presupuestables],"",0))</f>
        <v/>
      </c>
      <c r="I971" s="508" t="str">
        <f>IFERROR(VLOOKUP('Formulario PPGR3'!$G971,'Formulario PPGR2'!$H$19:$V$286,15,FALSE),"")</f>
        <v/>
      </c>
      <c r="J971" s="513"/>
      <c r="K971" s="512"/>
      <c r="L971" s="509" t="str">
        <f>IF(Tabla1[[#This Row],[Descripción]]="","",_xlfn.XLOOKUP(Tabla1[[#This Row],[Descripción]],Tabla10[Descripción],Tabla10[Unidad de Medida],"",0))</f>
        <v/>
      </c>
      <c r="M971" s="299"/>
      <c r="N971" s="525" t="str">
        <f>IF(Tabla1[[#This Row],[Descripción]]="","",_xlfn.XLOOKUP(Tabla1[[#This Row],[Descripción]],Tabla10[Descripción],Tabla10[Precio Unitario],0))</f>
        <v/>
      </c>
      <c r="O971" s="525" t="str">
        <f>IF(Tabla1[[#This Row],[Cantidad de Insumos]]="","",Tabla1[[#This Row],[Precio Unitario]]*Tabla1[[#This Row],[Cantidad de Insumos]])</f>
        <v/>
      </c>
      <c r="P971" s="510" t="str">
        <f>IF(Tabla1[[#This Row],[Descripción]]="","",_xlfn.XLOOKUP(Tabla1[[#This Row],[Descripción]],Tabla10[Descripción],Tabla10[CODIGO PRESUPUESTARIO],0))</f>
        <v/>
      </c>
      <c r="Q971" s="511"/>
      <c r="R971" s="511" t="str">
        <f>IF(Tabla1[[#This Row],[Insumos]]="","",_xlfn.XLOOKUP(Tabla1[[#This Row],[Insumos]],Tabla10[Insumo],Tabla10[InsumoAbrev],"",0))</f>
        <v/>
      </c>
    </row>
    <row r="972" spans="2:18" x14ac:dyDescent="0.25">
      <c r="B972" s="191" t="str">
        <f>IF('Formulario PPGR3'!$G972="","",CONCATENATE('Formulario PPGR3'!$C972,".",'Formulario PPGR3'!$D972,".",'Formulario PPGR3'!$E972,".",'Formulario PPGR3'!$F972))</f>
        <v/>
      </c>
      <c r="C972" s="191" t="str">
        <f>IF('Formulario PPGR3'!$G972="","",'Formulario PPGR1'!#REF!)</f>
        <v/>
      </c>
      <c r="D972" s="191" t="str">
        <f>IF('Formulario PPGR3'!$G972="","",'Formulario PPGR1'!#REF!)</f>
        <v/>
      </c>
      <c r="E972" s="191" t="str">
        <f>IF('Formulario PPGR3'!$G972="","",'Formulario PPGR1'!#REF!)</f>
        <v/>
      </c>
      <c r="F972" s="191" t="str">
        <f>IF('Formulario PPGR3'!$G972="","",'Formulario PPGR1'!#REF!)</f>
        <v/>
      </c>
      <c r="G972" s="238"/>
      <c r="H972" s="507" t="str" cm="1">
        <f t="array" ref="H972">IF(Tabla1[[#This Row],[Código_Actividad]]="","",_xlfn.XLOOKUP(Tabla1[[#This Row],[Código_Actividad]],CodigoActividad,Tabla2[Actividades Programables Presupuestables],"",0))</f>
        <v/>
      </c>
      <c r="I972" s="508" t="str">
        <f>IFERROR(VLOOKUP('Formulario PPGR3'!$G972,'Formulario PPGR2'!$H$19:$V$286,15,FALSE),"")</f>
        <v/>
      </c>
      <c r="J972" s="513"/>
      <c r="K972" s="512"/>
      <c r="L972" s="509" t="str">
        <f>IF(Tabla1[[#This Row],[Descripción]]="","",_xlfn.XLOOKUP(Tabla1[[#This Row],[Descripción]],Tabla10[Descripción],Tabla10[Unidad de Medida],"",0))</f>
        <v/>
      </c>
      <c r="M972" s="299"/>
      <c r="N972" s="525" t="str">
        <f>IF(Tabla1[[#This Row],[Descripción]]="","",_xlfn.XLOOKUP(Tabla1[[#This Row],[Descripción]],Tabla10[Descripción],Tabla10[Precio Unitario],0))</f>
        <v/>
      </c>
      <c r="O972" s="525" t="str">
        <f>IF(Tabla1[[#This Row],[Cantidad de Insumos]]="","",Tabla1[[#This Row],[Precio Unitario]]*Tabla1[[#This Row],[Cantidad de Insumos]])</f>
        <v/>
      </c>
      <c r="P972" s="510" t="str">
        <f>IF(Tabla1[[#This Row],[Descripción]]="","",_xlfn.XLOOKUP(Tabla1[[#This Row],[Descripción]],Tabla10[Descripción],Tabla10[CODIGO PRESUPUESTARIO],0))</f>
        <v/>
      </c>
      <c r="Q972" s="511"/>
      <c r="R972" s="511" t="str">
        <f>IF(Tabla1[[#This Row],[Insumos]]="","",_xlfn.XLOOKUP(Tabla1[[#This Row],[Insumos]],Tabla10[Insumo],Tabla10[InsumoAbrev],"",0))</f>
        <v/>
      </c>
    </row>
    <row r="973" spans="2:18" x14ac:dyDescent="0.25">
      <c r="B973" s="191" t="str">
        <f>IF('Formulario PPGR3'!$G973="","",CONCATENATE('Formulario PPGR3'!$C973,".",'Formulario PPGR3'!$D973,".",'Formulario PPGR3'!$E973,".",'Formulario PPGR3'!$F973))</f>
        <v/>
      </c>
      <c r="C973" s="191" t="str">
        <f>IF('Formulario PPGR3'!$G973="","",'Formulario PPGR1'!#REF!)</f>
        <v/>
      </c>
      <c r="D973" s="191" t="str">
        <f>IF('Formulario PPGR3'!$G973="","",'Formulario PPGR1'!#REF!)</f>
        <v/>
      </c>
      <c r="E973" s="191" t="str">
        <f>IF('Formulario PPGR3'!$G973="","",'Formulario PPGR1'!#REF!)</f>
        <v/>
      </c>
      <c r="F973" s="191" t="str">
        <f>IF('Formulario PPGR3'!$G973="","",'Formulario PPGR1'!#REF!)</f>
        <v/>
      </c>
      <c r="G973" s="238"/>
      <c r="H973" s="507" t="str" cm="1">
        <f t="array" ref="H973">IF(Tabla1[[#This Row],[Código_Actividad]]="","",_xlfn.XLOOKUP(Tabla1[[#This Row],[Código_Actividad]],CodigoActividad,Tabla2[Actividades Programables Presupuestables],"",0))</f>
        <v/>
      </c>
      <c r="I973" s="508" t="str">
        <f>IFERROR(VLOOKUP('Formulario PPGR3'!$G973,'Formulario PPGR2'!$H$19:$V$286,15,FALSE),"")</f>
        <v/>
      </c>
      <c r="J973" s="513"/>
      <c r="K973" s="512"/>
      <c r="L973" s="509" t="str">
        <f>IF(Tabla1[[#This Row],[Descripción]]="","",_xlfn.XLOOKUP(Tabla1[[#This Row],[Descripción]],Tabla10[Descripción],Tabla10[Unidad de Medida],"",0))</f>
        <v/>
      </c>
      <c r="M973" s="299"/>
      <c r="N973" s="525" t="str">
        <f>IF(Tabla1[[#This Row],[Descripción]]="","",_xlfn.XLOOKUP(Tabla1[[#This Row],[Descripción]],Tabla10[Descripción],Tabla10[Precio Unitario],0))</f>
        <v/>
      </c>
      <c r="O973" s="525" t="str">
        <f>IF(Tabla1[[#This Row],[Cantidad de Insumos]]="","",Tabla1[[#This Row],[Precio Unitario]]*Tabla1[[#This Row],[Cantidad de Insumos]])</f>
        <v/>
      </c>
      <c r="P973" s="510" t="str">
        <f>IF(Tabla1[[#This Row],[Descripción]]="","",_xlfn.XLOOKUP(Tabla1[[#This Row],[Descripción]],Tabla10[Descripción],Tabla10[CODIGO PRESUPUESTARIO],0))</f>
        <v/>
      </c>
      <c r="Q973" s="511"/>
      <c r="R973" s="511" t="str">
        <f>IF(Tabla1[[#This Row],[Insumos]]="","",_xlfn.XLOOKUP(Tabla1[[#This Row],[Insumos]],Tabla10[Insumo],Tabla10[InsumoAbrev],"",0))</f>
        <v/>
      </c>
    </row>
    <row r="974" spans="2:18" x14ac:dyDescent="0.25">
      <c r="B974" s="191" t="str">
        <f>IF('Formulario PPGR3'!$G974="","",CONCATENATE('Formulario PPGR3'!$C974,".",'Formulario PPGR3'!$D974,".",'Formulario PPGR3'!$E974,".",'Formulario PPGR3'!$F974))</f>
        <v/>
      </c>
      <c r="C974" s="191" t="str">
        <f>IF('Formulario PPGR3'!$G974="","",'Formulario PPGR1'!#REF!)</f>
        <v/>
      </c>
      <c r="D974" s="191" t="str">
        <f>IF('Formulario PPGR3'!$G974="","",'Formulario PPGR1'!#REF!)</f>
        <v/>
      </c>
      <c r="E974" s="191" t="str">
        <f>IF('Formulario PPGR3'!$G974="","",'Formulario PPGR1'!#REF!)</f>
        <v/>
      </c>
      <c r="F974" s="191" t="str">
        <f>IF('Formulario PPGR3'!$G974="","",'Formulario PPGR1'!#REF!)</f>
        <v/>
      </c>
      <c r="G974" s="238"/>
      <c r="H974" s="507" t="str" cm="1">
        <f t="array" ref="H974">IF(Tabla1[[#This Row],[Código_Actividad]]="","",_xlfn.XLOOKUP(Tabla1[[#This Row],[Código_Actividad]],CodigoActividad,Tabla2[Actividades Programables Presupuestables],"",0))</f>
        <v/>
      </c>
      <c r="I974" s="508" t="str">
        <f>IFERROR(VLOOKUP('Formulario PPGR3'!$G974,'Formulario PPGR2'!$H$19:$V$286,15,FALSE),"")</f>
        <v/>
      </c>
      <c r="J974" s="513"/>
      <c r="K974" s="512"/>
      <c r="L974" s="509" t="str">
        <f>IF(Tabla1[[#This Row],[Descripción]]="","",_xlfn.XLOOKUP(Tabla1[[#This Row],[Descripción]],Tabla10[Descripción],Tabla10[Unidad de Medida],"",0))</f>
        <v/>
      </c>
      <c r="M974" s="299"/>
      <c r="N974" s="525" t="str">
        <f>IF(Tabla1[[#This Row],[Descripción]]="","",_xlfn.XLOOKUP(Tabla1[[#This Row],[Descripción]],Tabla10[Descripción],Tabla10[Precio Unitario],0))</f>
        <v/>
      </c>
      <c r="O974" s="525" t="str">
        <f>IF(Tabla1[[#This Row],[Cantidad de Insumos]]="","",Tabla1[[#This Row],[Precio Unitario]]*Tabla1[[#This Row],[Cantidad de Insumos]])</f>
        <v/>
      </c>
      <c r="P974" s="510" t="str">
        <f>IF(Tabla1[[#This Row],[Descripción]]="","",_xlfn.XLOOKUP(Tabla1[[#This Row],[Descripción]],Tabla10[Descripción],Tabla10[CODIGO PRESUPUESTARIO],0))</f>
        <v/>
      </c>
      <c r="Q974" s="511"/>
      <c r="R974" s="511" t="str">
        <f>IF(Tabla1[[#This Row],[Insumos]]="","",_xlfn.XLOOKUP(Tabla1[[#This Row],[Insumos]],Tabla10[Insumo],Tabla10[InsumoAbrev],"",0))</f>
        <v/>
      </c>
    </row>
    <row r="975" spans="2:18" x14ac:dyDescent="0.25">
      <c r="B975" s="191" t="str">
        <f>IF('Formulario PPGR3'!$G975="","",CONCATENATE('Formulario PPGR3'!$C975,".",'Formulario PPGR3'!$D975,".",'Formulario PPGR3'!$E975,".",'Formulario PPGR3'!$F975))</f>
        <v/>
      </c>
      <c r="C975" s="191" t="str">
        <f>IF('Formulario PPGR3'!$G975="","",'Formulario PPGR1'!#REF!)</f>
        <v/>
      </c>
      <c r="D975" s="191" t="str">
        <f>IF('Formulario PPGR3'!$G975="","",'Formulario PPGR1'!#REF!)</f>
        <v/>
      </c>
      <c r="E975" s="191" t="str">
        <f>IF('Formulario PPGR3'!$G975="","",'Formulario PPGR1'!#REF!)</f>
        <v/>
      </c>
      <c r="F975" s="191" t="str">
        <f>IF('Formulario PPGR3'!$G975="","",'Formulario PPGR1'!#REF!)</f>
        <v/>
      </c>
      <c r="G975" s="238"/>
      <c r="H975" s="507" t="str" cm="1">
        <f t="array" ref="H975">IF(Tabla1[[#This Row],[Código_Actividad]]="","",_xlfn.XLOOKUP(Tabla1[[#This Row],[Código_Actividad]],CodigoActividad,Tabla2[Actividades Programables Presupuestables],"",0))</f>
        <v/>
      </c>
      <c r="I975" s="508" t="str">
        <f>IFERROR(VLOOKUP('Formulario PPGR3'!$G975,'Formulario PPGR2'!$H$19:$V$286,15,FALSE),"")</f>
        <v/>
      </c>
      <c r="J975" s="513"/>
      <c r="K975" s="512"/>
      <c r="L975" s="509" t="str">
        <f>IF(Tabla1[[#This Row],[Descripción]]="","",_xlfn.XLOOKUP(Tabla1[[#This Row],[Descripción]],Tabla10[Descripción],Tabla10[Unidad de Medida],"",0))</f>
        <v/>
      </c>
      <c r="M975" s="299"/>
      <c r="N975" s="525" t="str">
        <f>IF(Tabla1[[#This Row],[Descripción]]="","",_xlfn.XLOOKUP(Tabla1[[#This Row],[Descripción]],Tabla10[Descripción],Tabla10[Precio Unitario],0))</f>
        <v/>
      </c>
      <c r="O975" s="525" t="str">
        <f>IF(Tabla1[[#This Row],[Cantidad de Insumos]]="","",Tabla1[[#This Row],[Precio Unitario]]*Tabla1[[#This Row],[Cantidad de Insumos]])</f>
        <v/>
      </c>
      <c r="P975" s="510" t="str">
        <f>IF(Tabla1[[#This Row],[Descripción]]="","",_xlfn.XLOOKUP(Tabla1[[#This Row],[Descripción]],Tabla10[Descripción],Tabla10[CODIGO PRESUPUESTARIO],0))</f>
        <v/>
      </c>
      <c r="Q975" s="511"/>
      <c r="R975" s="511" t="str">
        <f>IF(Tabla1[[#This Row],[Insumos]]="","",_xlfn.XLOOKUP(Tabla1[[#This Row],[Insumos]],Tabla10[Insumo],Tabla10[InsumoAbrev],"",0))</f>
        <v/>
      </c>
    </row>
    <row r="976" spans="2:18" x14ac:dyDescent="0.25">
      <c r="B976" s="191" t="str">
        <f>IF('Formulario PPGR3'!$G976="","",CONCATENATE('Formulario PPGR3'!$C976,".",'Formulario PPGR3'!$D976,".",'Formulario PPGR3'!$E976,".",'Formulario PPGR3'!$F976))</f>
        <v/>
      </c>
      <c r="C976" s="191" t="str">
        <f>IF('Formulario PPGR3'!$G976="","",'Formulario PPGR1'!#REF!)</f>
        <v/>
      </c>
      <c r="D976" s="191" t="str">
        <f>IF('Formulario PPGR3'!$G976="","",'Formulario PPGR1'!#REF!)</f>
        <v/>
      </c>
      <c r="E976" s="191" t="str">
        <f>IF('Formulario PPGR3'!$G976="","",'Formulario PPGR1'!#REF!)</f>
        <v/>
      </c>
      <c r="F976" s="191" t="str">
        <f>IF('Formulario PPGR3'!$G976="","",'Formulario PPGR1'!#REF!)</f>
        <v/>
      </c>
      <c r="G976" s="238"/>
      <c r="H976" s="507" t="str" cm="1">
        <f t="array" ref="H976">IF(Tabla1[[#This Row],[Código_Actividad]]="","",_xlfn.XLOOKUP(Tabla1[[#This Row],[Código_Actividad]],CodigoActividad,Tabla2[Actividades Programables Presupuestables],"",0))</f>
        <v/>
      </c>
      <c r="I976" s="508" t="str">
        <f>IFERROR(VLOOKUP('Formulario PPGR3'!$G976,'Formulario PPGR2'!$H$19:$V$286,15,FALSE),"")</f>
        <v/>
      </c>
      <c r="J976" s="513"/>
      <c r="K976" s="512"/>
      <c r="L976" s="509" t="str">
        <f>IF(Tabla1[[#This Row],[Descripción]]="","",_xlfn.XLOOKUP(Tabla1[[#This Row],[Descripción]],Tabla10[Descripción],Tabla10[Unidad de Medida],"",0))</f>
        <v/>
      </c>
      <c r="M976" s="299"/>
      <c r="N976" s="525" t="str">
        <f>IF(Tabla1[[#This Row],[Descripción]]="","",_xlfn.XLOOKUP(Tabla1[[#This Row],[Descripción]],Tabla10[Descripción],Tabla10[Precio Unitario],0))</f>
        <v/>
      </c>
      <c r="O976" s="525" t="str">
        <f>IF(Tabla1[[#This Row],[Cantidad de Insumos]]="","",Tabla1[[#This Row],[Precio Unitario]]*Tabla1[[#This Row],[Cantidad de Insumos]])</f>
        <v/>
      </c>
      <c r="P976" s="510" t="str">
        <f>IF(Tabla1[[#This Row],[Descripción]]="","",_xlfn.XLOOKUP(Tabla1[[#This Row],[Descripción]],Tabla10[Descripción],Tabla10[CODIGO PRESUPUESTARIO],0))</f>
        <v/>
      </c>
      <c r="Q976" s="511"/>
      <c r="R976" s="511" t="str">
        <f>IF(Tabla1[[#This Row],[Insumos]]="","",_xlfn.XLOOKUP(Tabla1[[#This Row],[Insumos]],Tabla10[Insumo],Tabla10[InsumoAbrev],"",0))</f>
        <v/>
      </c>
    </row>
    <row r="977" spans="2:18" x14ac:dyDescent="0.25">
      <c r="B977" s="191" t="str">
        <f>IF('Formulario PPGR3'!$G977="","",CONCATENATE('Formulario PPGR3'!$C977,".",'Formulario PPGR3'!$D977,".",'Formulario PPGR3'!$E977,".",'Formulario PPGR3'!$F977))</f>
        <v/>
      </c>
      <c r="C977" s="191" t="str">
        <f>IF('Formulario PPGR3'!$G977="","",'Formulario PPGR1'!#REF!)</f>
        <v/>
      </c>
      <c r="D977" s="191" t="str">
        <f>IF('Formulario PPGR3'!$G977="","",'Formulario PPGR1'!#REF!)</f>
        <v/>
      </c>
      <c r="E977" s="191" t="str">
        <f>IF('Formulario PPGR3'!$G977="","",'Formulario PPGR1'!#REF!)</f>
        <v/>
      </c>
      <c r="F977" s="191" t="str">
        <f>IF('Formulario PPGR3'!$G977="","",'Formulario PPGR1'!#REF!)</f>
        <v/>
      </c>
      <c r="G977" s="238"/>
      <c r="H977" s="507" t="str" cm="1">
        <f t="array" ref="H977">IF(Tabla1[[#This Row],[Código_Actividad]]="","",_xlfn.XLOOKUP(Tabla1[[#This Row],[Código_Actividad]],CodigoActividad,Tabla2[Actividades Programables Presupuestables],"",0))</f>
        <v/>
      </c>
      <c r="I977" s="508" t="str">
        <f>IFERROR(VLOOKUP('Formulario PPGR3'!$G977,'Formulario PPGR2'!$H$19:$V$286,15,FALSE),"")</f>
        <v/>
      </c>
      <c r="J977" s="513"/>
      <c r="K977" s="512"/>
      <c r="L977" s="509" t="str">
        <f>IF(Tabla1[[#This Row],[Descripción]]="","",_xlfn.XLOOKUP(Tabla1[[#This Row],[Descripción]],Tabla10[Descripción],Tabla10[Unidad de Medida],"",0))</f>
        <v/>
      </c>
      <c r="M977" s="299"/>
      <c r="N977" s="525" t="str">
        <f>IF(Tabla1[[#This Row],[Descripción]]="","",_xlfn.XLOOKUP(Tabla1[[#This Row],[Descripción]],Tabla10[Descripción],Tabla10[Precio Unitario],0))</f>
        <v/>
      </c>
      <c r="O977" s="525" t="str">
        <f>IF(Tabla1[[#This Row],[Cantidad de Insumos]]="","",Tabla1[[#This Row],[Precio Unitario]]*Tabla1[[#This Row],[Cantidad de Insumos]])</f>
        <v/>
      </c>
      <c r="P977" s="510" t="str">
        <f>IF(Tabla1[[#This Row],[Descripción]]="","",_xlfn.XLOOKUP(Tabla1[[#This Row],[Descripción]],Tabla10[Descripción],Tabla10[CODIGO PRESUPUESTARIO],0))</f>
        <v/>
      </c>
      <c r="Q977" s="511"/>
      <c r="R977" s="511" t="str">
        <f>IF(Tabla1[[#This Row],[Insumos]]="","",_xlfn.XLOOKUP(Tabla1[[#This Row],[Insumos]],Tabla10[Insumo],Tabla10[InsumoAbrev],"",0))</f>
        <v/>
      </c>
    </row>
    <row r="978" spans="2:18" x14ac:dyDescent="0.25">
      <c r="B978" s="191" t="str">
        <f>IF('Formulario PPGR3'!$G978="","",CONCATENATE('Formulario PPGR3'!$C978,".",'Formulario PPGR3'!$D978,".",'Formulario PPGR3'!$E978,".",'Formulario PPGR3'!$F978))</f>
        <v/>
      </c>
      <c r="C978" s="191" t="str">
        <f>IF('Formulario PPGR3'!$G978="","",'Formulario PPGR1'!#REF!)</f>
        <v/>
      </c>
      <c r="D978" s="191" t="str">
        <f>IF('Formulario PPGR3'!$G978="","",'Formulario PPGR1'!#REF!)</f>
        <v/>
      </c>
      <c r="E978" s="191" t="str">
        <f>IF('Formulario PPGR3'!$G978="","",'Formulario PPGR1'!#REF!)</f>
        <v/>
      </c>
      <c r="F978" s="191" t="str">
        <f>IF('Formulario PPGR3'!$G978="","",'Formulario PPGR1'!#REF!)</f>
        <v/>
      </c>
      <c r="G978" s="238"/>
      <c r="H978" s="507" t="str" cm="1">
        <f t="array" ref="H978">IF(Tabla1[[#This Row],[Código_Actividad]]="","",_xlfn.XLOOKUP(Tabla1[[#This Row],[Código_Actividad]],CodigoActividad,Tabla2[Actividades Programables Presupuestables],"",0))</f>
        <v/>
      </c>
      <c r="I978" s="508" t="str">
        <f>IFERROR(VLOOKUP('Formulario PPGR3'!$G978,'Formulario PPGR2'!$H$19:$V$286,15,FALSE),"")</f>
        <v/>
      </c>
      <c r="J978" s="513"/>
      <c r="K978" s="512"/>
      <c r="L978" s="509" t="str">
        <f>IF(Tabla1[[#This Row],[Descripción]]="","",_xlfn.XLOOKUP(Tabla1[[#This Row],[Descripción]],Tabla10[Descripción],Tabla10[Unidad de Medida],"",0))</f>
        <v/>
      </c>
      <c r="M978" s="299"/>
      <c r="N978" s="525" t="str">
        <f>IF(Tabla1[[#This Row],[Descripción]]="","",_xlfn.XLOOKUP(Tabla1[[#This Row],[Descripción]],Tabla10[Descripción],Tabla10[Precio Unitario],0))</f>
        <v/>
      </c>
      <c r="O978" s="525" t="str">
        <f>IF(Tabla1[[#This Row],[Cantidad de Insumos]]="","",Tabla1[[#This Row],[Precio Unitario]]*Tabla1[[#This Row],[Cantidad de Insumos]])</f>
        <v/>
      </c>
      <c r="P978" s="510" t="str">
        <f>IF(Tabla1[[#This Row],[Descripción]]="","",_xlfn.XLOOKUP(Tabla1[[#This Row],[Descripción]],Tabla10[Descripción],Tabla10[CODIGO PRESUPUESTARIO],0))</f>
        <v/>
      </c>
      <c r="Q978" s="511"/>
      <c r="R978" s="511" t="str">
        <f>IF(Tabla1[[#This Row],[Insumos]]="","",_xlfn.XLOOKUP(Tabla1[[#This Row],[Insumos]],Tabla10[Insumo],Tabla10[InsumoAbrev],"",0))</f>
        <v/>
      </c>
    </row>
    <row r="979" spans="2:18" x14ac:dyDescent="0.25">
      <c r="B979" s="191" t="str">
        <f>IF('Formulario PPGR3'!$G979="","",CONCATENATE('Formulario PPGR3'!$C979,".",'Formulario PPGR3'!$D979,".",'Formulario PPGR3'!$E979,".",'Formulario PPGR3'!$F979))</f>
        <v/>
      </c>
      <c r="C979" s="191" t="str">
        <f>IF('Formulario PPGR3'!$G979="","",'Formulario PPGR1'!#REF!)</f>
        <v/>
      </c>
      <c r="D979" s="191" t="str">
        <f>IF('Formulario PPGR3'!$G979="","",'Formulario PPGR1'!#REF!)</f>
        <v/>
      </c>
      <c r="E979" s="191" t="str">
        <f>IF('Formulario PPGR3'!$G979="","",'Formulario PPGR1'!#REF!)</f>
        <v/>
      </c>
      <c r="F979" s="191" t="str">
        <f>IF('Formulario PPGR3'!$G979="","",'Formulario PPGR1'!#REF!)</f>
        <v/>
      </c>
      <c r="G979" s="238"/>
      <c r="H979" s="507" t="str" cm="1">
        <f t="array" ref="H979">IF(Tabla1[[#This Row],[Código_Actividad]]="","",_xlfn.XLOOKUP(Tabla1[[#This Row],[Código_Actividad]],CodigoActividad,Tabla2[Actividades Programables Presupuestables],"",0))</f>
        <v/>
      </c>
      <c r="I979" s="508" t="str">
        <f>IFERROR(VLOOKUP('Formulario PPGR3'!$G979,'Formulario PPGR2'!$H$19:$V$286,15,FALSE),"")</f>
        <v/>
      </c>
      <c r="J979" s="513"/>
      <c r="K979" s="512"/>
      <c r="L979" s="509" t="str">
        <f>IF(Tabla1[[#This Row],[Descripción]]="","",_xlfn.XLOOKUP(Tabla1[[#This Row],[Descripción]],Tabla10[Descripción],Tabla10[Unidad de Medida],"",0))</f>
        <v/>
      </c>
      <c r="M979" s="299"/>
      <c r="N979" s="525" t="str">
        <f>IF(Tabla1[[#This Row],[Descripción]]="","",_xlfn.XLOOKUP(Tabla1[[#This Row],[Descripción]],Tabla10[Descripción],Tabla10[Precio Unitario],0))</f>
        <v/>
      </c>
      <c r="O979" s="525" t="str">
        <f>IF(Tabla1[[#This Row],[Cantidad de Insumos]]="","",Tabla1[[#This Row],[Precio Unitario]]*Tabla1[[#This Row],[Cantidad de Insumos]])</f>
        <v/>
      </c>
      <c r="P979" s="510" t="str">
        <f>IF(Tabla1[[#This Row],[Descripción]]="","",_xlfn.XLOOKUP(Tabla1[[#This Row],[Descripción]],Tabla10[Descripción],Tabla10[CODIGO PRESUPUESTARIO],0))</f>
        <v/>
      </c>
      <c r="Q979" s="511"/>
      <c r="R979" s="511" t="str">
        <f>IF(Tabla1[[#This Row],[Insumos]]="","",_xlfn.XLOOKUP(Tabla1[[#This Row],[Insumos]],Tabla10[Insumo],Tabla10[InsumoAbrev],"",0))</f>
        <v/>
      </c>
    </row>
    <row r="980" spans="2:18" x14ac:dyDescent="0.25">
      <c r="B980" s="191" t="str">
        <f>IF('Formulario PPGR3'!$G980="","",CONCATENATE('Formulario PPGR3'!$C980,".",'Formulario PPGR3'!$D980,".",'Formulario PPGR3'!$E980,".",'Formulario PPGR3'!$F980))</f>
        <v/>
      </c>
      <c r="C980" s="191" t="str">
        <f>IF('Formulario PPGR3'!$G980="","",'Formulario PPGR1'!#REF!)</f>
        <v/>
      </c>
      <c r="D980" s="191" t="str">
        <f>IF('Formulario PPGR3'!$G980="","",'Formulario PPGR1'!#REF!)</f>
        <v/>
      </c>
      <c r="E980" s="191" t="str">
        <f>IF('Formulario PPGR3'!$G980="","",'Formulario PPGR1'!#REF!)</f>
        <v/>
      </c>
      <c r="F980" s="191" t="str">
        <f>IF('Formulario PPGR3'!$G980="","",'Formulario PPGR1'!#REF!)</f>
        <v/>
      </c>
      <c r="G980" s="238"/>
      <c r="H980" s="507" t="str" cm="1">
        <f t="array" ref="H980">IF(Tabla1[[#This Row],[Código_Actividad]]="","",_xlfn.XLOOKUP(Tabla1[[#This Row],[Código_Actividad]],CodigoActividad,Tabla2[Actividades Programables Presupuestables],"",0))</f>
        <v/>
      </c>
      <c r="I980" s="508" t="str">
        <f>IFERROR(VLOOKUP('Formulario PPGR3'!$G980,'Formulario PPGR2'!$H$19:$V$286,15,FALSE),"")</f>
        <v/>
      </c>
      <c r="J980" s="513"/>
      <c r="K980" s="512"/>
      <c r="L980" s="509" t="str">
        <f>IF(Tabla1[[#This Row],[Descripción]]="","",_xlfn.XLOOKUP(Tabla1[[#This Row],[Descripción]],Tabla10[Descripción],Tabla10[Unidad de Medida],"",0))</f>
        <v/>
      </c>
      <c r="M980" s="299"/>
      <c r="N980" s="525" t="str">
        <f>IF(Tabla1[[#This Row],[Descripción]]="","",_xlfn.XLOOKUP(Tabla1[[#This Row],[Descripción]],Tabla10[Descripción],Tabla10[Precio Unitario],0))</f>
        <v/>
      </c>
      <c r="O980" s="525" t="str">
        <f>IF(Tabla1[[#This Row],[Cantidad de Insumos]]="","",Tabla1[[#This Row],[Precio Unitario]]*Tabla1[[#This Row],[Cantidad de Insumos]])</f>
        <v/>
      </c>
      <c r="P980" s="510" t="str">
        <f>IF(Tabla1[[#This Row],[Descripción]]="","",_xlfn.XLOOKUP(Tabla1[[#This Row],[Descripción]],Tabla10[Descripción],Tabla10[CODIGO PRESUPUESTARIO],0))</f>
        <v/>
      </c>
      <c r="Q980" s="511"/>
      <c r="R980" s="511" t="str">
        <f>IF(Tabla1[[#This Row],[Insumos]]="","",_xlfn.XLOOKUP(Tabla1[[#This Row],[Insumos]],Tabla10[Insumo],Tabla10[InsumoAbrev],"",0))</f>
        <v/>
      </c>
    </row>
    <row r="981" spans="2:18" x14ac:dyDescent="0.25">
      <c r="B981" s="191" t="str">
        <f>IF('Formulario PPGR3'!$G981="","",CONCATENATE('Formulario PPGR3'!$C981,".",'Formulario PPGR3'!$D981,".",'Formulario PPGR3'!$E981,".",'Formulario PPGR3'!$F981))</f>
        <v/>
      </c>
      <c r="C981" s="191" t="str">
        <f>IF('Formulario PPGR3'!$G981="","",'Formulario PPGR1'!#REF!)</f>
        <v/>
      </c>
      <c r="D981" s="191" t="str">
        <f>IF('Formulario PPGR3'!$G981="","",'Formulario PPGR1'!#REF!)</f>
        <v/>
      </c>
      <c r="E981" s="191" t="str">
        <f>IF('Formulario PPGR3'!$G981="","",'Formulario PPGR1'!#REF!)</f>
        <v/>
      </c>
      <c r="F981" s="191" t="str">
        <f>IF('Formulario PPGR3'!$G981="","",'Formulario PPGR1'!#REF!)</f>
        <v/>
      </c>
      <c r="G981" s="238"/>
      <c r="H981" s="507" t="str" cm="1">
        <f t="array" ref="H981">IF(Tabla1[[#This Row],[Código_Actividad]]="","",_xlfn.XLOOKUP(Tabla1[[#This Row],[Código_Actividad]],CodigoActividad,Tabla2[Actividades Programables Presupuestables],"",0))</f>
        <v/>
      </c>
      <c r="I981" s="508" t="str">
        <f>IFERROR(VLOOKUP('Formulario PPGR3'!$G981,'Formulario PPGR2'!$H$19:$V$286,15,FALSE),"")</f>
        <v/>
      </c>
      <c r="J981" s="513"/>
      <c r="K981" s="512"/>
      <c r="L981" s="509" t="str">
        <f>IF(Tabla1[[#This Row],[Descripción]]="","",_xlfn.XLOOKUP(Tabla1[[#This Row],[Descripción]],Tabla10[Descripción],Tabla10[Unidad de Medida],"",0))</f>
        <v/>
      </c>
      <c r="M981" s="299"/>
      <c r="N981" s="525" t="str">
        <f>IF(Tabla1[[#This Row],[Descripción]]="","",_xlfn.XLOOKUP(Tabla1[[#This Row],[Descripción]],Tabla10[Descripción],Tabla10[Precio Unitario],0))</f>
        <v/>
      </c>
      <c r="O981" s="525" t="str">
        <f>IF(Tabla1[[#This Row],[Cantidad de Insumos]]="","",Tabla1[[#This Row],[Precio Unitario]]*Tabla1[[#This Row],[Cantidad de Insumos]])</f>
        <v/>
      </c>
      <c r="P981" s="510" t="str">
        <f>IF(Tabla1[[#This Row],[Descripción]]="","",_xlfn.XLOOKUP(Tabla1[[#This Row],[Descripción]],Tabla10[Descripción],Tabla10[CODIGO PRESUPUESTARIO],0))</f>
        <v/>
      </c>
      <c r="Q981" s="511"/>
      <c r="R981" s="511" t="str">
        <f>IF(Tabla1[[#This Row],[Insumos]]="","",_xlfn.XLOOKUP(Tabla1[[#This Row],[Insumos]],Tabla10[Insumo],Tabla10[InsumoAbrev],"",0))</f>
        <v/>
      </c>
    </row>
    <row r="982" spans="2:18" x14ac:dyDescent="0.25">
      <c r="B982" s="191" t="str">
        <f>IF('Formulario PPGR3'!$G982="","",CONCATENATE('Formulario PPGR3'!$C982,".",'Formulario PPGR3'!$D982,".",'Formulario PPGR3'!$E982,".",'Formulario PPGR3'!$F982))</f>
        <v/>
      </c>
      <c r="C982" s="191" t="str">
        <f>IF('Formulario PPGR3'!$G982="","",'Formulario PPGR1'!#REF!)</f>
        <v/>
      </c>
      <c r="D982" s="191" t="str">
        <f>IF('Formulario PPGR3'!$G982="","",'Formulario PPGR1'!#REF!)</f>
        <v/>
      </c>
      <c r="E982" s="191" t="str">
        <f>IF('Formulario PPGR3'!$G982="","",'Formulario PPGR1'!#REF!)</f>
        <v/>
      </c>
      <c r="F982" s="191" t="str">
        <f>IF('Formulario PPGR3'!$G982="","",'Formulario PPGR1'!#REF!)</f>
        <v/>
      </c>
      <c r="G982" s="238"/>
      <c r="H982" s="507" t="str" cm="1">
        <f t="array" ref="H982">IF(Tabla1[[#This Row],[Código_Actividad]]="","",_xlfn.XLOOKUP(Tabla1[[#This Row],[Código_Actividad]],CodigoActividad,Tabla2[Actividades Programables Presupuestables],"",0))</f>
        <v/>
      </c>
      <c r="I982" s="508" t="str">
        <f>IFERROR(VLOOKUP('Formulario PPGR3'!$G982,'Formulario PPGR2'!$H$19:$V$286,15,FALSE),"")</f>
        <v/>
      </c>
      <c r="J982" s="513"/>
      <c r="K982" s="512"/>
      <c r="L982" s="509" t="str">
        <f>IF(Tabla1[[#This Row],[Descripción]]="","",_xlfn.XLOOKUP(Tabla1[[#This Row],[Descripción]],Tabla10[Descripción],Tabla10[Unidad de Medida],"",0))</f>
        <v/>
      </c>
      <c r="M982" s="299"/>
      <c r="N982" s="525" t="str">
        <f>IF(Tabla1[[#This Row],[Descripción]]="","",_xlfn.XLOOKUP(Tabla1[[#This Row],[Descripción]],Tabla10[Descripción],Tabla10[Precio Unitario],0))</f>
        <v/>
      </c>
      <c r="O982" s="525" t="str">
        <f>IF(Tabla1[[#This Row],[Cantidad de Insumos]]="","",Tabla1[[#This Row],[Precio Unitario]]*Tabla1[[#This Row],[Cantidad de Insumos]])</f>
        <v/>
      </c>
      <c r="P982" s="510" t="str">
        <f>IF(Tabla1[[#This Row],[Descripción]]="","",_xlfn.XLOOKUP(Tabla1[[#This Row],[Descripción]],Tabla10[Descripción],Tabla10[CODIGO PRESUPUESTARIO],0))</f>
        <v/>
      </c>
      <c r="Q982" s="511"/>
      <c r="R982" s="511" t="str">
        <f>IF(Tabla1[[#This Row],[Insumos]]="","",_xlfn.XLOOKUP(Tabla1[[#This Row],[Insumos]],Tabla10[Insumo],Tabla10[InsumoAbrev],"",0))</f>
        <v/>
      </c>
    </row>
    <row r="983" spans="2:18" x14ac:dyDescent="0.25">
      <c r="B983" s="191" t="str">
        <f>IF('Formulario PPGR3'!$G983="","",CONCATENATE('Formulario PPGR3'!$C983,".",'Formulario PPGR3'!$D983,".",'Formulario PPGR3'!$E983,".",'Formulario PPGR3'!$F983))</f>
        <v/>
      </c>
      <c r="C983" s="191" t="str">
        <f>IF('Formulario PPGR3'!$G983="","",'Formulario PPGR1'!#REF!)</f>
        <v/>
      </c>
      <c r="D983" s="191" t="str">
        <f>IF('Formulario PPGR3'!$G983="","",'Formulario PPGR1'!#REF!)</f>
        <v/>
      </c>
      <c r="E983" s="191" t="str">
        <f>IF('Formulario PPGR3'!$G983="","",'Formulario PPGR1'!#REF!)</f>
        <v/>
      </c>
      <c r="F983" s="191" t="str">
        <f>IF('Formulario PPGR3'!$G983="","",'Formulario PPGR1'!#REF!)</f>
        <v/>
      </c>
      <c r="G983" s="238"/>
      <c r="H983" s="507" t="str" cm="1">
        <f t="array" ref="H983">IF(Tabla1[[#This Row],[Código_Actividad]]="","",_xlfn.XLOOKUP(Tabla1[[#This Row],[Código_Actividad]],CodigoActividad,Tabla2[Actividades Programables Presupuestables],"",0))</f>
        <v/>
      </c>
      <c r="I983" s="508" t="str">
        <f>IFERROR(VLOOKUP('Formulario PPGR3'!$G983,'Formulario PPGR2'!$H$19:$V$286,15,FALSE),"")</f>
        <v/>
      </c>
      <c r="J983" s="513"/>
      <c r="K983" s="512"/>
      <c r="L983" s="509" t="str">
        <f>IF(Tabla1[[#This Row],[Descripción]]="","",_xlfn.XLOOKUP(Tabla1[[#This Row],[Descripción]],Tabla10[Descripción],Tabla10[Unidad de Medida],"",0))</f>
        <v/>
      </c>
      <c r="M983" s="299"/>
      <c r="N983" s="525" t="str">
        <f>IF(Tabla1[[#This Row],[Descripción]]="","",_xlfn.XLOOKUP(Tabla1[[#This Row],[Descripción]],Tabla10[Descripción],Tabla10[Precio Unitario],0))</f>
        <v/>
      </c>
      <c r="O983" s="525" t="str">
        <f>IF(Tabla1[[#This Row],[Cantidad de Insumos]]="","",Tabla1[[#This Row],[Precio Unitario]]*Tabla1[[#This Row],[Cantidad de Insumos]])</f>
        <v/>
      </c>
      <c r="P983" s="510" t="str">
        <f>IF(Tabla1[[#This Row],[Descripción]]="","",_xlfn.XLOOKUP(Tabla1[[#This Row],[Descripción]],Tabla10[Descripción],Tabla10[CODIGO PRESUPUESTARIO],0))</f>
        <v/>
      </c>
      <c r="Q983" s="511"/>
      <c r="R983" s="511" t="str">
        <f>IF(Tabla1[[#This Row],[Insumos]]="","",_xlfn.XLOOKUP(Tabla1[[#This Row],[Insumos]],Tabla10[Insumo],Tabla10[InsumoAbrev],"",0))</f>
        <v/>
      </c>
    </row>
    <row r="984" spans="2:18" x14ac:dyDescent="0.25">
      <c r="B984" s="191" t="str">
        <f>IF('Formulario PPGR3'!$G984="","",CONCATENATE('Formulario PPGR3'!$C984,".",'Formulario PPGR3'!$D984,".",'Formulario PPGR3'!$E984,".",'Formulario PPGR3'!$F984))</f>
        <v/>
      </c>
      <c r="C984" s="191" t="str">
        <f>IF('Formulario PPGR3'!$G984="","",'Formulario PPGR1'!#REF!)</f>
        <v/>
      </c>
      <c r="D984" s="191" t="str">
        <f>IF('Formulario PPGR3'!$G984="","",'Formulario PPGR1'!#REF!)</f>
        <v/>
      </c>
      <c r="E984" s="191" t="str">
        <f>IF('Formulario PPGR3'!$G984="","",'Formulario PPGR1'!#REF!)</f>
        <v/>
      </c>
      <c r="F984" s="191" t="str">
        <f>IF('Formulario PPGR3'!$G984="","",'Formulario PPGR1'!#REF!)</f>
        <v/>
      </c>
      <c r="G984" s="238"/>
      <c r="H984" s="507" t="str" cm="1">
        <f t="array" ref="H984">IF(Tabla1[[#This Row],[Código_Actividad]]="","",_xlfn.XLOOKUP(Tabla1[[#This Row],[Código_Actividad]],CodigoActividad,Tabla2[Actividades Programables Presupuestables],"",0))</f>
        <v/>
      </c>
      <c r="I984" s="508" t="str">
        <f>IFERROR(VLOOKUP('Formulario PPGR3'!$G984,'Formulario PPGR2'!$H$19:$V$286,15,FALSE),"")</f>
        <v/>
      </c>
      <c r="J984" s="513"/>
      <c r="K984" s="512"/>
      <c r="L984" s="509" t="str">
        <f>IF(Tabla1[[#This Row],[Descripción]]="","",_xlfn.XLOOKUP(Tabla1[[#This Row],[Descripción]],Tabla10[Descripción],Tabla10[Unidad de Medida],"",0))</f>
        <v/>
      </c>
      <c r="M984" s="299"/>
      <c r="N984" s="525" t="str">
        <f>IF(Tabla1[[#This Row],[Descripción]]="","",_xlfn.XLOOKUP(Tabla1[[#This Row],[Descripción]],Tabla10[Descripción],Tabla10[Precio Unitario],0))</f>
        <v/>
      </c>
      <c r="O984" s="525" t="str">
        <f>IF(Tabla1[[#This Row],[Cantidad de Insumos]]="","",Tabla1[[#This Row],[Precio Unitario]]*Tabla1[[#This Row],[Cantidad de Insumos]])</f>
        <v/>
      </c>
      <c r="P984" s="510" t="str">
        <f>IF(Tabla1[[#This Row],[Descripción]]="","",_xlfn.XLOOKUP(Tabla1[[#This Row],[Descripción]],Tabla10[Descripción],Tabla10[CODIGO PRESUPUESTARIO],0))</f>
        <v/>
      </c>
      <c r="Q984" s="511"/>
      <c r="R984" s="511" t="str">
        <f>IF(Tabla1[[#This Row],[Insumos]]="","",_xlfn.XLOOKUP(Tabla1[[#This Row],[Insumos]],Tabla10[Insumo],Tabla10[InsumoAbrev],"",0))</f>
        <v/>
      </c>
    </row>
    <row r="985" spans="2:18" x14ac:dyDescent="0.25">
      <c r="B985" s="191" t="str">
        <f>IF('Formulario PPGR3'!$G985="","",CONCATENATE('Formulario PPGR3'!$C985,".",'Formulario PPGR3'!$D985,".",'Formulario PPGR3'!$E985,".",'Formulario PPGR3'!$F985))</f>
        <v/>
      </c>
      <c r="C985" s="191" t="str">
        <f>IF('Formulario PPGR3'!$G985="","",'Formulario PPGR1'!#REF!)</f>
        <v/>
      </c>
      <c r="D985" s="191" t="str">
        <f>IF('Formulario PPGR3'!$G985="","",'Formulario PPGR1'!#REF!)</f>
        <v/>
      </c>
      <c r="E985" s="191" t="str">
        <f>IF('Formulario PPGR3'!$G985="","",'Formulario PPGR1'!#REF!)</f>
        <v/>
      </c>
      <c r="F985" s="191" t="str">
        <f>IF('Formulario PPGR3'!$G985="","",'Formulario PPGR1'!#REF!)</f>
        <v/>
      </c>
      <c r="G985" s="238"/>
      <c r="H985" s="507" t="str" cm="1">
        <f t="array" ref="H985">IF(Tabla1[[#This Row],[Código_Actividad]]="","",_xlfn.XLOOKUP(Tabla1[[#This Row],[Código_Actividad]],CodigoActividad,Tabla2[Actividades Programables Presupuestables],"",0))</f>
        <v/>
      </c>
      <c r="I985" s="508" t="str">
        <f>IFERROR(VLOOKUP('Formulario PPGR3'!$G985,'Formulario PPGR2'!$H$19:$V$286,15,FALSE),"")</f>
        <v/>
      </c>
      <c r="J985" s="513"/>
      <c r="K985" s="512"/>
      <c r="L985" s="509" t="str">
        <f>IF(Tabla1[[#This Row],[Descripción]]="","",_xlfn.XLOOKUP(Tabla1[[#This Row],[Descripción]],Tabla10[Descripción],Tabla10[Unidad de Medida],"",0))</f>
        <v/>
      </c>
      <c r="M985" s="299"/>
      <c r="N985" s="525" t="str">
        <f>IF(Tabla1[[#This Row],[Descripción]]="","",_xlfn.XLOOKUP(Tabla1[[#This Row],[Descripción]],Tabla10[Descripción],Tabla10[Precio Unitario],0))</f>
        <v/>
      </c>
      <c r="O985" s="525" t="str">
        <f>IF(Tabla1[[#This Row],[Cantidad de Insumos]]="","",Tabla1[[#This Row],[Precio Unitario]]*Tabla1[[#This Row],[Cantidad de Insumos]])</f>
        <v/>
      </c>
      <c r="P985" s="510" t="str">
        <f>IF(Tabla1[[#This Row],[Descripción]]="","",_xlfn.XLOOKUP(Tabla1[[#This Row],[Descripción]],Tabla10[Descripción],Tabla10[CODIGO PRESUPUESTARIO],0))</f>
        <v/>
      </c>
      <c r="Q985" s="511"/>
      <c r="R985" s="511" t="str">
        <f>IF(Tabla1[[#This Row],[Insumos]]="","",_xlfn.XLOOKUP(Tabla1[[#This Row],[Insumos]],Tabla10[Insumo],Tabla10[InsumoAbrev],"",0))</f>
        <v/>
      </c>
    </row>
    <row r="986" spans="2:18" x14ac:dyDescent="0.25">
      <c r="B986" s="191" t="str">
        <f>IF('Formulario PPGR3'!$G986="","",CONCATENATE('Formulario PPGR3'!$C986,".",'Formulario PPGR3'!$D986,".",'Formulario PPGR3'!$E986,".",'Formulario PPGR3'!$F986))</f>
        <v/>
      </c>
      <c r="C986" s="191" t="str">
        <f>IF('Formulario PPGR3'!$G986="","",'Formulario PPGR1'!#REF!)</f>
        <v/>
      </c>
      <c r="D986" s="191" t="str">
        <f>IF('Formulario PPGR3'!$G986="","",'Formulario PPGR1'!#REF!)</f>
        <v/>
      </c>
      <c r="E986" s="191" t="str">
        <f>IF('Formulario PPGR3'!$G986="","",'Formulario PPGR1'!#REF!)</f>
        <v/>
      </c>
      <c r="F986" s="191" t="str">
        <f>IF('Formulario PPGR3'!$G986="","",'Formulario PPGR1'!#REF!)</f>
        <v/>
      </c>
      <c r="G986" s="238"/>
      <c r="H986" s="507" t="str" cm="1">
        <f t="array" ref="H986">IF(Tabla1[[#This Row],[Código_Actividad]]="","",_xlfn.XLOOKUP(Tabla1[[#This Row],[Código_Actividad]],CodigoActividad,Tabla2[Actividades Programables Presupuestables],"",0))</f>
        <v/>
      </c>
      <c r="I986" s="508" t="str">
        <f>IFERROR(VLOOKUP('Formulario PPGR3'!$G986,'Formulario PPGR2'!$H$19:$V$286,15,FALSE),"")</f>
        <v/>
      </c>
      <c r="J986" s="513"/>
      <c r="K986" s="512"/>
      <c r="L986" s="509" t="str">
        <f>IF(Tabla1[[#This Row],[Descripción]]="","",_xlfn.XLOOKUP(Tabla1[[#This Row],[Descripción]],Tabla10[Descripción],Tabla10[Unidad de Medida],"",0))</f>
        <v/>
      </c>
      <c r="M986" s="299"/>
      <c r="N986" s="525" t="str">
        <f>IF(Tabla1[[#This Row],[Descripción]]="","",_xlfn.XLOOKUP(Tabla1[[#This Row],[Descripción]],Tabla10[Descripción],Tabla10[Precio Unitario],0))</f>
        <v/>
      </c>
      <c r="O986" s="525" t="str">
        <f>IF(Tabla1[[#This Row],[Cantidad de Insumos]]="","",Tabla1[[#This Row],[Precio Unitario]]*Tabla1[[#This Row],[Cantidad de Insumos]])</f>
        <v/>
      </c>
      <c r="P986" s="510" t="str">
        <f>IF(Tabla1[[#This Row],[Descripción]]="","",_xlfn.XLOOKUP(Tabla1[[#This Row],[Descripción]],Tabla10[Descripción],Tabla10[CODIGO PRESUPUESTARIO],0))</f>
        <v/>
      </c>
      <c r="Q986" s="511"/>
      <c r="R986" s="511" t="str">
        <f>IF(Tabla1[[#This Row],[Insumos]]="","",_xlfn.XLOOKUP(Tabla1[[#This Row],[Insumos]],Tabla10[Insumo],Tabla10[InsumoAbrev],"",0))</f>
        <v/>
      </c>
    </row>
    <row r="987" spans="2:18" x14ac:dyDescent="0.25">
      <c r="B987" s="191" t="str">
        <f>IF('Formulario PPGR3'!$G987="","",CONCATENATE('Formulario PPGR3'!$C987,".",'Formulario PPGR3'!$D987,".",'Formulario PPGR3'!$E987,".",'Formulario PPGR3'!$F987))</f>
        <v/>
      </c>
      <c r="C987" s="191" t="str">
        <f>IF('Formulario PPGR3'!$G987="","",'Formulario PPGR1'!#REF!)</f>
        <v/>
      </c>
      <c r="D987" s="191" t="str">
        <f>IF('Formulario PPGR3'!$G987="","",'Formulario PPGR1'!#REF!)</f>
        <v/>
      </c>
      <c r="E987" s="191" t="str">
        <f>IF('Formulario PPGR3'!$G987="","",'Formulario PPGR1'!#REF!)</f>
        <v/>
      </c>
      <c r="F987" s="191" t="str">
        <f>IF('Formulario PPGR3'!$G987="","",'Formulario PPGR1'!#REF!)</f>
        <v/>
      </c>
      <c r="G987" s="238"/>
      <c r="H987" s="507" t="str" cm="1">
        <f t="array" ref="H987">IF(Tabla1[[#This Row],[Código_Actividad]]="","",_xlfn.XLOOKUP(Tabla1[[#This Row],[Código_Actividad]],CodigoActividad,Tabla2[Actividades Programables Presupuestables],"",0))</f>
        <v/>
      </c>
      <c r="I987" s="508" t="str">
        <f>IFERROR(VLOOKUP('Formulario PPGR3'!$G987,'Formulario PPGR2'!$H$19:$V$286,15,FALSE),"")</f>
        <v/>
      </c>
      <c r="J987" s="513"/>
      <c r="K987" s="512"/>
      <c r="L987" s="509" t="str">
        <f>IF(Tabla1[[#This Row],[Descripción]]="","",_xlfn.XLOOKUP(Tabla1[[#This Row],[Descripción]],Tabla10[Descripción],Tabla10[Unidad de Medida],"",0))</f>
        <v/>
      </c>
      <c r="M987" s="299"/>
      <c r="N987" s="525" t="str">
        <f>IF(Tabla1[[#This Row],[Descripción]]="","",_xlfn.XLOOKUP(Tabla1[[#This Row],[Descripción]],Tabla10[Descripción],Tabla10[Precio Unitario],0))</f>
        <v/>
      </c>
      <c r="O987" s="525" t="str">
        <f>IF(Tabla1[[#This Row],[Cantidad de Insumos]]="","",Tabla1[[#This Row],[Precio Unitario]]*Tabla1[[#This Row],[Cantidad de Insumos]])</f>
        <v/>
      </c>
      <c r="P987" s="510" t="str">
        <f>IF(Tabla1[[#This Row],[Descripción]]="","",_xlfn.XLOOKUP(Tabla1[[#This Row],[Descripción]],Tabla10[Descripción],Tabla10[CODIGO PRESUPUESTARIO],0))</f>
        <v/>
      </c>
      <c r="Q987" s="511"/>
      <c r="R987" s="511" t="str">
        <f>IF(Tabla1[[#This Row],[Insumos]]="","",_xlfn.XLOOKUP(Tabla1[[#This Row],[Insumos]],Tabla10[Insumo],Tabla10[InsumoAbrev],"",0))</f>
        <v/>
      </c>
    </row>
    <row r="988" spans="2:18" x14ac:dyDescent="0.25">
      <c r="B988" s="191" t="str">
        <f>IF('Formulario PPGR3'!$G988="","",CONCATENATE('Formulario PPGR3'!$C988,".",'Formulario PPGR3'!$D988,".",'Formulario PPGR3'!$E988,".",'Formulario PPGR3'!$F988))</f>
        <v/>
      </c>
      <c r="C988" s="191" t="str">
        <f>IF('Formulario PPGR3'!$G988="","",'Formulario PPGR1'!#REF!)</f>
        <v/>
      </c>
      <c r="D988" s="191" t="str">
        <f>IF('Formulario PPGR3'!$G988="","",'Formulario PPGR1'!#REF!)</f>
        <v/>
      </c>
      <c r="E988" s="191" t="str">
        <f>IF('Formulario PPGR3'!$G988="","",'Formulario PPGR1'!#REF!)</f>
        <v/>
      </c>
      <c r="F988" s="191" t="str">
        <f>IF('Formulario PPGR3'!$G988="","",'Formulario PPGR1'!#REF!)</f>
        <v/>
      </c>
      <c r="G988" s="238"/>
      <c r="H988" s="507" t="str" cm="1">
        <f t="array" ref="H988">IF(Tabla1[[#This Row],[Código_Actividad]]="","",_xlfn.XLOOKUP(Tabla1[[#This Row],[Código_Actividad]],CodigoActividad,Tabla2[Actividades Programables Presupuestables],"",0))</f>
        <v/>
      </c>
      <c r="I988" s="508" t="str">
        <f>IFERROR(VLOOKUP('Formulario PPGR3'!$G988,'Formulario PPGR2'!$H$19:$V$286,15,FALSE),"")</f>
        <v/>
      </c>
      <c r="J988" s="513"/>
      <c r="K988" s="512"/>
      <c r="L988" s="509" t="str">
        <f>IF(Tabla1[[#This Row],[Descripción]]="","",_xlfn.XLOOKUP(Tabla1[[#This Row],[Descripción]],Tabla10[Descripción],Tabla10[Unidad de Medida],"",0))</f>
        <v/>
      </c>
      <c r="M988" s="299"/>
      <c r="N988" s="525" t="str">
        <f>IF(Tabla1[[#This Row],[Descripción]]="","",_xlfn.XLOOKUP(Tabla1[[#This Row],[Descripción]],Tabla10[Descripción],Tabla10[Precio Unitario],0))</f>
        <v/>
      </c>
      <c r="O988" s="525" t="str">
        <f>IF(Tabla1[[#This Row],[Cantidad de Insumos]]="","",Tabla1[[#This Row],[Precio Unitario]]*Tabla1[[#This Row],[Cantidad de Insumos]])</f>
        <v/>
      </c>
      <c r="P988" s="510" t="str">
        <f>IF(Tabla1[[#This Row],[Descripción]]="","",_xlfn.XLOOKUP(Tabla1[[#This Row],[Descripción]],Tabla10[Descripción],Tabla10[CODIGO PRESUPUESTARIO],0))</f>
        <v/>
      </c>
      <c r="Q988" s="511"/>
      <c r="R988" s="511" t="str">
        <f>IF(Tabla1[[#This Row],[Insumos]]="","",_xlfn.XLOOKUP(Tabla1[[#This Row],[Insumos]],Tabla10[Insumo],Tabla10[InsumoAbrev],"",0))</f>
        <v/>
      </c>
    </row>
    <row r="989" spans="2:18" x14ac:dyDescent="0.25">
      <c r="B989" s="191" t="str">
        <f>IF('Formulario PPGR3'!$G989="","",CONCATENATE('Formulario PPGR3'!$C989,".",'Formulario PPGR3'!$D989,".",'Formulario PPGR3'!$E989,".",'Formulario PPGR3'!$F989))</f>
        <v/>
      </c>
      <c r="C989" s="191" t="str">
        <f>IF('Formulario PPGR3'!$G989="","",'Formulario PPGR1'!#REF!)</f>
        <v/>
      </c>
      <c r="D989" s="191" t="str">
        <f>IF('Formulario PPGR3'!$G989="","",'Formulario PPGR1'!#REF!)</f>
        <v/>
      </c>
      <c r="E989" s="191" t="str">
        <f>IF('Formulario PPGR3'!$G989="","",'Formulario PPGR1'!#REF!)</f>
        <v/>
      </c>
      <c r="F989" s="191" t="str">
        <f>IF('Formulario PPGR3'!$G989="","",'Formulario PPGR1'!#REF!)</f>
        <v/>
      </c>
      <c r="G989" s="238"/>
      <c r="H989" s="507" t="str" cm="1">
        <f t="array" ref="H989">IF(Tabla1[[#This Row],[Código_Actividad]]="","",_xlfn.XLOOKUP(Tabla1[[#This Row],[Código_Actividad]],CodigoActividad,Tabla2[Actividades Programables Presupuestables],"",0))</f>
        <v/>
      </c>
      <c r="I989" s="508" t="str">
        <f>IFERROR(VLOOKUP('Formulario PPGR3'!$G989,'Formulario PPGR2'!$H$19:$V$286,15,FALSE),"")</f>
        <v/>
      </c>
      <c r="J989" s="513"/>
      <c r="K989" s="512"/>
      <c r="L989" s="509" t="str">
        <f>IF(Tabla1[[#This Row],[Descripción]]="","",_xlfn.XLOOKUP(Tabla1[[#This Row],[Descripción]],Tabla10[Descripción],Tabla10[Unidad de Medida],"",0))</f>
        <v/>
      </c>
      <c r="M989" s="299"/>
      <c r="N989" s="525" t="str">
        <f>IF(Tabla1[[#This Row],[Descripción]]="","",_xlfn.XLOOKUP(Tabla1[[#This Row],[Descripción]],Tabla10[Descripción],Tabla10[Precio Unitario],0))</f>
        <v/>
      </c>
      <c r="O989" s="525" t="str">
        <f>IF(Tabla1[[#This Row],[Cantidad de Insumos]]="","",Tabla1[[#This Row],[Precio Unitario]]*Tabla1[[#This Row],[Cantidad de Insumos]])</f>
        <v/>
      </c>
      <c r="P989" s="510" t="str">
        <f>IF(Tabla1[[#This Row],[Descripción]]="","",_xlfn.XLOOKUP(Tabla1[[#This Row],[Descripción]],Tabla10[Descripción],Tabla10[CODIGO PRESUPUESTARIO],0))</f>
        <v/>
      </c>
      <c r="Q989" s="511"/>
      <c r="R989" s="511" t="str">
        <f>IF(Tabla1[[#This Row],[Insumos]]="","",_xlfn.XLOOKUP(Tabla1[[#This Row],[Insumos]],Tabla10[Insumo],Tabla10[InsumoAbrev],"",0))</f>
        <v/>
      </c>
    </row>
    <row r="990" spans="2:18" x14ac:dyDescent="0.25">
      <c r="B990" s="191" t="str">
        <f>IF('Formulario PPGR3'!$G990="","",CONCATENATE('Formulario PPGR3'!$C990,".",'Formulario PPGR3'!$D990,".",'Formulario PPGR3'!$E990,".",'Formulario PPGR3'!$F990))</f>
        <v/>
      </c>
      <c r="C990" s="191" t="str">
        <f>IF('Formulario PPGR3'!$G990="","",'Formulario PPGR1'!#REF!)</f>
        <v/>
      </c>
      <c r="D990" s="191" t="str">
        <f>IF('Formulario PPGR3'!$G990="","",'Formulario PPGR1'!#REF!)</f>
        <v/>
      </c>
      <c r="E990" s="191" t="str">
        <f>IF('Formulario PPGR3'!$G990="","",'Formulario PPGR1'!#REF!)</f>
        <v/>
      </c>
      <c r="F990" s="191" t="str">
        <f>IF('Formulario PPGR3'!$G990="","",'Formulario PPGR1'!#REF!)</f>
        <v/>
      </c>
      <c r="G990" s="238"/>
      <c r="H990" s="507" t="str" cm="1">
        <f t="array" ref="H990">IF(Tabla1[[#This Row],[Código_Actividad]]="","",_xlfn.XLOOKUP(Tabla1[[#This Row],[Código_Actividad]],CodigoActividad,Tabla2[Actividades Programables Presupuestables],"",0))</f>
        <v/>
      </c>
      <c r="I990" s="508" t="str">
        <f>IFERROR(VLOOKUP('Formulario PPGR3'!$G990,'Formulario PPGR2'!$H$19:$V$286,15,FALSE),"")</f>
        <v/>
      </c>
      <c r="J990" s="513"/>
      <c r="K990" s="512"/>
      <c r="L990" s="509" t="str">
        <f>IF(Tabla1[[#This Row],[Descripción]]="","",_xlfn.XLOOKUP(Tabla1[[#This Row],[Descripción]],Tabla10[Descripción],Tabla10[Unidad de Medida],"",0))</f>
        <v/>
      </c>
      <c r="M990" s="299"/>
      <c r="N990" s="525" t="str">
        <f>IF(Tabla1[[#This Row],[Descripción]]="","",_xlfn.XLOOKUP(Tabla1[[#This Row],[Descripción]],Tabla10[Descripción],Tabla10[Precio Unitario],0))</f>
        <v/>
      </c>
      <c r="O990" s="525" t="str">
        <f>IF(Tabla1[[#This Row],[Cantidad de Insumos]]="","",Tabla1[[#This Row],[Precio Unitario]]*Tabla1[[#This Row],[Cantidad de Insumos]])</f>
        <v/>
      </c>
      <c r="P990" s="510" t="str">
        <f>IF(Tabla1[[#This Row],[Descripción]]="","",_xlfn.XLOOKUP(Tabla1[[#This Row],[Descripción]],Tabla10[Descripción],Tabla10[CODIGO PRESUPUESTARIO],0))</f>
        <v/>
      </c>
      <c r="Q990" s="511"/>
      <c r="R990" s="511" t="str">
        <f>IF(Tabla1[[#This Row],[Insumos]]="","",_xlfn.XLOOKUP(Tabla1[[#This Row],[Insumos]],Tabla10[Insumo],Tabla10[InsumoAbrev],"",0))</f>
        <v/>
      </c>
    </row>
    <row r="991" spans="2:18" x14ac:dyDescent="0.25">
      <c r="B991" s="191" t="str">
        <f>IF('Formulario PPGR3'!$G991="","",CONCATENATE('Formulario PPGR3'!$C991,".",'Formulario PPGR3'!$D991,".",'Formulario PPGR3'!$E991,".",'Formulario PPGR3'!$F991))</f>
        <v/>
      </c>
      <c r="C991" s="191" t="str">
        <f>IF('Formulario PPGR3'!$G991="","",'Formulario PPGR1'!#REF!)</f>
        <v/>
      </c>
      <c r="D991" s="191" t="str">
        <f>IF('Formulario PPGR3'!$G991="","",'Formulario PPGR1'!#REF!)</f>
        <v/>
      </c>
      <c r="E991" s="191" t="str">
        <f>IF('Formulario PPGR3'!$G991="","",'Formulario PPGR1'!#REF!)</f>
        <v/>
      </c>
      <c r="F991" s="191" t="str">
        <f>IF('Formulario PPGR3'!$G991="","",'Formulario PPGR1'!#REF!)</f>
        <v/>
      </c>
      <c r="G991" s="238"/>
      <c r="H991" s="507" t="str" cm="1">
        <f t="array" ref="H991">IF(Tabla1[[#This Row],[Código_Actividad]]="","",_xlfn.XLOOKUP(Tabla1[[#This Row],[Código_Actividad]],CodigoActividad,Tabla2[Actividades Programables Presupuestables],"",0))</f>
        <v/>
      </c>
      <c r="I991" s="508" t="str">
        <f>IFERROR(VLOOKUP('Formulario PPGR3'!$G991,'Formulario PPGR2'!$H$19:$V$286,15,FALSE),"")</f>
        <v/>
      </c>
      <c r="J991" s="513"/>
      <c r="K991" s="512"/>
      <c r="L991" s="509" t="str">
        <f>IF(Tabla1[[#This Row],[Descripción]]="","",_xlfn.XLOOKUP(Tabla1[[#This Row],[Descripción]],Tabla10[Descripción],Tabla10[Unidad de Medida],"",0))</f>
        <v/>
      </c>
      <c r="M991" s="299"/>
      <c r="N991" s="525" t="str">
        <f>IF(Tabla1[[#This Row],[Descripción]]="","",_xlfn.XLOOKUP(Tabla1[[#This Row],[Descripción]],Tabla10[Descripción],Tabla10[Precio Unitario],0))</f>
        <v/>
      </c>
      <c r="O991" s="525" t="str">
        <f>IF(Tabla1[[#This Row],[Cantidad de Insumos]]="","",Tabla1[[#This Row],[Precio Unitario]]*Tabla1[[#This Row],[Cantidad de Insumos]])</f>
        <v/>
      </c>
      <c r="P991" s="510" t="str">
        <f>IF(Tabla1[[#This Row],[Descripción]]="","",_xlfn.XLOOKUP(Tabla1[[#This Row],[Descripción]],Tabla10[Descripción],Tabla10[CODIGO PRESUPUESTARIO],0))</f>
        <v/>
      </c>
      <c r="Q991" s="511"/>
      <c r="R991" s="511" t="str">
        <f>IF(Tabla1[[#This Row],[Insumos]]="","",_xlfn.XLOOKUP(Tabla1[[#This Row],[Insumos]],Tabla10[Insumo],Tabla10[InsumoAbrev],"",0))</f>
        <v/>
      </c>
    </row>
    <row r="992" spans="2:18" x14ac:dyDescent="0.25">
      <c r="B992" s="191" t="str">
        <f>IF('Formulario PPGR3'!$G992="","",CONCATENATE('Formulario PPGR3'!$C992,".",'Formulario PPGR3'!$D992,".",'Formulario PPGR3'!$E992,".",'Formulario PPGR3'!$F992))</f>
        <v/>
      </c>
      <c r="C992" s="191" t="str">
        <f>IF('Formulario PPGR3'!$G992="","",'Formulario PPGR1'!#REF!)</f>
        <v/>
      </c>
      <c r="D992" s="191" t="str">
        <f>IF('Formulario PPGR3'!$G992="","",'Formulario PPGR1'!#REF!)</f>
        <v/>
      </c>
      <c r="E992" s="191" t="str">
        <f>IF('Formulario PPGR3'!$G992="","",'Formulario PPGR1'!#REF!)</f>
        <v/>
      </c>
      <c r="F992" s="191" t="str">
        <f>IF('Formulario PPGR3'!$G992="","",'Formulario PPGR1'!#REF!)</f>
        <v/>
      </c>
      <c r="G992" s="238"/>
      <c r="H992" s="507" t="str" cm="1">
        <f t="array" ref="H992">IF(Tabla1[[#This Row],[Código_Actividad]]="","",_xlfn.XLOOKUP(Tabla1[[#This Row],[Código_Actividad]],CodigoActividad,Tabla2[Actividades Programables Presupuestables],"",0))</f>
        <v/>
      </c>
      <c r="I992" s="508" t="str">
        <f>IFERROR(VLOOKUP('Formulario PPGR3'!$G992,'Formulario PPGR2'!$H$19:$V$286,15,FALSE),"")</f>
        <v/>
      </c>
      <c r="J992" s="513"/>
      <c r="K992" s="512"/>
      <c r="L992" s="509" t="str">
        <f>IF(Tabla1[[#This Row],[Descripción]]="","",_xlfn.XLOOKUP(Tabla1[[#This Row],[Descripción]],Tabla10[Descripción],Tabla10[Unidad de Medida],"",0))</f>
        <v/>
      </c>
      <c r="M992" s="299"/>
      <c r="N992" s="525" t="str">
        <f>IF(Tabla1[[#This Row],[Descripción]]="","",_xlfn.XLOOKUP(Tabla1[[#This Row],[Descripción]],Tabla10[Descripción],Tabla10[Precio Unitario],0))</f>
        <v/>
      </c>
      <c r="O992" s="525" t="str">
        <f>IF(Tabla1[[#This Row],[Cantidad de Insumos]]="","",Tabla1[[#This Row],[Precio Unitario]]*Tabla1[[#This Row],[Cantidad de Insumos]])</f>
        <v/>
      </c>
      <c r="P992" s="510" t="str">
        <f>IF(Tabla1[[#This Row],[Descripción]]="","",_xlfn.XLOOKUP(Tabla1[[#This Row],[Descripción]],Tabla10[Descripción],Tabla10[CODIGO PRESUPUESTARIO],0))</f>
        <v/>
      </c>
      <c r="Q992" s="511"/>
      <c r="R992" s="511" t="str">
        <f>IF(Tabla1[[#This Row],[Insumos]]="","",_xlfn.XLOOKUP(Tabla1[[#This Row],[Insumos]],Tabla10[Insumo],Tabla10[InsumoAbrev],"",0))</f>
        <v/>
      </c>
    </row>
    <row r="993" spans="2:18" x14ac:dyDescent="0.25">
      <c r="B993" s="191" t="str">
        <f>IF('Formulario PPGR3'!$G993="","",CONCATENATE('Formulario PPGR3'!$C993,".",'Formulario PPGR3'!$D993,".",'Formulario PPGR3'!$E993,".",'Formulario PPGR3'!$F993))</f>
        <v/>
      </c>
      <c r="C993" s="191" t="str">
        <f>IF('Formulario PPGR3'!$G993="","",'Formulario PPGR1'!#REF!)</f>
        <v/>
      </c>
      <c r="D993" s="191" t="str">
        <f>IF('Formulario PPGR3'!$G993="","",'Formulario PPGR1'!#REF!)</f>
        <v/>
      </c>
      <c r="E993" s="191" t="str">
        <f>IF('Formulario PPGR3'!$G993="","",'Formulario PPGR1'!#REF!)</f>
        <v/>
      </c>
      <c r="F993" s="191" t="str">
        <f>IF('Formulario PPGR3'!$G993="","",'Formulario PPGR1'!#REF!)</f>
        <v/>
      </c>
      <c r="G993" s="238"/>
      <c r="H993" s="507" t="str" cm="1">
        <f t="array" ref="H993">IF(Tabla1[[#This Row],[Código_Actividad]]="","",_xlfn.XLOOKUP(Tabla1[[#This Row],[Código_Actividad]],CodigoActividad,Tabla2[Actividades Programables Presupuestables],"",0))</f>
        <v/>
      </c>
      <c r="I993" s="508" t="str">
        <f>IFERROR(VLOOKUP('Formulario PPGR3'!$G993,'Formulario PPGR2'!$H$19:$V$286,15,FALSE),"")</f>
        <v/>
      </c>
      <c r="J993" s="513"/>
      <c r="K993" s="512"/>
      <c r="L993" s="509" t="str">
        <f>IF(Tabla1[[#This Row],[Descripción]]="","",_xlfn.XLOOKUP(Tabla1[[#This Row],[Descripción]],Tabla10[Descripción],Tabla10[Unidad de Medida],"",0))</f>
        <v/>
      </c>
      <c r="M993" s="299"/>
      <c r="N993" s="525" t="str">
        <f>IF(Tabla1[[#This Row],[Descripción]]="","",_xlfn.XLOOKUP(Tabla1[[#This Row],[Descripción]],Tabla10[Descripción],Tabla10[Precio Unitario],0))</f>
        <v/>
      </c>
      <c r="O993" s="525" t="str">
        <f>IF(Tabla1[[#This Row],[Cantidad de Insumos]]="","",Tabla1[[#This Row],[Precio Unitario]]*Tabla1[[#This Row],[Cantidad de Insumos]])</f>
        <v/>
      </c>
      <c r="P993" s="510" t="str">
        <f>IF(Tabla1[[#This Row],[Descripción]]="","",_xlfn.XLOOKUP(Tabla1[[#This Row],[Descripción]],Tabla10[Descripción],Tabla10[CODIGO PRESUPUESTARIO],0))</f>
        <v/>
      </c>
      <c r="Q993" s="511"/>
      <c r="R993" s="511" t="str">
        <f>IF(Tabla1[[#This Row],[Insumos]]="","",_xlfn.XLOOKUP(Tabla1[[#This Row],[Insumos]],Tabla10[Insumo],Tabla10[InsumoAbrev],"",0))</f>
        <v/>
      </c>
    </row>
    <row r="994" spans="2:18" x14ac:dyDescent="0.25">
      <c r="B994" s="191" t="str">
        <f>IF('Formulario PPGR3'!$G994="","",CONCATENATE('Formulario PPGR3'!$C994,".",'Formulario PPGR3'!$D994,".",'Formulario PPGR3'!$E994,".",'Formulario PPGR3'!$F994))</f>
        <v/>
      </c>
      <c r="C994" s="191" t="str">
        <f>IF('Formulario PPGR3'!$G994="","",'Formulario PPGR1'!#REF!)</f>
        <v/>
      </c>
      <c r="D994" s="191" t="str">
        <f>IF('Formulario PPGR3'!$G994="","",'Formulario PPGR1'!#REF!)</f>
        <v/>
      </c>
      <c r="E994" s="191" t="str">
        <f>IF('Formulario PPGR3'!$G994="","",'Formulario PPGR1'!#REF!)</f>
        <v/>
      </c>
      <c r="F994" s="191" t="str">
        <f>IF('Formulario PPGR3'!$G994="","",'Formulario PPGR1'!#REF!)</f>
        <v/>
      </c>
      <c r="G994" s="238"/>
      <c r="H994" s="507" t="str" cm="1">
        <f t="array" ref="H994">IF(Tabla1[[#This Row],[Código_Actividad]]="","",_xlfn.XLOOKUP(Tabla1[[#This Row],[Código_Actividad]],CodigoActividad,Tabla2[Actividades Programables Presupuestables],"",0))</f>
        <v/>
      </c>
      <c r="I994" s="508" t="str">
        <f>IFERROR(VLOOKUP('Formulario PPGR3'!$G994,'Formulario PPGR2'!$H$19:$V$286,15,FALSE),"")</f>
        <v/>
      </c>
      <c r="J994" s="513"/>
      <c r="K994" s="512"/>
      <c r="L994" s="509" t="str">
        <f>IF(Tabla1[[#This Row],[Descripción]]="","",_xlfn.XLOOKUP(Tabla1[[#This Row],[Descripción]],Tabla10[Descripción],Tabla10[Unidad de Medida],"",0))</f>
        <v/>
      </c>
      <c r="M994" s="299"/>
      <c r="N994" s="525" t="str">
        <f>IF(Tabla1[[#This Row],[Descripción]]="","",_xlfn.XLOOKUP(Tabla1[[#This Row],[Descripción]],Tabla10[Descripción],Tabla10[Precio Unitario],0))</f>
        <v/>
      </c>
      <c r="O994" s="525" t="str">
        <f>IF(Tabla1[[#This Row],[Cantidad de Insumos]]="","",Tabla1[[#This Row],[Precio Unitario]]*Tabla1[[#This Row],[Cantidad de Insumos]])</f>
        <v/>
      </c>
      <c r="P994" s="510" t="str">
        <f>IF(Tabla1[[#This Row],[Descripción]]="","",_xlfn.XLOOKUP(Tabla1[[#This Row],[Descripción]],Tabla10[Descripción],Tabla10[CODIGO PRESUPUESTARIO],0))</f>
        <v/>
      </c>
      <c r="Q994" s="511"/>
      <c r="R994" s="511" t="str">
        <f>IF(Tabla1[[#This Row],[Insumos]]="","",_xlfn.XLOOKUP(Tabla1[[#This Row],[Insumos]],Tabla10[Insumo],Tabla10[InsumoAbrev],"",0))</f>
        <v/>
      </c>
    </row>
    <row r="995" spans="2:18" x14ac:dyDescent="0.25">
      <c r="B995" s="191" t="str">
        <f>IF('Formulario PPGR3'!$G995="","",CONCATENATE('Formulario PPGR3'!$C995,".",'Formulario PPGR3'!$D995,".",'Formulario PPGR3'!$E995,".",'Formulario PPGR3'!$F995))</f>
        <v/>
      </c>
      <c r="C995" s="191" t="str">
        <f>IF('Formulario PPGR3'!$G995="","",'Formulario PPGR1'!#REF!)</f>
        <v/>
      </c>
      <c r="D995" s="191" t="str">
        <f>IF('Formulario PPGR3'!$G995="","",'Formulario PPGR1'!#REF!)</f>
        <v/>
      </c>
      <c r="E995" s="191" t="str">
        <f>IF('Formulario PPGR3'!$G995="","",'Formulario PPGR1'!#REF!)</f>
        <v/>
      </c>
      <c r="F995" s="191" t="str">
        <f>IF('Formulario PPGR3'!$G995="","",'Formulario PPGR1'!#REF!)</f>
        <v/>
      </c>
      <c r="G995" s="238"/>
      <c r="H995" s="507" t="str" cm="1">
        <f t="array" ref="H995">IF(Tabla1[[#This Row],[Código_Actividad]]="","",_xlfn.XLOOKUP(Tabla1[[#This Row],[Código_Actividad]],CodigoActividad,Tabla2[Actividades Programables Presupuestables],"",0))</f>
        <v/>
      </c>
      <c r="I995" s="508" t="str">
        <f>IFERROR(VLOOKUP('Formulario PPGR3'!$G995,'Formulario PPGR2'!$H$19:$V$286,15,FALSE),"")</f>
        <v/>
      </c>
      <c r="J995" s="513"/>
      <c r="K995" s="512"/>
      <c r="L995" s="509" t="str">
        <f>IF(Tabla1[[#This Row],[Descripción]]="","",_xlfn.XLOOKUP(Tabla1[[#This Row],[Descripción]],Tabla10[Descripción],Tabla10[Unidad de Medida],"",0))</f>
        <v/>
      </c>
      <c r="M995" s="299"/>
      <c r="N995" s="525" t="str">
        <f>IF(Tabla1[[#This Row],[Descripción]]="","",_xlfn.XLOOKUP(Tabla1[[#This Row],[Descripción]],Tabla10[Descripción],Tabla10[Precio Unitario],0))</f>
        <v/>
      </c>
      <c r="O995" s="525" t="str">
        <f>IF(Tabla1[[#This Row],[Cantidad de Insumos]]="","",Tabla1[[#This Row],[Precio Unitario]]*Tabla1[[#This Row],[Cantidad de Insumos]])</f>
        <v/>
      </c>
      <c r="P995" s="510" t="str">
        <f>IF(Tabla1[[#This Row],[Descripción]]="","",_xlfn.XLOOKUP(Tabla1[[#This Row],[Descripción]],Tabla10[Descripción],Tabla10[CODIGO PRESUPUESTARIO],0))</f>
        <v/>
      </c>
      <c r="Q995" s="511"/>
      <c r="R995" s="511" t="str">
        <f>IF(Tabla1[[#This Row],[Insumos]]="","",_xlfn.XLOOKUP(Tabla1[[#This Row],[Insumos]],Tabla10[Insumo],Tabla10[InsumoAbrev],"",0))</f>
        <v/>
      </c>
    </row>
    <row r="996" spans="2:18" x14ac:dyDescent="0.25">
      <c r="B996" s="191" t="str">
        <f>IF('Formulario PPGR3'!$G996="","",CONCATENATE('Formulario PPGR3'!$C996,".",'Formulario PPGR3'!$D996,".",'Formulario PPGR3'!$E996,".",'Formulario PPGR3'!$F996))</f>
        <v/>
      </c>
      <c r="C996" s="191" t="str">
        <f>IF('Formulario PPGR3'!$G996="","",'Formulario PPGR1'!#REF!)</f>
        <v/>
      </c>
      <c r="D996" s="191" t="str">
        <f>IF('Formulario PPGR3'!$G996="","",'Formulario PPGR1'!#REF!)</f>
        <v/>
      </c>
      <c r="E996" s="191" t="str">
        <f>IF('Formulario PPGR3'!$G996="","",'Formulario PPGR1'!#REF!)</f>
        <v/>
      </c>
      <c r="F996" s="191" t="str">
        <f>IF('Formulario PPGR3'!$G996="","",'Formulario PPGR1'!#REF!)</f>
        <v/>
      </c>
      <c r="G996" s="238"/>
      <c r="H996" s="507" t="str" cm="1">
        <f t="array" ref="H996">IF(Tabla1[[#This Row],[Código_Actividad]]="","",_xlfn.XLOOKUP(Tabla1[[#This Row],[Código_Actividad]],CodigoActividad,Tabla2[Actividades Programables Presupuestables],"",0))</f>
        <v/>
      </c>
      <c r="I996" s="508" t="str">
        <f>IFERROR(VLOOKUP('Formulario PPGR3'!$G996,'Formulario PPGR2'!$H$19:$V$286,15,FALSE),"")</f>
        <v/>
      </c>
      <c r="J996" s="513"/>
      <c r="K996" s="512"/>
      <c r="L996" s="509" t="str">
        <f>IF(Tabla1[[#This Row],[Descripción]]="","",_xlfn.XLOOKUP(Tabla1[[#This Row],[Descripción]],Tabla10[Descripción],Tabla10[Unidad de Medida],"",0))</f>
        <v/>
      </c>
      <c r="M996" s="299"/>
      <c r="N996" s="525" t="str">
        <f>IF(Tabla1[[#This Row],[Descripción]]="","",_xlfn.XLOOKUP(Tabla1[[#This Row],[Descripción]],Tabla10[Descripción],Tabla10[Precio Unitario],0))</f>
        <v/>
      </c>
      <c r="O996" s="525" t="str">
        <f>IF(Tabla1[[#This Row],[Cantidad de Insumos]]="","",Tabla1[[#This Row],[Precio Unitario]]*Tabla1[[#This Row],[Cantidad de Insumos]])</f>
        <v/>
      </c>
      <c r="P996" s="510" t="str">
        <f>IF(Tabla1[[#This Row],[Descripción]]="","",_xlfn.XLOOKUP(Tabla1[[#This Row],[Descripción]],Tabla10[Descripción],Tabla10[CODIGO PRESUPUESTARIO],0))</f>
        <v/>
      </c>
      <c r="Q996" s="511"/>
      <c r="R996" s="511" t="str">
        <f>IF(Tabla1[[#This Row],[Insumos]]="","",_xlfn.XLOOKUP(Tabla1[[#This Row],[Insumos]],Tabla10[Insumo],Tabla10[InsumoAbrev],"",0))</f>
        <v/>
      </c>
    </row>
    <row r="997" spans="2:18" x14ac:dyDescent="0.25">
      <c r="B997" s="191" t="str">
        <f>IF('Formulario PPGR3'!$G997="","",CONCATENATE('Formulario PPGR3'!$C997,".",'Formulario PPGR3'!$D997,".",'Formulario PPGR3'!$E997,".",'Formulario PPGR3'!$F997))</f>
        <v/>
      </c>
      <c r="C997" s="191" t="str">
        <f>IF('Formulario PPGR3'!$G997="","",'Formulario PPGR1'!#REF!)</f>
        <v/>
      </c>
      <c r="D997" s="191" t="str">
        <f>IF('Formulario PPGR3'!$G997="","",'Formulario PPGR1'!#REF!)</f>
        <v/>
      </c>
      <c r="E997" s="191" t="str">
        <f>IF('Formulario PPGR3'!$G997="","",'Formulario PPGR1'!#REF!)</f>
        <v/>
      </c>
      <c r="F997" s="191" t="str">
        <f>IF('Formulario PPGR3'!$G997="","",'Formulario PPGR1'!#REF!)</f>
        <v/>
      </c>
      <c r="G997" s="238"/>
      <c r="H997" s="507" t="str" cm="1">
        <f t="array" ref="H997">IF(Tabla1[[#This Row],[Código_Actividad]]="","",_xlfn.XLOOKUP(Tabla1[[#This Row],[Código_Actividad]],CodigoActividad,Tabla2[Actividades Programables Presupuestables],"",0))</f>
        <v/>
      </c>
      <c r="I997" s="508" t="str">
        <f>IFERROR(VLOOKUP('Formulario PPGR3'!$G997,'Formulario PPGR2'!$H$19:$V$286,15,FALSE),"")</f>
        <v/>
      </c>
      <c r="J997" s="513"/>
      <c r="K997" s="512"/>
      <c r="L997" s="509" t="str">
        <f>IF(Tabla1[[#This Row],[Descripción]]="","",_xlfn.XLOOKUP(Tabla1[[#This Row],[Descripción]],Tabla10[Descripción],Tabla10[Unidad de Medida],"",0))</f>
        <v/>
      </c>
      <c r="M997" s="299"/>
      <c r="N997" s="525" t="str">
        <f>IF(Tabla1[[#This Row],[Descripción]]="","",_xlfn.XLOOKUP(Tabla1[[#This Row],[Descripción]],Tabla10[Descripción],Tabla10[Precio Unitario],0))</f>
        <v/>
      </c>
      <c r="O997" s="525" t="str">
        <f>IF(Tabla1[[#This Row],[Cantidad de Insumos]]="","",Tabla1[[#This Row],[Precio Unitario]]*Tabla1[[#This Row],[Cantidad de Insumos]])</f>
        <v/>
      </c>
      <c r="P997" s="510" t="str">
        <f>IF(Tabla1[[#This Row],[Descripción]]="","",_xlfn.XLOOKUP(Tabla1[[#This Row],[Descripción]],Tabla10[Descripción],Tabla10[CODIGO PRESUPUESTARIO],0))</f>
        <v/>
      </c>
      <c r="Q997" s="511"/>
      <c r="R997" s="511" t="str">
        <f>IF(Tabla1[[#This Row],[Insumos]]="","",_xlfn.XLOOKUP(Tabla1[[#This Row],[Insumos]],Tabla10[Insumo],Tabla10[InsumoAbrev],"",0))</f>
        <v/>
      </c>
    </row>
    <row r="998" spans="2:18" x14ac:dyDescent="0.25">
      <c r="B998" s="191" t="str">
        <f>IF('Formulario PPGR3'!$G998="","",CONCATENATE('Formulario PPGR3'!$C998,".",'Formulario PPGR3'!$D998,".",'Formulario PPGR3'!$E998,".",'Formulario PPGR3'!$F998))</f>
        <v/>
      </c>
      <c r="C998" s="191" t="str">
        <f>IF('Formulario PPGR3'!$G998="","",'Formulario PPGR1'!#REF!)</f>
        <v/>
      </c>
      <c r="D998" s="191" t="str">
        <f>IF('Formulario PPGR3'!$G998="","",'Formulario PPGR1'!#REF!)</f>
        <v/>
      </c>
      <c r="E998" s="191" t="str">
        <f>IF('Formulario PPGR3'!$G998="","",'Formulario PPGR1'!#REF!)</f>
        <v/>
      </c>
      <c r="F998" s="191" t="str">
        <f>IF('Formulario PPGR3'!$G998="","",'Formulario PPGR1'!#REF!)</f>
        <v/>
      </c>
      <c r="G998" s="238"/>
      <c r="H998" s="507" t="str" cm="1">
        <f t="array" ref="H998">IF(Tabla1[[#This Row],[Código_Actividad]]="","",_xlfn.XLOOKUP(Tabla1[[#This Row],[Código_Actividad]],CodigoActividad,Tabla2[Actividades Programables Presupuestables],"",0))</f>
        <v/>
      </c>
      <c r="I998" s="508" t="str">
        <f>IFERROR(VLOOKUP('Formulario PPGR3'!$G998,'Formulario PPGR2'!$H$19:$V$286,15,FALSE),"")</f>
        <v/>
      </c>
      <c r="J998" s="513"/>
      <c r="K998" s="512"/>
      <c r="L998" s="509" t="str">
        <f>IF(Tabla1[[#This Row],[Descripción]]="","",_xlfn.XLOOKUP(Tabla1[[#This Row],[Descripción]],Tabla10[Descripción],Tabla10[Unidad de Medida],"",0))</f>
        <v/>
      </c>
      <c r="M998" s="299"/>
      <c r="N998" s="525" t="str">
        <f>IF(Tabla1[[#This Row],[Descripción]]="","",_xlfn.XLOOKUP(Tabla1[[#This Row],[Descripción]],Tabla10[Descripción],Tabla10[Precio Unitario],0))</f>
        <v/>
      </c>
      <c r="O998" s="525" t="str">
        <f>IF(Tabla1[[#This Row],[Cantidad de Insumos]]="","",Tabla1[[#This Row],[Precio Unitario]]*Tabla1[[#This Row],[Cantidad de Insumos]])</f>
        <v/>
      </c>
      <c r="P998" s="510" t="str">
        <f>IF(Tabla1[[#This Row],[Descripción]]="","",_xlfn.XLOOKUP(Tabla1[[#This Row],[Descripción]],Tabla10[Descripción],Tabla10[CODIGO PRESUPUESTARIO],0))</f>
        <v/>
      </c>
      <c r="Q998" s="511"/>
      <c r="R998" s="511" t="str">
        <f>IF(Tabla1[[#This Row],[Insumos]]="","",_xlfn.XLOOKUP(Tabla1[[#This Row],[Insumos]],Tabla10[Insumo],Tabla10[InsumoAbrev],"",0))</f>
        <v/>
      </c>
    </row>
    <row r="999" spans="2:18" x14ac:dyDescent="0.25">
      <c r="B999" s="191" t="str">
        <f>IF('Formulario PPGR3'!$G999="","",CONCATENATE('Formulario PPGR3'!$C999,".",'Formulario PPGR3'!$D999,".",'Formulario PPGR3'!$E999,".",'Formulario PPGR3'!$F999))</f>
        <v/>
      </c>
      <c r="C999" s="191" t="str">
        <f>IF('Formulario PPGR3'!$G999="","",'Formulario PPGR1'!#REF!)</f>
        <v/>
      </c>
      <c r="D999" s="191" t="str">
        <f>IF('Formulario PPGR3'!$G999="","",'Formulario PPGR1'!#REF!)</f>
        <v/>
      </c>
      <c r="E999" s="191" t="str">
        <f>IF('Formulario PPGR3'!$G999="","",'Formulario PPGR1'!#REF!)</f>
        <v/>
      </c>
      <c r="F999" s="191" t="str">
        <f>IF('Formulario PPGR3'!$G999="","",'Formulario PPGR1'!#REF!)</f>
        <v/>
      </c>
      <c r="G999" s="238"/>
      <c r="H999" s="507" t="str" cm="1">
        <f t="array" ref="H999">IF(Tabla1[[#This Row],[Código_Actividad]]="","",_xlfn.XLOOKUP(Tabla1[[#This Row],[Código_Actividad]],CodigoActividad,Tabla2[Actividades Programables Presupuestables],"",0))</f>
        <v/>
      </c>
      <c r="I999" s="508" t="str">
        <f>IFERROR(VLOOKUP('Formulario PPGR3'!$G999,'Formulario PPGR2'!$H$19:$V$286,15,FALSE),"")</f>
        <v/>
      </c>
      <c r="J999" s="513"/>
      <c r="K999" s="512"/>
      <c r="L999" s="509" t="str">
        <f>IF(Tabla1[[#This Row],[Descripción]]="","",_xlfn.XLOOKUP(Tabla1[[#This Row],[Descripción]],Tabla10[Descripción],Tabla10[Unidad de Medida],"",0))</f>
        <v/>
      </c>
      <c r="M999" s="299"/>
      <c r="N999" s="525" t="str">
        <f>IF(Tabla1[[#This Row],[Descripción]]="","",_xlfn.XLOOKUP(Tabla1[[#This Row],[Descripción]],Tabla10[Descripción],Tabla10[Precio Unitario],0))</f>
        <v/>
      </c>
      <c r="O999" s="525" t="str">
        <f>IF(Tabla1[[#This Row],[Cantidad de Insumos]]="","",Tabla1[[#This Row],[Precio Unitario]]*Tabla1[[#This Row],[Cantidad de Insumos]])</f>
        <v/>
      </c>
      <c r="P999" s="510" t="str">
        <f>IF(Tabla1[[#This Row],[Descripción]]="","",_xlfn.XLOOKUP(Tabla1[[#This Row],[Descripción]],Tabla10[Descripción],Tabla10[CODIGO PRESUPUESTARIO],0))</f>
        <v/>
      </c>
      <c r="Q999" s="511"/>
      <c r="R999" s="511" t="str">
        <f>IF(Tabla1[[#This Row],[Insumos]]="","",_xlfn.XLOOKUP(Tabla1[[#This Row],[Insumos]],Tabla10[Insumo],Tabla10[InsumoAbrev],"",0))</f>
        <v/>
      </c>
    </row>
    <row r="1000" spans="2:18" x14ac:dyDescent="0.25">
      <c r="B1000" s="191" t="str">
        <f>IF('Formulario PPGR3'!$G1000="","",CONCATENATE('Formulario PPGR3'!$C1000,".",'Formulario PPGR3'!$D1000,".",'Formulario PPGR3'!$E1000,".",'Formulario PPGR3'!$F1000))</f>
        <v/>
      </c>
      <c r="C1000" s="191" t="str">
        <f>IF('Formulario PPGR3'!$G1000="","",'Formulario PPGR1'!#REF!)</f>
        <v/>
      </c>
      <c r="D1000" s="191" t="str">
        <f>IF('Formulario PPGR3'!$G1000="","",'Formulario PPGR1'!#REF!)</f>
        <v/>
      </c>
      <c r="E1000" s="191" t="str">
        <f>IF('Formulario PPGR3'!$G1000="","",'Formulario PPGR1'!#REF!)</f>
        <v/>
      </c>
      <c r="F1000" s="191" t="str">
        <f>IF('Formulario PPGR3'!$G1000="","",'Formulario PPGR1'!#REF!)</f>
        <v/>
      </c>
      <c r="G1000" s="238"/>
      <c r="H1000" s="507" t="str" cm="1">
        <f t="array" ref="H1000">IF(Tabla1[[#This Row],[Código_Actividad]]="","",_xlfn.XLOOKUP(Tabla1[[#This Row],[Código_Actividad]],CodigoActividad,Tabla2[Actividades Programables Presupuestables],"",0))</f>
        <v/>
      </c>
      <c r="I1000" s="508" t="str">
        <f>IFERROR(VLOOKUP('Formulario PPGR3'!$G1000,'Formulario PPGR2'!$H$19:$V$286,15,FALSE),"")</f>
        <v/>
      </c>
      <c r="J1000" s="513"/>
      <c r="K1000" s="512"/>
      <c r="L1000" s="509" t="str">
        <f>IF(Tabla1[[#This Row],[Descripción]]="","",_xlfn.XLOOKUP(Tabla1[[#This Row],[Descripción]],Tabla10[Descripción],Tabla10[Unidad de Medida],"",0))</f>
        <v/>
      </c>
      <c r="M1000" s="299"/>
      <c r="N1000" s="525" t="str">
        <f>IF(Tabla1[[#This Row],[Descripción]]="","",_xlfn.XLOOKUP(Tabla1[[#This Row],[Descripción]],Tabla10[Descripción],Tabla10[Precio Unitario],0))</f>
        <v/>
      </c>
      <c r="O1000" s="525" t="str">
        <f>IF(Tabla1[[#This Row],[Cantidad de Insumos]]="","",Tabla1[[#This Row],[Precio Unitario]]*Tabla1[[#This Row],[Cantidad de Insumos]])</f>
        <v/>
      </c>
      <c r="P1000" s="510" t="str">
        <f>IF(Tabla1[[#This Row],[Descripción]]="","",_xlfn.XLOOKUP(Tabla1[[#This Row],[Descripción]],Tabla10[Descripción],Tabla10[CODIGO PRESUPUESTARIO],0))</f>
        <v/>
      </c>
      <c r="Q1000" s="511"/>
      <c r="R1000" s="511" t="str">
        <f>IF(Tabla1[[#This Row],[Insumos]]="","",_xlfn.XLOOKUP(Tabla1[[#This Row],[Insumos]],Tabla10[Insumo],Tabla10[InsumoAbrev],"",0))</f>
        <v/>
      </c>
    </row>
    <row r="1001" spans="2:18" x14ac:dyDescent="0.25">
      <c r="B1001" s="191" t="str">
        <f>IF('Formulario PPGR3'!$G1001="","",CONCATENATE('Formulario PPGR3'!$C1001,".",'Formulario PPGR3'!$D1001,".",'Formulario PPGR3'!$E1001,".",'Formulario PPGR3'!$F1001))</f>
        <v/>
      </c>
      <c r="C1001" s="191" t="str">
        <f>IF('Formulario PPGR3'!$G1001="","",'Formulario PPGR1'!#REF!)</f>
        <v/>
      </c>
      <c r="D1001" s="191" t="str">
        <f>IF('Formulario PPGR3'!$G1001="","",'Formulario PPGR1'!#REF!)</f>
        <v/>
      </c>
      <c r="E1001" s="191" t="str">
        <f>IF('Formulario PPGR3'!$G1001="","",'Formulario PPGR1'!#REF!)</f>
        <v/>
      </c>
      <c r="F1001" s="191" t="str">
        <f>IF('Formulario PPGR3'!$G1001="","",'Formulario PPGR1'!#REF!)</f>
        <v/>
      </c>
      <c r="G1001" s="238"/>
      <c r="H1001" s="507" t="str" cm="1">
        <f t="array" ref="H1001">IF(Tabla1[[#This Row],[Código_Actividad]]="","",_xlfn.XLOOKUP(Tabla1[[#This Row],[Código_Actividad]],CodigoActividad,Tabla2[Actividades Programables Presupuestables],"",0))</f>
        <v/>
      </c>
      <c r="I1001" s="508" t="str">
        <f>IFERROR(VLOOKUP('Formulario PPGR3'!$G1001,'Formulario PPGR2'!$H$19:$V$286,15,FALSE),"")</f>
        <v/>
      </c>
      <c r="J1001" s="513"/>
      <c r="K1001" s="512"/>
      <c r="L1001" s="509" t="str">
        <f>IF(Tabla1[[#This Row],[Descripción]]="","",_xlfn.XLOOKUP(Tabla1[[#This Row],[Descripción]],Tabla10[Descripción],Tabla10[Unidad de Medida],"",0))</f>
        <v/>
      </c>
      <c r="M1001" s="299"/>
      <c r="N1001" s="525" t="str">
        <f>IF(Tabla1[[#This Row],[Descripción]]="","",_xlfn.XLOOKUP(Tabla1[[#This Row],[Descripción]],Tabla10[Descripción],Tabla10[Precio Unitario],0))</f>
        <v/>
      </c>
      <c r="O1001" s="525" t="str">
        <f>IF(Tabla1[[#This Row],[Cantidad de Insumos]]="","",Tabla1[[#This Row],[Precio Unitario]]*Tabla1[[#This Row],[Cantidad de Insumos]])</f>
        <v/>
      </c>
      <c r="P1001" s="510" t="str">
        <f>IF(Tabla1[[#This Row],[Descripción]]="","",_xlfn.XLOOKUP(Tabla1[[#This Row],[Descripción]],Tabla10[Descripción],Tabla10[CODIGO PRESUPUESTARIO],0))</f>
        <v/>
      </c>
      <c r="Q1001" s="511"/>
      <c r="R1001" s="511" t="str">
        <f>IF(Tabla1[[#This Row],[Insumos]]="","",_xlfn.XLOOKUP(Tabla1[[#This Row],[Insumos]],Tabla10[Insumo],Tabla10[InsumoAbrev],"",0))</f>
        <v/>
      </c>
    </row>
    <row r="1002" spans="2:18" x14ac:dyDescent="0.25">
      <c r="B1002" s="191" t="str">
        <f>IF('Formulario PPGR3'!$G1002="","",CONCATENATE('Formulario PPGR3'!$C1002,".",'Formulario PPGR3'!$D1002,".",'Formulario PPGR3'!$E1002,".",'Formulario PPGR3'!$F1002))</f>
        <v/>
      </c>
      <c r="C1002" s="191" t="str">
        <f>IF('Formulario PPGR3'!$G1002="","",'Formulario PPGR1'!#REF!)</f>
        <v/>
      </c>
      <c r="D1002" s="191" t="str">
        <f>IF('Formulario PPGR3'!$G1002="","",'Formulario PPGR1'!#REF!)</f>
        <v/>
      </c>
      <c r="E1002" s="191" t="str">
        <f>IF('Formulario PPGR3'!$G1002="","",'Formulario PPGR1'!#REF!)</f>
        <v/>
      </c>
      <c r="F1002" s="191" t="str">
        <f>IF('Formulario PPGR3'!$G1002="","",'Formulario PPGR1'!#REF!)</f>
        <v/>
      </c>
      <c r="G1002" s="238"/>
      <c r="H1002" s="507" t="str" cm="1">
        <f t="array" ref="H1002">IF(Tabla1[[#This Row],[Código_Actividad]]="","",_xlfn.XLOOKUP(Tabla1[[#This Row],[Código_Actividad]],CodigoActividad,Tabla2[Actividades Programables Presupuestables],"",0))</f>
        <v/>
      </c>
      <c r="I1002" s="508" t="str">
        <f>IFERROR(VLOOKUP('Formulario PPGR3'!$G1002,'Formulario PPGR2'!$H$19:$V$286,15,FALSE),"")</f>
        <v/>
      </c>
      <c r="J1002" s="513"/>
      <c r="K1002" s="512"/>
      <c r="L1002" s="509" t="str">
        <f>IF(Tabla1[[#This Row],[Descripción]]="","",_xlfn.XLOOKUP(Tabla1[[#This Row],[Descripción]],Tabla10[Descripción],Tabla10[Unidad de Medida],"",0))</f>
        <v/>
      </c>
      <c r="M1002" s="299"/>
      <c r="N1002" s="525" t="str">
        <f>IF(Tabla1[[#This Row],[Descripción]]="","",_xlfn.XLOOKUP(Tabla1[[#This Row],[Descripción]],Tabla10[Descripción],Tabla10[Precio Unitario],0))</f>
        <v/>
      </c>
      <c r="O1002" s="525" t="str">
        <f>IF(Tabla1[[#This Row],[Cantidad de Insumos]]="","",Tabla1[[#This Row],[Precio Unitario]]*Tabla1[[#This Row],[Cantidad de Insumos]])</f>
        <v/>
      </c>
      <c r="P1002" s="510" t="str">
        <f>IF(Tabla1[[#This Row],[Descripción]]="","",_xlfn.XLOOKUP(Tabla1[[#This Row],[Descripción]],Tabla10[Descripción],Tabla10[CODIGO PRESUPUESTARIO],0))</f>
        <v/>
      </c>
      <c r="Q1002" s="511"/>
      <c r="R1002" s="511" t="str">
        <f>IF(Tabla1[[#This Row],[Insumos]]="","",_xlfn.XLOOKUP(Tabla1[[#This Row],[Insumos]],Tabla10[Insumo],Tabla10[InsumoAbrev],"",0))</f>
        <v/>
      </c>
    </row>
    <row r="1003" spans="2:18" x14ac:dyDescent="0.25">
      <c r="B1003" s="191" t="str">
        <f>IF('Formulario PPGR3'!$G1003="","",CONCATENATE('Formulario PPGR3'!$C1003,".",'Formulario PPGR3'!$D1003,".",'Formulario PPGR3'!$E1003,".",'Formulario PPGR3'!$F1003))</f>
        <v/>
      </c>
      <c r="C1003" s="191" t="str">
        <f>IF('Formulario PPGR3'!$G1003="","",'Formulario PPGR1'!#REF!)</f>
        <v/>
      </c>
      <c r="D1003" s="191" t="str">
        <f>IF('Formulario PPGR3'!$G1003="","",'Formulario PPGR1'!#REF!)</f>
        <v/>
      </c>
      <c r="E1003" s="191" t="str">
        <f>IF('Formulario PPGR3'!$G1003="","",'Formulario PPGR1'!#REF!)</f>
        <v/>
      </c>
      <c r="F1003" s="191" t="str">
        <f>IF('Formulario PPGR3'!$G1003="","",'Formulario PPGR1'!#REF!)</f>
        <v/>
      </c>
      <c r="G1003" s="238"/>
      <c r="H1003" s="507" t="str" cm="1">
        <f t="array" ref="H1003">IF(Tabla1[[#This Row],[Código_Actividad]]="","",_xlfn.XLOOKUP(Tabla1[[#This Row],[Código_Actividad]],CodigoActividad,Tabla2[Actividades Programables Presupuestables],"",0))</f>
        <v/>
      </c>
      <c r="I1003" s="508" t="str">
        <f>IFERROR(VLOOKUP('Formulario PPGR3'!$G1003,'Formulario PPGR2'!$H$19:$V$286,15,FALSE),"")</f>
        <v/>
      </c>
      <c r="J1003" s="513"/>
      <c r="K1003" s="512"/>
      <c r="L1003" s="509" t="str">
        <f>IF(Tabla1[[#This Row],[Descripción]]="","",_xlfn.XLOOKUP(Tabla1[[#This Row],[Descripción]],Tabla10[Descripción],Tabla10[Unidad de Medida],"",0))</f>
        <v/>
      </c>
      <c r="M1003" s="299"/>
      <c r="N1003" s="525" t="str">
        <f>IF(Tabla1[[#This Row],[Descripción]]="","",_xlfn.XLOOKUP(Tabla1[[#This Row],[Descripción]],Tabla10[Descripción],Tabla10[Precio Unitario],0))</f>
        <v/>
      </c>
      <c r="O1003" s="525" t="str">
        <f>IF(Tabla1[[#This Row],[Cantidad de Insumos]]="","",Tabla1[[#This Row],[Precio Unitario]]*Tabla1[[#This Row],[Cantidad de Insumos]])</f>
        <v/>
      </c>
      <c r="P1003" s="510" t="str">
        <f>IF(Tabla1[[#This Row],[Descripción]]="","",_xlfn.XLOOKUP(Tabla1[[#This Row],[Descripción]],Tabla10[Descripción],Tabla10[CODIGO PRESUPUESTARIO],0))</f>
        <v/>
      </c>
      <c r="Q1003" s="511"/>
      <c r="R1003" s="511" t="str">
        <f>IF(Tabla1[[#This Row],[Insumos]]="","",_xlfn.XLOOKUP(Tabla1[[#This Row],[Insumos]],Tabla10[Insumo],Tabla10[InsumoAbrev],"",0))</f>
        <v/>
      </c>
    </row>
    <row r="1004" spans="2:18" x14ac:dyDescent="0.25">
      <c r="B1004" s="191" t="str">
        <f>IF('Formulario PPGR3'!$G1004="","",CONCATENATE('Formulario PPGR3'!$C1004,".",'Formulario PPGR3'!$D1004,".",'Formulario PPGR3'!$E1004,".",'Formulario PPGR3'!$F1004))</f>
        <v/>
      </c>
      <c r="C1004" s="191" t="str">
        <f>IF('Formulario PPGR3'!$G1004="","",'Formulario PPGR1'!#REF!)</f>
        <v/>
      </c>
      <c r="D1004" s="191" t="str">
        <f>IF('Formulario PPGR3'!$G1004="","",'Formulario PPGR1'!#REF!)</f>
        <v/>
      </c>
      <c r="E1004" s="191" t="str">
        <f>IF('Formulario PPGR3'!$G1004="","",'Formulario PPGR1'!#REF!)</f>
        <v/>
      </c>
      <c r="F1004" s="191" t="str">
        <f>IF('Formulario PPGR3'!$G1004="","",'Formulario PPGR1'!#REF!)</f>
        <v/>
      </c>
      <c r="G1004" s="238"/>
      <c r="H1004" s="507" t="str" cm="1">
        <f t="array" ref="H1004">IF(Tabla1[[#This Row],[Código_Actividad]]="","",_xlfn.XLOOKUP(Tabla1[[#This Row],[Código_Actividad]],CodigoActividad,Tabla2[Actividades Programables Presupuestables],"",0))</f>
        <v/>
      </c>
      <c r="I1004" s="508" t="str">
        <f>IFERROR(VLOOKUP('Formulario PPGR3'!$G1004,'Formulario PPGR2'!$H$19:$V$286,15,FALSE),"")</f>
        <v/>
      </c>
      <c r="J1004" s="513"/>
      <c r="K1004" s="512"/>
      <c r="L1004" s="509" t="str">
        <f>IF(Tabla1[[#This Row],[Descripción]]="","",_xlfn.XLOOKUP(Tabla1[[#This Row],[Descripción]],Tabla10[Descripción],Tabla10[Unidad de Medida],"",0))</f>
        <v/>
      </c>
      <c r="M1004" s="299"/>
      <c r="N1004" s="525" t="str">
        <f>IF(Tabla1[[#This Row],[Descripción]]="","",_xlfn.XLOOKUP(Tabla1[[#This Row],[Descripción]],Tabla10[Descripción],Tabla10[Precio Unitario],0))</f>
        <v/>
      </c>
      <c r="O1004" s="525" t="str">
        <f>IF(Tabla1[[#This Row],[Cantidad de Insumos]]="","",Tabla1[[#This Row],[Precio Unitario]]*Tabla1[[#This Row],[Cantidad de Insumos]])</f>
        <v/>
      </c>
      <c r="P1004" s="510" t="str">
        <f>IF(Tabla1[[#This Row],[Descripción]]="","",_xlfn.XLOOKUP(Tabla1[[#This Row],[Descripción]],Tabla10[Descripción],Tabla10[CODIGO PRESUPUESTARIO],0))</f>
        <v/>
      </c>
      <c r="Q1004" s="511"/>
      <c r="R1004" s="511" t="str">
        <f>IF(Tabla1[[#This Row],[Insumos]]="","",_xlfn.XLOOKUP(Tabla1[[#This Row],[Insumos]],Tabla10[Insumo],Tabla10[InsumoAbrev],"",0))</f>
        <v/>
      </c>
    </row>
    <row r="1005" spans="2:18" x14ac:dyDescent="0.25">
      <c r="B1005" s="191" t="str">
        <f>IF('Formulario PPGR3'!$G1005="","",CONCATENATE('Formulario PPGR3'!$C1005,".",'Formulario PPGR3'!$D1005,".",'Formulario PPGR3'!$E1005,".",'Formulario PPGR3'!$F1005))</f>
        <v/>
      </c>
      <c r="C1005" s="191" t="str">
        <f>IF('Formulario PPGR3'!$G1005="","",'Formulario PPGR1'!#REF!)</f>
        <v/>
      </c>
      <c r="D1005" s="191" t="str">
        <f>IF('Formulario PPGR3'!$G1005="","",'Formulario PPGR1'!#REF!)</f>
        <v/>
      </c>
      <c r="E1005" s="191" t="str">
        <f>IF('Formulario PPGR3'!$G1005="","",'Formulario PPGR1'!#REF!)</f>
        <v/>
      </c>
      <c r="F1005" s="191" t="str">
        <f>IF('Formulario PPGR3'!$G1005="","",'Formulario PPGR1'!#REF!)</f>
        <v/>
      </c>
      <c r="G1005" s="238"/>
      <c r="H1005" s="507" t="str" cm="1">
        <f t="array" ref="H1005">IF(Tabla1[[#This Row],[Código_Actividad]]="","",_xlfn.XLOOKUP(Tabla1[[#This Row],[Código_Actividad]],CodigoActividad,Tabla2[Actividades Programables Presupuestables],"",0))</f>
        <v/>
      </c>
      <c r="I1005" s="508" t="str">
        <f>IFERROR(VLOOKUP('Formulario PPGR3'!$G1005,'Formulario PPGR2'!$H$19:$V$286,15,FALSE),"")</f>
        <v/>
      </c>
      <c r="J1005" s="513"/>
      <c r="K1005" s="512"/>
      <c r="L1005" s="509" t="str">
        <f>IF(Tabla1[[#This Row],[Descripción]]="","",_xlfn.XLOOKUP(Tabla1[[#This Row],[Descripción]],Tabla10[Descripción],Tabla10[Unidad de Medida],"",0))</f>
        <v/>
      </c>
      <c r="M1005" s="299"/>
      <c r="N1005" s="525" t="str">
        <f>IF(Tabla1[[#This Row],[Descripción]]="","",_xlfn.XLOOKUP(Tabla1[[#This Row],[Descripción]],Tabla10[Descripción],Tabla10[Precio Unitario],0))</f>
        <v/>
      </c>
      <c r="O1005" s="525" t="str">
        <f>IF(Tabla1[[#This Row],[Cantidad de Insumos]]="","",Tabla1[[#This Row],[Precio Unitario]]*Tabla1[[#This Row],[Cantidad de Insumos]])</f>
        <v/>
      </c>
      <c r="P1005" s="510" t="str">
        <f>IF(Tabla1[[#This Row],[Descripción]]="","",_xlfn.XLOOKUP(Tabla1[[#This Row],[Descripción]],Tabla10[Descripción],Tabla10[CODIGO PRESUPUESTARIO],0))</f>
        <v/>
      </c>
      <c r="Q1005" s="511"/>
      <c r="R1005" s="511" t="str">
        <f>IF(Tabla1[[#This Row],[Insumos]]="","",_xlfn.XLOOKUP(Tabla1[[#This Row],[Insumos]],Tabla10[Insumo],Tabla10[InsumoAbrev],"",0))</f>
        <v/>
      </c>
    </row>
    <row r="1006" spans="2:18" x14ac:dyDescent="0.25">
      <c r="B1006" s="191" t="str">
        <f>IF('Formulario PPGR3'!$G1006="","",CONCATENATE('Formulario PPGR3'!$C1006,".",'Formulario PPGR3'!$D1006,".",'Formulario PPGR3'!$E1006,".",'Formulario PPGR3'!$F1006))</f>
        <v/>
      </c>
      <c r="C1006" s="191" t="str">
        <f>IF('Formulario PPGR3'!$G1006="","",'Formulario PPGR1'!#REF!)</f>
        <v/>
      </c>
      <c r="D1006" s="191" t="str">
        <f>IF('Formulario PPGR3'!$G1006="","",'Formulario PPGR1'!#REF!)</f>
        <v/>
      </c>
      <c r="E1006" s="191" t="str">
        <f>IF('Formulario PPGR3'!$G1006="","",'Formulario PPGR1'!#REF!)</f>
        <v/>
      </c>
      <c r="F1006" s="191" t="str">
        <f>IF('Formulario PPGR3'!$G1006="","",'Formulario PPGR1'!#REF!)</f>
        <v/>
      </c>
      <c r="G1006" s="238"/>
      <c r="H1006" s="507" t="str" cm="1">
        <f t="array" ref="H1006">IF(Tabla1[[#This Row],[Código_Actividad]]="","",_xlfn.XLOOKUP(Tabla1[[#This Row],[Código_Actividad]],CodigoActividad,Tabla2[Actividades Programables Presupuestables],"",0))</f>
        <v/>
      </c>
      <c r="I1006" s="508" t="str">
        <f>IFERROR(VLOOKUP('Formulario PPGR3'!$G1006,'Formulario PPGR2'!$H$19:$V$286,15,FALSE),"")</f>
        <v/>
      </c>
      <c r="J1006" s="513"/>
      <c r="K1006" s="512"/>
      <c r="L1006" s="509" t="str">
        <f>IF(Tabla1[[#This Row],[Descripción]]="","",_xlfn.XLOOKUP(Tabla1[[#This Row],[Descripción]],Tabla10[Descripción],Tabla10[Unidad de Medida],"",0))</f>
        <v/>
      </c>
      <c r="M1006" s="299"/>
      <c r="N1006" s="525" t="str">
        <f>IF(Tabla1[[#This Row],[Descripción]]="","",_xlfn.XLOOKUP(Tabla1[[#This Row],[Descripción]],Tabla10[Descripción],Tabla10[Precio Unitario],0))</f>
        <v/>
      </c>
      <c r="O1006" s="525" t="str">
        <f>IF(Tabla1[[#This Row],[Cantidad de Insumos]]="","",Tabla1[[#This Row],[Precio Unitario]]*Tabla1[[#This Row],[Cantidad de Insumos]])</f>
        <v/>
      </c>
      <c r="P1006" s="510" t="str">
        <f>IF(Tabla1[[#This Row],[Descripción]]="","",_xlfn.XLOOKUP(Tabla1[[#This Row],[Descripción]],Tabla10[Descripción],Tabla10[CODIGO PRESUPUESTARIO],0))</f>
        <v/>
      </c>
      <c r="Q1006" s="511"/>
      <c r="R1006" s="511" t="str">
        <f>IF(Tabla1[[#This Row],[Insumos]]="","",_xlfn.XLOOKUP(Tabla1[[#This Row],[Insumos]],Tabla10[Insumo],Tabla10[InsumoAbrev],"",0))</f>
        <v/>
      </c>
    </row>
    <row r="1007" spans="2:18" x14ac:dyDescent="0.25">
      <c r="B1007" s="191" t="str">
        <f>IF('Formulario PPGR3'!$G1007="","",CONCATENATE('Formulario PPGR3'!$C1007,".",'Formulario PPGR3'!$D1007,".",'Formulario PPGR3'!$E1007,".",'Formulario PPGR3'!$F1007))</f>
        <v/>
      </c>
      <c r="C1007" s="191" t="str">
        <f>IF('Formulario PPGR3'!$G1007="","",'Formulario PPGR1'!#REF!)</f>
        <v/>
      </c>
      <c r="D1007" s="191" t="str">
        <f>IF('Formulario PPGR3'!$G1007="","",'Formulario PPGR1'!#REF!)</f>
        <v/>
      </c>
      <c r="E1007" s="191" t="str">
        <f>IF('Formulario PPGR3'!$G1007="","",'Formulario PPGR1'!#REF!)</f>
        <v/>
      </c>
      <c r="F1007" s="191" t="str">
        <f>IF('Formulario PPGR3'!$G1007="","",'Formulario PPGR1'!#REF!)</f>
        <v/>
      </c>
      <c r="G1007" s="238"/>
      <c r="H1007" s="507" t="str" cm="1">
        <f t="array" ref="H1007">IF(Tabla1[[#This Row],[Código_Actividad]]="","",_xlfn.XLOOKUP(Tabla1[[#This Row],[Código_Actividad]],CodigoActividad,Tabla2[Actividades Programables Presupuestables],"",0))</f>
        <v/>
      </c>
      <c r="I1007" s="508" t="str">
        <f>IFERROR(VLOOKUP('Formulario PPGR3'!$G1007,'Formulario PPGR2'!$H$19:$V$286,15,FALSE),"")</f>
        <v/>
      </c>
      <c r="J1007" s="513"/>
      <c r="K1007" s="512"/>
      <c r="L1007" s="509" t="str">
        <f>IF(Tabla1[[#This Row],[Descripción]]="","",_xlfn.XLOOKUP(Tabla1[[#This Row],[Descripción]],Tabla10[Descripción],Tabla10[Unidad de Medida],"",0))</f>
        <v/>
      </c>
      <c r="M1007" s="299"/>
      <c r="N1007" s="525" t="str">
        <f>IF(Tabla1[[#This Row],[Descripción]]="","",_xlfn.XLOOKUP(Tabla1[[#This Row],[Descripción]],Tabla10[Descripción],Tabla10[Precio Unitario],0))</f>
        <v/>
      </c>
      <c r="O1007" s="525" t="str">
        <f>IF(Tabla1[[#This Row],[Cantidad de Insumos]]="","",Tabla1[[#This Row],[Precio Unitario]]*Tabla1[[#This Row],[Cantidad de Insumos]])</f>
        <v/>
      </c>
      <c r="P1007" s="510" t="str">
        <f>IF(Tabla1[[#This Row],[Descripción]]="","",_xlfn.XLOOKUP(Tabla1[[#This Row],[Descripción]],Tabla10[Descripción],Tabla10[CODIGO PRESUPUESTARIO],0))</f>
        <v/>
      </c>
      <c r="Q1007" s="511"/>
      <c r="R1007" s="511" t="str">
        <f>IF(Tabla1[[#This Row],[Insumos]]="","",_xlfn.XLOOKUP(Tabla1[[#This Row],[Insumos]],Tabla10[Insumo],Tabla10[InsumoAbrev],"",0))</f>
        <v/>
      </c>
    </row>
    <row r="1008" spans="2:18" x14ac:dyDescent="0.25">
      <c r="B1008" s="191" t="str">
        <f>IF('Formulario PPGR3'!$G1008="","",CONCATENATE('Formulario PPGR3'!$C1008,".",'Formulario PPGR3'!$D1008,".",'Formulario PPGR3'!$E1008,".",'Formulario PPGR3'!$F1008))</f>
        <v/>
      </c>
      <c r="C1008" s="191" t="str">
        <f>IF('Formulario PPGR3'!$G1008="","",'Formulario PPGR1'!#REF!)</f>
        <v/>
      </c>
      <c r="D1008" s="191" t="str">
        <f>IF('Formulario PPGR3'!$G1008="","",'Formulario PPGR1'!#REF!)</f>
        <v/>
      </c>
      <c r="E1008" s="191" t="str">
        <f>IF('Formulario PPGR3'!$G1008="","",'Formulario PPGR1'!#REF!)</f>
        <v/>
      </c>
      <c r="F1008" s="191" t="str">
        <f>IF('Formulario PPGR3'!$G1008="","",'Formulario PPGR1'!#REF!)</f>
        <v/>
      </c>
      <c r="G1008" s="238"/>
      <c r="H1008" s="507" t="str" cm="1">
        <f t="array" ref="H1008">IF(Tabla1[[#This Row],[Código_Actividad]]="","",_xlfn.XLOOKUP(Tabla1[[#This Row],[Código_Actividad]],CodigoActividad,Tabla2[Actividades Programables Presupuestables],"",0))</f>
        <v/>
      </c>
      <c r="I1008" s="508" t="str">
        <f>IFERROR(VLOOKUP('Formulario PPGR3'!$G1008,'Formulario PPGR2'!$H$19:$V$286,15,FALSE),"")</f>
        <v/>
      </c>
      <c r="J1008" s="513"/>
      <c r="K1008" s="512"/>
      <c r="L1008" s="509" t="str">
        <f>IF(Tabla1[[#This Row],[Descripción]]="","",_xlfn.XLOOKUP(Tabla1[[#This Row],[Descripción]],Tabla10[Descripción],Tabla10[Unidad de Medida],"",0))</f>
        <v/>
      </c>
      <c r="M1008" s="299"/>
      <c r="N1008" s="525" t="str">
        <f>IF(Tabla1[[#This Row],[Descripción]]="","",_xlfn.XLOOKUP(Tabla1[[#This Row],[Descripción]],Tabla10[Descripción],Tabla10[Precio Unitario],0))</f>
        <v/>
      </c>
      <c r="O1008" s="525" t="str">
        <f>IF(Tabla1[[#This Row],[Cantidad de Insumos]]="","",Tabla1[[#This Row],[Precio Unitario]]*Tabla1[[#This Row],[Cantidad de Insumos]])</f>
        <v/>
      </c>
      <c r="P1008" s="510" t="str">
        <f>IF(Tabla1[[#This Row],[Descripción]]="","",_xlfn.XLOOKUP(Tabla1[[#This Row],[Descripción]],Tabla10[Descripción],Tabla10[CODIGO PRESUPUESTARIO],0))</f>
        <v/>
      </c>
      <c r="Q1008" s="511"/>
      <c r="R1008" s="511" t="str">
        <f>IF(Tabla1[[#This Row],[Insumos]]="","",_xlfn.XLOOKUP(Tabla1[[#This Row],[Insumos]],Tabla10[Insumo],Tabla10[InsumoAbrev],"",0))</f>
        <v/>
      </c>
    </row>
    <row r="1009" spans="2:18" x14ac:dyDescent="0.25">
      <c r="B1009" s="191" t="str">
        <f>IF('Formulario PPGR3'!$G1009="","",CONCATENATE('Formulario PPGR3'!$C1009,".",'Formulario PPGR3'!$D1009,".",'Formulario PPGR3'!$E1009,".",'Formulario PPGR3'!$F1009))</f>
        <v/>
      </c>
      <c r="C1009" s="191" t="str">
        <f>IF('Formulario PPGR3'!$G1009="","",'Formulario PPGR1'!#REF!)</f>
        <v/>
      </c>
      <c r="D1009" s="191" t="str">
        <f>IF('Formulario PPGR3'!$G1009="","",'Formulario PPGR1'!#REF!)</f>
        <v/>
      </c>
      <c r="E1009" s="191" t="str">
        <f>IF('Formulario PPGR3'!$G1009="","",'Formulario PPGR1'!#REF!)</f>
        <v/>
      </c>
      <c r="F1009" s="191" t="str">
        <f>IF('Formulario PPGR3'!$G1009="","",'Formulario PPGR1'!#REF!)</f>
        <v/>
      </c>
      <c r="G1009" s="238"/>
      <c r="H1009" s="507" t="str" cm="1">
        <f t="array" ref="H1009">IF(Tabla1[[#This Row],[Código_Actividad]]="","",_xlfn.XLOOKUP(Tabla1[[#This Row],[Código_Actividad]],CodigoActividad,Tabla2[Actividades Programables Presupuestables],"",0))</f>
        <v/>
      </c>
      <c r="I1009" s="508" t="str">
        <f>IFERROR(VLOOKUP('Formulario PPGR3'!$G1009,'Formulario PPGR2'!$H$19:$V$286,15,FALSE),"")</f>
        <v/>
      </c>
      <c r="J1009" s="513"/>
      <c r="K1009" s="512"/>
      <c r="L1009" s="509" t="str">
        <f>IF(Tabla1[[#This Row],[Descripción]]="","",_xlfn.XLOOKUP(Tabla1[[#This Row],[Descripción]],Tabla10[Descripción],Tabla10[Unidad de Medida],"",0))</f>
        <v/>
      </c>
      <c r="M1009" s="299"/>
      <c r="N1009" s="525" t="str">
        <f>IF(Tabla1[[#This Row],[Descripción]]="","",_xlfn.XLOOKUP(Tabla1[[#This Row],[Descripción]],Tabla10[Descripción],Tabla10[Precio Unitario],0))</f>
        <v/>
      </c>
      <c r="O1009" s="525" t="str">
        <f>IF(Tabla1[[#This Row],[Cantidad de Insumos]]="","",Tabla1[[#This Row],[Precio Unitario]]*Tabla1[[#This Row],[Cantidad de Insumos]])</f>
        <v/>
      </c>
      <c r="P1009" s="510" t="str">
        <f>IF(Tabla1[[#This Row],[Descripción]]="","",_xlfn.XLOOKUP(Tabla1[[#This Row],[Descripción]],Tabla10[Descripción],Tabla10[CODIGO PRESUPUESTARIO],0))</f>
        <v/>
      </c>
      <c r="Q1009" s="511"/>
      <c r="R1009" s="511" t="str">
        <f>IF(Tabla1[[#This Row],[Insumos]]="","",_xlfn.XLOOKUP(Tabla1[[#This Row],[Insumos]],Tabla10[Insumo],Tabla10[InsumoAbrev],"",0))</f>
        <v/>
      </c>
    </row>
    <row r="1010" spans="2:18" x14ac:dyDescent="0.25">
      <c r="B1010" s="191" t="str">
        <f>IF('Formulario PPGR3'!$G1010="","",CONCATENATE('Formulario PPGR3'!$C1010,".",'Formulario PPGR3'!$D1010,".",'Formulario PPGR3'!$E1010,".",'Formulario PPGR3'!$F1010))</f>
        <v/>
      </c>
      <c r="C1010" s="191" t="str">
        <f>IF('Formulario PPGR3'!$G1010="","",'Formulario PPGR1'!#REF!)</f>
        <v/>
      </c>
      <c r="D1010" s="191" t="str">
        <f>IF('Formulario PPGR3'!$G1010="","",'Formulario PPGR1'!#REF!)</f>
        <v/>
      </c>
      <c r="E1010" s="191" t="str">
        <f>IF('Formulario PPGR3'!$G1010="","",'Formulario PPGR1'!#REF!)</f>
        <v/>
      </c>
      <c r="F1010" s="191" t="str">
        <f>IF('Formulario PPGR3'!$G1010="","",'Formulario PPGR1'!#REF!)</f>
        <v/>
      </c>
      <c r="G1010" s="238"/>
      <c r="H1010" s="507" t="str" cm="1">
        <f t="array" ref="H1010">IF(Tabla1[[#This Row],[Código_Actividad]]="","",_xlfn.XLOOKUP(Tabla1[[#This Row],[Código_Actividad]],CodigoActividad,Tabla2[Actividades Programables Presupuestables],"",0))</f>
        <v/>
      </c>
      <c r="I1010" s="508" t="str">
        <f>IFERROR(VLOOKUP('Formulario PPGR3'!$G1010,'Formulario PPGR2'!$H$19:$V$286,15,FALSE),"")</f>
        <v/>
      </c>
      <c r="J1010" s="513"/>
      <c r="K1010" s="512"/>
      <c r="L1010" s="509" t="str">
        <f>IF(Tabla1[[#This Row],[Descripción]]="","",_xlfn.XLOOKUP(Tabla1[[#This Row],[Descripción]],Tabla10[Descripción],Tabla10[Unidad de Medida],"",0))</f>
        <v/>
      </c>
      <c r="M1010" s="299"/>
      <c r="N1010" s="525" t="str">
        <f>IF(Tabla1[[#This Row],[Descripción]]="","",_xlfn.XLOOKUP(Tabla1[[#This Row],[Descripción]],Tabla10[Descripción],Tabla10[Precio Unitario],0))</f>
        <v/>
      </c>
      <c r="O1010" s="525" t="str">
        <f>IF(Tabla1[[#This Row],[Cantidad de Insumos]]="","",Tabla1[[#This Row],[Precio Unitario]]*Tabla1[[#This Row],[Cantidad de Insumos]])</f>
        <v/>
      </c>
      <c r="P1010" s="510" t="str">
        <f>IF(Tabla1[[#This Row],[Descripción]]="","",_xlfn.XLOOKUP(Tabla1[[#This Row],[Descripción]],Tabla10[Descripción],Tabla10[CODIGO PRESUPUESTARIO],0))</f>
        <v/>
      </c>
      <c r="Q1010" s="511"/>
      <c r="R1010" s="511" t="str">
        <f>IF(Tabla1[[#This Row],[Insumos]]="","",_xlfn.XLOOKUP(Tabla1[[#This Row],[Insumos]],Tabla10[Insumo],Tabla10[InsumoAbrev],"",0))</f>
        <v/>
      </c>
    </row>
    <row r="1011" spans="2:18" x14ac:dyDescent="0.25">
      <c r="B1011" s="191" t="str">
        <f>IF('Formulario PPGR3'!$G1011="","",CONCATENATE('Formulario PPGR3'!$C1011,".",'Formulario PPGR3'!$D1011,".",'Formulario PPGR3'!$E1011,".",'Formulario PPGR3'!$F1011))</f>
        <v/>
      </c>
      <c r="C1011" s="191" t="str">
        <f>IF('Formulario PPGR3'!$G1011="","",'Formulario PPGR1'!#REF!)</f>
        <v/>
      </c>
      <c r="D1011" s="191" t="str">
        <f>IF('Formulario PPGR3'!$G1011="","",'Formulario PPGR1'!#REF!)</f>
        <v/>
      </c>
      <c r="E1011" s="191" t="str">
        <f>IF('Formulario PPGR3'!$G1011="","",'Formulario PPGR1'!#REF!)</f>
        <v/>
      </c>
      <c r="F1011" s="191" t="str">
        <f>IF('Formulario PPGR3'!$G1011="","",'Formulario PPGR1'!#REF!)</f>
        <v/>
      </c>
      <c r="G1011" s="238"/>
      <c r="H1011" s="507" t="str" cm="1">
        <f t="array" ref="H1011">IF(Tabla1[[#This Row],[Código_Actividad]]="","",_xlfn.XLOOKUP(Tabla1[[#This Row],[Código_Actividad]],CodigoActividad,Tabla2[Actividades Programables Presupuestables],"",0))</f>
        <v/>
      </c>
      <c r="I1011" s="508" t="str">
        <f>IFERROR(VLOOKUP('Formulario PPGR3'!$G1011,'Formulario PPGR2'!$H$19:$V$286,15,FALSE),"")</f>
        <v/>
      </c>
      <c r="J1011" s="513"/>
      <c r="K1011" s="512"/>
      <c r="L1011" s="509" t="str">
        <f>IF(Tabla1[[#This Row],[Descripción]]="","",_xlfn.XLOOKUP(Tabla1[[#This Row],[Descripción]],Tabla10[Descripción],Tabla10[Unidad de Medida],"",0))</f>
        <v/>
      </c>
      <c r="M1011" s="299"/>
      <c r="N1011" s="525" t="str">
        <f>IF(Tabla1[[#This Row],[Descripción]]="","",_xlfn.XLOOKUP(Tabla1[[#This Row],[Descripción]],Tabla10[Descripción],Tabla10[Precio Unitario],0))</f>
        <v/>
      </c>
      <c r="O1011" s="525" t="str">
        <f>IF(Tabla1[[#This Row],[Cantidad de Insumos]]="","",Tabla1[[#This Row],[Precio Unitario]]*Tabla1[[#This Row],[Cantidad de Insumos]])</f>
        <v/>
      </c>
      <c r="P1011" s="510" t="str">
        <f>IF(Tabla1[[#This Row],[Descripción]]="","",_xlfn.XLOOKUP(Tabla1[[#This Row],[Descripción]],Tabla10[Descripción],Tabla10[CODIGO PRESUPUESTARIO],0))</f>
        <v/>
      </c>
      <c r="Q1011" s="511"/>
      <c r="R1011" s="511" t="str">
        <f>IF(Tabla1[[#This Row],[Insumos]]="","",_xlfn.XLOOKUP(Tabla1[[#This Row],[Insumos]],Tabla10[Insumo],Tabla10[InsumoAbrev],"",0))</f>
        <v/>
      </c>
    </row>
    <row r="1012" spans="2:18" x14ac:dyDescent="0.25">
      <c r="B1012" s="191" t="str">
        <f>IF('Formulario PPGR3'!$G1012="","",CONCATENATE('Formulario PPGR3'!$C1012,".",'Formulario PPGR3'!$D1012,".",'Formulario PPGR3'!$E1012,".",'Formulario PPGR3'!$F1012))</f>
        <v/>
      </c>
      <c r="C1012" s="191" t="str">
        <f>IF('Formulario PPGR3'!$G1012="","",'Formulario PPGR1'!#REF!)</f>
        <v/>
      </c>
      <c r="D1012" s="191" t="str">
        <f>IF('Formulario PPGR3'!$G1012="","",'Formulario PPGR1'!#REF!)</f>
        <v/>
      </c>
      <c r="E1012" s="191" t="str">
        <f>IF('Formulario PPGR3'!$G1012="","",'Formulario PPGR1'!#REF!)</f>
        <v/>
      </c>
      <c r="F1012" s="191" t="str">
        <f>IF('Formulario PPGR3'!$G1012="","",'Formulario PPGR1'!#REF!)</f>
        <v/>
      </c>
      <c r="G1012" s="238"/>
      <c r="H1012" s="507" t="str" cm="1">
        <f t="array" ref="H1012">IF(Tabla1[[#This Row],[Código_Actividad]]="","",_xlfn.XLOOKUP(Tabla1[[#This Row],[Código_Actividad]],CodigoActividad,Tabla2[Actividades Programables Presupuestables],"",0))</f>
        <v/>
      </c>
      <c r="I1012" s="508" t="str">
        <f>IFERROR(VLOOKUP('Formulario PPGR3'!$G1012,'Formulario PPGR2'!$H$19:$V$286,15,FALSE),"")</f>
        <v/>
      </c>
      <c r="J1012" s="513"/>
      <c r="K1012" s="512"/>
      <c r="L1012" s="509" t="str">
        <f>IF(Tabla1[[#This Row],[Descripción]]="","",_xlfn.XLOOKUP(Tabla1[[#This Row],[Descripción]],Tabla10[Descripción],Tabla10[Unidad de Medida],"",0))</f>
        <v/>
      </c>
      <c r="M1012" s="299"/>
      <c r="N1012" s="525" t="str">
        <f>IF(Tabla1[[#This Row],[Descripción]]="","",_xlfn.XLOOKUP(Tabla1[[#This Row],[Descripción]],Tabla10[Descripción],Tabla10[Precio Unitario],0))</f>
        <v/>
      </c>
      <c r="O1012" s="525" t="str">
        <f>IF(Tabla1[[#This Row],[Cantidad de Insumos]]="","",Tabla1[[#This Row],[Precio Unitario]]*Tabla1[[#This Row],[Cantidad de Insumos]])</f>
        <v/>
      </c>
      <c r="P1012" s="510" t="str">
        <f>IF(Tabla1[[#This Row],[Descripción]]="","",_xlfn.XLOOKUP(Tabla1[[#This Row],[Descripción]],Tabla10[Descripción],Tabla10[CODIGO PRESUPUESTARIO],0))</f>
        <v/>
      </c>
      <c r="Q1012" s="511"/>
      <c r="R1012" s="511" t="str">
        <f>IF(Tabla1[[#This Row],[Insumos]]="","",_xlfn.XLOOKUP(Tabla1[[#This Row],[Insumos]],Tabla10[Insumo],Tabla10[InsumoAbrev],"",0))</f>
        <v/>
      </c>
    </row>
    <row r="1013" spans="2:18" x14ac:dyDescent="0.25">
      <c r="B1013" s="191" t="str">
        <f>IF('Formulario PPGR3'!$G1013="","",CONCATENATE('Formulario PPGR3'!$C1013,".",'Formulario PPGR3'!$D1013,".",'Formulario PPGR3'!$E1013,".",'Formulario PPGR3'!$F1013))</f>
        <v/>
      </c>
      <c r="C1013" s="191" t="str">
        <f>IF('Formulario PPGR3'!$G1013="","",'Formulario PPGR1'!#REF!)</f>
        <v/>
      </c>
      <c r="D1013" s="191" t="str">
        <f>IF('Formulario PPGR3'!$G1013="","",'Formulario PPGR1'!#REF!)</f>
        <v/>
      </c>
      <c r="E1013" s="191" t="str">
        <f>IF('Formulario PPGR3'!$G1013="","",'Formulario PPGR1'!#REF!)</f>
        <v/>
      </c>
      <c r="F1013" s="191" t="str">
        <f>IF('Formulario PPGR3'!$G1013="","",'Formulario PPGR1'!#REF!)</f>
        <v/>
      </c>
      <c r="G1013" s="238"/>
      <c r="H1013" s="507" t="str" cm="1">
        <f t="array" ref="H1013">IF(Tabla1[[#This Row],[Código_Actividad]]="","",_xlfn.XLOOKUP(Tabla1[[#This Row],[Código_Actividad]],CodigoActividad,Tabla2[Actividades Programables Presupuestables],"",0))</f>
        <v/>
      </c>
      <c r="I1013" s="508" t="str">
        <f>IFERROR(VLOOKUP('Formulario PPGR3'!$G1013,'Formulario PPGR2'!$H$19:$V$286,15,FALSE),"")</f>
        <v/>
      </c>
      <c r="J1013" s="513"/>
      <c r="K1013" s="512"/>
      <c r="L1013" s="509" t="str">
        <f>IF(Tabla1[[#This Row],[Descripción]]="","",_xlfn.XLOOKUP(Tabla1[[#This Row],[Descripción]],Tabla10[Descripción],Tabla10[Unidad de Medida],"",0))</f>
        <v/>
      </c>
      <c r="M1013" s="299"/>
      <c r="N1013" s="525" t="str">
        <f>IF(Tabla1[[#This Row],[Descripción]]="","",_xlfn.XLOOKUP(Tabla1[[#This Row],[Descripción]],Tabla10[Descripción],Tabla10[Precio Unitario],0))</f>
        <v/>
      </c>
      <c r="O1013" s="525" t="str">
        <f>IF(Tabla1[[#This Row],[Cantidad de Insumos]]="","",Tabla1[[#This Row],[Precio Unitario]]*Tabla1[[#This Row],[Cantidad de Insumos]])</f>
        <v/>
      </c>
      <c r="P1013" s="510" t="str">
        <f>IF(Tabla1[[#This Row],[Descripción]]="","",_xlfn.XLOOKUP(Tabla1[[#This Row],[Descripción]],Tabla10[Descripción],Tabla10[CODIGO PRESUPUESTARIO],0))</f>
        <v/>
      </c>
      <c r="Q1013" s="511"/>
      <c r="R1013" s="511" t="str">
        <f>IF(Tabla1[[#This Row],[Insumos]]="","",_xlfn.XLOOKUP(Tabla1[[#This Row],[Insumos]],Tabla10[Insumo],Tabla10[InsumoAbrev],"",0))</f>
        <v/>
      </c>
    </row>
    <row r="1014" spans="2:18" x14ac:dyDescent="0.25">
      <c r="B1014" s="191" t="str">
        <f>IF('Formulario PPGR3'!$G1014="","",CONCATENATE('Formulario PPGR3'!$C1014,".",'Formulario PPGR3'!$D1014,".",'Formulario PPGR3'!$E1014,".",'Formulario PPGR3'!$F1014))</f>
        <v/>
      </c>
      <c r="C1014" s="191" t="str">
        <f>IF('Formulario PPGR3'!$G1014="","",'Formulario PPGR1'!#REF!)</f>
        <v/>
      </c>
      <c r="D1014" s="191" t="str">
        <f>IF('Formulario PPGR3'!$G1014="","",'Formulario PPGR1'!#REF!)</f>
        <v/>
      </c>
      <c r="E1014" s="191" t="str">
        <f>IF('Formulario PPGR3'!$G1014="","",'Formulario PPGR1'!#REF!)</f>
        <v/>
      </c>
      <c r="F1014" s="191" t="str">
        <f>IF('Formulario PPGR3'!$G1014="","",'Formulario PPGR1'!#REF!)</f>
        <v/>
      </c>
      <c r="G1014" s="238"/>
      <c r="H1014" s="507" t="str" cm="1">
        <f t="array" ref="H1014">IF(Tabla1[[#This Row],[Código_Actividad]]="","",_xlfn.XLOOKUP(Tabla1[[#This Row],[Código_Actividad]],CodigoActividad,Tabla2[Actividades Programables Presupuestables],"",0))</f>
        <v/>
      </c>
      <c r="I1014" s="508" t="str">
        <f>IFERROR(VLOOKUP('Formulario PPGR3'!$G1014,'Formulario PPGR2'!$H$19:$V$286,15,FALSE),"")</f>
        <v/>
      </c>
      <c r="J1014" s="513"/>
      <c r="K1014" s="512"/>
      <c r="L1014" s="509" t="str">
        <f>IF(Tabla1[[#This Row],[Descripción]]="","",_xlfn.XLOOKUP(Tabla1[[#This Row],[Descripción]],Tabla10[Descripción],Tabla10[Unidad de Medida],"",0))</f>
        <v/>
      </c>
      <c r="M1014" s="299"/>
      <c r="N1014" s="525" t="str">
        <f>IF(Tabla1[[#This Row],[Descripción]]="","",_xlfn.XLOOKUP(Tabla1[[#This Row],[Descripción]],Tabla10[Descripción],Tabla10[Precio Unitario],0))</f>
        <v/>
      </c>
      <c r="O1014" s="525" t="str">
        <f>IF(Tabla1[[#This Row],[Cantidad de Insumos]]="","",Tabla1[[#This Row],[Precio Unitario]]*Tabla1[[#This Row],[Cantidad de Insumos]])</f>
        <v/>
      </c>
      <c r="P1014" s="510" t="str">
        <f>IF(Tabla1[[#This Row],[Descripción]]="","",_xlfn.XLOOKUP(Tabla1[[#This Row],[Descripción]],Tabla10[Descripción],Tabla10[CODIGO PRESUPUESTARIO],0))</f>
        <v/>
      </c>
      <c r="Q1014" s="511"/>
      <c r="R1014" s="511" t="str">
        <f>IF(Tabla1[[#This Row],[Insumos]]="","",_xlfn.XLOOKUP(Tabla1[[#This Row],[Insumos]],Tabla10[Insumo],Tabla10[InsumoAbrev],"",0))</f>
        <v/>
      </c>
    </row>
    <row r="1015" spans="2:18" x14ac:dyDescent="0.25">
      <c r="B1015" s="191" t="str">
        <f>IF('Formulario PPGR3'!$G1015="","",CONCATENATE('Formulario PPGR3'!$C1015,".",'Formulario PPGR3'!$D1015,".",'Formulario PPGR3'!$E1015,".",'Formulario PPGR3'!$F1015))</f>
        <v/>
      </c>
      <c r="C1015" s="191" t="str">
        <f>IF('Formulario PPGR3'!$G1015="","",'Formulario PPGR1'!#REF!)</f>
        <v/>
      </c>
      <c r="D1015" s="191" t="str">
        <f>IF('Formulario PPGR3'!$G1015="","",'Formulario PPGR1'!#REF!)</f>
        <v/>
      </c>
      <c r="E1015" s="191" t="str">
        <f>IF('Formulario PPGR3'!$G1015="","",'Formulario PPGR1'!#REF!)</f>
        <v/>
      </c>
      <c r="F1015" s="191" t="str">
        <f>IF('Formulario PPGR3'!$G1015="","",'Formulario PPGR1'!#REF!)</f>
        <v/>
      </c>
      <c r="G1015" s="238"/>
      <c r="H1015" s="507" t="str" cm="1">
        <f t="array" ref="H1015">IF(Tabla1[[#This Row],[Código_Actividad]]="","",_xlfn.XLOOKUP(Tabla1[[#This Row],[Código_Actividad]],CodigoActividad,Tabla2[Actividades Programables Presupuestables],"",0))</f>
        <v/>
      </c>
      <c r="I1015" s="508" t="str">
        <f>IFERROR(VLOOKUP('Formulario PPGR3'!$G1015,'Formulario PPGR2'!$H$19:$V$286,15,FALSE),"")</f>
        <v/>
      </c>
      <c r="J1015" s="513"/>
      <c r="K1015" s="512"/>
      <c r="L1015" s="509" t="str">
        <f>IF(Tabla1[[#This Row],[Descripción]]="","",_xlfn.XLOOKUP(Tabla1[[#This Row],[Descripción]],Tabla10[Descripción],Tabla10[Unidad de Medida],"",0))</f>
        <v/>
      </c>
      <c r="M1015" s="299"/>
      <c r="N1015" s="525" t="str">
        <f>IF(Tabla1[[#This Row],[Descripción]]="","",_xlfn.XLOOKUP(Tabla1[[#This Row],[Descripción]],Tabla10[Descripción],Tabla10[Precio Unitario],0))</f>
        <v/>
      </c>
      <c r="O1015" s="525" t="str">
        <f>IF(Tabla1[[#This Row],[Cantidad de Insumos]]="","",Tabla1[[#This Row],[Precio Unitario]]*Tabla1[[#This Row],[Cantidad de Insumos]])</f>
        <v/>
      </c>
      <c r="P1015" s="510" t="str">
        <f>IF(Tabla1[[#This Row],[Descripción]]="","",_xlfn.XLOOKUP(Tabla1[[#This Row],[Descripción]],Tabla10[Descripción],Tabla10[CODIGO PRESUPUESTARIO],0))</f>
        <v/>
      </c>
      <c r="Q1015" s="511"/>
      <c r="R1015" s="511" t="str">
        <f>IF(Tabla1[[#This Row],[Insumos]]="","",_xlfn.XLOOKUP(Tabla1[[#This Row],[Insumos]],Tabla10[Insumo],Tabla10[InsumoAbrev],"",0))</f>
        <v/>
      </c>
    </row>
    <row r="1016" spans="2:18" x14ac:dyDescent="0.25">
      <c r="B1016" s="191" t="str">
        <f>IF('Formulario PPGR3'!$G1016="","",CONCATENATE('Formulario PPGR3'!$C1016,".",'Formulario PPGR3'!$D1016,".",'Formulario PPGR3'!$E1016,".",'Formulario PPGR3'!$F1016))</f>
        <v/>
      </c>
      <c r="C1016" s="191" t="str">
        <f>IF('Formulario PPGR3'!$G1016="","",'Formulario PPGR1'!#REF!)</f>
        <v/>
      </c>
      <c r="D1016" s="191" t="str">
        <f>IF('Formulario PPGR3'!$G1016="","",'Formulario PPGR1'!#REF!)</f>
        <v/>
      </c>
      <c r="E1016" s="191" t="str">
        <f>IF('Formulario PPGR3'!$G1016="","",'Formulario PPGR1'!#REF!)</f>
        <v/>
      </c>
      <c r="F1016" s="191" t="str">
        <f>IF('Formulario PPGR3'!$G1016="","",'Formulario PPGR1'!#REF!)</f>
        <v/>
      </c>
      <c r="G1016" s="238"/>
      <c r="H1016" s="507" t="str" cm="1">
        <f t="array" ref="H1016">IF(Tabla1[[#This Row],[Código_Actividad]]="","",_xlfn.XLOOKUP(Tabla1[[#This Row],[Código_Actividad]],CodigoActividad,Tabla2[Actividades Programables Presupuestables],"",0))</f>
        <v/>
      </c>
      <c r="I1016" s="508" t="str">
        <f>IFERROR(VLOOKUP('Formulario PPGR3'!$G1016,'Formulario PPGR2'!$H$19:$V$286,15,FALSE),"")</f>
        <v/>
      </c>
      <c r="J1016" s="513"/>
      <c r="K1016" s="512"/>
      <c r="L1016" s="509" t="str">
        <f>IF(Tabla1[[#This Row],[Descripción]]="","",_xlfn.XLOOKUP(Tabla1[[#This Row],[Descripción]],Tabla10[Descripción],Tabla10[Unidad de Medida],"",0))</f>
        <v/>
      </c>
      <c r="M1016" s="299"/>
      <c r="N1016" s="525" t="str">
        <f>IF(Tabla1[[#This Row],[Descripción]]="","",_xlfn.XLOOKUP(Tabla1[[#This Row],[Descripción]],Tabla10[Descripción],Tabla10[Precio Unitario],0))</f>
        <v/>
      </c>
      <c r="O1016" s="525" t="str">
        <f>IF(Tabla1[[#This Row],[Cantidad de Insumos]]="","",Tabla1[[#This Row],[Precio Unitario]]*Tabla1[[#This Row],[Cantidad de Insumos]])</f>
        <v/>
      </c>
      <c r="P1016" s="510" t="str">
        <f>IF(Tabla1[[#This Row],[Descripción]]="","",_xlfn.XLOOKUP(Tabla1[[#This Row],[Descripción]],Tabla10[Descripción],Tabla10[CODIGO PRESUPUESTARIO],0))</f>
        <v/>
      </c>
      <c r="Q1016" s="511"/>
      <c r="R1016" s="511" t="str">
        <f>IF(Tabla1[[#This Row],[Insumos]]="","",_xlfn.XLOOKUP(Tabla1[[#This Row],[Insumos]],Tabla10[Insumo],Tabla10[InsumoAbrev],"",0))</f>
        <v/>
      </c>
    </row>
    <row r="1017" spans="2:18" x14ac:dyDescent="0.25">
      <c r="B1017" s="191" t="str">
        <f>IF('Formulario PPGR3'!$G1017="","",CONCATENATE('Formulario PPGR3'!$C1017,".",'Formulario PPGR3'!$D1017,".",'Formulario PPGR3'!$E1017,".",'Formulario PPGR3'!$F1017))</f>
        <v/>
      </c>
      <c r="C1017" s="191" t="str">
        <f>IF('Formulario PPGR3'!$G1017="","",'Formulario PPGR1'!#REF!)</f>
        <v/>
      </c>
      <c r="D1017" s="191" t="str">
        <f>IF('Formulario PPGR3'!$G1017="","",'Formulario PPGR1'!#REF!)</f>
        <v/>
      </c>
      <c r="E1017" s="191" t="str">
        <f>IF('Formulario PPGR3'!$G1017="","",'Formulario PPGR1'!#REF!)</f>
        <v/>
      </c>
      <c r="F1017" s="191" t="str">
        <f>IF('Formulario PPGR3'!$G1017="","",'Formulario PPGR1'!#REF!)</f>
        <v/>
      </c>
      <c r="G1017" s="238"/>
      <c r="H1017" s="507" t="str" cm="1">
        <f t="array" ref="H1017">IF(Tabla1[[#This Row],[Código_Actividad]]="","",_xlfn.XLOOKUP(Tabla1[[#This Row],[Código_Actividad]],CodigoActividad,Tabla2[Actividades Programables Presupuestables],"",0))</f>
        <v/>
      </c>
      <c r="I1017" s="508" t="str">
        <f>IFERROR(VLOOKUP('Formulario PPGR3'!$G1017,'Formulario PPGR2'!$H$19:$V$286,15,FALSE),"")</f>
        <v/>
      </c>
      <c r="J1017" s="513"/>
      <c r="K1017" s="512"/>
      <c r="L1017" s="509" t="str">
        <f>IF(Tabla1[[#This Row],[Descripción]]="","",_xlfn.XLOOKUP(Tabla1[[#This Row],[Descripción]],Tabla10[Descripción],Tabla10[Unidad de Medida],"",0))</f>
        <v/>
      </c>
      <c r="M1017" s="299"/>
      <c r="N1017" s="525" t="str">
        <f>IF(Tabla1[[#This Row],[Descripción]]="","",_xlfn.XLOOKUP(Tabla1[[#This Row],[Descripción]],Tabla10[Descripción],Tabla10[Precio Unitario],0))</f>
        <v/>
      </c>
      <c r="O1017" s="525" t="str">
        <f>IF(Tabla1[[#This Row],[Cantidad de Insumos]]="","",Tabla1[[#This Row],[Precio Unitario]]*Tabla1[[#This Row],[Cantidad de Insumos]])</f>
        <v/>
      </c>
      <c r="P1017" s="510" t="str">
        <f>IF(Tabla1[[#This Row],[Descripción]]="","",_xlfn.XLOOKUP(Tabla1[[#This Row],[Descripción]],Tabla10[Descripción],Tabla10[CODIGO PRESUPUESTARIO],0))</f>
        <v/>
      </c>
      <c r="Q1017" s="511"/>
      <c r="R1017" s="511" t="str">
        <f>IF(Tabla1[[#This Row],[Insumos]]="","",_xlfn.XLOOKUP(Tabla1[[#This Row],[Insumos]],Tabla10[Insumo],Tabla10[InsumoAbrev],"",0))</f>
        <v/>
      </c>
    </row>
    <row r="1018" spans="2:18" x14ac:dyDescent="0.25">
      <c r="B1018" s="191" t="str">
        <f>IF('Formulario PPGR3'!$G1018="","",CONCATENATE('Formulario PPGR3'!$C1018,".",'Formulario PPGR3'!$D1018,".",'Formulario PPGR3'!$E1018,".",'Formulario PPGR3'!$F1018))</f>
        <v/>
      </c>
      <c r="C1018" s="191" t="str">
        <f>IF('Formulario PPGR3'!$G1018="","",'Formulario PPGR1'!#REF!)</f>
        <v/>
      </c>
      <c r="D1018" s="191" t="str">
        <f>IF('Formulario PPGR3'!$G1018="","",'Formulario PPGR1'!#REF!)</f>
        <v/>
      </c>
      <c r="E1018" s="191" t="str">
        <f>IF('Formulario PPGR3'!$G1018="","",'Formulario PPGR1'!#REF!)</f>
        <v/>
      </c>
      <c r="F1018" s="191" t="str">
        <f>IF('Formulario PPGR3'!$G1018="","",'Formulario PPGR1'!#REF!)</f>
        <v/>
      </c>
      <c r="G1018" s="238"/>
      <c r="H1018" s="507" t="str" cm="1">
        <f t="array" ref="H1018">IF(Tabla1[[#This Row],[Código_Actividad]]="","",_xlfn.XLOOKUP(Tabla1[[#This Row],[Código_Actividad]],CodigoActividad,Tabla2[Actividades Programables Presupuestables],"",0))</f>
        <v/>
      </c>
      <c r="I1018" s="508" t="str">
        <f>IFERROR(VLOOKUP('Formulario PPGR3'!$G1018,'Formulario PPGR2'!$H$19:$V$286,15,FALSE),"")</f>
        <v/>
      </c>
      <c r="J1018" s="513"/>
      <c r="K1018" s="512"/>
      <c r="L1018" s="509" t="str">
        <f>IF(Tabla1[[#This Row],[Descripción]]="","",_xlfn.XLOOKUP(Tabla1[[#This Row],[Descripción]],Tabla10[Descripción],Tabla10[Unidad de Medida],"",0))</f>
        <v/>
      </c>
      <c r="M1018" s="299"/>
      <c r="N1018" s="525" t="str">
        <f>IF(Tabla1[[#This Row],[Descripción]]="","",_xlfn.XLOOKUP(Tabla1[[#This Row],[Descripción]],Tabla10[Descripción],Tabla10[Precio Unitario],0))</f>
        <v/>
      </c>
      <c r="O1018" s="525" t="str">
        <f>IF(Tabla1[[#This Row],[Cantidad de Insumos]]="","",Tabla1[[#This Row],[Precio Unitario]]*Tabla1[[#This Row],[Cantidad de Insumos]])</f>
        <v/>
      </c>
      <c r="P1018" s="510" t="str">
        <f>IF(Tabla1[[#This Row],[Descripción]]="","",_xlfn.XLOOKUP(Tabla1[[#This Row],[Descripción]],Tabla10[Descripción],Tabla10[CODIGO PRESUPUESTARIO],0))</f>
        <v/>
      </c>
      <c r="Q1018" s="511"/>
      <c r="R1018" s="511" t="str">
        <f>IF(Tabla1[[#This Row],[Insumos]]="","",_xlfn.XLOOKUP(Tabla1[[#This Row],[Insumos]],Tabla10[Insumo],Tabla10[InsumoAbrev],"",0))</f>
        <v/>
      </c>
    </row>
    <row r="1019" spans="2:18" x14ac:dyDescent="0.25">
      <c r="B1019" s="191" t="str">
        <f>IF('Formulario PPGR3'!$G1019="","",CONCATENATE('Formulario PPGR3'!$C1019,".",'Formulario PPGR3'!$D1019,".",'Formulario PPGR3'!$E1019,".",'Formulario PPGR3'!$F1019))</f>
        <v/>
      </c>
      <c r="C1019" s="191" t="str">
        <f>IF('Formulario PPGR3'!$G1019="","",'Formulario PPGR1'!#REF!)</f>
        <v/>
      </c>
      <c r="D1019" s="191" t="str">
        <f>IF('Formulario PPGR3'!$G1019="","",'Formulario PPGR1'!#REF!)</f>
        <v/>
      </c>
      <c r="E1019" s="191" t="str">
        <f>IF('Formulario PPGR3'!$G1019="","",'Formulario PPGR1'!#REF!)</f>
        <v/>
      </c>
      <c r="F1019" s="191" t="str">
        <f>IF('Formulario PPGR3'!$G1019="","",'Formulario PPGR1'!#REF!)</f>
        <v/>
      </c>
      <c r="G1019" s="238"/>
      <c r="H1019" s="507" t="str" cm="1">
        <f t="array" ref="H1019">IF(Tabla1[[#This Row],[Código_Actividad]]="","",_xlfn.XLOOKUP(Tabla1[[#This Row],[Código_Actividad]],CodigoActividad,Tabla2[Actividades Programables Presupuestables],"",0))</f>
        <v/>
      </c>
      <c r="I1019" s="508" t="str">
        <f>IFERROR(VLOOKUP('Formulario PPGR3'!$G1019,'Formulario PPGR2'!$H$19:$V$286,15,FALSE),"")</f>
        <v/>
      </c>
      <c r="J1019" s="513"/>
      <c r="K1019" s="512"/>
      <c r="L1019" s="509" t="str">
        <f>IF(Tabla1[[#This Row],[Descripción]]="","",_xlfn.XLOOKUP(Tabla1[[#This Row],[Descripción]],Tabla10[Descripción],Tabla10[Unidad de Medida],"",0))</f>
        <v/>
      </c>
      <c r="M1019" s="299"/>
      <c r="N1019" s="525" t="str">
        <f>IF(Tabla1[[#This Row],[Descripción]]="","",_xlfn.XLOOKUP(Tabla1[[#This Row],[Descripción]],Tabla10[Descripción],Tabla10[Precio Unitario],0))</f>
        <v/>
      </c>
      <c r="O1019" s="525" t="str">
        <f>IF(Tabla1[[#This Row],[Cantidad de Insumos]]="","",Tabla1[[#This Row],[Precio Unitario]]*Tabla1[[#This Row],[Cantidad de Insumos]])</f>
        <v/>
      </c>
      <c r="P1019" s="510" t="str">
        <f>IF(Tabla1[[#This Row],[Descripción]]="","",_xlfn.XLOOKUP(Tabla1[[#This Row],[Descripción]],Tabla10[Descripción],Tabla10[CODIGO PRESUPUESTARIO],0))</f>
        <v/>
      </c>
      <c r="Q1019" s="511"/>
      <c r="R1019" s="511" t="str">
        <f>IF(Tabla1[[#This Row],[Insumos]]="","",_xlfn.XLOOKUP(Tabla1[[#This Row],[Insumos]],Tabla10[Insumo],Tabla10[InsumoAbrev],"",0))</f>
        <v/>
      </c>
    </row>
    <row r="1020" spans="2:18" x14ac:dyDescent="0.25">
      <c r="B1020" s="191" t="str">
        <f>IF('Formulario PPGR3'!$G1020="","",CONCATENATE('Formulario PPGR3'!$C1020,".",'Formulario PPGR3'!$D1020,".",'Formulario PPGR3'!$E1020,".",'Formulario PPGR3'!$F1020))</f>
        <v/>
      </c>
      <c r="C1020" s="191" t="str">
        <f>IF('Formulario PPGR3'!$G1020="","",'Formulario PPGR1'!#REF!)</f>
        <v/>
      </c>
      <c r="D1020" s="191" t="str">
        <f>IF('Formulario PPGR3'!$G1020="","",'Formulario PPGR1'!#REF!)</f>
        <v/>
      </c>
      <c r="E1020" s="191" t="str">
        <f>IF('Formulario PPGR3'!$G1020="","",'Formulario PPGR1'!#REF!)</f>
        <v/>
      </c>
      <c r="F1020" s="191" t="str">
        <f>IF('Formulario PPGR3'!$G1020="","",'Formulario PPGR1'!#REF!)</f>
        <v/>
      </c>
      <c r="G1020" s="238"/>
      <c r="H1020" s="507" t="str" cm="1">
        <f t="array" ref="H1020">IF(Tabla1[[#This Row],[Código_Actividad]]="","",_xlfn.XLOOKUP(Tabla1[[#This Row],[Código_Actividad]],CodigoActividad,Tabla2[Actividades Programables Presupuestables],"",0))</f>
        <v/>
      </c>
      <c r="I1020" s="508" t="str">
        <f>IFERROR(VLOOKUP('Formulario PPGR3'!$G1020,'Formulario PPGR2'!$H$19:$V$286,15,FALSE),"")</f>
        <v/>
      </c>
      <c r="J1020" s="513"/>
      <c r="K1020" s="512"/>
      <c r="L1020" s="509" t="str">
        <f>IF(Tabla1[[#This Row],[Descripción]]="","",_xlfn.XLOOKUP(Tabla1[[#This Row],[Descripción]],Tabla10[Descripción],Tabla10[Unidad de Medida],"",0))</f>
        <v/>
      </c>
      <c r="M1020" s="299"/>
      <c r="N1020" s="525" t="str">
        <f>IF(Tabla1[[#This Row],[Descripción]]="","",_xlfn.XLOOKUP(Tabla1[[#This Row],[Descripción]],Tabla10[Descripción],Tabla10[Precio Unitario],0))</f>
        <v/>
      </c>
      <c r="O1020" s="525" t="str">
        <f>IF(Tabla1[[#This Row],[Cantidad de Insumos]]="","",Tabla1[[#This Row],[Precio Unitario]]*Tabla1[[#This Row],[Cantidad de Insumos]])</f>
        <v/>
      </c>
      <c r="P1020" s="510" t="str">
        <f>IF(Tabla1[[#This Row],[Descripción]]="","",_xlfn.XLOOKUP(Tabla1[[#This Row],[Descripción]],Tabla10[Descripción],Tabla10[CODIGO PRESUPUESTARIO],0))</f>
        <v/>
      </c>
      <c r="Q1020" s="511"/>
      <c r="R1020" s="511" t="str">
        <f>IF(Tabla1[[#This Row],[Insumos]]="","",_xlfn.XLOOKUP(Tabla1[[#This Row],[Insumos]],Tabla10[Insumo],Tabla10[InsumoAbrev],"",0))</f>
        <v/>
      </c>
    </row>
    <row r="1021" spans="2:18" x14ac:dyDescent="0.25">
      <c r="B1021" s="191" t="str">
        <f>IF('Formulario PPGR3'!$G1021="","",CONCATENATE('Formulario PPGR3'!$C1021,".",'Formulario PPGR3'!$D1021,".",'Formulario PPGR3'!$E1021,".",'Formulario PPGR3'!$F1021))</f>
        <v/>
      </c>
      <c r="C1021" s="191" t="str">
        <f>IF('Formulario PPGR3'!$G1021="","",'Formulario PPGR1'!#REF!)</f>
        <v/>
      </c>
      <c r="D1021" s="191" t="str">
        <f>IF('Formulario PPGR3'!$G1021="","",'Formulario PPGR1'!#REF!)</f>
        <v/>
      </c>
      <c r="E1021" s="191" t="str">
        <f>IF('Formulario PPGR3'!$G1021="","",'Formulario PPGR1'!#REF!)</f>
        <v/>
      </c>
      <c r="F1021" s="191" t="str">
        <f>IF('Formulario PPGR3'!$G1021="","",'Formulario PPGR1'!#REF!)</f>
        <v/>
      </c>
      <c r="G1021" s="238"/>
      <c r="H1021" s="507" t="str" cm="1">
        <f t="array" ref="H1021">IF(Tabla1[[#This Row],[Código_Actividad]]="","",_xlfn.XLOOKUP(Tabla1[[#This Row],[Código_Actividad]],CodigoActividad,Tabla2[Actividades Programables Presupuestables],"",0))</f>
        <v/>
      </c>
      <c r="I1021" s="508" t="str">
        <f>IFERROR(VLOOKUP('Formulario PPGR3'!$G1021,'Formulario PPGR2'!$H$19:$V$286,15,FALSE),"")</f>
        <v/>
      </c>
      <c r="J1021" s="513"/>
      <c r="K1021" s="512"/>
      <c r="L1021" s="509" t="str">
        <f>IF(Tabla1[[#This Row],[Descripción]]="","",_xlfn.XLOOKUP(Tabla1[[#This Row],[Descripción]],Tabla10[Descripción],Tabla10[Unidad de Medida],"",0))</f>
        <v/>
      </c>
      <c r="M1021" s="299"/>
      <c r="N1021" s="525" t="str">
        <f>IF(Tabla1[[#This Row],[Descripción]]="","",_xlfn.XLOOKUP(Tabla1[[#This Row],[Descripción]],Tabla10[Descripción],Tabla10[Precio Unitario],0))</f>
        <v/>
      </c>
      <c r="O1021" s="525" t="str">
        <f>IF(Tabla1[[#This Row],[Cantidad de Insumos]]="","",Tabla1[[#This Row],[Precio Unitario]]*Tabla1[[#This Row],[Cantidad de Insumos]])</f>
        <v/>
      </c>
      <c r="P1021" s="510" t="str">
        <f>IF(Tabla1[[#This Row],[Descripción]]="","",_xlfn.XLOOKUP(Tabla1[[#This Row],[Descripción]],Tabla10[Descripción],Tabla10[CODIGO PRESUPUESTARIO],0))</f>
        <v/>
      </c>
      <c r="Q1021" s="511"/>
      <c r="R1021" s="511" t="str">
        <f>IF(Tabla1[[#This Row],[Insumos]]="","",_xlfn.XLOOKUP(Tabla1[[#This Row],[Insumos]],Tabla10[Insumo],Tabla10[InsumoAbrev],"",0))</f>
        <v/>
      </c>
    </row>
    <row r="1022" spans="2:18" x14ac:dyDescent="0.25">
      <c r="B1022" s="191" t="str">
        <f>IF('Formulario PPGR3'!$G1022="","",CONCATENATE('Formulario PPGR3'!$C1022,".",'Formulario PPGR3'!$D1022,".",'Formulario PPGR3'!$E1022,".",'Formulario PPGR3'!$F1022))</f>
        <v/>
      </c>
      <c r="C1022" s="191" t="str">
        <f>IF('Formulario PPGR3'!$G1022="","",'Formulario PPGR1'!#REF!)</f>
        <v/>
      </c>
      <c r="D1022" s="191" t="str">
        <f>IF('Formulario PPGR3'!$G1022="","",'Formulario PPGR1'!#REF!)</f>
        <v/>
      </c>
      <c r="E1022" s="191" t="str">
        <f>IF('Formulario PPGR3'!$G1022="","",'Formulario PPGR1'!#REF!)</f>
        <v/>
      </c>
      <c r="F1022" s="191" t="str">
        <f>IF('Formulario PPGR3'!$G1022="","",'Formulario PPGR1'!#REF!)</f>
        <v/>
      </c>
      <c r="G1022" s="238"/>
      <c r="H1022" s="507" t="str" cm="1">
        <f t="array" ref="H1022">IF(Tabla1[[#This Row],[Código_Actividad]]="","",_xlfn.XLOOKUP(Tabla1[[#This Row],[Código_Actividad]],CodigoActividad,Tabla2[Actividades Programables Presupuestables],"",0))</f>
        <v/>
      </c>
      <c r="I1022" s="508" t="str">
        <f>IFERROR(VLOOKUP('Formulario PPGR3'!$G1022,'Formulario PPGR2'!$H$19:$V$286,15,FALSE),"")</f>
        <v/>
      </c>
      <c r="J1022" s="513"/>
      <c r="K1022" s="512"/>
      <c r="L1022" s="509" t="str">
        <f>IF(Tabla1[[#This Row],[Descripción]]="","",_xlfn.XLOOKUP(Tabla1[[#This Row],[Descripción]],Tabla10[Descripción],Tabla10[Unidad de Medida],"",0))</f>
        <v/>
      </c>
      <c r="M1022" s="299"/>
      <c r="N1022" s="525" t="str">
        <f>IF(Tabla1[[#This Row],[Descripción]]="","",_xlfn.XLOOKUP(Tabla1[[#This Row],[Descripción]],Tabla10[Descripción],Tabla10[Precio Unitario],0))</f>
        <v/>
      </c>
      <c r="O1022" s="525" t="str">
        <f>IF(Tabla1[[#This Row],[Cantidad de Insumos]]="","",Tabla1[[#This Row],[Precio Unitario]]*Tabla1[[#This Row],[Cantidad de Insumos]])</f>
        <v/>
      </c>
      <c r="P1022" s="510" t="str">
        <f>IF(Tabla1[[#This Row],[Descripción]]="","",_xlfn.XLOOKUP(Tabla1[[#This Row],[Descripción]],Tabla10[Descripción],Tabla10[CODIGO PRESUPUESTARIO],0))</f>
        <v/>
      </c>
      <c r="Q1022" s="511"/>
      <c r="R1022" s="511" t="str">
        <f>IF(Tabla1[[#This Row],[Insumos]]="","",_xlfn.XLOOKUP(Tabla1[[#This Row],[Insumos]],Tabla10[Insumo],Tabla10[InsumoAbrev],"",0))</f>
        <v/>
      </c>
    </row>
    <row r="1023" spans="2:18" x14ac:dyDescent="0.25">
      <c r="B1023" s="191" t="str">
        <f>IF('Formulario PPGR3'!$G1023="","",CONCATENATE('Formulario PPGR3'!$C1023,".",'Formulario PPGR3'!$D1023,".",'Formulario PPGR3'!$E1023,".",'Formulario PPGR3'!$F1023))</f>
        <v/>
      </c>
      <c r="C1023" s="191" t="str">
        <f>IF('Formulario PPGR3'!$G1023="","",'Formulario PPGR1'!#REF!)</f>
        <v/>
      </c>
      <c r="D1023" s="191" t="str">
        <f>IF('Formulario PPGR3'!$G1023="","",'Formulario PPGR1'!#REF!)</f>
        <v/>
      </c>
      <c r="E1023" s="191" t="str">
        <f>IF('Formulario PPGR3'!$G1023="","",'Formulario PPGR1'!#REF!)</f>
        <v/>
      </c>
      <c r="F1023" s="191" t="str">
        <f>IF('Formulario PPGR3'!$G1023="","",'Formulario PPGR1'!#REF!)</f>
        <v/>
      </c>
      <c r="G1023" s="238"/>
      <c r="H1023" s="507" t="str" cm="1">
        <f t="array" ref="H1023">IF(Tabla1[[#This Row],[Código_Actividad]]="","",_xlfn.XLOOKUP(Tabla1[[#This Row],[Código_Actividad]],CodigoActividad,Tabla2[Actividades Programables Presupuestables],"",0))</f>
        <v/>
      </c>
      <c r="I1023" s="508" t="str">
        <f>IFERROR(VLOOKUP('Formulario PPGR3'!$G1023,'Formulario PPGR2'!$H$19:$V$286,15,FALSE),"")</f>
        <v/>
      </c>
      <c r="J1023" s="513"/>
      <c r="K1023" s="512"/>
      <c r="L1023" s="509" t="str">
        <f>IF(Tabla1[[#This Row],[Descripción]]="","",_xlfn.XLOOKUP(Tabla1[[#This Row],[Descripción]],Tabla10[Descripción],Tabla10[Unidad de Medida],"",0))</f>
        <v/>
      </c>
      <c r="M1023" s="299"/>
      <c r="N1023" s="525" t="str">
        <f>IF(Tabla1[[#This Row],[Descripción]]="","",_xlfn.XLOOKUP(Tabla1[[#This Row],[Descripción]],Tabla10[Descripción],Tabla10[Precio Unitario],0))</f>
        <v/>
      </c>
      <c r="O1023" s="525" t="str">
        <f>IF(Tabla1[[#This Row],[Cantidad de Insumos]]="","",Tabla1[[#This Row],[Precio Unitario]]*Tabla1[[#This Row],[Cantidad de Insumos]])</f>
        <v/>
      </c>
      <c r="P1023" s="510" t="str">
        <f>IF(Tabla1[[#This Row],[Descripción]]="","",_xlfn.XLOOKUP(Tabla1[[#This Row],[Descripción]],Tabla10[Descripción],Tabla10[CODIGO PRESUPUESTARIO],0))</f>
        <v/>
      </c>
      <c r="Q1023" s="511"/>
      <c r="R1023" s="511" t="str">
        <f>IF(Tabla1[[#This Row],[Insumos]]="","",_xlfn.XLOOKUP(Tabla1[[#This Row],[Insumos]],Tabla10[Insumo],Tabla10[InsumoAbrev],"",0))</f>
        <v/>
      </c>
    </row>
    <row r="1024" spans="2:18" x14ac:dyDescent="0.25">
      <c r="B1024" s="191" t="str">
        <f>IF('Formulario PPGR3'!$G1024="","",CONCATENATE('Formulario PPGR3'!$C1024,".",'Formulario PPGR3'!$D1024,".",'Formulario PPGR3'!$E1024,".",'Formulario PPGR3'!$F1024))</f>
        <v/>
      </c>
      <c r="C1024" s="191" t="str">
        <f>IF('Formulario PPGR3'!$G1024="","",'Formulario PPGR1'!#REF!)</f>
        <v/>
      </c>
      <c r="D1024" s="191" t="str">
        <f>IF('Formulario PPGR3'!$G1024="","",'Formulario PPGR1'!#REF!)</f>
        <v/>
      </c>
      <c r="E1024" s="191" t="str">
        <f>IF('Formulario PPGR3'!$G1024="","",'Formulario PPGR1'!#REF!)</f>
        <v/>
      </c>
      <c r="F1024" s="191" t="str">
        <f>IF('Formulario PPGR3'!$G1024="","",'Formulario PPGR1'!#REF!)</f>
        <v/>
      </c>
      <c r="G1024" s="238"/>
      <c r="H1024" s="507" t="str" cm="1">
        <f t="array" ref="H1024">IF(Tabla1[[#This Row],[Código_Actividad]]="","",_xlfn.XLOOKUP(Tabla1[[#This Row],[Código_Actividad]],CodigoActividad,Tabla2[Actividades Programables Presupuestables],"",0))</f>
        <v/>
      </c>
      <c r="I1024" s="508" t="str">
        <f>IFERROR(VLOOKUP('Formulario PPGR3'!$G1024,'Formulario PPGR2'!$H$19:$V$286,15,FALSE),"")</f>
        <v/>
      </c>
      <c r="J1024" s="513"/>
      <c r="K1024" s="512"/>
      <c r="L1024" s="509" t="str">
        <f>IF(Tabla1[[#This Row],[Descripción]]="","",_xlfn.XLOOKUP(Tabla1[[#This Row],[Descripción]],Tabla10[Descripción],Tabla10[Unidad de Medida],"",0))</f>
        <v/>
      </c>
      <c r="M1024" s="299"/>
      <c r="N1024" s="525" t="str">
        <f>IF(Tabla1[[#This Row],[Descripción]]="","",_xlfn.XLOOKUP(Tabla1[[#This Row],[Descripción]],Tabla10[Descripción],Tabla10[Precio Unitario],0))</f>
        <v/>
      </c>
      <c r="O1024" s="525" t="str">
        <f>IF(Tabla1[[#This Row],[Cantidad de Insumos]]="","",Tabla1[[#This Row],[Precio Unitario]]*Tabla1[[#This Row],[Cantidad de Insumos]])</f>
        <v/>
      </c>
      <c r="P1024" s="510" t="str">
        <f>IF(Tabla1[[#This Row],[Descripción]]="","",_xlfn.XLOOKUP(Tabla1[[#This Row],[Descripción]],Tabla10[Descripción],Tabla10[CODIGO PRESUPUESTARIO],0))</f>
        <v/>
      </c>
      <c r="Q1024" s="511"/>
      <c r="R1024" s="511" t="str">
        <f>IF(Tabla1[[#This Row],[Insumos]]="","",_xlfn.XLOOKUP(Tabla1[[#This Row],[Insumos]],Tabla10[Insumo],Tabla10[InsumoAbrev],"",0))</f>
        <v/>
      </c>
    </row>
    <row r="1025" spans="2:18" x14ac:dyDescent="0.25">
      <c r="B1025" s="191" t="str">
        <f>IF('Formulario PPGR3'!$G1025="","",CONCATENATE('Formulario PPGR3'!$C1025,".",'Formulario PPGR3'!$D1025,".",'Formulario PPGR3'!$E1025,".",'Formulario PPGR3'!$F1025))</f>
        <v/>
      </c>
      <c r="C1025" s="191" t="str">
        <f>IF('Formulario PPGR3'!$G1025="","",'Formulario PPGR1'!#REF!)</f>
        <v/>
      </c>
      <c r="D1025" s="191" t="str">
        <f>IF('Formulario PPGR3'!$G1025="","",'Formulario PPGR1'!#REF!)</f>
        <v/>
      </c>
      <c r="E1025" s="191" t="str">
        <f>IF('Formulario PPGR3'!$G1025="","",'Formulario PPGR1'!#REF!)</f>
        <v/>
      </c>
      <c r="F1025" s="191" t="str">
        <f>IF('Formulario PPGR3'!$G1025="","",'Formulario PPGR1'!#REF!)</f>
        <v/>
      </c>
      <c r="G1025" s="238"/>
      <c r="H1025" s="507" t="str" cm="1">
        <f t="array" ref="H1025">IF(Tabla1[[#This Row],[Código_Actividad]]="","",_xlfn.XLOOKUP(Tabla1[[#This Row],[Código_Actividad]],CodigoActividad,Tabla2[Actividades Programables Presupuestables],"",0))</f>
        <v/>
      </c>
      <c r="I1025" s="508" t="str">
        <f>IFERROR(VLOOKUP('Formulario PPGR3'!$G1025,'Formulario PPGR2'!$H$19:$V$286,15,FALSE),"")</f>
        <v/>
      </c>
      <c r="J1025" s="513"/>
      <c r="K1025" s="512"/>
      <c r="L1025" s="509" t="str">
        <f>IF(Tabla1[[#This Row],[Descripción]]="","",_xlfn.XLOOKUP(Tabla1[[#This Row],[Descripción]],Tabla10[Descripción],Tabla10[Unidad de Medida],"",0))</f>
        <v/>
      </c>
      <c r="M1025" s="299"/>
      <c r="N1025" s="525" t="str">
        <f>IF(Tabla1[[#This Row],[Descripción]]="","",_xlfn.XLOOKUP(Tabla1[[#This Row],[Descripción]],Tabla10[Descripción],Tabla10[Precio Unitario],0))</f>
        <v/>
      </c>
      <c r="O1025" s="525" t="str">
        <f>IF(Tabla1[[#This Row],[Cantidad de Insumos]]="","",Tabla1[[#This Row],[Precio Unitario]]*Tabla1[[#This Row],[Cantidad de Insumos]])</f>
        <v/>
      </c>
      <c r="P1025" s="510" t="str">
        <f>IF(Tabla1[[#This Row],[Descripción]]="","",_xlfn.XLOOKUP(Tabla1[[#This Row],[Descripción]],Tabla10[Descripción],Tabla10[CODIGO PRESUPUESTARIO],0))</f>
        <v/>
      </c>
      <c r="Q1025" s="511"/>
      <c r="R1025" s="511" t="str">
        <f>IF(Tabla1[[#This Row],[Insumos]]="","",_xlfn.XLOOKUP(Tabla1[[#This Row],[Insumos]],Tabla10[Insumo],Tabla10[InsumoAbrev],"",0))</f>
        <v/>
      </c>
    </row>
    <row r="1026" spans="2:18" x14ac:dyDescent="0.25">
      <c r="B1026" s="191" t="str">
        <f>IF('Formulario PPGR3'!$G1026="","",CONCATENATE('Formulario PPGR3'!$C1026,".",'Formulario PPGR3'!$D1026,".",'Formulario PPGR3'!$E1026,".",'Formulario PPGR3'!$F1026))</f>
        <v/>
      </c>
      <c r="C1026" s="191" t="str">
        <f>IF('Formulario PPGR3'!$G1026="","",'Formulario PPGR1'!#REF!)</f>
        <v/>
      </c>
      <c r="D1026" s="191" t="str">
        <f>IF('Formulario PPGR3'!$G1026="","",'Formulario PPGR1'!#REF!)</f>
        <v/>
      </c>
      <c r="E1026" s="191" t="str">
        <f>IF('Formulario PPGR3'!$G1026="","",'Formulario PPGR1'!#REF!)</f>
        <v/>
      </c>
      <c r="F1026" s="191" t="str">
        <f>IF('Formulario PPGR3'!$G1026="","",'Formulario PPGR1'!#REF!)</f>
        <v/>
      </c>
      <c r="G1026" s="238"/>
      <c r="H1026" s="507" t="str" cm="1">
        <f t="array" ref="H1026">IF(Tabla1[[#This Row],[Código_Actividad]]="","",_xlfn.XLOOKUP(Tabla1[[#This Row],[Código_Actividad]],CodigoActividad,Tabla2[Actividades Programables Presupuestables],"",0))</f>
        <v/>
      </c>
      <c r="I1026" s="508" t="str">
        <f>IFERROR(VLOOKUP('Formulario PPGR3'!$G1026,'Formulario PPGR2'!$H$19:$V$286,15,FALSE),"")</f>
        <v/>
      </c>
      <c r="J1026" s="513"/>
      <c r="K1026" s="512"/>
      <c r="L1026" s="509" t="str">
        <f>IF(Tabla1[[#This Row],[Descripción]]="","",_xlfn.XLOOKUP(Tabla1[[#This Row],[Descripción]],Tabla10[Descripción],Tabla10[Unidad de Medida],"",0))</f>
        <v/>
      </c>
      <c r="M1026" s="299"/>
      <c r="N1026" s="525" t="str">
        <f>IF(Tabla1[[#This Row],[Descripción]]="","",_xlfn.XLOOKUP(Tabla1[[#This Row],[Descripción]],Tabla10[Descripción],Tabla10[Precio Unitario],0))</f>
        <v/>
      </c>
      <c r="O1026" s="525" t="str">
        <f>IF(Tabla1[[#This Row],[Cantidad de Insumos]]="","",Tabla1[[#This Row],[Precio Unitario]]*Tabla1[[#This Row],[Cantidad de Insumos]])</f>
        <v/>
      </c>
      <c r="P1026" s="510" t="str">
        <f>IF(Tabla1[[#This Row],[Descripción]]="","",_xlfn.XLOOKUP(Tabla1[[#This Row],[Descripción]],Tabla10[Descripción],Tabla10[CODIGO PRESUPUESTARIO],0))</f>
        <v/>
      </c>
      <c r="Q1026" s="511"/>
      <c r="R1026" s="511" t="str">
        <f>IF(Tabla1[[#This Row],[Insumos]]="","",_xlfn.XLOOKUP(Tabla1[[#This Row],[Insumos]],Tabla10[Insumo],Tabla10[InsumoAbrev],"",0))</f>
        <v/>
      </c>
    </row>
    <row r="1027" spans="2:18" x14ac:dyDescent="0.25">
      <c r="B1027" s="191" t="str">
        <f>IF('Formulario PPGR3'!$G1027="","",CONCATENATE('Formulario PPGR3'!$C1027,".",'Formulario PPGR3'!$D1027,".",'Formulario PPGR3'!$E1027,".",'Formulario PPGR3'!$F1027))</f>
        <v/>
      </c>
      <c r="C1027" s="191" t="str">
        <f>IF('Formulario PPGR3'!$G1027="","",'Formulario PPGR1'!#REF!)</f>
        <v/>
      </c>
      <c r="D1027" s="191" t="str">
        <f>IF('Formulario PPGR3'!$G1027="","",'Formulario PPGR1'!#REF!)</f>
        <v/>
      </c>
      <c r="E1027" s="191" t="str">
        <f>IF('Formulario PPGR3'!$G1027="","",'Formulario PPGR1'!#REF!)</f>
        <v/>
      </c>
      <c r="F1027" s="191" t="str">
        <f>IF('Formulario PPGR3'!$G1027="","",'Formulario PPGR1'!#REF!)</f>
        <v/>
      </c>
      <c r="G1027" s="238"/>
      <c r="H1027" s="507" t="str" cm="1">
        <f t="array" ref="H1027">IF(Tabla1[[#This Row],[Código_Actividad]]="","",_xlfn.XLOOKUP(Tabla1[[#This Row],[Código_Actividad]],CodigoActividad,Tabla2[Actividades Programables Presupuestables],"",0))</f>
        <v/>
      </c>
      <c r="I1027" s="508" t="str">
        <f>IFERROR(VLOOKUP('Formulario PPGR3'!$G1027,'Formulario PPGR2'!$H$19:$V$286,15,FALSE),"")</f>
        <v/>
      </c>
      <c r="J1027" s="513"/>
      <c r="K1027" s="512"/>
      <c r="L1027" s="509" t="str">
        <f>IF(Tabla1[[#This Row],[Descripción]]="","",_xlfn.XLOOKUP(Tabla1[[#This Row],[Descripción]],Tabla10[Descripción],Tabla10[Unidad de Medida],"",0))</f>
        <v/>
      </c>
      <c r="M1027" s="299"/>
      <c r="N1027" s="525" t="str">
        <f>IF(Tabla1[[#This Row],[Descripción]]="","",_xlfn.XLOOKUP(Tabla1[[#This Row],[Descripción]],Tabla10[Descripción],Tabla10[Precio Unitario],0))</f>
        <v/>
      </c>
      <c r="O1027" s="525" t="str">
        <f>IF(Tabla1[[#This Row],[Cantidad de Insumos]]="","",Tabla1[[#This Row],[Precio Unitario]]*Tabla1[[#This Row],[Cantidad de Insumos]])</f>
        <v/>
      </c>
      <c r="P1027" s="510" t="str">
        <f>IF(Tabla1[[#This Row],[Descripción]]="","",_xlfn.XLOOKUP(Tabla1[[#This Row],[Descripción]],Tabla10[Descripción],Tabla10[CODIGO PRESUPUESTARIO],0))</f>
        <v/>
      </c>
      <c r="Q1027" s="511"/>
      <c r="R1027" s="511" t="str">
        <f>IF(Tabla1[[#This Row],[Insumos]]="","",_xlfn.XLOOKUP(Tabla1[[#This Row],[Insumos]],Tabla10[Insumo],Tabla10[InsumoAbrev],"",0))</f>
        <v/>
      </c>
    </row>
    <row r="1028" spans="2:18" x14ac:dyDescent="0.25">
      <c r="B1028" s="191" t="str">
        <f>IF('Formulario PPGR3'!$G1028="","",CONCATENATE('Formulario PPGR3'!$C1028,".",'Formulario PPGR3'!$D1028,".",'Formulario PPGR3'!$E1028,".",'Formulario PPGR3'!$F1028))</f>
        <v/>
      </c>
      <c r="C1028" s="191" t="str">
        <f>IF('Formulario PPGR3'!$G1028="","",'Formulario PPGR1'!#REF!)</f>
        <v/>
      </c>
      <c r="D1028" s="191" t="str">
        <f>IF('Formulario PPGR3'!$G1028="","",'Formulario PPGR1'!#REF!)</f>
        <v/>
      </c>
      <c r="E1028" s="191" t="str">
        <f>IF('Formulario PPGR3'!$G1028="","",'Formulario PPGR1'!#REF!)</f>
        <v/>
      </c>
      <c r="F1028" s="191" t="str">
        <f>IF('Formulario PPGR3'!$G1028="","",'Formulario PPGR1'!#REF!)</f>
        <v/>
      </c>
      <c r="G1028" s="238"/>
      <c r="H1028" s="507" t="str" cm="1">
        <f t="array" ref="H1028">IF(Tabla1[[#This Row],[Código_Actividad]]="","",_xlfn.XLOOKUP(Tabla1[[#This Row],[Código_Actividad]],CodigoActividad,Tabla2[Actividades Programables Presupuestables],"",0))</f>
        <v/>
      </c>
      <c r="I1028" s="508" t="str">
        <f>IFERROR(VLOOKUP('Formulario PPGR3'!$G1028,'Formulario PPGR2'!$H$19:$V$286,15,FALSE),"")</f>
        <v/>
      </c>
      <c r="J1028" s="513"/>
      <c r="K1028" s="512"/>
      <c r="L1028" s="509" t="str">
        <f>IF(Tabla1[[#This Row],[Descripción]]="","",_xlfn.XLOOKUP(Tabla1[[#This Row],[Descripción]],Tabla10[Descripción],Tabla10[Unidad de Medida],"",0))</f>
        <v/>
      </c>
      <c r="M1028" s="299"/>
      <c r="N1028" s="525" t="str">
        <f>IF(Tabla1[[#This Row],[Descripción]]="","",_xlfn.XLOOKUP(Tabla1[[#This Row],[Descripción]],Tabla10[Descripción],Tabla10[Precio Unitario],0))</f>
        <v/>
      </c>
      <c r="O1028" s="525" t="str">
        <f>IF(Tabla1[[#This Row],[Cantidad de Insumos]]="","",Tabla1[[#This Row],[Precio Unitario]]*Tabla1[[#This Row],[Cantidad de Insumos]])</f>
        <v/>
      </c>
      <c r="P1028" s="510" t="str">
        <f>IF(Tabla1[[#This Row],[Descripción]]="","",_xlfn.XLOOKUP(Tabla1[[#This Row],[Descripción]],Tabla10[Descripción],Tabla10[CODIGO PRESUPUESTARIO],0))</f>
        <v/>
      </c>
      <c r="Q1028" s="511"/>
      <c r="R1028" s="511" t="str">
        <f>IF(Tabla1[[#This Row],[Insumos]]="","",_xlfn.XLOOKUP(Tabla1[[#This Row],[Insumos]],Tabla10[Insumo],Tabla10[InsumoAbrev],"",0))</f>
        <v/>
      </c>
    </row>
    <row r="1029" spans="2:18" x14ac:dyDescent="0.25">
      <c r="B1029" s="191" t="str">
        <f>IF('Formulario PPGR3'!$G1029="","",CONCATENATE('Formulario PPGR3'!$C1029,".",'Formulario PPGR3'!$D1029,".",'Formulario PPGR3'!$E1029,".",'Formulario PPGR3'!$F1029))</f>
        <v/>
      </c>
      <c r="C1029" s="191" t="str">
        <f>IF('Formulario PPGR3'!$G1029="","",'Formulario PPGR1'!#REF!)</f>
        <v/>
      </c>
      <c r="D1029" s="191" t="str">
        <f>IF('Formulario PPGR3'!$G1029="","",'Formulario PPGR1'!#REF!)</f>
        <v/>
      </c>
      <c r="E1029" s="191" t="str">
        <f>IF('Formulario PPGR3'!$G1029="","",'Formulario PPGR1'!#REF!)</f>
        <v/>
      </c>
      <c r="F1029" s="191" t="str">
        <f>IF('Formulario PPGR3'!$G1029="","",'Formulario PPGR1'!#REF!)</f>
        <v/>
      </c>
      <c r="G1029" s="238"/>
      <c r="H1029" s="507" t="str" cm="1">
        <f t="array" ref="H1029">IF(Tabla1[[#This Row],[Código_Actividad]]="","",_xlfn.XLOOKUP(Tabla1[[#This Row],[Código_Actividad]],CodigoActividad,Tabla2[Actividades Programables Presupuestables],"",0))</f>
        <v/>
      </c>
      <c r="I1029" s="508" t="str">
        <f>IFERROR(VLOOKUP('Formulario PPGR3'!$G1029,'Formulario PPGR2'!$H$19:$V$286,15,FALSE),"")</f>
        <v/>
      </c>
      <c r="J1029" s="513"/>
      <c r="K1029" s="512"/>
      <c r="L1029" s="509" t="str">
        <f>IF(Tabla1[[#This Row],[Descripción]]="","",_xlfn.XLOOKUP(Tabla1[[#This Row],[Descripción]],Tabla10[Descripción],Tabla10[Unidad de Medida],"",0))</f>
        <v/>
      </c>
      <c r="M1029" s="299"/>
      <c r="N1029" s="525" t="str">
        <f>IF(Tabla1[[#This Row],[Descripción]]="","",_xlfn.XLOOKUP(Tabla1[[#This Row],[Descripción]],Tabla10[Descripción],Tabla10[Precio Unitario],0))</f>
        <v/>
      </c>
      <c r="O1029" s="525" t="str">
        <f>IF(Tabla1[[#This Row],[Cantidad de Insumos]]="","",Tabla1[[#This Row],[Precio Unitario]]*Tabla1[[#This Row],[Cantidad de Insumos]])</f>
        <v/>
      </c>
      <c r="P1029" s="510" t="str">
        <f>IF(Tabla1[[#This Row],[Descripción]]="","",_xlfn.XLOOKUP(Tabla1[[#This Row],[Descripción]],Tabla10[Descripción],Tabla10[CODIGO PRESUPUESTARIO],0))</f>
        <v/>
      </c>
      <c r="Q1029" s="511"/>
      <c r="R1029" s="511" t="str">
        <f>IF(Tabla1[[#This Row],[Insumos]]="","",_xlfn.XLOOKUP(Tabla1[[#This Row],[Insumos]],Tabla10[Insumo],Tabla10[InsumoAbrev],"",0))</f>
        <v/>
      </c>
    </row>
    <row r="1030" spans="2:18" x14ac:dyDescent="0.25">
      <c r="B1030" s="191" t="str">
        <f>IF('Formulario PPGR3'!$G1030="","",CONCATENATE('Formulario PPGR3'!$C1030,".",'Formulario PPGR3'!$D1030,".",'Formulario PPGR3'!$E1030,".",'Formulario PPGR3'!$F1030))</f>
        <v/>
      </c>
      <c r="C1030" s="191" t="str">
        <f>IF('Formulario PPGR3'!$G1030="","",'Formulario PPGR1'!#REF!)</f>
        <v/>
      </c>
      <c r="D1030" s="191" t="str">
        <f>IF('Formulario PPGR3'!$G1030="","",'Formulario PPGR1'!#REF!)</f>
        <v/>
      </c>
      <c r="E1030" s="191" t="str">
        <f>IF('Formulario PPGR3'!$G1030="","",'Formulario PPGR1'!#REF!)</f>
        <v/>
      </c>
      <c r="F1030" s="191" t="str">
        <f>IF('Formulario PPGR3'!$G1030="","",'Formulario PPGR1'!#REF!)</f>
        <v/>
      </c>
      <c r="G1030" s="238"/>
      <c r="H1030" s="507" t="str" cm="1">
        <f t="array" ref="H1030">IF(Tabla1[[#This Row],[Código_Actividad]]="","",_xlfn.XLOOKUP(Tabla1[[#This Row],[Código_Actividad]],CodigoActividad,Tabla2[Actividades Programables Presupuestables],"",0))</f>
        <v/>
      </c>
      <c r="I1030" s="508" t="str">
        <f>IFERROR(VLOOKUP('Formulario PPGR3'!$G1030,'Formulario PPGR2'!$H$19:$V$286,15,FALSE),"")</f>
        <v/>
      </c>
      <c r="J1030" s="513"/>
      <c r="K1030" s="512"/>
      <c r="L1030" s="509" t="str">
        <f>IF(Tabla1[[#This Row],[Descripción]]="","",_xlfn.XLOOKUP(Tabla1[[#This Row],[Descripción]],Tabla10[Descripción],Tabla10[Unidad de Medida],"",0))</f>
        <v/>
      </c>
      <c r="M1030" s="299"/>
      <c r="N1030" s="525" t="str">
        <f>IF(Tabla1[[#This Row],[Descripción]]="","",_xlfn.XLOOKUP(Tabla1[[#This Row],[Descripción]],Tabla10[Descripción],Tabla10[Precio Unitario],0))</f>
        <v/>
      </c>
      <c r="O1030" s="525" t="str">
        <f>IF(Tabla1[[#This Row],[Cantidad de Insumos]]="","",Tabla1[[#This Row],[Precio Unitario]]*Tabla1[[#This Row],[Cantidad de Insumos]])</f>
        <v/>
      </c>
      <c r="P1030" s="510" t="str">
        <f>IF(Tabla1[[#This Row],[Descripción]]="","",_xlfn.XLOOKUP(Tabla1[[#This Row],[Descripción]],Tabla10[Descripción],Tabla10[CODIGO PRESUPUESTARIO],0))</f>
        <v/>
      </c>
      <c r="Q1030" s="511"/>
      <c r="R1030" s="511" t="str">
        <f>IF(Tabla1[[#This Row],[Insumos]]="","",_xlfn.XLOOKUP(Tabla1[[#This Row],[Insumos]],Tabla10[Insumo],Tabla10[InsumoAbrev],"",0))</f>
        <v/>
      </c>
    </row>
    <row r="1031" spans="2:18" x14ac:dyDescent="0.25">
      <c r="B1031" s="191" t="str">
        <f>IF('Formulario PPGR3'!$G1031="","",CONCATENATE('Formulario PPGR3'!$C1031,".",'Formulario PPGR3'!$D1031,".",'Formulario PPGR3'!$E1031,".",'Formulario PPGR3'!$F1031))</f>
        <v/>
      </c>
      <c r="C1031" s="191" t="str">
        <f>IF('Formulario PPGR3'!$G1031="","",'Formulario PPGR1'!#REF!)</f>
        <v/>
      </c>
      <c r="D1031" s="191" t="str">
        <f>IF('Formulario PPGR3'!$G1031="","",'Formulario PPGR1'!#REF!)</f>
        <v/>
      </c>
      <c r="E1031" s="191" t="str">
        <f>IF('Formulario PPGR3'!$G1031="","",'Formulario PPGR1'!#REF!)</f>
        <v/>
      </c>
      <c r="F1031" s="191" t="str">
        <f>IF('Formulario PPGR3'!$G1031="","",'Formulario PPGR1'!#REF!)</f>
        <v/>
      </c>
      <c r="G1031" s="238"/>
      <c r="H1031" s="507" t="str" cm="1">
        <f t="array" ref="H1031">IF(Tabla1[[#This Row],[Código_Actividad]]="","",_xlfn.XLOOKUP(Tabla1[[#This Row],[Código_Actividad]],CodigoActividad,Tabla2[Actividades Programables Presupuestables],"",0))</f>
        <v/>
      </c>
      <c r="I1031" s="508" t="str">
        <f>IFERROR(VLOOKUP('Formulario PPGR3'!$G1031,'Formulario PPGR2'!$H$19:$V$286,15,FALSE),"")</f>
        <v/>
      </c>
      <c r="J1031" s="513"/>
      <c r="K1031" s="512"/>
      <c r="L1031" s="509" t="str">
        <f>IF(Tabla1[[#This Row],[Descripción]]="","",_xlfn.XLOOKUP(Tabla1[[#This Row],[Descripción]],Tabla10[Descripción],Tabla10[Unidad de Medida],"",0))</f>
        <v/>
      </c>
      <c r="M1031" s="299"/>
      <c r="N1031" s="525" t="str">
        <f>IF(Tabla1[[#This Row],[Descripción]]="","",_xlfn.XLOOKUP(Tabla1[[#This Row],[Descripción]],Tabla10[Descripción],Tabla10[Precio Unitario],0))</f>
        <v/>
      </c>
      <c r="O1031" s="525" t="str">
        <f>IF(Tabla1[[#This Row],[Cantidad de Insumos]]="","",Tabla1[[#This Row],[Precio Unitario]]*Tabla1[[#This Row],[Cantidad de Insumos]])</f>
        <v/>
      </c>
      <c r="P1031" s="510" t="str">
        <f>IF(Tabla1[[#This Row],[Descripción]]="","",_xlfn.XLOOKUP(Tabla1[[#This Row],[Descripción]],Tabla10[Descripción],Tabla10[CODIGO PRESUPUESTARIO],0))</f>
        <v/>
      </c>
      <c r="Q1031" s="511"/>
      <c r="R1031" s="511" t="str">
        <f>IF(Tabla1[[#This Row],[Insumos]]="","",_xlfn.XLOOKUP(Tabla1[[#This Row],[Insumos]],Tabla10[Insumo],Tabla10[InsumoAbrev],"",0))</f>
        <v/>
      </c>
    </row>
    <row r="1032" spans="2:18" x14ac:dyDescent="0.25">
      <c r="B1032" s="191" t="str">
        <f>IF('Formulario PPGR3'!$G1032="","",CONCATENATE('Formulario PPGR3'!$C1032,".",'Formulario PPGR3'!$D1032,".",'Formulario PPGR3'!$E1032,".",'Formulario PPGR3'!$F1032))</f>
        <v/>
      </c>
      <c r="C1032" s="191" t="str">
        <f>IF('Formulario PPGR3'!$G1032="","",'Formulario PPGR1'!#REF!)</f>
        <v/>
      </c>
      <c r="D1032" s="191" t="str">
        <f>IF('Formulario PPGR3'!$G1032="","",'Formulario PPGR1'!#REF!)</f>
        <v/>
      </c>
      <c r="E1032" s="191" t="str">
        <f>IF('Formulario PPGR3'!$G1032="","",'Formulario PPGR1'!#REF!)</f>
        <v/>
      </c>
      <c r="F1032" s="191" t="str">
        <f>IF('Formulario PPGR3'!$G1032="","",'Formulario PPGR1'!#REF!)</f>
        <v/>
      </c>
      <c r="G1032" s="238"/>
      <c r="H1032" s="507" t="str" cm="1">
        <f t="array" ref="H1032">IF(Tabla1[[#This Row],[Código_Actividad]]="","",_xlfn.XLOOKUP(Tabla1[[#This Row],[Código_Actividad]],CodigoActividad,Tabla2[Actividades Programables Presupuestables],"",0))</f>
        <v/>
      </c>
      <c r="I1032" s="508" t="str">
        <f>IFERROR(VLOOKUP('Formulario PPGR3'!$G1032,'Formulario PPGR2'!$H$19:$V$286,15,FALSE),"")</f>
        <v/>
      </c>
      <c r="J1032" s="513"/>
      <c r="K1032" s="512"/>
      <c r="L1032" s="509" t="str">
        <f>IF(Tabla1[[#This Row],[Descripción]]="","",_xlfn.XLOOKUP(Tabla1[[#This Row],[Descripción]],Tabla10[Descripción],Tabla10[Unidad de Medida],"",0))</f>
        <v/>
      </c>
      <c r="M1032" s="299"/>
      <c r="N1032" s="525" t="str">
        <f>IF(Tabla1[[#This Row],[Descripción]]="","",_xlfn.XLOOKUP(Tabla1[[#This Row],[Descripción]],Tabla10[Descripción],Tabla10[Precio Unitario],0))</f>
        <v/>
      </c>
      <c r="O1032" s="525" t="str">
        <f>IF(Tabla1[[#This Row],[Cantidad de Insumos]]="","",Tabla1[[#This Row],[Precio Unitario]]*Tabla1[[#This Row],[Cantidad de Insumos]])</f>
        <v/>
      </c>
      <c r="P1032" s="510" t="str">
        <f>IF(Tabla1[[#This Row],[Descripción]]="","",_xlfn.XLOOKUP(Tabla1[[#This Row],[Descripción]],Tabla10[Descripción],Tabla10[CODIGO PRESUPUESTARIO],0))</f>
        <v/>
      </c>
      <c r="Q1032" s="511"/>
      <c r="R1032" s="511" t="str">
        <f>IF(Tabla1[[#This Row],[Insumos]]="","",_xlfn.XLOOKUP(Tabla1[[#This Row],[Insumos]],Tabla10[Insumo],Tabla10[InsumoAbrev],"",0))</f>
        <v/>
      </c>
    </row>
    <row r="1033" spans="2:18" x14ac:dyDescent="0.25">
      <c r="B1033" s="191" t="str">
        <f>IF('Formulario PPGR3'!$G1033="","",CONCATENATE('Formulario PPGR3'!$C1033,".",'Formulario PPGR3'!$D1033,".",'Formulario PPGR3'!$E1033,".",'Formulario PPGR3'!$F1033))</f>
        <v/>
      </c>
      <c r="C1033" s="191" t="str">
        <f>IF('Formulario PPGR3'!$G1033="","",'Formulario PPGR1'!#REF!)</f>
        <v/>
      </c>
      <c r="D1033" s="191" t="str">
        <f>IF('Formulario PPGR3'!$G1033="","",'Formulario PPGR1'!#REF!)</f>
        <v/>
      </c>
      <c r="E1033" s="191" t="str">
        <f>IF('Formulario PPGR3'!$G1033="","",'Formulario PPGR1'!#REF!)</f>
        <v/>
      </c>
      <c r="F1033" s="191" t="str">
        <f>IF('Formulario PPGR3'!$G1033="","",'Formulario PPGR1'!#REF!)</f>
        <v/>
      </c>
      <c r="G1033" s="190"/>
      <c r="H1033" s="507" t="str" cm="1">
        <f t="array" ref="H1033">IF(Tabla1[[#This Row],[Código_Actividad]]="","",_xlfn.XLOOKUP(Tabla1[[#This Row],[Código_Actividad]],CodigoActividad,Tabla2[Actividades Programables Presupuestables],"",0))</f>
        <v/>
      </c>
      <c r="I1033" s="508" t="str">
        <f>IFERROR(VLOOKUP('Formulario PPGR3'!$G1033,'Formulario PPGR2'!$H$19:$V$286,15,FALSE),"")</f>
        <v/>
      </c>
      <c r="J1033" s="513"/>
      <c r="K1033" s="512"/>
      <c r="L1033" s="509" t="str">
        <f>IF(Tabla1[[#This Row],[Descripción]]="","",_xlfn.XLOOKUP(Tabla1[[#This Row],[Descripción]],Tabla10[Descripción],Tabla10[Unidad de Medida],"",0))</f>
        <v/>
      </c>
      <c r="M1033" s="299"/>
      <c r="N1033" s="525" t="str">
        <f>IF(Tabla1[[#This Row],[Descripción]]="","",_xlfn.XLOOKUP(Tabla1[[#This Row],[Descripción]],Tabla10[Descripción],Tabla10[Precio Unitario],0))</f>
        <v/>
      </c>
      <c r="O1033" s="525" t="str">
        <f>IF(Tabla1[[#This Row],[Cantidad de Insumos]]="","",Tabla1[[#This Row],[Precio Unitario]]*Tabla1[[#This Row],[Cantidad de Insumos]])</f>
        <v/>
      </c>
      <c r="P1033" s="510" t="str">
        <f>IF(Tabla1[[#This Row],[Descripción]]="","",_xlfn.XLOOKUP(Tabla1[[#This Row],[Descripción]],Tabla10[Descripción],Tabla10[CODIGO PRESUPUESTARIO],0))</f>
        <v/>
      </c>
      <c r="Q1033" s="511"/>
      <c r="R1033" s="511" t="str">
        <f>IF(Tabla1[[#This Row],[Insumos]]="","",_xlfn.XLOOKUP(Tabla1[[#This Row],[Insumos]],Tabla10[Insumo],Tabla10[InsumoAbrev],"",0))</f>
        <v/>
      </c>
    </row>
    <row r="1034" spans="2:18" x14ac:dyDescent="0.25">
      <c r="B1034" s="191" t="str">
        <f>IF('Formulario PPGR3'!$G1034="","",CONCATENATE('Formulario PPGR3'!$C1034,".",'Formulario PPGR3'!$D1034,".",'Formulario PPGR3'!$E1034,".",'Formulario PPGR3'!$F1034))</f>
        <v/>
      </c>
      <c r="C1034" s="191" t="str">
        <f>IF('Formulario PPGR3'!$G1034="","",'Formulario PPGR1'!#REF!)</f>
        <v/>
      </c>
      <c r="D1034" s="191" t="str">
        <f>IF('Formulario PPGR3'!$G1034="","",'Formulario PPGR1'!#REF!)</f>
        <v/>
      </c>
      <c r="E1034" s="191" t="str">
        <f>IF('Formulario PPGR3'!$G1034="","",'Formulario PPGR1'!#REF!)</f>
        <v/>
      </c>
      <c r="F1034" s="191" t="str">
        <f>IF('Formulario PPGR3'!$G1034="","",'Formulario PPGR1'!#REF!)</f>
        <v/>
      </c>
      <c r="G1034" s="190"/>
      <c r="H1034" s="507" t="str" cm="1">
        <f t="array" ref="H1034">IF(Tabla1[[#This Row],[Código_Actividad]]="","",_xlfn.XLOOKUP(Tabla1[[#This Row],[Código_Actividad]],CodigoActividad,Tabla2[Actividades Programables Presupuestables],"",0))</f>
        <v/>
      </c>
      <c r="I1034" s="508" t="str">
        <f>IFERROR(VLOOKUP('Formulario PPGR3'!$G1034,'Formulario PPGR2'!$H$19:$V$286,15,FALSE),"")</f>
        <v/>
      </c>
      <c r="J1034" s="513"/>
      <c r="K1034" s="512"/>
      <c r="L1034" s="509" t="str">
        <f>IF(Tabla1[[#This Row],[Descripción]]="","",_xlfn.XLOOKUP(Tabla1[[#This Row],[Descripción]],Tabla10[Descripción],Tabla10[Unidad de Medida],"",0))</f>
        <v/>
      </c>
      <c r="M1034" s="299"/>
      <c r="N1034" s="525" t="str">
        <f>IF(Tabla1[[#This Row],[Descripción]]="","",_xlfn.XLOOKUP(Tabla1[[#This Row],[Descripción]],Tabla10[Descripción],Tabla10[Precio Unitario],0))</f>
        <v/>
      </c>
      <c r="O1034" s="525" t="str">
        <f>IF(Tabla1[[#This Row],[Cantidad de Insumos]]="","",Tabla1[[#This Row],[Precio Unitario]]*Tabla1[[#This Row],[Cantidad de Insumos]])</f>
        <v/>
      </c>
      <c r="P1034" s="510" t="str">
        <f>IF(Tabla1[[#This Row],[Descripción]]="","",_xlfn.XLOOKUP(Tabla1[[#This Row],[Descripción]],Tabla10[Descripción],Tabla10[CODIGO PRESUPUESTARIO],0))</f>
        <v/>
      </c>
      <c r="Q1034" s="511"/>
      <c r="R1034" s="511" t="str">
        <f>IF(Tabla1[[#This Row],[Insumos]]="","",_xlfn.XLOOKUP(Tabla1[[#This Row],[Insumos]],Tabla10[Insumo],Tabla10[InsumoAbrev],"",0))</f>
        <v/>
      </c>
    </row>
    <row r="1035" spans="2:18" x14ac:dyDescent="0.25">
      <c r="B1035" s="191" t="str">
        <f>IF('Formulario PPGR3'!$G1035="","",CONCATENATE('Formulario PPGR3'!$C1035,".",'Formulario PPGR3'!$D1035,".",'Formulario PPGR3'!$E1035,".",'Formulario PPGR3'!$F1035))</f>
        <v/>
      </c>
      <c r="C1035" s="191" t="str">
        <f>IF('Formulario PPGR3'!$G1035="","",'Formulario PPGR1'!#REF!)</f>
        <v/>
      </c>
      <c r="D1035" s="191" t="str">
        <f>IF('Formulario PPGR3'!$G1035="","",'Formulario PPGR1'!#REF!)</f>
        <v/>
      </c>
      <c r="E1035" s="191" t="str">
        <f>IF('Formulario PPGR3'!$G1035="","",'Formulario PPGR1'!#REF!)</f>
        <v/>
      </c>
      <c r="F1035" s="191" t="str">
        <f>IF('Formulario PPGR3'!$G1035="","",'Formulario PPGR1'!#REF!)</f>
        <v/>
      </c>
      <c r="G1035" s="190"/>
      <c r="H1035" s="507" t="str" cm="1">
        <f t="array" ref="H1035">IF(Tabla1[[#This Row],[Código_Actividad]]="","",_xlfn.XLOOKUP(Tabla1[[#This Row],[Código_Actividad]],CodigoActividad,Tabla2[Actividades Programables Presupuestables],"",0))</f>
        <v/>
      </c>
      <c r="I1035" s="508" t="str">
        <f>IFERROR(VLOOKUP('Formulario PPGR3'!$G1035,'Formulario PPGR2'!$H$19:$V$286,15,FALSE),"")</f>
        <v/>
      </c>
      <c r="J1035" s="513"/>
      <c r="K1035" s="512"/>
      <c r="L1035" s="509" t="str">
        <f>IF(Tabla1[[#This Row],[Descripción]]="","",_xlfn.XLOOKUP(Tabla1[[#This Row],[Descripción]],Tabla10[Descripción],Tabla10[Unidad de Medida],"",0))</f>
        <v/>
      </c>
      <c r="M1035" s="299"/>
      <c r="N1035" s="525" t="str">
        <f>IF(Tabla1[[#This Row],[Descripción]]="","",_xlfn.XLOOKUP(Tabla1[[#This Row],[Descripción]],Tabla10[Descripción],Tabla10[Precio Unitario],0))</f>
        <v/>
      </c>
      <c r="O1035" s="525" t="str">
        <f>IF(Tabla1[[#This Row],[Cantidad de Insumos]]="","",Tabla1[[#This Row],[Precio Unitario]]*Tabla1[[#This Row],[Cantidad de Insumos]])</f>
        <v/>
      </c>
      <c r="P1035" s="510" t="str">
        <f>IF(Tabla1[[#This Row],[Descripción]]="","",_xlfn.XLOOKUP(Tabla1[[#This Row],[Descripción]],Tabla10[Descripción],Tabla10[CODIGO PRESUPUESTARIO],0))</f>
        <v/>
      </c>
      <c r="Q1035" s="511"/>
      <c r="R1035" s="511" t="str">
        <f>IF(Tabla1[[#This Row],[Insumos]]="","",_xlfn.XLOOKUP(Tabla1[[#This Row],[Insumos]],Tabla10[Insumo],Tabla10[InsumoAbrev],"",0))</f>
        <v/>
      </c>
    </row>
    <row r="1036" spans="2:18" x14ac:dyDescent="0.25">
      <c r="B1036" s="191" t="str">
        <f>IF('Formulario PPGR3'!$G1036="","",CONCATENATE('Formulario PPGR3'!$C1036,".",'Formulario PPGR3'!$D1036,".",'Formulario PPGR3'!$E1036,".",'Formulario PPGR3'!$F1036))</f>
        <v/>
      </c>
      <c r="C1036" s="191" t="str">
        <f>IF('Formulario PPGR3'!$G1036="","",'Formulario PPGR1'!#REF!)</f>
        <v/>
      </c>
      <c r="D1036" s="191" t="str">
        <f>IF('Formulario PPGR3'!$G1036="","",'Formulario PPGR1'!#REF!)</f>
        <v/>
      </c>
      <c r="E1036" s="191" t="str">
        <f>IF('Formulario PPGR3'!$G1036="","",'Formulario PPGR1'!#REF!)</f>
        <v/>
      </c>
      <c r="F1036" s="191" t="str">
        <f>IF('Formulario PPGR3'!$G1036="","",'Formulario PPGR1'!#REF!)</f>
        <v/>
      </c>
      <c r="G1036" s="190"/>
      <c r="H1036" s="507" t="str" cm="1">
        <f t="array" ref="H1036">IF(Tabla1[[#This Row],[Código_Actividad]]="","",_xlfn.XLOOKUP(Tabla1[[#This Row],[Código_Actividad]],CodigoActividad,Tabla2[Actividades Programables Presupuestables],"",0))</f>
        <v/>
      </c>
      <c r="I1036" s="508" t="str">
        <f>IFERROR(VLOOKUP('Formulario PPGR3'!$G1036,'Formulario PPGR2'!$H$19:$V$286,15,FALSE),"")</f>
        <v/>
      </c>
      <c r="J1036" s="513"/>
      <c r="K1036" s="512"/>
      <c r="L1036" s="509" t="str">
        <f>IF(Tabla1[[#This Row],[Descripción]]="","",_xlfn.XLOOKUP(Tabla1[[#This Row],[Descripción]],Tabla10[Descripción],Tabla10[Unidad de Medida],"",0))</f>
        <v/>
      </c>
      <c r="M1036" s="299"/>
      <c r="N1036" s="525" t="str">
        <f>IF(Tabla1[[#This Row],[Descripción]]="","",_xlfn.XLOOKUP(Tabla1[[#This Row],[Descripción]],Tabla10[Descripción],Tabla10[Precio Unitario],0))</f>
        <v/>
      </c>
      <c r="O1036" s="525" t="str">
        <f>IF(Tabla1[[#This Row],[Cantidad de Insumos]]="","",Tabla1[[#This Row],[Precio Unitario]]*Tabla1[[#This Row],[Cantidad de Insumos]])</f>
        <v/>
      </c>
      <c r="P1036" s="510" t="str">
        <f>IF(Tabla1[[#This Row],[Descripción]]="","",_xlfn.XLOOKUP(Tabla1[[#This Row],[Descripción]],Tabla10[Descripción],Tabla10[CODIGO PRESUPUESTARIO],0))</f>
        <v/>
      </c>
      <c r="Q1036" s="511"/>
      <c r="R1036" s="511" t="str">
        <f>IF(Tabla1[[#This Row],[Insumos]]="","",_xlfn.XLOOKUP(Tabla1[[#This Row],[Insumos]],Tabla10[Insumo],Tabla10[InsumoAbrev],"",0))</f>
        <v/>
      </c>
    </row>
    <row r="1037" spans="2:18" x14ac:dyDescent="0.25">
      <c r="B1037" s="191" t="str">
        <f>IF('Formulario PPGR3'!$G1037="","",CONCATENATE('Formulario PPGR3'!$C1037,".",'Formulario PPGR3'!$D1037,".",'Formulario PPGR3'!$E1037,".",'Formulario PPGR3'!$F1037))</f>
        <v/>
      </c>
      <c r="C1037" s="191" t="str">
        <f>IF('Formulario PPGR3'!$G1037="","",'Formulario PPGR1'!#REF!)</f>
        <v/>
      </c>
      <c r="D1037" s="191" t="str">
        <f>IF('Formulario PPGR3'!$G1037="","",'Formulario PPGR1'!#REF!)</f>
        <v/>
      </c>
      <c r="E1037" s="191" t="str">
        <f>IF('Formulario PPGR3'!$G1037="","",'Formulario PPGR1'!#REF!)</f>
        <v/>
      </c>
      <c r="F1037" s="191" t="str">
        <f>IF('Formulario PPGR3'!$G1037="","",'Formulario PPGR1'!#REF!)</f>
        <v/>
      </c>
      <c r="G1037" s="190"/>
      <c r="H1037" s="507" t="str" cm="1">
        <f t="array" ref="H1037">IF(Tabla1[[#This Row],[Código_Actividad]]="","",_xlfn.XLOOKUP(Tabla1[[#This Row],[Código_Actividad]],CodigoActividad,Tabla2[Actividades Programables Presupuestables],"",0))</f>
        <v/>
      </c>
      <c r="I1037" s="508" t="str">
        <f>IFERROR(VLOOKUP('Formulario PPGR3'!$G1037,'Formulario PPGR2'!$H$19:$V$286,15,FALSE),"")</f>
        <v/>
      </c>
      <c r="J1037" s="513"/>
      <c r="K1037" s="512"/>
      <c r="L1037" s="509" t="str">
        <f>IF(Tabla1[[#This Row],[Descripción]]="","",_xlfn.XLOOKUP(Tabla1[[#This Row],[Descripción]],Tabla10[Descripción],Tabla10[Unidad de Medida],"",0))</f>
        <v/>
      </c>
      <c r="M1037" s="299"/>
      <c r="N1037" s="525" t="str">
        <f>IF(Tabla1[[#This Row],[Descripción]]="","",_xlfn.XLOOKUP(Tabla1[[#This Row],[Descripción]],Tabla10[Descripción],Tabla10[Precio Unitario],0))</f>
        <v/>
      </c>
      <c r="O1037" s="525" t="str">
        <f>IF(Tabla1[[#This Row],[Cantidad de Insumos]]="","",Tabla1[[#This Row],[Precio Unitario]]*Tabla1[[#This Row],[Cantidad de Insumos]])</f>
        <v/>
      </c>
      <c r="P1037" s="510" t="str">
        <f>IF(Tabla1[[#This Row],[Descripción]]="","",_xlfn.XLOOKUP(Tabla1[[#This Row],[Descripción]],Tabla10[Descripción],Tabla10[CODIGO PRESUPUESTARIO],0))</f>
        <v/>
      </c>
      <c r="Q1037" s="511"/>
      <c r="R1037" s="511" t="str">
        <f>IF(Tabla1[[#This Row],[Insumos]]="","",_xlfn.XLOOKUP(Tabla1[[#This Row],[Insumos]],Tabla10[Insumo],Tabla10[InsumoAbrev],"",0))</f>
        <v/>
      </c>
    </row>
    <row r="1038" spans="2:18" x14ac:dyDescent="0.25">
      <c r="B1038" s="191" t="str">
        <f>IF('Formulario PPGR3'!$G1038="","",CONCATENATE('Formulario PPGR3'!$C1038,".",'Formulario PPGR3'!$D1038,".",'Formulario PPGR3'!$E1038,".",'Formulario PPGR3'!$F1038))</f>
        <v/>
      </c>
      <c r="C1038" s="191" t="str">
        <f>IF('Formulario PPGR3'!$G1038="","",'Formulario PPGR1'!#REF!)</f>
        <v/>
      </c>
      <c r="D1038" s="191" t="str">
        <f>IF('Formulario PPGR3'!$G1038="","",'Formulario PPGR1'!#REF!)</f>
        <v/>
      </c>
      <c r="E1038" s="191" t="str">
        <f>IF('Formulario PPGR3'!$G1038="","",'Formulario PPGR1'!#REF!)</f>
        <v/>
      </c>
      <c r="F1038" s="191" t="str">
        <f>IF('Formulario PPGR3'!$G1038="","",'Formulario PPGR1'!#REF!)</f>
        <v/>
      </c>
      <c r="G1038" s="190"/>
      <c r="H1038" s="507" t="str" cm="1">
        <f t="array" ref="H1038">IF(Tabla1[[#This Row],[Código_Actividad]]="","",_xlfn.XLOOKUP(Tabla1[[#This Row],[Código_Actividad]],CodigoActividad,Tabla2[Actividades Programables Presupuestables],"",0))</f>
        <v/>
      </c>
      <c r="I1038" s="508" t="str">
        <f>IFERROR(VLOOKUP('Formulario PPGR3'!$G1038,'Formulario PPGR2'!$H$19:$V$286,15,FALSE),"")</f>
        <v/>
      </c>
      <c r="J1038" s="513"/>
      <c r="K1038" s="512"/>
      <c r="L1038" s="509" t="str">
        <f>IF(Tabla1[[#This Row],[Descripción]]="","",_xlfn.XLOOKUP(Tabla1[[#This Row],[Descripción]],Tabla10[Descripción],Tabla10[Unidad de Medida],"",0))</f>
        <v/>
      </c>
      <c r="M1038" s="299"/>
      <c r="N1038" s="525" t="str">
        <f>IF(Tabla1[[#This Row],[Descripción]]="","",_xlfn.XLOOKUP(Tabla1[[#This Row],[Descripción]],Tabla10[Descripción],Tabla10[Precio Unitario],0))</f>
        <v/>
      </c>
      <c r="O1038" s="525" t="str">
        <f>IF(Tabla1[[#This Row],[Cantidad de Insumos]]="","",Tabla1[[#This Row],[Precio Unitario]]*Tabla1[[#This Row],[Cantidad de Insumos]])</f>
        <v/>
      </c>
      <c r="P1038" s="510" t="str">
        <f>IF(Tabla1[[#This Row],[Descripción]]="","",_xlfn.XLOOKUP(Tabla1[[#This Row],[Descripción]],Tabla10[Descripción],Tabla10[CODIGO PRESUPUESTARIO],0))</f>
        <v/>
      </c>
      <c r="Q1038" s="511"/>
      <c r="R1038" s="511" t="str">
        <f>IF(Tabla1[[#This Row],[Insumos]]="","",_xlfn.XLOOKUP(Tabla1[[#This Row],[Insumos]],Tabla10[Insumo],Tabla10[InsumoAbrev],"",0))</f>
        <v/>
      </c>
    </row>
    <row r="1039" spans="2:18" x14ac:dyDescent="0.25">
      <c r="B1039" s="191" t="str">
        <f>IF('Formulario PPGR3'!$G1039="","",CONCATENATE('Formulario PPGR3'!$C1039,".",'Formulario PPGR3'!$D1039,".",'Formulario PPGR3'!$E1039,".",'Formulario PPGR3'!$F1039))</f>
        <v/>
      </c>
      <c r="C1039" s="191" t="str">
        <f>IF('Formulario PPGR3'!$G1039="","",'Formulario PPGR1'!#REF!)</f>
        <v/>
      </c>
      <c r="D1039" s="191" t="str">
        <f>IF('Formulario PPGR3'!$G1039="","",'Formulario PPGR1'!#REF!)</f>
        <v/>
      </c>
      <c r="E1039" s="191" t="str">
        <f>IF('Formulario PPGR3'!$G1039="","",'Formulario PPGR1'!#REF!)</f>
        <v/>
      </c>
      <c r="F1039" s="191" t="str">
        <f>IF('Formulario PPGR3'!$G1039="","",'Formulario PPGR1'!#REF!)</f>
        <v/>
      </c>
      <c r="G1039" s="190"/>
      <c r="H1039" s="507" t="str" cm="1">
        <f t="array" ref="H1039">IF(Tabla1[[#This Row],[Código_Actividad]]="","",_xlfn.XLOOKUP(Tabla1[[#This Row],[Código_Actividad]],CodigoActividad,Tabla2[Actividades Programables Presupuestables],"",0))</f>
        <v/>
      </c>
      <c r="I1039" s="508" t="str">
        <f>IFERROR(VLOOKUP('Formulario PPGR3'!$G1039,'Formulario PPGR2'!$H$19:$V$286,15,FALSE),"")</f>
        <v/>
      </c>
      <c r="J1039" s="513"/>
      <c r="K1039" s="512"/>
      <c r="L1039" s="509" t="str">
        <f>IF(Tabla1[[#This Row],[Descripción]]="","",_xlfn.XLOOKUP(Tabla1[[#This Row],[Descripción]],Tabla10[Descripción],Tabla10[Unidad de Medida],"",0))</f>
        <v/>
      </c>
      <c r="M1039" s="299"/>
      <c r="N1039" s="525" t="str">
        <f>IF(Tabla1[[#This Row],[Descripción]]="","",_xlfn.XLOOKUP(Tabla1[[#This Row],[Descripción]],Tabla10[Descripción],Tabla10[Precio Unitario],0))</f>
        <v/>
      </c>
      <c r="O1039" s="525" t="str">
        <f>IF(Tabla1[[#This Row],[Cantidad de Insumos]]="","",Tabla1[[#This Row],[Precio Unitario]]*Tabla1[[#This Row],[Cantidad de Insumos]])</f>
        <v/>
      </c>
      <c r="P1039" s="510" t="str">
        <f>IF(Tabla1[[#This Row],[Descripción]]="","",_xlfn.XLOOKUP(Tabla1[[#This Row],[Descripción]],Tabla10[Descripción],Tabla10[CODIGO PRESUPUESTARIO],0))</f>
        <v/>
      </c>
      <c r="Q1039" s="511"/>
      <c r="R1039" s="511" t="str">
        <f>IF(Tabla1[[#This Row],[Insumos]]="","",_xlfn.XLOOKUP(Tabla1[[#This Row],[Insumos]],Tabla10[Insumo],Tabla10[InsumoAbrev],"",0))</f>
        <v/>
      </c>
    </row>
    <row r="1040" spans="2:18" x14ac:dyDescent="0.25">
      <c r="B1040" s="191" t="str">
        <f>IF('Formulario PPGR3'!$G1040="","",CONCATENATE('Formulario PPGR3'!$C1040,".",'Formulario PPGR3'!$D1040,".",'Formulario PPGR3'!$E1040,".",'Formulario PPGR3'!$F1040))</f>
        <v/>
      </c>
      <c r="C1040" s="191" t="str">
        <f>IF('Formulario PPGR3'!$G1040="","",'Formulario PPGR1'!#REF!)</f>
        <v/>
      </c>
      <c r="D1040" s="191" t="str">
        <f>IF('Formulario PPGR3'!$G1040="","",'Formulario PPGR1'!#REF!)</f>
        <v/>
      </c>
      <c r="E1040" s="191" t="str">
        <f>IF('Formulario PPGR3'!$G1040="","",'Formulario PPGR1'!#REF!)</f>
        <v/>
      </c>
      <c r="F1040" s="191" t="str">
        <f>IF('Formulario PPGR3'!$G1040="","",'Formulario PPGR1'!#REF!)</f>
        <v/>
      </c>
      <c r="G1040" s="190"/>
      <c r="H1040" s="507" t="str" cm="1">
        <f t="array" ref="H1040">IF(Tabla1[[#This Row],[Código_Actividad]]="","",_xlfn.XLOOKUP(Tabla1[[#This Row],[Código_Actividad]],CodigoActividad,Tabla2[Actividades Programables Presupuestables],"",0))</f>
        <v/>
      </c>
      <c r="I1040" s="508" t="str">
        <f>IFERROR(VLOOKUP('Formulario PPGR3'!$G1040,'Formulario PPGR2'!$H$19:$V$286,15,FALSE),"")</f>
        <v/>
      </c>
      <c r="J1040" s="513"/>
      <c r="K1040" s="512"/>
      <c r="L1040" s="509" t="str">
        <f>IF(Tabla1[[#This Row],[Descripción]]="","",_xlfn.XLOOKUP(Tabla1[[#This Row],[Descripción]],Tabla10[Descripción],Tabla10[Unidad de Medida],"",0))</f>
        <v/>
      </c>
      <c r="M1040" s="299"/>
      <c r="N1040" s="525" t="str">
        <f>IF(Tabla1[[#This Row],[Descripción]]="","",_xlfn.XLOOKUP(Tabla1[[#This Row],[Descripción]],Tabla10[Descripción],Tabla10[Precio Unitario],0))</f>
        <v/>
      </c>
      <c r="O1040" s="525" t="str">
        <f>IF(Tabla1[[#This Row],[Cantidad de Insumos]]="","",Tabla1[[#This Row],[Precio Unitario]]*Tabla1[[#This Row],[Cantidad de Insumos]])</f>
        <v/>
      </c>
      <c r="P1040" s="510" t="str">
        <f>IF(Tabla1[[#This Row],[Descripción]]="","",_xlfn.XLOOKUP(Tabla1[[#This Row],[Descripción]],Tabla10[Descripción],Tabla10[CODIGO PRESUPUESTARIO],0))</f>
        <v/>
      </c>
      <c r="Q1040" s="511"/>
      <c r="R1040" s="511" t="str">
        <f>IF(Tabla1[[#This Row],[Insumos]]="","",_xlfn.XLOOKUP(Tabla1[[#This Row],[Insumos]],Tabla10[Insumo],Tabla10[InsumoAbrev],"",0))</f>
        <v/>
      </c>
    </row>
    <row r="1041" spans="2:18" x14ac:dyDescent="0.25">
      <c r="B1041" s="191" t="str">
        <f>IF('Formulario PPGR3'!$G1041="","",CONCATENATE('Formulario PPGR3'!$C1041,".",'Formulario PPGR3'!$D1041,".",'Formulario PPGR3'!$E1041,".",'Formulario PPGR3'!$F1041))</f>
        <v/>
      </c>
      <c r="C1041" s="191" t="str">
        <f>IF('Formulario PPGR3'!$G1041="","",'Formulario PPGR1'!#REF!)</f>
        <v/>
      </c>
      <c r="D1041" s="191" t="str">
        <f>IF('Formulario PPGR3'!$G1041="","",'Formulario PPGR1'!#REF!)</f>
        <v/>
      </c>
      <c r="E1041" s="191" t="str">
        <f>IF('Formulario PPGR3'!$G1041="","",'Formulario PPGR1'!#REF!)</f>
        <v/>
      </c>
      <c r="F1041" s="191" t="str">
        <f>IF('Formulario PPGR3'!$G1041="","",'Formulario PPGR1'!#REF!)</f>
        <v/>
      </c>
      <c r="G1041" s="190"/>
      <c r="H1041" s="507" t="str" cm="1">
        <f t="array" ref="H1041">IF(Tabla1[[#This Row],[Código_Actividad]]="","",_xlfn.XLOOKUP(Tabla1[[#This Row],[Código_Actividad]],CodigoActividad,Tabla2[Actividades Programables Presupuestables],"",0))</f>
        <v/>
      </c>
      <c r="I1041" s="508" t="str">
        <f>IFERROR(VLOOKUP('Formulario PPGR3'!$G1041,'Formulario PPGR2'!$H$19:$V$286,15,FALSE),"")</f>
        <v/>
      </c>
      <c r="J1041" s="513"/>
      <c r="K1041" s="512"/>
      <c r="L1041" s="509" t="str">
        <f>IF(Tabla1[[#This Row],[Descripción]]="","",_xlfn.XLOOKUP(Tabla1[[#This Row],[Descripción]],Tabla10[Descripción],Tabla10[Unidad de Medida],"",0))</f>
        <v/>
      </c>
      <c r="M1041" s="299"/>
      <c r="N1041" s="525" t="str">
        <f>IF(Tabla1[[#This Row],[Descripción]]="","",_xlfn.XLOOKUP(Tabla1[[#This Row],[Descripción]],Tabla10[Descripción],Tabla10[Precio Unitario],0))</f>
        <v/>
      </c>
      <c r="O1041" s="525" t="str">
        <f>IF(Tabla1[[#This Row],[Cantidad de Insumos]]="","",Tabla1[[#This Row],[Precio Unitario]]*Tabla1[[#This Row],[Cantidad de Insumos]])</f>
        <v/>
      </c>
      <c r="P1041" s="510" t="str">
        <f>IF(Tabla1[[#This Row],[Descripción]]="","",_xlfn.XLOOKUP(Tabla1[[#This Row],[Descripción]],Tabla10[Descripción],Tabla10[CODIGO PRESUPUESTARIO],0))</f>
        <v/>
      </c>
      <c r="Q1041" s="511"/>
      <c r="R1041" s="511" t="str">
        <f>IF(Tabla1[[#This Row],[Insumos]]="","",_xlfn.XLOOKUP(Tabla1[[#This Row],[Insumos]],Tabla10[Insumo],Tabla10[InsumoAbrev],"",0))</f>
        <v/>
      </c>
    </row>
    <row r="1042" spans="2:18" x14ac:dyDescent="0.25">
      <c r="B1042" s="191" t="str">
        <f>IF('Formulario PPGR3'!$G1042="","",CONCATENATE('Formulario PPGR3'!$C1042,".",'Formulario PPGR3'!$D1042,".",'Formulario PPGR3'!$E1042,".",'Formulario PPGR3'!$F1042))</f>
        <v/>
      </c>
      <c r="C1042" s="191" t="str">
        <f>IF('Formulario PPGR3'!$G1042="","",'Formulario PPGR1'!#REF!)</f>
        <v/>
      </c>
      <c r="D1042" s="191" t="str">
        <f>IF('Formulario PPGR3'!$G1042="","",'Formulario PPGR1'!#REF!)</f>
        <v/>
      </c>
      <c r="E1042" s="191" t="str">
        <f>IF('Formulario PPGR3'!$G1042="","",'Formulario PPGR1'!#REF!)</f>
        <v/>
      </c>
      <c r="F1042" s="191" t="str">
        <f>IF('Formulario PPGR3'!$G1042="","",'Formulario PPGR1'!#REF!)</f>
        <v/>
      </c>
      <c r="G1042" s="190"/>
      <c r="H1042" s="507" t="str" cm="1">
        <f t="array" ref="H1042">IF(Tabla1[[#This Row],[Código_Actividad]]="","",_xlfn.XLOOKUP(Tabla1[[#This Row],[Código_Actividad]],CodigoActividad,Tabla2[Actividades Programables Presupuestables],"",0))</f>
        <v/>
      </c>
      <c r="I1042" s="508" t="str">
        <f>IFERROR(VLOOKUP('Formulario PPGR3'!$G1042,'Formulario PPGR2'!$H$19:$V$286,15,FALSE),"")</f>
        <v/>
      </c>
      <c r="J1042" s="513"/>
      <c r="K1042" s="512"/>
      <c r="L1042" s="509" t="str">
        <f>IF(Tabla1[[#This Row],[Descripción]]="","",_xlfn.XLOOKUP(Tabla1[[#This Row],[Descripción]],Tabla10[Descripción],Tabla10[Unidad de Medida],"",0))</f>
        <v/>
      </c>
      <c r="M1042" s="299"/>
      <c r="N1042" s="525" t="str">
        <f>IF(Tabla1[[#This Row],[Descripción]]="","",_xlfn.XLOOKUP(Tabla1[[#This Row],[Descripción]],Tabla10[Descripción],Tabla10[Precio Unitario],0))</f>
        <v/>
      </c>
      <c r="O1042" s="525" t="str">
        <f>IF(Tabla1[[#This Row],[Cantidad de Insumos]]="","",Tabla1[[#This Row],[Precio Unitario]]*Tabla1[[#This Row],[Cantidad de Insumos]])</f>
        <v/>
      </c>
      <c r="P1042" s="510" t="str">
        <f>IF(Tabla1[[#This Row],[Descripción]]="","",_xlfn.XLOOKUP(Tabla1[[#This Row],[Descripción]],Tabla10[Descripción],Tabla10[CODIGO PRESUPUESTARIO],0))</f>
        <v/>
      </c>
      <c r="Q1042" s="511"/>
      <c r="R1042" s="511" t="str">
        <f>IF(Tabla1[[#This Row],[Insumos]]="","",_xlfn.XLOOKUP(Tabla1[[#This Row],[Insumos]],Tabla10[Insumo],Tabla10[InsumoAbrev],"",0))</f>
        <v/>
      </c>
    </row>
    <row r="1043" spans="2:18" x14ac:dyDescent="0.25">
      <c r="B1043" s="191" t="str">
        <f>IF('Formulario PPGR3'!$G1043="","",CONCATENATE('Formulario PPGR3'!$C1043,".",'Formulario PPGR3'!$D1043,".",'Formulario PPGR3'!$E1043,".",'Formulario PPGR3'!$F1043))</f>
        <v/>
      </c>
      <c r="C1043" s="191" t="str">
        <f>IF('Formulario PPGR3'!$G1043="","",'Formulario PPGR1'!#REF!)</f>
        <v/>
      </c>
      <c r="D1043" s="191" t="str">
        <f>IF('Formulario PPGR3'!$G1043="","",'Formulario PPGR1'!#REF!)</f>
        <v/>
      </c>
      <c r="E1043" s="191" t="str">
        <f>IF('Formulario PPGR3'!$G1043="","",'Formulario PPGR1'!#REF!)</f>
        <v/>
      </c>
      <c r="F1043" s="191" t="str">
        <f>IF('Formulario PPGR3'!$G1043="","",'Formulario PPGR1'!#REF!)</f>
        <v/>
      </c>
      <c r="G1043" s="190"/>
      <c r="H1043" s="507" t="str" cm="1">
        <f t="array" ref="H1043">IF(Tabla1[[#This Row],[Código_Actividad]]="","",_xlfn.XLOOKUP(Tabla1[[#This Row],[Código_Actividad]],CodigoActividad,Tabla2[Actividades Programables Presupuestables],"",0))</f>
        <v/>
      </c>
      <c r="I1043" s="508" t="str">
        <f>IFERROR(VLOOKUP('Formulario PPGR3'!$G1043,'Formulario PPGR2'!$H$19:$V$286,15,FALSE),"")</f>
        <v/>
      </c>
      <c r="J1043" s="513"/>
      <c r="K1043" s="512"/>
      <c r="L1043" s="509" t="str">
        <f>IF(Tabla1[[#This Row],[Descripción]]="","",_xlfn.XLOOKUP(Tabla1[[#This Row],[Descripción]],Tabla10[Descripción],Tabla10[Unidad de Medida],"",0))</f>
        <v/>
      </c>
      <c r="M1043" s="299"/>
      <c r="N1043" s="525" t="str">
        <f>IF(Tabla1[[#This Row],[Descripción]]="","",_xlfn.XLOOKUP(Tabla1[[#This Row],[Descripción]],Tabla10[Descripción],Tabla10[Precio Unitario],0))</f>
        <v/>
      </c>
      <c r="O1043" s="525" t="str">
        <f>IF(Tabla1[[#This Row],[Cantidad de Insumos]]="","",Tabla1[[#This Row],[Precio Unitario]]*Tabla1[[#This Row],[Cantidad de Insumos]])</f>
        <v/>
      </c>
      <c r="P1043" s="510" t="str">
        <f>IF(Tabla1[[#This Row],[Descripción]]="","",_xlfn.XLOOKUP(Tabla1[[#This Row],[Descripción]],Tabla10[Descripción],Tabla10[CODIGO PRESUPUESTARIO],0))</f>
        <v/>
      </c>
      <c r="Q1043" s="511"/>
      <c r="R1043" s="511" t="str">
        <f>IF(Tabla1[[#This Row],[Insumos]]="","",_xlfn.XLOOKUP(Tabla1[[#This Row],[Insumos]],Tabla10[Insumo],Tabla10[InsumoAbrev],"",0))</f>
        <v/>
      </c>
    </row>
    <row r="1044" spans="2:18" x14ac:dyDescent="0.25">
      <c r="B1044" s="191" t="str">
        <f>IF('Formulario PPGR3'!$G1044="","",CONCATENATE('Formulario PPGR3'!$C1044,".",'Formulario PPGR3'!$D1044,".",'Formulario PPGR3'!$E1044,".",'Formulario PPGR3'!$F1044))</f>
        <v/>
      </c>
      <c r="C1044" s="191" t="str">
        <f>IF('Formulario PPGR3'!$G1044="","",'Formulario PPGR1'!#REF!)</f>
        <v/>
      </c>
      <c r="D1044" s="191" t="str">
        <f>IF('Formulario PPGR3'!$G1044="","",'Formulario PPGR1'!#REF!)</f>
        <v/>
      </c>
      <c r="E1044" s="191" t="str">
        <f>IF('Formulario PPGR3'!$G1044="","",'Formulario PPGR1'!#REF!)</f>
        <v/>
      </c>
      <c r="F1044" s="191" t="str">
        <f>IF('Formulario PPGR3'!$G1044="","",'Formulario PPGR1'!#REF!)</f>
        <v/>
      </c>
      <c r="G1044" s="190"/>
      <c r="H1044" s="507" t="str" cm="1">
        <f t="array" ref="H1044">IF(Tabla1[[#This Row],[Código_Actividad]]="","",_xlfn.XLOOKUP(Tabla1[[#This Row],[Código_Actividad]],CodigoActividad,Tabla2[Actividades Programables Presupuestables],"",0))</f>
        <v/>
      </c>
      <c r="I1044" s="508" t="str">
        <f>IFERROR(VLOOKUP('Formulario PPGR3'!$G1044,'Formulario PPGR2'!$H$19:$V$286,15,FALSE),"")</f>
        <v/>
      </c>
      <c r="J1044" s="513"/>
      <c r="K1044" s="512"/>
      <c r="L1044" s="509" t="str">
        <f>IF(Tabla1[[#This Row],[Descripción]]="","",_xlfn.XLOOKUP(Tabla1[[#This Row],[Descripción]],Tabla10[Descripción],Tabla10[Unidad de Medida],"",0))</f>
        <v/>
      </c>
      <c r="M1044" s="299"/>
      <c r="N1044" s="525" t="str">
        <f>IF(Tabla1[[#This Row],[Descripción]]="","",_xlfn.XLOOKUP(Tabla1[[#This Row],[Descripción]],Tabla10[Descripción],Tabla10[Precio Unitario],0))</f>
        <v/>
      </c>
      <c r="O1044" s="525" t="str">
        <f>IF(Tabla1[[#This Row],[Cantidad de Insumos]]="","",Tabla1[[#This Row],[Precio Unitario]]*Tabla1[[#This Row],[Cantidad de Insumos]])</f>
        <v/>
      </c>
      <c r="P1044" s="510" t="str">
        <f>IF(Tabla1[[#This Row],[Descripción]]="","",_xlfn.XLOOKUP(Tabla1[[#This Row],[Descripción]],Tabla10[Descripción],Tabla10[CODIGO PRESUPUESTARIO],0))</f>
        <v/>
      </c>
      <c r="Q1044" s="511"/>
      <c r="R1044" s="511" t="str">
        <f>IF(Tabla1[[#This Row],[Insumos]]="","",_xlfn.XLOOKUP(Tabla1[[#This Row],[Insumos]],Tabla10[Insumo],Tabla10[InsumoAbrev],"",0))</f>
        <v/>
      </c>
    </row>
    <row r="1045" spans="2:18" x14ac:dyDescent="0.25">
      <c r="B1045" s="191" t="str">
        <f>IF('Formulario PPGR3'!$G1045="","",CONCATENATE('Formulario PPGR3'!$C1045,".",'Formulario PPGR3'!$D1045,".",'Formulario PPGR3'!$E1045,".",'Formulario PPGR3'!$F1045))</f>
        <v/>
      </c>
      <c r="C1045" s="191" t="str">
        <f>IF('Formulario PPGR3'!$G1045="","",'Formulario PPGR1'!#REF!)</f>
        <v/>
      </c>
      <c r="D1045" s="191" t="str">
        <f>IF('Formulario PPGR3'!$G1045="","",'Formulario PPGR1'!#REF!)</f>
        <v/>
      </c>
      <c r="E1045" s="191" t="str">
        <f>IF('Formulario PPGR3'!$G1045="","",'Formulario PPGR1'!#REF!)</f>
        <v/>
      </c>
      <c r="F1045" s="191" t="str">
        <f>IF('Formulario PPGR3'!$G1045="","",'Formulario PPGR1'!#REF!)</f>
        <v/>
      </c>
      <c r="G1045" s="190"/>
      <c r="H1045" s="507" t="str" cm="1">
        <f t="array" ref="H1045">IF(Tabla1[[#This Row],[Código_Actividad]]="","",_xlfn.XLOOKUP(Tabla1[[#This Row],[Código_Actividad]],CodigoActividad,Tabla2[Actividades Programables Presupuestables],"",0))</f>
        <v/>
      </c>
      <c r="I1045" s="508" t="str">
        <f>IFERROR(VLOOKUP('Formulario PPGR3'!$G1045,'Formulario PPGR2'!$H$19:$V$286,15,FALSE),"")</f>
        <v/>
      </c>
      <c r="J1045" s="513"/>
      <c r="K1045" s="512"/>
      <c r="L1045" s="509" t="str">
        <f>IF(Tabla1[[#This Row],[Descripción]]="","",_xlfn.XLOOKUP(Tabla1[[#This Row],[Descripción]],Tabla10[Descripción],Tabla10[Unidad de Medida],"",0))</f>
        <v/>
      </c>
      <c r="M1045" s="299"/>
      <c r="N1045" s="525" t="str">
        <f>IF(Tabla1[[#This Row],[Descripción]]="","",_xlfn.XLOOKUP(Tabla1[[#This Row],[Descripción]],Tabla10[Descripción],Tabla10[Precio Unitario],0))</f>
        <v/>
      </c>
      <c r="O1045" s="525" t="str">
        <f>IF(Tabla1[[#This Row],[Cantidad de Insumos]]="","",Tabla1[[#This Row],[Precio Unitario]]*Tabla1[[#This Row],[Cantidad de Insumos]])</f>
        <v/>
      </c>
      <c r="P1045" s="510" t="str">
        <f>IF(Tabla1[[#This Row],[Descripción]]="","",_xlfn.XLOOKUP(Tabla1[[#This Row],[Descripción]],Tabla10[Descripción],Tabla10[CODIGO PRESUPUESTARIO],0))</f>
        <v/>
      </c>
      <c r="Q1045" s="511"/>
      <c r="R1045" s="511" t="str">
        <f>IF(Tabla1[[#This Row],[Insumos]]="","",_xlfn.XLOOKUP(Tabla1[[#This Row],[Insumos]],Tabla10[Insumo],Tabla10[InsumoAbrev],"",0))</f>
        <v/>
      </c>
    </row>
    <row r="1046" spans="2:18" x14ac:dyDescent="0.25">
      <c r="B1046" s="191" t="str">
        <f>IF('Formulario PPGR3'!$G1046="","",CONCATENATE('Formulario PPGR3'!$C1046,".",'Formulario PPGR3'!$D1046,".",'Formulario PPGR3'!$E1046,".",'Formulario PPGR3'!$F1046))</f>
        <v/>
      </c>
      <c r="C1046" s="191" t="str">
        <f>IF('Formulario PPGR3'!$G1046="","",'Formulario PPGR1'!#REF!)</f>
        <v/>
      </c>
      <c r="D1046" s="191" t="str">
        <f>IF('Formulario PPGR3'!$G1046="","",'Formulario PPGR1'!#REF!)</f>
        <v/>
      </c>
      <c r="E1046" s="191" t="str">
        <f>IF('Formulario PPGR3'!$G1046="","",'Formulario PPGR1'!#REF!)</f>
        <v/>
      </c>
      <c r="F1046" s="191" t="str">
        <f>IF('Formulario PPGR3'!$G1046="","",'Formulario PPGR1'!#REF!)</f>
        <v/>
      </c>
      <c r="G1046" s="190"/>
      <c r="H1046" s="507" t="str" cm="1">
        <f t="array" ref="H1046">IF(Tabla1[[#This Row],[Código_Actividad]]="","",_xlfn.XLOOKUP(Tabla1[[#This Row],[Código_Actividad]],CodigoActividad,Tabla2[Actividades Programables Presupuestables],"",0))</f>
        <v/>
      </c>
      <c r="I1046" s="508" t="str">
        <f>IFERROR(VLOOKUP('Formulario PPGR3'!$G1046,'Formulario PPGR2'!$H$19:$V$286,15,FALSE),"")</f>
        <v/>
      </c>
      <c r="J1046" s="513"/>
      <c r="K1046" s="512"/>
      <c r="L1046" s="509" t="str">
        <f>IF(Tabla1[[#This Row],[Descripción]]="","",_xlfn.XLOOKUP(Tabla1[[#This Row],[Descripción]],Tabla10[Descripción],Tabla10[Unidad de Medida],"",0))</f>
        <v/>
      </c>
      <c r="M1046" s="299"/>
      <c r="N1046" s="525" t="str">
        <f>IF(Tabla1[[#This Row],[Descripción]]="","",_xlfn.XLOOKUP(Tabla1[[#This Row],[Descripción]],Tabla10[Descripción],Tabla10[Precio Unitario],0))</f>
        <v/>
      </c>
      <c r="O1046" s="525" t="str">
        <f>IF(Tabla1[[#This Row],[Cantidad de Insumos]]="","",Tabla1[[#This Row],[Precio Unitario]]*Tabla1[[#This Row],[Cantidad de Insumos]])</f>
        <v/>
      </c>
      <c r="P1046" s="510" t="str">
        <f>IF(Tabla1[[#This Row],[Descripción]]="","",_xlfn.XLOOKUP(Tabla1[[#This Row],[Descripción]],Tabla10[Descripción],Tabla10[CODIGO PRESUPUESTARIO],0))</f>
        <v/>
      </c>
      <c r="Q1046" s="511"/>
      <c r="R1046" s="511" t="str">
        <f>IF(Tabla1[[#This Row],[Insumos]]="","",_xlfn.XLOOKUP(Tabla1[[#This Row],[Insumos]],Tabla10[Insumo],Tabla10[InsumoAbrev],"",0))</f>
        <v/>
      </c>
    </row>
    <row r="1047" spans="2:18" x14ac:dyDescent="0.25">
      <c r="B1047" s="191" t="str">
        <f>IF('Formulario PPGR3'!$G1047="","",CONCATENATE('Formulario PPGR3'!$C1047,".",'Formulario PPGR3'!$D1047,".",'Formulario PPGR3'!$E1047,".",'Formulario PPGR3'!$F1047))</f>
        <v/>
      </c>
      <c r="C1047" s="191" t="str">
        <f>IF('Formulario PPGR3'!$G1047="","",'Formulario PPGR1'!#REF!)</f>
        <v/>
      </c>
      <c r="D1047" s="191" t="str">
        <f>IF('Formulario PPGR3'!$G1047="","",'Formulario PPGR1'!#REF!)</f>
        <v/>
      </c>
      <c r="E1047" s="191" t="str">
        <f>IF('Formulario PPGR3'!$G1047="","",'Formulario PPGR1'!#REF!)</f>
        <v/>
      </c>
      <c r="F1047" s="191" t="str">
        <f>IF('Formulario PPGR3'!$G1047="","",'Formulario PPGR1'!#REF!)</f>
        <v/>
      </c>
      <c r="G1047" s="190"/>
      <c r="H1047" s="507" t="str" cm="1">
        <f t="array" ref="H1047">IF(Tabla1[[#This Row],[Código_Actividad]]="","",_xlfn.XLOOKUP(Tabla1[[#This Row],[Código_Actividad]],CodigoActividad,Tabla2[Actividades Programables Presupuestables],"",0))</f>
        <v/>
      </c>
      <c r="I1047" s="508" t="str">
        <f>IFERROR(VLOOKUP('Formulario PPGR3'!$G1047,'Formulario PPGR2'!$H$19:$V$286,15,FALSE),"")</f>
        <v/>
      </c>
      <c r="J1047" s="513"/>
      <c r="K1047" s="512"/>
      <c r="L1047" s="509" t="str">
        <f>IF(Tabla1[[#This Row],[Descripción]]="","",_xlfn.XLOOKUP(Tabla1[[#This Row],[Descripción]],Tabla10[Descripción],Tabla10[Unidad de Medida],"",0))</f>
        <v/>
      </c>
      <c r="M1047" s="299"/>
      <c r="N1047" s="525" t="str">
        <f>IF(Tabla1[[#This Row],[Descripción]]="","",_xlfn.XLOOKUP(Tabla1[[#This Row],[Descripción]],Tabla10[Descripción],Tabla10[Precio Unitario],0))</f>
        <v/>
      </c>
      <c r="O1047" s="525" t="str">
        <f>IF(Tabla1[[#This Row],[Cantidad de Insumos]]="","",Tabla1[[#This Row],[Precio Unitario]]*Tabla1[[#This Row],[Cantidad de Insumos]])</f>
        <v/>
      </c>
      <c r="P1047" s="510" t="str">
        <f>IF(Tabla1[[#This Row],[Descripción]]="","",_xlfn.XLOOKUP(Tabla1[[#This Row],[Descripción]],Tabla10[Descripción],Tabla10[CODIGO PRESUPUESTARIO],0))</f>
        <v/>
      </c>
      <c r="Q1047" s="511"/>
      <c r="R1047" s="511" t="str">
        <f>IF(Tabla1[[#This Row],[Insumos]]="","",_xlfn.XLOOKUP(Tabla1[[#This Row],[Insumos]],Tabla10[Insumo],Tabla10[InsumoAbrev],"",0))</f>
        <v/>
      </c>
    </row>
    <row r="1048" spans="2:18" x14ac:dyDescent="0.25">
      <c r="B1048" s="191" t="str">
        <f>IF('Formulario PPGR3'!$G1048="","",CONCATENATE('Formulario PPGR3'!$C1048,".",'Formulario PPGR3'!$D1048,".",'Formulario PPGR3'!$E1048,".",'Formulario PPGR3'!$F1048))</f>
        <v/>
      </c>
      <c r="C1048" s="191" t="str">
        <f>IF('Formulario PPGR3'!$G1048="","",'Formulario PPGR1'!#REF!)</f>
        <v/>
      </c>
      <c r="D1048" s="191" t="str">
        <f>IF('Formulario PPGR3'!$G1048="","",'Formulario PPGR1'!#REF!)</f>
        <v/>
      </c>
      <c r="E1048" s="191" t="str">
        <f>IF('Formulario PPGR3'!$G1048="","",'Formulario PPGR1'!#REF!)</f>
        <v/>
      </c>
      <c r="F1048" s="191" t="str">
        <f>IF('Formulario PPGR3'!$G1048="","",'Formulario PPGR1'!#REF!)</f>
        <v/>
      </c>
      <c r="G1048" s="190"/>
      <c r="H1048" s="507" t="str" cm="1">
        <f t="array" ref="H1048">IF(Tabla1[[#This Row],[Código_Actividad]]="","",_xlfn.XLOOKUP(Tabla1[[#This Row],[Código_Actividad]],CodigoActividad,Tabla2[Actividades Programables Presupuestables],"",0))</f>
        <v/>
      </c>
      <c r="I1048" s="508" t="str">
        <f>IFERROR(VLOOKUP('Formulario PPGR3'!$G1048,'Formulario PPGR2'!$H$19:$V$286,15,FALSE),"")</f>
        <v/>
      </c>
      <c r="J1048" s="513"/>
      <c r="K1048" s="512"/>
      <c r="L1048" s="509" t="str">
        <f>IF(Tabla1[[#This Row],[Descripción]]="","",_xlfn.XLOOKUP(Tabla1[[#This Row],[Descripción]],Tabla10[Descripción],Tabla10[Unidad de Medida],"",0))</f>
        <v/>
      </c>
      <c r="M1048" s="299"/>
      <c r="N1048" s="525" t="str">
        <f>IF(Tabla1[[#This Row],[Descripción]]="","",_xlfn.XLOOKUP(Tabla1[[#This Row],[Descripción]],Tabla10[Descripción],Tabla10[Precio Unitario],0))</f>
        <v/>
      </c>
      <c r="O1048" s="525" t="str">
        <f>IF(Tabla1[[#This Row],[Cantidad de Insumos]]="","",Tabla1[[#This Row],[Precio Unitario]]*Tabla1[[#This Row],[Cantidad de Insumos]])</f>
        <v/>
      </c>
      <c r="P1048" s="510" t="str">
        <f>IF(Tabla1[[#This Row],[Descripción]]="","",_xlfn.XLOOKUP(Tabla1[[#This Row],[Descripción]],Tabla10[Descripción],Tabla10[CODIGO PRESUPUESTARIO],0))</f>
        <v/>
      </c>
      <c r="Q1048" s="511"/>
      <c r="R1048" s="511" t="str">
        <f>IF(Tabla1[[#This Row],[Insumos]]="","",_xlfn.XLOOKUP(Tabla1[[#This Row],[Insumos]],Tabla10[Insumo],Tabla10[InsumoAbrev],"",0))</f>
        <v/>
      </c>
    </row>
    <row r="1049" spans="2:18" x14ac:dyDescent="0.25">
      <c r="B1049" s="191" t="str">
        <f>IF('Formulario PPGR3'!$G1049="","",CONCATENATE('Formulario PPGR3'!$C1049,".",'Formulario PPGR3'!$D1049,".",'Formulario PPGR3'!$E1049,".",'Formulario PPGR3'!$F1049))</f>
        <v/>
      </c>
      <c r="C1049" s="191" t="str">
        <f>IF('Formulario PPGR3'!$G1049="","",'Formulario PPGR1'!#REF!)</f>
        <v/>
      </c>
      <c r="D1049" s="191" t="str">
        <f>IF('Formulario PPGR3'!$G1049="","",'Formulario PPGR1'!#REF!)</f>
        <v/>
      </c>
      <c r="E1049" s="191" t="str">
        <f>IF('Formulario PPGR3'!$G1049="","",'Formulario PPGR1'!#REF!)</f>
        <v/>
      </c>
      <c r="F1049" s="191" t="str">
        <f>IF('Formulario PPGR3'!$G1049="","",'Formulario PPGR1'!#REF!)</f>
        <v/>
      </c>
      <c r="G1049" s="190"/>
      <c r="H1049" s="507" t="str" cm="1">
        <f t="array" ref="H1049">IF(Tabla1[[#This Row],[Código_Actividad]]="","",_xlfn.XLOOKUP(Tabla1[[#This Row],[Código_Actividad]],CodigoActividad,Tabla2[Actividades Programables Presupuestables],"",0))</f>
        <v/>
      </c>
      <c r="I1049" s="508" t="str">
        <f>IFERROR(VLOOKUP('Formulario PPGR3'!$G1049,'Formulario PPGR2'!$H$19:$V$286,15,FALSE),"")</f>
        <v/>
      </c>
      <c r="J1049" s="513"/>
      <c r="K1049" s="512"/>
      <c r="L1049" s="509" t="str">
        <f>IF(Tabla1[[#This Row],[Descripción]]="","",_xlfn.XLOOKUP(Tabla1[[#This Row],[Descripción]],Tabla10[Descripción],Tabla10[Unidad de Medida],"",0))</f>
        <v/>
      </c>
      <c r="M1049" s="299"/>
      <c r="N1049" s="525" t="str">
        <f>IF(Tabla1[[#This Row],[Descripción]]="","",_xlfn.XLOOKUP(Tabla1[[#This Row],[Descripción]],Tabla10[Descripción],Tabla10[Precio Unitario],0))</f>
        <v/>
      </c>
      <c r="O1049" s="525" t="str">
        <f>IF(Tabla1[[#This Row],[Cantidad de Insumos]]="","",Tabla1[[#This Row],[Precio Unitario]]*Tabla1[[#This Row],[Cantidad de Insumos]])</f>
        <v/>
      </c>
      <c r="P1049" s="510" t="str">
        <f>IF(Tabla1[[#This Row],[Descripción]]="","",_xlfn.XLOOKUP(Tabla1[[#This Row],[Descripción]],Tabla10[Descripción],Tabla10[CODIGO PRESUPUESTARIO],0))</f>
        <v/>
      </c>
      <c r="Q1049" s="511"/>
      <c r="R1049" s="511" t="str">
        <f>IF(Tabla1[[#This Row],[Insumos]]="","",_xlfn.XLOOKUP(Tabla1[[#This Row],[Insumos]],Tabla10[Insumo],Tabla10[InsumoAbrev],"",0))</f>
        <v/>
      </c>
    </row>
    <row r="1050" spans="2:18" x14ac:dyDescent="0.25">
      <c r="B1050" s="191" t="str">
        <f>IF('Formulario PPGR3'!$G1050="","",CONCATENATE('Formulario PPGR3'!$C1050,".",'Formulario PPGR3'!$D1050,".",'Formulario PPGR3'!$E1050,".",'Formulario PPGR3'!$F1050))</f>
        <v/>
      </c>
      <c r="C1050" s="191" t="str">
        <f>IF('Formulario PPGR3'!$G1050="","",'Formulario PPGR1'!#REF!)</f>
        <v/>
      </c>
      <c r="D1050" s="191" t="str">
        <f>IF('Formulario PPGR3'!$G1050="","",'Formulario PPGR1'!#REF!)</f>
        <v/>
      </c>
      <c r="E1050" s="191" t="str">
        <f>IF('Formulario PPGR3'!$G1050="","",'Formulario PPGR1'!#REF!)</f>
        <v/>
      </c>
      <c r="F1050" s="191" t="str">
        <f>IF('Formulario PPGR3'!$G1050="","",'Formulario PPGR1'!#REF!)</f>
        <v/>
      </c>
      <c r="G1050" s="190"/>
      <c r="H1050" s="507" t="str" cm="1">
        <f t="array" ref="H1050">IF(Tabla1[[#This Row],[Código_Actividad]]="","",_xlfn.XLOOKUP(Tabla1[[#This Row],[Código_Actividad]],CodigoActividad,Tabla2[Actividades Programables Presupuestables],"",0))</f>
        <v/>
      </c>
      <c r="I1050" s="508" t="str">
        <f>IFERROR(VLOOKUP('Formulario PPGR3'!$G1050,'Formulario PPGR2'!$H$19:$V$286,15,FALSE),"")</f>
        <v/>
      </c>
      <c r="J1050" s="513"/>
      <c r="K1050" s="512"/>
      <c r="L1050" s="509" t="str">
        <f>IF(Tabla1[[#This Row],[Descripción]]="","",_xlfn.XLOOKUP(Tabla1[[#This Row],[Descripción]],Tabla10[Descripción],Tabla10[Unidad de Medida],"",0))</f>
        <v/>
      </c>
      <c r="M1050" s="299"/>
      <c r="N1050" s="525" t="str">
        <f>IF(Tabla1[[#This Row],[Descripción]]="","",_xlfn.XLOOKUP(Tabla1[[#This Row],[Descripción]],Tabla10[Descripción],Tabla10[Precio Unitario],0))</f>
        <v/>
      </c>
      <c r="O1050" s="525" t="str">
        <f>IF(Tabla1[[#This Row],[Cantidad de Insumos]]="","",Tabla1[[#This Row],[Precio Unitario]]*Tabla1[[#This Row],[Cantidad de Insumos]])</f>
        <v/>
      </c>
      <c r="P1050" s="510" t="str">
        <f>IF(Tabla1[[#This Row],[Descripción]]="","",_xlfn.XLOOKUP(Tabla1[[#This Row],[Descripción]],Tabla10[Descripción],Tabla10[CODIGO PRESUPUESTARIO],0))</f>
        <v/>
      </c>
      <c r="Q1050" s="511"/>
      <c r="R1050" s="511" t="str">
        <f>IF(Tabla1[[#This Row],[Insumos]]="","",_xlfn.XLOOKUP(Tabla1[[#This Row],[Insumos]],Tabla10[Insumo],Tabla10[InsumoAbrev],"",0))</f>
        <v/>
      </c>
    </row>
    <row r="1051" spans="2:18" x14ac:dyDescent="0.25">
      <c r="B1051" s="191" t="str">
        <f>IF('Formulario PPGR3'!$G1051="","",CONCATENATE('Formulario PPGR3'!$C1051,".",'Formulario PPGR3'!$D1051,".",'Formulario PPGR3'!$E1051,".",'Formulario PPGR3'!$F1051))</f>
        <v/>
      </c>
      <c r="C1051" s="191" t="str">
        <f>IF('Formulario PPGR3'!$G1051="","",'Formulario PPGR1'!#REF!)</f>
        <v/>
      </c>
      <c r="D1051" s="191" t="str">
        <f>IF('Formulario PPGR3'!$G1051="","",'Formulario PPGR1'!#REF!)</f>
        <v/>
      </c>
      <c r="E1051" s="191" t="str">
        <f>IF('Formulario PPGR3'!$G1051="","",'Formulario PPGR1'!#REF!)</f>
        <v/>
      </c>
      <c r="F1051" s="191" t="str">
        <f>IF('Formulario PPGR3'!$G1051="","",'Formulario PPGR1'!#REF!)</f>
        <v/>
      </c>
      <c r="G1051" s="190"/>
      <c r="H1051" s="507" t="str" cm="1">
        <f t="array" ref="H1051">IF(Tabla1[[#This Row],[Código_Actividad]]="","",_xlfn.XLOOKUP(Tabla1[[#This Row],[Código_Actividad]],CodigoActividad,Tabla2[Actividades Programables Presupuestables],"",0))</f>
        <v/>
      </c>
      <c r="I1051" s="508" t="str">
        <f>IFERROR(VLOOKUP('Formulario PPGR3'!$G1051,'Formulario PPGR2'!$H$19:$V$286,15,FALSE),"")</f>
        <v/>
      </c>
      <c r="J1051" s="513"/>
      <c r="K1051" s="512"/>
      <c r="L1051" s="509" t="str">
        <f>IF(Tabla1[[#This Row],[Descripción]]="","",_xlfn.XLOOKUP(Tabla1[[#This Row],[Descripción]],Tabla10[Descripción],Tabla10[Unidad de Medida],"",0))</f>
        <v/>
      </c>
      <c r="M1051" s="299"/>
      <c r="N1051" s="525" t="str">
        <f>IF(Tabla1[[#This Row],[Descripción]]="","",_xlfn.XLOOKUP(Tabla1[[#This Row],[Descripción]],Tabla10[Descripción],Tabla10[Precio Unitario],0))</f>
        <v/>
      </c>
      <c r="O1051" s="525" t="str">
        <f>IF(Tabla1[[#This Row],[Cantidad de Insumos]]="","",Tabla1[[#This Row],[Precio Unitario]]*Tabla1[[#This Row],[Cantidad de Insumos]])</f>
        <v/>
      </c>
      <c r="P1051" s="510" t="str">
        <f>IF(Tabla1[[#This Row],[Descripción]]="","",_xlfn.XLOOKUP(Tabla1[[#This Row],[Descripción]],Tabla10[Descripción],Tabla10[CODIGO PRESUPUESTARIO],0))</f>
        <v/>
      </c>
      <c r="Q1051" s="511"/>
      <c r="R1051" s="511" t="str">
        <f>IF(Tabla1[[#This Row],[Insumos]]="","",_xlfn.XLOOKUP(Tabla1[[#This Row],[Insumos]],Tabla10[Insumo],Tabla10[InsumoAbrev],"",0))</f>
        <v/>
      </c>
    </row>
    <row r="1052" spans="2:18" x14ac:dyDescent="0.25">
      <c r="B1052" s="191" t="str">
        <f>IF('Formulario PPGR3'!$G1052="","",CONCATENATE('Formulario PPGR3'!$C1052,".",'Formulario PPGR3'!$D1052,".",'Formulario PPGR3'!$E1052,".",'Formulario PPGR3'!$F1052))</f>
        <v/>
      </c>
      <c r="C1052" s="191" t="str">
        <f>IF('Formulario PPGR3'!$G1052="","",'Formulario PPGR1'!#REF!)</f>
        <v/>
      </c>
      <c r="D1052" s="191" t="str">
        <f>IF('Formulario PPGR3'!$G1052="","",'Formulario PPGR1'!#REF!)</f>
        <v/>
      </c>
      <c r="E1052" s="191" t="str">
        <f>IF('Formulario PPGR3'!$G1052="","",'Formulario PPGR1'!#REF!)</f>
        <v/>
      </c>
      <c r="F1052" s="191" t="str">
        <f>IF('Formulario PPGR3'!$G1052="","",'Formulario PPGR1'!#REF!)</f>
        <v/>
      </c>
      <c r="G1052" s="190"/>
      <c r="H1052" s="507" t="str" cm="1">
        <f t="array" ref="H1052">IF(Tabla1[[#This Row],[Código_Actividad]]="","",_xlfn.XLOOKUP(Tabla1[[#This Row],[Código_Actividad]],CodigoActividad,Tabla2[Actividades Programables Presupuestables],"",0))</f>
        <v/>
      </c>
      <c r="I1052" s="508" t="str">
        <f>IFERROR(VLOOKUP('Formulario PPGR3'!$G1052,'Formulario PPGR2'!$H$19:$V$286,15,FALSE),"")</f>
        <v/>
      </c>
      <c r="J1052" s="513"/>
      <c r="K1052" s="512"/>
      <c r="L1052" s="509" t="str">
        <f>IF(Tabla1[[#This Row],[Descripción]]="","",_xlfn.XLOOKUP(Tabla1[[#This Row],[Descripción]],Tabla10[Descripción],Tabla10[Unidad de Medida],"",0))</f>
        <v/>
      </c>
      <c r="M1052" s="299"/>
      <c r="N1052" s="525" t="str">
        <f>IF(Tabla1[[#This Row],[Descripción]]="","",_xlfn.XLOOKUP(Tabla1[[#This Row],[Descripción]],Tabla10[Descripción],Tabla10[Precio Unitario],0))</f>
        <v/>
      </c>
      <c r="O1052" s="525" t="str">
        <f>IF(Tabla1[[#This Row],[Cantidad de Insumos]]="","",Tabla1[[#This Row],[Precio Unitario]]*Tabla1[[#This Row],[Cantidad de Insumos]])</f>
        <v/>
      </c>
      <c r="P1052" s="510" t="str">
        <f>IF(Tabla1[[#This Row],[Descripción]]="","",_xlfn.XLOOKUP(Tabla1[[#This Row],[Descripción]],Tabla10[Descripción],Tabla10[CODIGO PRESUPUESTARIO],0))</f>
        <v/>
      </c>
      <c r="Q1052" s="511"/>
      <c r="R1052" s="511" t="str">
        <f>IF(Tabla1[[#This Row],[Insumos]]="","",_xlfn.XLOOKUP(Tabla1[[#This Row],[Insumos]],Tabla10[Insumo],Tabla10[InsumoAbrev],"",0))</f>
        <v/>
      </c>
    </row>
    <row r="1053" spans="2:18" x14ac:dyDescent="0.25">
      <c r="B1053" s="191" t="str">
        <f>IF('Formulario PPGR3'!$G1053="","",CONCATENATE('Formulario PPGR3'!$C1053,".",'Formulario PPGR3'!$D1053,".",'Formulario PPGR3'!$E1053,".",'Formulario PPGR3'!$F1053))</f>
        <v/>
      </c>
      <c r="C1053" s="191" t="str">
        <f>IF('Formulario PPGR3'!$G1053="","",'Formulario PPGR1'!#REF!)</f>
        <v/>
      </c>
      <c r="D1053" s="191" t="str">
        <f>IF('Formulario PPGR3'!$G1053="","",'Formulario PPGR1'!#REF!)</f>
        <v/>
      </c>
      <c r="E1053" s="191" t="str">
        <f>IF('Formulario PPGR3'!$G1053="","",'Formulario PPGR1'!#REF!)</f>
        <v/>
      </c>
      <c r="F1053" s="191" t="str">
        <f>IF('Formulario PPGR3'!$G1053="","",'Formulario PPGR1'!#REF!)</f>
        <v/>
      </c>
      <c r="G1053" s="190"/>
      <c r="H1053" s="507" t="str" cm="1">
        <f t="array" ref="H1053">IF(Tabla1[[#This Row],[Código_Actividad]]="","",_xlfn.XLOOKUP(Tabla1[[#This Row],[Código_Actividad]],CodigoActividad,Tabla2[Actividades Programables Presupuestables],"",0))</f>
        <v/>
      </c>
      <c r="I1053" s="508" t="str">
        <f>IFERROR(VLOOKUP('Formulario PPGR3'!$G1053,'Formulario PPGR2'!$H$19:$V$286,15,FALSE),"")</f>
        <v/>
      </c>
      <c r="J1053" s="513"/>
      <c r="K1053" s="512"/>
      <c r="L1053" s="509" t="str">
        <f>IF(Tabla1[[#This Row],[Descripción]]="","",_xlfn.XLOOKUP(Tabla1[[#This Row],[Descripción]],Tabla10[Descripción],Tabla10[Unidad de Medida],"",0))</f>
        <v/>
      </c>
      <c r="M1053" s="299"/>
      <c r="N1053" s="525" t="str">
        <f>IF(Tabla1[[#This Row],[Descripción]]="","",_xlfn.XLOOKUP(Tabla1[[#This Row],[Descripción]],Tabla10[Descripción],Tabla10[Precio Unitario],0))</f>
        <v/>
      </c>
      <c r="O1053" s="525" t="str">
        <f>IF(Tabla1[[#This Row],[Cantidad de Insumos]]="","",Tabla1[[#This Row],[Precio Unitario]]*Tabla1[[#This Row],[Cantidad de Insumos]])</f>
        <v/>
      </c>
      <c r="P1053" s="510" t="str">
        <f>IF(Tabla1[[#This Row],[Descripción]]="","",_xlfn.XLOOKUP(Tabla1[[#This Row],[Descripción]],Tabla10[Descripción],Tabla10[CODIGO PRESUPUESTARIO],0))</f>
        <v/>
      </c>
      <c r="Q1053" s="511"/>
      <c r="R1053" s="511" t="str">
        <f>IF(Tabla1[[#This Row],[Insumos]]="","",_xlfn.XLOOKUP(Tabla1[[#This Row],[Insumos]],Tabla10[Insumo],Tabla10[InsumoAbrev],"",0))</f>
        <v/>
      </c>
    </row>
    <row r="1054" spans="2:18" x14ac:dyDescent="0.25">
      <c r="B1054" s="191" t="str">
        <f>IF('Formulario PPGR3'!$G1054="","",CONCATENATE('Formulario PPGR3'!$C1054,".",'Formulario PPGR3'!$D1054,".",'Formulario PPGR3'!$E1054,".",'Formulario PPGR3'!$F1054))</f>
        <v/>
      </c>
      <c r="C1054" s="191" t="str">
        <f>IF('Formulario PPGR3'!$G1054="","",'Formulario PPGR1'!#REF!)</f>
        <v/>
      </c>
      <c r="D1054" s="191" t="str">
        <f>IF('Formulario PPGR3'!$G1054="","",'Formulario PPGR1'!#REF!)</f>
        <v/>
      </c>
      <c r="E1054" s="191" t="str">
        <f>IF('Formulario PPGR3'!$G1054="","",'Formulario PPGR1'!#REF!)</f>
        <v/>
      </c>
      <c r="F1054" s="191" t="str">
        <f>IF('Formulario PPGR3'!$G1054="","",'Formulario PPGR1'!#REF!)</f>
        <v/>
      </c>
      <c r="G1054" s="190"/>
      <c r="H1054" s="507" t="str" cm="1">
        <f t="array" ref="H1054">IF(Tabla1[[#This Row],[Código_Actividad]]="","",_xlfn.XLOOKUP(Tabla1[[#This Row],[Código_Actividad]],CodigoActividad,Tabla2[Actividades Programables Presupuestables],"",0))</f>
        <v/>
      </c>
      <c r="I1054" s="508" t="str">
        <f>IFERROR(VLOOKUP('Formulario PPGR3'!$G1054,'Formulario PPGR2'!$H$19:$V$286,15,FALSE),"")</f>
        <v/>
      </c>
      <c r="J1054" s="513"/>
      <c r="K1054" s="512"/>
      <c r="L1054" s="509" t="str">
        <f>IF(Tabla1[[#This Row],[Descripción]]="","",_xlfn.XLOOKUP(Tabla1[[#This Row],[Descripción]],Tabla10[Descripción],Tabla10[Unidad de Medida],"",0))</f>
        <v/>
      </c>
      <c r="M1054" s="299"/>
      <c r="N1054" s="525" t="str">
        <f>IF(Tabla1[[#This Row],[Descripción]]="","",_xlfn.XLOOKUP(Tabla1[[#This Row],[Descripción]],Tabla10[Descripción],Tabla10[Precio Unitario],0))</f>
        <v/>
      </c>
      <c r="O1054" s="525" t="str">
        <f>IF(Tabla1[[#This Row],[Cantidad de Insumos]]="","",Tabla1[[#This Row],[Precio Unitario]]*Tabla1[[#This Row],[Cantidad de Insumos]])</f>
        <v/>
      </c>
      <c r="P1054" s="510" t="str">
        <f>IF(Tabla1[[#This Row],[Descripción]]="","",_xlfn.XLOOKUP(Tabla1[[#This Row],[Descripción]],Tabla10[Descripción],Tabla10[CODIGO PRESUPUESTARIO],0))</f>
        <v/>
      </c>
      <c r="Q1054" s="511"/>
      <c r="R1054" s="511" t="str">
        <f>IF(Tabla1[[#This Row],[Insumos]]="","",_xlfn.XLOOKUP(Tabla1[[#This Row],[Insumos]],Tabla10[Insumo],Tabla10[InsumoAbrev],"",0))</f>
        <v/>
      </c>
    </row>
    <row r="1055" spans="2:18" x14ac:dyDescent="0.25">
      <c r="B1055" s="191" t="str">
        <f>IF('Formulario PPGR3'!$G1055="","",CONCATENATE('Formulario PPGR3'!$C1055,".",'Formulario PPGR3'!$D1055,".",'Formulario PPGR3'!$E1055,".",'Formulario PPGR3'!$F1055))</f>
        <v/>
      </c>
      <c r="C1055" s="191" t="str">
        <f>IF('Formulario PPGR3'!$G1055="","",'Formulario PPGR1'!#REF!)</f>
        <v/>
      </c>
      <c r="D1055" s="191" t="str">
        <f>IF('Formulario PPGR3'!$G1055="","",'Formulario PPGR1'!#REF!)</f>
        <v/>
      </c>
      <c r="E1055" s="191" t="str">
        <f>IF('Formulario PPGR3'!$G1055="","",'Formulario PPGR1'!#REF!)</f>
        <v/>
      </c>
      <c r="F1055" s="191" t="str">
        <f>IF('Formulario PPGR3'!$G1055="","",'Formulario PPGR1'!#REF!)</f>
        <v/>
      </c>
      <c r="G1055" s="190"/>
      <c r="H1055" s="507" t="str" cm="1">
        <f t="array" ref="H1055">IF(Tabla1[[#This Row],[Código_Actividad]]="","",_xlfn.XLOOKUP(Tabla1[[#This Row],[Código_Actividad]],CodigoActividad,Tabla2[Actividades Programables Presupuestables],"",0))</f>
        <v/>
      </c>
      <c r="I1055" s="508" t="str">
        <f>IFERROR(VLOOKUP('Formulario PPGR3'!$G1055,'Formulario PPGR2'!$H$19:$V$286,15,FALSE),"")</f>
        <v/>
      </c>
      <c r="J1055" s="513"/>
      <c r="K1055" s="512"/>
      <c r="L1055" s="509" t="str">
        <f>IF(Tabla1[[#This Row],[Descripción]]="","",_xlfn.XLOOKUP(Tabla1[[#This Row],[Descripción]],Tabla10[Descripción],Tabla10[Unidad de Medida],"",0))</f>
        <v/>
      </c>
      <c r="M1055" s="299"/>
      <c r="N1055" s="525" t="str">
        <f>IF(Tabla1[[#This Row],[Descripción]]="","",_xlfn.XLOOKUP(Tabla1[[#This Row],[Descripción]],Tabla10[Descripción],Tabla10[Precio Unitario],0))</f>
        <v/>
      </c>
      <c r="O1055" s="525" t="str">
        <f>IF(Tabla1[[#This Row],[Cantidad de Insumos]]="","",Tabla1[[#This Row],[Precio Unitario]]*Tabla1[[#This Row],[Cantidad de Insumos]])</f>
        <v/>
      </c>
      <c r="P1055" s="510" t="str">
        <f>IF(Tabla1[[#This Row],[Descripción]]="","",_xlfn.XLOOKUP(Tabla1[[#This Row],[Descripción]],Tabla10[Descripción],Tabla10[CODIGO PRESUPUESTARIO],0))</f>
        <v/>
      </c>
      <c r="Q1055" s="511"/>
      <c r="R1055" s="511" t="str">
        <f>IF(Tabla1[[#This Row],[Insumos]]="","",_xlfn.XLOOKUP(Tabla1[[#This Row],[Insumos]],Tabla10[Insumo],Tabla10[InsumoAbrev],"",0))</f>
        <v/>
      </c>
    </row>
    <row r="1056" spans="2:18" x14ac:dyDescent="0.25">
      <c r="B1056" s="191" t="str">
        <f>IF('Formulario PPGR3'!$G1056="","",CONCATENATE('Formulario PPGR3'!$C1056,".",'Formulario PPGR3'!$D1056,".",'Formulario PPGR3'!$E1056,".",'Formulario PPGR3'!$F1056))</f>
        <v/>
      </c>
      <c r="C1056" s="191" t="str">
        <f>IF('Formulario PPGR3'!$G1056="","",'Formulario PPGR1'!#REF!)</f>
        <v/>
      </c>
      <c r="D1056" s="191" t="str">
        <f>IF('Formulario PPGR3'!$G1056="","",'Formulario PPGR1'!#REF!)</f>
        <v/>
      </c>
      <c r="E1056" s="191" t="str">
        <f>IF('Formulario PPGR3'!$G1056="","",'Formulario PPGR1'!#REF!)</f>
        <v/>
      </c>
      <c r="F1056" s="191" t="str">
        <f>IF('Formulario PPGR3'!$G1056="","",'Formulario PPGR1'!#REF!)</f>
        <v/>
      </c>
      <c r="G1056" s="190"/>
      <c r="H1056" s="507" t="str" cm="1">
        <f t="array" ref="H1056">IF(Tabla1[[#This Row],[Código_Actividad]]="","",_xlfn.XLOOKUP(Tabla1[[#This Row],[Código_Actividad]],CodigoActividad,Tabla2[Actividades Programables Presupuestables],"",0))</f>
        <v/>
      </c>
      <c r="I1056" s="508" t="str">
        <f>IFERROR(VLOOKUP('Formulario PPGR3'!$G1056,'Formulario PPGR2'!$H$19:$V$286,15,FALSE),"")</f>
        <v/>
      </c>
      <c r="J1056" s="513"/>
      <c r="K1056" s="512"/>
      <c r="L1056" s="509" t="str">
        <f>IF(Tabla1[[#This Row],[Descripción]]="","",_xlfn.XLOOKUP(Tabla1[[#This Row],[Descripción]],Tabla10[Descripción],Tabla10[Unidad de Medida],"",0))</f>
        <v/>
      </c>
      <c r="M1056" s="299"/>
      <c r="N1056" s="525" t="str">
        <f>IF(Tabla1[[#This Row],[Descripción]]="","",_xlfn.XLOOKUP(Tabla1[[#This Row],[Descripción]],Tabla10[Descripción],Tabla10[Precio Unitario],0))</f>
        <v/>
      </c>
      <c r="O1056" s="525" t="str">
        <f>IF(Tabla1[[#This Row],[Cantidad de Insumos]]="","",Tabla1[[#This Row],[Precio Unitario]]*Tabla1[[#This Row],[Cantidad de Insumos]])</f>
        <v/>
      </c>
      <c r="P1056" s="510" t="str">
        <f>IF(Tabla1[[#This Row],[Descripción]]="","",_xlfn.XLOOKUP(Tabla1[[#This Row],[Descripción]],Tabla10[Descripción],Tabla10[CODIGO PRESUPUESTARIO],0))</f>
        <v/>
      </c>
      <c r="Q1056" s="511"/>
      <c r="R1056" s="511" t="str">
        <f>IF(Tabla1[[#This Row],[Insumos]]="","",_xlfn.XLOOKUP(Tabla1[[#This Row],[Insumos]],Tabla10[Insumo],Tabla10[InsumoAbrev],"",0))</f>
        <v/>
      </c>
    </row>
    <row r="1057" spans="2:18" x14ac:dyDescent="0.25">
      <c r="B1057" s="191" t="str">
        <f>IF('Formulario PPGR3'!$G1057="","",CONCATENATE('Formulario PPGR3'!$C1057,".",'Formulario PPGR3'!$D1057,".",'Formulario PPGR3'!$E1057,".",'Formulario PPGR3'!$F1057))</f>
        <v/>
      </c>
      <c r="C1057" s="191" t="str">
        <f>IF('Formulario PPGR3'!$G1057="","",'Formulario PPGR1'!#REF!)</f>
        <v/>
      </c>
      <c r="D1057" s="191" t="str">
        <f>IF('Formulario PPGR3'!$G1057="","",'Formulario PPGR1'!#REF!)</f>
        <v/>
      </c>
      <c r="E1057" s="191" t="str">
        <f>IF('Formulario PPGR3'!$G1057="","",'Formulario PPGR1'!#REF!)</f>
        <v/>
      </c>
      <c r="F1057" s="191" t="str">
        <f>IF('Formulario PPGR3'!$G1057="","",'Formulario PPGR1'!#REF!)</f>
        <v/>
      </c>
      <c r="G1057" s="190"/>
      <c r="H1057" s="507" t="str" cm="1">
        <f t="array" ref="H1057">IF(Tabla1[[#This Row],[Código_Actividad]]="","",_xlfn.XLOOKUP(Tabla1[[#This Row],[Código_Actividad]],CodigoActividad,Tabla2[Actividades Programables Presupuestables],"",0))</f>
        <v/>
      </c>
      <c r="I1057" s="508" t="str">
        <f>IFERROR(VLOOKUP('Formulario PPGR3'!$G1057,'Formulario PPGR2'!$H$19:$V$286,15,FALSE),"")</f>
        <v/>
      </c>
      <c r="J1057" s="513"/>
      <c r="K1057" s="512"/>
      <c r="L1057" s="509" t="str">
        <f>IF(Tabla1[[#This Row],[Descripción]]="","",_xlfn.XLOOKUP(Tabla1[[#This Row],[Descripción]],Tabla10[Descripción],Tabla10[Unidad de Medida],"",0))</f>
        <v/>
      </c>
      <c r="M1057" s="299"/>
      <c r="N1057" s="525" t="str">
        <f>IF(Tabla1[[#This Row],[Descripción]]="","",_xlfn.XLOOKUP(Tabla1[[#This Row],[Descripción]],Tabla10[Descripción],Tabla10[Precio Unitario],0))</f>
        <v/>
      </c>
      <c r="O1057" s="525" t="str">
        <f>IF(Tabla1[[#This Row],[Cantidad de Insumos]]="","",Tabla1[[#This Row],[Precio Unitario]]*Tabla1[[#This Row],[Cantidad de Insumos]])</f>
        <v/>
      </c>
      <c r="P1057" s="510" t="str">
        <f>IF(Tabla1[[#This Row],[Descripción]]="","",_xlfn.XLOOKUP(Tabla1[[#This Row],[Descripción]],Tabla10[Descripción],Tabla10[CODIGO PRESUPUESTARIO],0))</f>
        <v/>
      </c>
      <c r="Q1057" s="511"/>
      <c r="R1057" s="511" t="str">
        <f>IF(Tabla1[[#This Row],[Insumos]]="","",_xlfn.XLOOKUP(Tabla1[[#This Row],[Insumos]],Tabla10[Insumo],Tabla10[InsumoAbrev],"",0))</f>
        <v/>
      </c>
    </row>
    <row r="1058" spans="2:18" x14ac:dyDescent="0.25">
      <c r="B1058" s="191" t="str">
        <f>IF('Formulario PPGR3'!$G1058="","",CONCATENATE('Formulario PPGR3'!$C1058,".",'Formulario PPGR3'!$D1058,".",'Formulario PPGR3'!$E1058,".",'Formulario PPGR3'!$F1058))</f>
        <v/>
      </c>
      <c r="C1058" s="191" t="str">
        <f>IF('Formulario PPGR3'!$G1058="","",'Formulario PPGR1'!#REF!)</f>
        <v/>
      </c>
      <c r="D1058" s="191" t="str">
        <f>IF('Formulario PPGR3'!$G1058="","",'Formulario PPGR1'!#REF!)</f>
        <v/>
      </c>
      <c r="E1058" s="191" t="str">
        <f>IF('Formulario PPGR3'!$G1058="","",'Formulario PPGR1'!#REF!)</f>
        <v/>
      </c>
      <c r="F1058" s="191" t="str">
        <f>IF('Formulario PPGR3'!$G1058="","",'Formulario PPGR1'!#REF!)</f>
        <v/>
      </c>
      <c r="G1058" s="190"/>
      <c r="H1058" s="507" t="str" cm="1">
        <f t="array" ref="H1058">IF(Tabla1[[#This Row],[Código_Actividad]]="","",_xlfn.XLOOKUP(Tabla1[[#This Row],[Código_Actividad]],CodigoActividad,Tabla2[Actividades Programables Presupuestables],"",0))</f>
        <v/>
      </c>
      <c r="I1058" s="508" t="str">
        <f>IFERROR(VLOOKUP('Formulario PPGR3'!$G1058,'Formulario PPGR2'!$H$19:$V$286,15,FALSE),"")</f>
        <v/>
      </c>
      <c r="J1058" s="513"/>
      <c r="K1058" s="512"/>
      <c r="L1058" s="509" t="str">
        <f>IF(Tabla1[[#This Row],[Descripción]]="","",_xlfn.XLOOKUP(Tabla1[[#This Row],[Descripción]],Tabla10[Descripción],Tabla10[Unidad de Medida],"",0))</f>
        <v/>
      </c>
      <c r="M1058" s="299"/>
      <c r="N1058" s="525" t="str">
        <f>IF(Tabla1[[#This Row],[Descripción]]="","",_xlfn.XLOOKUP(Tabla1[[#This Row],[Descripción]],Tabla10[Descripción],Tabla10[Precio Unitario],0))</f>
        <v/>
      </c>
      <c r="O1058" s="525" t="str">
        <f>IF(Tabla1[[#This Row],[Cantidad de Insumos]]="","",Tabla1[[#This Row],[Precio Unitario]]*Tabla1[[#This Row],[Cantidad de Insumos]])</f>
        <v/>
      </c>
      <c r="P1058" s="510" t="str">
        <f>IF(Tabla1[[#This Row],[Descripción]]="","",_xlfn.XLOOKUP(Tabla1[[#This Row],[Descripción]],Tabla10[Descripción],Tabla10[CODIGO PRESUPUESTARIO],0))</f>
        <v/>
      </c>
      <c r="Q1058" s="511"/>
      <c r="R1058" s="511" t="str">
        <f>IF(Tabla1[[#This Row],[Insumos]]="","",_xlfn.XLOOKUP(Tabla1[[#This Row],[Insumos]],Tabla10[Insumo],Tabla10[InsumoAbrev],"",0))</f>
        <v/>
      </c>
    </row>
    <row r="1059" spans="2:18" x14ac:dyDescent="0.25">
      <c r="B1059" s="191" t="str">
        <f>IF('Formulario PPGR3'!$G1059="","",CONCATENATE('Formulario PPGR3'!$C1059,".",'Formulario PPGR3'!$D1059,".",'Formulario PPGR3'!$E1059,".",'Formulario PPGR3'!$F1059))</f>
        <v/>
      </c>
      <c r="C1059" s="191" t="str">
        <f>IF('Formulario PPGR3'!$G1059="","",'Formulario PPGR1'!#REF!)</f>
        <v/>
      </c>
      <c r="D1059" s="191" t="str">
        <f>IF('Formulario PPGR3'!$G1059="","",'Formulario PPGR1'!#REF!)</f>
        <v/>
      </c>
      <c r="E1059" s="191" t="str">
        <f>IF('Formulario PPGR3'!$G1059="","",'Formulario PPGR1'!#REF!)</f>
        <v/>
      </c>
      <c r="F1059" s="191" t="str">
        <f>IF('Formulario PPGR3'!$G1059="","",'Formulario PPGR1'!#REF!)</f>
        <v/>
      </c>
      <c r="G1059" s="190"/>
      <c r="H1059" s="507" t="str" cm="1">
        <f t="array" ref="H1059">IF(Tabla1[[#This Row],[Código_Actividad]]="","",_xlfn.XLOOKUP(Tabla1[[#This Row],[Código_Actividad]],CodigoActividad,Tabla2[Actividades Programables Presupuestables],"",0))</f>
        <v/>
      </c>
      <c r="I1059" s="508" t="str">
        <f>IFERROR(VLOOKUP('Formulario PPGR3'!$G1059,'Formulario PPGR2'!$H$19:$V$286,15,FALSE),"")</f>
        <v/>
      </c>
      <c r="J1059" s="513"/>
      <c r="K1059" s="512"/>
      <c r="L1059" s="509" t="str">
        <f>IF(Tabla1[[#This Row],[Descripción]]="","",_xlfn.XLOOKUP(Tabla1[[#This Row],[Descripción]],Tabla10[Descripción],Tabla10[Unidad de Medida],"",0))</f>
        <v/>
      </c>
      <c r="M1059" s="299"/>
      <c r="N1059" s="525" t="str">
        <f>IF(Tabla1[[#This Row],[Descripción]]="","",_xlfn.XLOOKUP(Tabla1[[#This Row],[Descripción]],Tabla10[Descripción],Tabla10[Precio Unitario],0))</f>
        <v/>
      </c>
      <c r="O1059" s="525" t="str">
        <f>IF(Tabla1[[#This Row],[Cantidad de Insumos]]="","",Tabla1[[#This Row],[Precio Unitario]]*Tabla1[[#This Row],[Cantidad de Insumos]])</f>
        <v/>
      </c>
      <c r="P1059" s="510" t="str">
        <f>IF(Tabla1[[#This Row],[Descripción]]="","",_xlfn.XLOOKUP(Tabla1[[#This Row],[Descripción]],Tabla10[Descripción],Tabla10[CODIGO PRESUPUESTARIO],0))</f>
        <v/>
      </c>
      <c r="Q1059" s="511"/>
      <c r="R1059" s="511" t="str">
        <f>IF(Tabla1[[#This Row],[Insumos]]="","",_xlfn.XLOOKUP(Tabla1[[#This Row],[Insumos]],Tabla10[Insumo],Tabla10[InsumoAbrev],"",0))</f>
        <v/>
      </c>
    </row>
    <row r="1060" spans="2:18" x14ac:dyDescent="0.25">
      <c r="B1060" s="191" t="str">
        <f>IF('Formulario PPGR3'!$G1060="","",CONCATENATE('Formulario PPGR3'!$C1060,".",'Formulario PPGR3'!$D1060,".",'Formulario PPGR3'!$E1060,".",'Formulario PPGR3'!$F1060))</f>
        <v/>
      </c>
      <c r="C1060" s="191" t="str">
        <f>IF('Formulario PPGR3'!$G1060="","",'Formulario PPGR1'!#REF!)</f>
        <v/>
      </c>
      <c r="D1060" s="191" t="str">
        <f>IF('Formulario PPGR3'!$G1060="","",'Formulario PPGR1'!#REF!)</f>
        <v/>
      </c>
      <c r="E1060" s="191" t="str">
        <f>IF('Formulario PPGR3'!$G1060="","",'Formulario PPGR1'!#REF!)</f>
        <v/>
      </c>
      <c r="F1060" s="191" t="str">
        <f>IF('Formulario PPGR3'!$G1060="","",'Formulario PPGR1'!#REF!)</f>
        <v/>
      </c>
      <c r="G1060" s="190"/>
      <c r="H1060" s="507" t="str" cm="1">
        <f t="array" ref="H1060">IF(Tabla1[[#This Row],[Código_Actividad]]="","",_xlfn.XLOOKUP(Tabla1[[#This Row],[Código_Actividad]],CodigoActividad,Tabla2[Actividades Programables Presupuestables],"",0))</f>
        <v/>
      </c>
      <c r="I1060" s="508" t="str">
        <f>IFERROR(VLOOKUP('Formulario PPGR3'!$G1060,'Formulario PPGR2'!$H$19:$V$286,15,FALSE),"")</f>
        <v/>
      </c>
      <c r="J1060" s="513"/>
      <c r="K1060" s="512"/>
      <c r="L1060" s="509" t="str">
        <f>IF(Tabla1[[#This Row],[Descripción]]="","",_xlfn.XLOOKUP(Tabla1[[#This Row],[Descripción]],Tabla10[Descripción],Tabla10[Unidad de Medida],"",0))</f>
        <v/>
      </c>
      <c r="M1060" s="299"/>
      <c r="N1060" s="525" t="str">
        <f>IF(Tabla1[[#This Row],[Descripción]]="","",_xlfn.XLOOKUP(Tabla1[[#This Row],[Descripción]],Tabla10[Descripción],Tabla10[Precio Unitario],0))</f>
        <v/>
      </c>
      <c r="O1060" s="525" t="str">
        <f>IF(Tabla1[[#This Row],[Cantidad de Insumos]]="","",Tabla1[[#This Row],[Precio Unitario]]*Tabla1[[#This Row],[Cantidad de Insumos]])</f>
        <v/>
      </c>
      <c r="P1060" s="510" t="str">
        <f>IF(Tabla1[[#This Row],[Descripción]]="","",_xlfn.XLOOKUP(Tabla1[[#This Row],[Descripción]],Tabla10[Descripción],Tabla10[CODIGO PRESUPUESTARIO],0))</f>
        <v/>
      </c>
      <c r="Q1060" s="511"/>
      <c r="R1060" s="511" t="str">
        <f>IF(Tabla1[[#This Row],[Insumos]]="","",_xlfn.XLOOKUP(Tabla1[[#This Row],[Insumos]],Tabla10[Insumo],Tabla10[InsumoAbrev],"",0))</f>
        <v/>
      </c>
    </row>
    <row r="1061" spans="2:18" x14ac:dyDescent="0.25">
      <c r="B1061" s="191" t="str">
        <f>IF('Formulario PPGR3'!$G1061="","",CONCATENATE('Formulario PPGR3'!$C1061,".",'Formulario PPGR3'!$D1061,".",'Formulario PPGR3'!$E1061,".",'Formulario PPGR3'!$F1061))</f>
        <v/>
      </c>
      <c r="C1061" s="191" t="str">
        <f>IF('Formulario PPGR3'!$G1061="","",'Formulario PPGR1'!#REF!)</f>
        <v/>
      </c>
      <c r="D1061" s="191" t="str">
        <f>IF('Formulario PPGR3'!$G1061="","",'Formulario PPGR1'!#REF!)</f>
        <v/>
      </c>
      <c r="E1061" s="191" t="str">
        <f>IF('Formulario PPGR3'!$G1061="","",'Formulario PPGR1'!#REF!)</f>
        <v/>
      </c>
      <c r="F1061" s="191" t="str">
        <f>IF('Formulario PPGR3'!$G1061="","",'Formulario PPGR1'!#REF!)</f>
        <v/>
      </c>
      <c r="G1061" s="190"/>
      <c r="H1061" s="507" t="str" cm="1">
        <f t="array" ref="H1061">IF(Tabla1[[#This Row],[Código_Actividad]]="","",_xlfn.XLOOKUP(Tabla1[[#This Row],[Código_Actividad]],CodigoActividad,Tabla2[Actividades Programables Presupuestables],"",0))</f>
        <v/>
      </c>
      <c r="I1061" s="508" t="str">
        <f>IFERROR(VLOOKUP('Formulario PPGR3'!$G1061,'Formulario PPGR2'!$H$19:$V$286,15,FALSE),"")</f>
        <v/>
      </c>
      <c r="J1061" s="513"/>
      <c r="K1061" s="512"/>
      <c r="L1061" s="509" t="str">
        <f>IF(Tabla1[[#This Row],[Descripción]]="","",_xlfn.XLOOKUP(Tabla1[[#This Row],[Descripción]],Tabla10[Descripción],Tabla10[Unidad de Medida],"",0))</f>
        <v/>
      </c>
      <c r="M1061" s="299"/>
      <c r="N1061" s="525" t="str">
        <f>IF(Tabla1[[#This Row],[Descripción]]="","",_xlfn.XLOOKUP(Tabla1[[#This Row],[Descripción]],Tabla10[Descripción],Tabla10[Precio Unitario],0))</f>
        <v/>
      </c>
      <c r="O1061" s="525" t="str">
        <f>IF(Tabla1[[#This Row],[Cantidad de Insumos]]="","",Tabla1[[#This Row],[Precio Unitario]]*Tabla1[[#This Row],[Cantidad de Insumos]])</f>
        <v/>
      </c>
      <c r="P1061" s="510" t="str">
        <f>IF(Tabla1[[#This Row],[Descripción]]="","",_xlfn.XLOOKUP(Tabla1[[#This Row],[Descripción]],Tabla10[Descripción],Tabla10[CODIGO PRESUPUESTARIO],0))</f>
        <v/>
      </c>
      <c r="Q1061" s="511"/>
      <c r="R1061" s="511" t="str">
        <f>IF(Tabla1[[#This Row],[Insumos]]="","",_xlfn.XLOOKUP(Tabla1[[#This Row],[Insumos]],Tabla10[Insumo],Tabla10[InsumoAbrev],"",0))</f>
        <v/>
      </c>
    </row>
    <row r="1062" spans="2:18" x14ac:dyDescent="0.25">
      <c r="B1062" s="191" t="str">
        <f>IF('Formulario PPGR3'!$G1062="","",CONCATENATE('Formulario PPGR3'!$C1062,".",'Formulario PPGR3'!$D1062,".",'Formulario PPGR3'!$E1062,".",'Formulario PPGR3'!$F1062))</f>
        <v/>
      </c>
      <c r="C1062" s="191" t="str">
        <f>IF('Formulario PPGR3'!$G1062="","",'Formulario PPGR1'!#REF!)</f>
        <v/>
      </c>
      <c r="D1062" s="191" t="str">
        <f>IF('Formulario PPGR3'!$G1062="","",'Formulario PPGR1'!#REF!)</f>
        <v/>
      </c>
      <c r="E1062" s="191" t="str">
        <f>IF('Formulario PPGR3'!$G1062="","",'Formulario PPGR1'!#REF!)</f>
        <v/>
      </c>
      <c r="F1062" s="191" t="str">
        <f>IF('Formulario PPGR3'!$G1062="","",'Formulario PPGR1'!#REF!)</f>
        <v/>
      </c>
      <c r="G1062" s="190"/>
      <c r="H1062" s="507" t="str" cm="1">
        <f t="array" ref="H1062">IF(Tabla1[[#This Row],[Código_Actividad]]="","",_xlfn.XLOOKUP(Tabla1[[#This Row],[Código_Actividad]],CodigoActividad,Tabla2[Actividades Programables Presupuestables],"",0))</f>
        <v/>
      </c>
      <c r="I1062" s="508" t="str">
        <f>IFERROR(VLOOKUP('Formulario PPGR3'!$G1062,'Formulario PPGR2'!$H$19:$V$286,15,FALSE),"")</f>
        <v/>
      </c>
      <c r="J1062" s="513"/>
      <c r="K1062" s="512"/>
      <c r="L1062" s="509" t="str">
        <f>IF(Tabla1[[#This Row],[Descripción]]="","",_xlfn.XLOOKUP(Tabla1[[#This Row],[Descripción]],Tabla10[Descripción],Tabla10[Unidad de Medida],"",0))</f>
        <v/>
      </c>
      <c r="M1062" s="299"/>
      <c r="N1062" s="525" t="str">
        <f>IF(Tabla1[[#This Row],[Descripción]]="","",_xlfn.XLOOKUP(Tabla1[[#This Row],[Descripción]],Tabla10[Descripción],Tabla10[Precio Unitario],0))</f>
        <v/>
      </c>
      <c r="O1062" s="525" t="str">
        <f>IF(Tabla1[[#This Row],[Cantidad de Insumos]]="","",Tabla1[[#This Row],[Precio Unitario]]*Tabla1[[#This Row],[Cantidad de Insumos]])</f>
        <v/>
      </c>
      <c r="P1062" s="510" t="str">
        <f>IF(Tabla1[[#This Row],[Descripción]]="","",_xlfn.XLOOKUP(Tabla1[[#This Row],[Descripción]],Tabla10[Descripción],Tabla10[CODIGO PRESUPUESTARIO],0))</f>
        <v/>
      </c>
      <c r="Q1062" s="511"/>
      <c r="R1062" s="511" t="str">
        <f>IF(Tabla1[[#This Row],[Insumos]]="","",_xlfn.XLOOKUP(Tabla1[[#This Row],[Insumos]],Tabla10[Insumo],Tabla10[InsumoAbrev],"",0))</f>
        <v/>
      </c>
    </row>
    <row r="1063" spans="2:18" x14ac:dyDescent="0.25">
      <c r="B1063" s="191" t="str">
        <f>IF('Formulario PPGR3'!$G1063="","",CONCATENATE('Formulario PPGR3'!$C1063,".",'Formulario PPGR3'!$D1063,".",'Formulario PPGR3'!$E1063,".",'Formulario PPGR3'!$F1063))</f>
        <v/>
      </c>
      <c r="C1063" s="191" t="str">
        <f>IF('Formulario PPGR3'!$G1063="","",'Formulario PPGR1'!#REF!)</f>
        <v/>
      </c>
      <c r="D1063" s="191" t="str">
        <f>IF('Formulario PPGR3'!$G1063="","",'Formulario PPGR1'!#REF!)</f>
        <v/>
      </c>
      <c r="E1063" s="191" t="str">
        <f>IF('Formulario PPGR3'!$G1063="","",'Formulario PPGR1'!#REF!)</f>
        <v/>
      </c>
      <c r="F1063" s="191" t="str">
        <f>IF('Formulario PPGR3'!$G1063="","",'Formulario PPGR1'!#REF!)</f>
        <v/>
      </c>
      <c r="G1063" s="190"/>
      <c r="H1063" s="507" t="str" cm="1">
        <f t="array" ref="H1063">IF(Tabla1[[#This Row],[Código_Actividad]]="","",_xlfn.XLOOKUP(Tabla1[[#This Row],[Código_Actividad]],CodigoActividad,Tabla2[Actividades Programables Presupuestables],"",0))</f>
        <v/>
      </c>
      <c r="I1063" s="508" t="str">
        <f>IFERROR(VLOOKUP('Formulario PPGR3'!$G1063,'Formulario PPGR2'!$H$19:$V$286,15,FALSE),"")</f>
        <v/>
      </c>
      <c r="J1063" s="513"/>
      <c r="K1063" s="512"/>
      <c r="L1063" s="509" t="str">
        <f>IF(Tabla1[[#This Row],[Descripción]]="","",_xlfn.XLOOKUP(Tabla1[[#This Row],[Descripción]],Tabla10[Descripción],Tabla10[Unidad de Medida],"",0))</f>
        <v/>
      </c>
      <c r="M1063" s="299"/>
      <c r="N1063" s="525" t="str">
        <f>IF(Tabla1[[#This Row],[Descripción]]="","",_xlfn.XLOOKUP(Tabla1[[#This Row],[Descripción]],Tabla10[Descripción],Tabla10[Precio Unitario],0))</f>
        <v/>
      </c>
      <c r="O1063" s="525" t="str">
        <f>IF(Tabla1[[#This Row],[Cantidad de Insumos]]="","",Tabla1[[#This Row],[Precio Unitario]]*Tabla1[[#This Row],[Cantidad de Insumos]])</f>
        <v/>
      </c>
      <c r="P1063" s="510" t="str">
        <f>IF(Tabla1[[#This Row],[Descripción]]="","",_xlfn.XLOOKUP(Tabla1[[#This Row],[Descripción]],Tabla10[Descripción],Tabla10[CODIGO PRESUPUESTARIO],0))</f>
        <v/>
      </c>
      <c r="Q1063" s="511"/>
      <c r="R1063" s="511" t="str">
        <f>IF(Tabla1[[#This Row],[Insumos]]="","",_xlfn.XLOOKUP(Tabla1[[#This Row],[Insumos]],Tabla10[Insumo],Tabla10[InsumoAbrev],"",0))</f>
        <v/>
      </c>
    </row>
    <row r="1064" spans="2:18" x14ac:dyDescent="0.25">
      <c r="B1064" s="191" t="str">
        <f>IF('Formulario PPGR3'!$G1064="","",CONCATENATE('Formulario PPGR3'!$C1064,".",'Formulario PPGR3'!$D1064,".",'Formulario PPGR3'!$E1064,".",'Formulario PPGR3'!$F1064))</f>
        <v/>
      </c>
      <c r="C1064" s="191" t="str">
        <f>IF('Formulario PPGR3'!$G1064="","",'Formulario PPGR1'!#REF!)</f>
        <v/>
      </c>
      <c r="D1064" s="191" t="str">
        <f>IF('Formulario PPGR3'!$G1064="","",'Formulario PPGR1'!#REF!)</f>
        <v/>
      </c>
      <c r="E1064" s="191" t="str">
        <f>IF('Formulario PPGR3'!$G1064="","",'Formulario PPGR1'!#REF!)</f>
        <v/>
      </c>
      <c r="F1064" s="191" t="str">
        <f>IF('Formulario PPGR3'!$G1064="","",'Formulario PPGR1'!#REF!)</f>
        <v/>
      </c>
      <c r="G1064" s="190"/>
      <c r="H1064" s="507" t="str" cm="1">
        <f t="array" ref="H1064">IF(Tabla1[[#This Row],[Código_Actividad]]="","",_xlfn.XLOOKUP(Tabla1[[#This Row],[Código_Actividad]],CodigoActividad,Tabla2[Actividades Programables Presupuestables],"",0))</f>
        <v/>
      </c>
      <c r="I1064" s="508" t="str">
        <f>IFERROR(VLOOKUP('Formulario PPGR3'!$G1064,'Formulario PPGR2'!$H$19:$V$286,15,FALSE),"")</f>
        <v/>
      </c>
      <c r="J1064" s="513"/>
      <c r="K1064" s="512"/>
      <c r="L1064" s="509" t="str">
        <f>IF(Tabla1[[#This Row],[Descripción]]="","",_xlfn.XLOOKUP(Tabla1[[#This Row],[Descripción]],Tabla10[Descripción],Tabla10[Unidad de Medida],"",0))</f>
        <v/>
      </c>
      <c r="M1064" s="299"/>
      <c r="N1064" s="525" t="str">
        <f>IF(Tabla1[[#This Row],[Descripción]]="","",_xlfn.XLOOKUP(Tabla1[[#This Row],[Descripción]],Tabla10[Descripción],Tabla10[Precio Unitario],0))</f>
        <v/>
      </c>
      <c r="O1064" s="525" t="str">
        <f>IF(Tabla1[[#This Row],[Cantidad de Insumos]]="","",Tabla1[[#This Row],[Precio Unitario]]*Tabla1[[#This Row],[Cantidad de Insumos]])</f>
        <v/>
      </c>
      <c r="P1064" s="510" t="str">
        <f>IF(Tabla1[[#This Row],[Descripción]]="","",_xlfn.XLOOKUP(Tabla1[[#This Row],[Descripción]],Tabla10[Descripción],Tabla10[CODIGO PRESUPUESTARIO],0))</f>
        <v/>
      </c>
      <c r="Q1064" s="511"/>
      <c r="R1064" s="511" t="str">
        <f>IF(Tabla1[[#This Row],[Insumos]]="","",_xlfn.XLOOKUP(Tabla1[[#This Row],[Insumos]],Tabla10[Insumo],Tabla10[InsumoAbrev],"",0))</f>
        <v/>
      </c>
    </row>
    <row r="1065" spans="2:18" x14ac:dyDescent="0.25">
      <c r="B1065" s="191" t="str">
        <f>IF('Formulario PPGR3'!$G1065="","",CONCATENATE('Formulario PPGR3'!$C1065,".",'Formulario PPGR3'!$D1065,".",'Formulario PPGR3'!$E1065,".",'Formulario PPGR3'!$F1065))</f>
        <v/>
      </c>
      <c r="C1065" s="191" t="str">
        <f>IF('Formulario PPGR3'!$G1065="","",'Formulario PPGR1'!#REF!)</f>
        <v/>
      </c>
      <c r="D1065" s="191" t="str">
        <f>IF('Formulario PPGR3'!$G1065="","",'Formulario PPGR1'!#REF!)</f>
        <v/>
      </c>
      <c r="E1065" s="191" t="str">
        <f>IF('Formulario PPGR3'!$G1065="","",'Formulario PPGR1'!#REF!)</f>
        <v/>
      </c>
      <c r="F1065" s="191" t="str">
        <f>IF('Formulario PPGR3'!$G1065="","",'Formulario PPGR1'!#REF!)</f>
        <v/>
      </c>
      <c r="G1065" s="190"/>
      <c r="H1065" s="507" t="str" cm="1">
        <f t="array" ref="H1065">IF(Tabla1[[#This Row],[Código_Actividad]]="","",_xlfn.XLOOKUP(Tabla1[[#This Row],[Código_Actividad]],CodigoActividad,Tabla2[Actividades Programables Presupuestables],"",0))</f>
        <v/>
      </c>
      <c r="I1065" s="508" t="str">
        <f>IFERROR(VLOOKUP('Formulario PPGR3'!$G1065,'Formulario PPGR2'!$H$19:$V$286,15,FALSE),"")</f>
        <v/>
      </c>
      <c r="J1065" s="513"/>
      <c r="K1065" s="512"/>
      <c r="L1065" s="509" t="str">
        <f>IF(Tabla1[[#This Row],[Descripción]]="","",_xlfn.XLOOKUP(Tabla1[[#This Row],[Descripción]],Tabla10[Descripción],Tabla10[Unidad de Medida],"",0))</f>
        <v/>
      </c>
      <c r="M1065" s="299"/>
      <c r="N1065" s="525" t="str">
        <f>IF(Tabla1[[#This Row],[Descripción]]="","",_xlfn.XLOOKUP(Tabla1[[#This Row],[Descripción]],Tabla10[Descripción],Tabla10[Precio Unitario],0))</f>
        <v/>
      </c>
      <c r="O1065" s="525" t="str">
        <f>IF(Tabla1[[#This Row],[Cantidad de Insumos]]="","",Tabla1[[#This Row],[Precio Unitario]]*Tabla1[[#This Row],[Cantidad de Insumos]])</f>
        <v/>
      </c>
      <c r="P1065" s="510" t="str">
        <f>IF(Tabla1[[#This Row],[Descripción]]="","",_xlfn.XLOOKUP(Tabla1[[#This Row],[Descripción]],Tabla10[Descripción],Tabla10[CODIGO PRESUPUESTARIO],0))</f>
        <v/>
      </c>
      <c r="Q1065" s="511"/>
      <c r="R1065" s="511" t="str">
        <f>IF(Tabla1[[#This Row],[Insumos]]="","",_xlfn.XLOOKUP(Tabla1[[#This Row],[Insumos]],Tabla10[Insumo],Tabla10[InsumoAbrev],"",0))</f>
        <v/>
      </c>
    </row>
    <row r="1066" spans="2:18" x14ac:dyDescent="0.25">
      <c r="B1066" s="191" t="str">
        <f>IF('Formulario PPGR3'!$G1066="","",CONCATENATE('Formulario PPGR3'!$C1066,".",'Formulario PPGR3'!$D1066,".",'Formulario PPGR3'!$E1066,".",'Formulario PPGR3'!$F1066))</f>
        <v/>
      </c>
      <c r="C1066" s="191" t="str">
        <f>IF('Formulario PPGR3'!$G1066="","",'Formulario PPGR1'!#REF!)</f>
        <v/>
      </c>
      <c r="D1066" s="191" t="str">
        <f>IF('Formulario PPGR3'!$G1066="","",'Formulario PPGR1'!#REF!)</f>
        <v/>
      </c>
      <c r="E1066" s="191" t="str">
        <f>IF('Formulario PPGR3'!$G1066="","",'Formulario PPGR1'!#REF!)</f>
        <v/>
      </c>
      <c r="F1066" s="191" t="str">
        <f>IF('Formulario PPGR3'!$G1066="","",'Formulario PPGR1'!#REF!)</f>
        <v/>
      </c>
      <c r="G1066" s="190"/>
      <c r="H1066" s="507" t="str" cm="1">
        <f t="array" ref="H1066">IF(Tabla1[[#This Row],[Código_Actividad]]="","",_xlfn.XLOOKUP(Tabla1[[#This Row],[Código_Actividad]],CodigoActividad,Tabla2[Actividades Programables Presupuestables],"",0))</f>
        <v/>
      </c>
      <c r="I1066" s="508" t="str">
        <f>IFERROR(VLOOKUP('Formulario PPGR3'!$G1066,'Formulario PPGR2'!$H$19:$V$286,15,FALSE),"")</f>
        <v/>
      </c>
      <c r="J1066" s="513"/>
      <c r="K1066" s="512"/>
      <c r="L1066" s="509" t="str">
        <f>IF(Tabla1[[#This Row],[Descripción]]="","",_xlfn.XLOOKUP(Tabla1[[#This Row],[Descripción]],Tabla10[Descripción],Tabla10[Unidad de Medida],"",0))</f>
        <v/>
      </c>
      <c r="M1066" s="299"/>
      <c r="N1066" s="525" t="str">
        <f>IF(Tabla1[[#This Row],[Descripción]]="","",_xlfn.XLOOKUP(Tabla1[[#This Row],[Descripción]],Tabla10[Descripción],Tabla10[Precio Unitario],0))</f>
        <v/>
      </c>
      <c r="O1066" s="525" t="str">
        <f>IF(Tabla1[[#This Row],[Cantidad de Insumos]]="","",Tabla1[[#This Row],[Precio Unitario]]*Tabla1[[#This Row],[Cantidad de Insumos]])</f>
        <v/>
      </c>
      <c r="P1066" s="510" t="str">
        <f>IF(Tabla1[[#This Row],[Descripción]]="","",_xlfn.XLOOKUP(Tabla1[[#This Row],[Descripción]],Tabla10[Descripción],Tabla10[CODIGO PRESUPUESTARIO],0))</f>
        <v/>
      </c>
      <c r="Q1066" s="511"/>
      <c r="R1066" s="511" t="str">
        <f>IF(Tabla1[[#This Row],[Insumos]]="","",_xlfn.XLOOKUP(Tabla1[[#This Row],[Insumos]],Tabla10[Insumo],Tabla10[InsumoAbrev],"",0))</f>
        <v/>
      </c>
    </row>
    <row r="1067" spans="2:18" x14ac:dyDescent="0.25">
      <c r="B1067" s="191" t="str">
        <f>IF('Formulario PPGR3'!$G1067="","",CONCATENATE('Formulario PPGR3'!$C1067,".",'Formulario PPGR3'!$D1067,".",'Formulario PPGR3'!$E1067,".",'Formulario PPGR3'!$F1067))</f>
        <v/>
      </c>
      <c r="C1067" s="191" t="str">
        <f>IF('Formulario PPGR3'!$G1067="","",'Formulario PPGR1'!#REF!)</f>
        <v/>
      </c>
      <c r="D1067" s="191" t="str">
        <f>IF('Formulario PPGR3'!$G1067="","",'Formulario PPGR1'!#REF!)</f>
        <v/>
      </c>
      <c r="E1067" s="191" t="str">
        <f>IF('Formulario PPGR3'!$G1067="","",'Formulario PPGR1'!#REF!)</f>
        <v/>
      </c>
      <c r="F1067" s="191" t="str">
        <f>IF('Formulario PPGR3'!$G1067="","",'Formulario PPGR1'!#REF!)</f>
        <v/>
      </c>
      <c r="G1067" s="190"/>
      <c r="H1067" s="507" t="str" cm="1">
        <f t="array" ref="H1067">IF(Tabla1[[#This Row],[Código_Actividad]]="","",_xlfn.XLOOKUP(Tabla1[[#This Row],[Código_Actividad]],CodigoActividad,Tabla2[Actividades Programables Presupuestables],"",0))</f>
        <v/>
      </c>
      <c r="I1067" s="508" t="str">
        <f>IFERROR(VLOOKUP('Formulario PPGR3'!$G1067,'Formulario PPGR2'!$H$19:$V$286,15,FALSE),"")</f>
        <v/>
      </c>
      <c r="J1067" s="513"/>
      <c r="K1067" s="512"/>
      <c r="L1067" s="509" t="str">
        <f>IF(Tabla1[[#This Row],[Descripción]]="","",_xlfn.XLOOKUP(Tabla1[[#This Row],[Descripción]],Tabla10[Descripción],Tabla10[Unidad de Medida],"",0))</f>
        <v/>
      </c>
      <c r="M1067" s="299"/>
      <c r="N1067" s="525" t="str">
        <f>IF(Tabla1[[#This Row],[Descripción]]="","",_xlfn.XLOOKUP(Tabla1[[#This Row],[Descripción]],Tabla10[Descripción],Tabla10[Precio Unitario],0))</f>
        <v/>
      </c>
      <c r="O1067" s="525" t="str">
        <f>IF(Tabla1[[#This Row],[Cantidad de Insumos]]="","",Tabla1[[#This Row],[Precio Unitario]]*Tabla1[[#This Row],[Cantidad de Insumos]])</f>
        <v/>
      </c>
      <c r="P1067" s="510" t="str">
        <f>IF(Tabla1[[#This Row],[Descripción]]="","",_xlfn.XLOOKUP(Tabla1[[#This Row],[Descripción]],Tabla10[Descripción],Tabla10[CODIGO PRESUPUESTARIO],0))</f>
        <v/>
      </c>
      <c r="Q1067" s="511"/>
      <c r="R1067" s="511" t="str">
        <f>IF(Tabla1[[#This Row],[Insumos]]="","",_xlfn.XLOOKUP(Tabla1[[#This Row],[Insumos]],Tabla10[Insumo],Tabla10[InsumoAbrev],"",0))</f>
        <v/>
      </c>
    </row>
    <row r="1068" spans="2:18" x14ac:dyDescent="0.25">
      <c r="B1068" s="191" t="str">
        <f>IF('Formulario PPGR3'!$G1068="","",CONCATENATE('Formulario PPGR3'!$C1068,".",'Formulario PPGR3'!$D1068,".",'Formulario PPGR3'!$E1068,".",'Formulario PPGR3'!$F1068))</f>
        <v/>
      </c>
      <c r="C1068" s="191" t="str">
        <f>IF('Formulario PPGR3'!$G1068="","",'Formulario PPGR1'!#REF!)</f>
        <v/>
      </c>
      <c r="D1068" s="191" t="str">
        <f>IF('Formulario PPGR3'!$G1068="","",'Formulario PPGR1'!#REF!)</f>
        <v/>
      </c>
      <c r="E1068" s="191" t="str">
        <f>IF('Formulario PPGR3'!$G1068="","",'Formulario PPGR1'!#REF!)</f>
        <v/>
      </c>
      <c r="F1068" s="191" t="str">
        <f>IF('Formulario PPGR3'!$G1068="","",'Formulario PPGR1'!#REF!)</f>
        <v/>
      </c>
      <c r="G1068" s="190"/>
      <c r="H1068" s="507" t="str" cm="1">
        <f t="array" ref="H1068">IF(Tabla1[[#This Row],[Código_Actividad]]="","",_xlfn.XLOOKUP(Tabla1[[#This Row],[Código_Actividad]],CodigoActividad,Tabla2[Actividades Programables Presupuestables],"",0))</f>
        <v/>
      </c>
      <c r="I1068" s="508" t="str">
        <f>IFERROR(VLOOKUP('Formulario PPGR3'!$G1068,'Formulario PPGR2'!$H$19:$V$286,15,FALSE),"")</f>
        <v/>
      </c>
      <c r="J1068" s="513"/>
      <c r="K1068" s="512"/>
      <c r="L1068" s="509" t="str">
        <f>IF(Tabla1[[#This Row],[Descripción]]="","",_xlfn.XLOOKUP(Tabla1[[#This Row],[Descripción]],Tabla10[Descripción],Tabla10[Unidad de Medida],"",0))</f>
        <v/>
      </c>
      <c r="M1068" s="299"/>
      <c r="N1068" s="525" t="str">
        <f>IF(Tabla1[[#This Row],[Descripción]]="","",_xlfn.XLOOKUP(Tabla1[[#This Row],[Descripción]],Tabla10[Descripción],Tabla10[Precio Unitario],0))</f>
        <v/>
      </c>
      <c r="O1068" s="525" t="str">
        <f>IF(Tabla1[[#This Row],[Cantidad de Insumos]]="","",Tabla1[[#This Row],[Precio Unitario]]*Tabla1[[#This Row],[Cantidad de Insumos]])</f>
        <v/>
      </c>
      <c r="P1068" s="510" t="str">
        <f>IF(Tabla1[[#This Row],[Descripción]]="","",_xlfn.XLOOKUP(Tabla1[[#This Row],[Descripción]],Tabla10[Descripción],Tabla10[CODIGO PRESUPUESTARIO],0))</f>
        <v/>
      </c>
      <c r="Q1068" s="511"/>
      <c r="R1068" s="511" t="str">
        <f>IF(Tabla1[[#This Row],[Insumos]]="","",_xlfn.XLOOKUP(Tabla1[[#This Row],[Insumos]],Tabla10[Insumo],Tabla10[InsumoAbrev],"",0))</f>
        <v/>
      </c>
    </row>
    <row r="1069" spans="2:18" x14ac:dyDescent="0.25">
      <c r="B1069" s="191" t="str">
        <f>IF('Formulario PPGR3'!$G1069="","",CONCATENATE('Formulario PPGR3'!$C1069,".",'Formulario PPGR3'!$D1069,".",'Formulario PPGR3'!$E1069,".",'Formulario PPGR3'!$F1069))</f>
        <v/>
      </c>
      <c r="C1069" s="191" t="str">
        <f>IF('Formulario PPGR3'!$G1069="","",'Formulario PPGR1'!#REF!)</f>
        <v/>
      </c>
      <c r="D1069" s="191" t="str">
        <f>IF('Formulario PPGR3'!$G1069="","",'Formulario PPGR1'!#REF!)</f>
        <v/>
      </c>
      <c r="E1069" s="191" t="str">
        <f>IF('Formulario PPGR3'!$G1069="","",'Formulario PPGR1'!#REF!)</f>
        <v/>
      </c>
      <c r="F1069" s="191" t="str">
        <f>IF('Formulario PPGR3'!$G1069="","",'Formulario PPGR1'!#REF!)</f>
        <v/>
      </c>
      <c r="G1069" s="190"/>
      <c r="H1069" s="507" t="str" cm="1">
        <f t="array" ref="H1069">IF(Tabla1[[#This Row],[Código_Actividad]]="","",_xlfn.XLOOKUP(Tabla1[[#This Row],[Código_Actividad]],CodigoActividad,Tabla2[Actividades Programables Presupuestables],"",0))</f>
        <v/>
      </c>
      <c r="I1069" s="508" t="str">
        <f>IFERROR(VLOOKUP('Formulario PPGR3'!$G1069,'Formulario PPGR2'!$H$19:$V$286,15,FALSE),"")</f>
        <v/>
      </c>
      <c r="J1069" s="513"/>
      <c r="K1069" s="512"/>
      <c r="L1069" s="509" t="str">
        <f>IF(Tabla1[[#This Row],[Descripción]]="","",_xlfn.XLOOKUP(Tabla1[[#This Row],[Descripción]],Tabla10[Descripción],Tabla10[Unidad de Medida],"",0))</f>
        <v/>
      </c>
      <c r="M1069" s="299"/>
      <c r="N1069" s="525" t="str">
        <f>IF(Tabla1[[#This Row],[Descripción]]="","",_xlfn.XLOOKUP(Tabla1[[#This Row],[Descripción]],Tabla10[Descripción],Tabla10[Precio Unitario],0))</f>
        <v/>
      </c>
      <c r="O1069" s="525" t="str">
        <f>IF(Tabla1[[#This Row],[Cantidad de Insumos]]="","",Tabla1[[#This Row],[Precio Unitario]]*Tabla1[[#This Row],[Cantidad de Insumos]])</f>
        <v/>
      </c>
      <c r="P1069" s="510" t="str">
        <f>IF(Tabla1[[#This Row],[Descripción]]="","",_xlfn.XLOOKUP(Tabla1[[#This Row],[Descripción]],Tabla10[Descripción],Tabla10[CODIGO PRESUPUESTARIO],0))</f>
        <v/>
      </c>
      <c r="Q1069" s="511"/>
      <c r="R1069" s="511" t="str">
        <f>IF(Tabla1[[#This Row],[Insumos]]="","",_xlfn.XLOOKUP(Tabla1[[#This Row],[Insumos]],Tabla10[Insumo],Tabla10[InsumoAbrev],"",0))</f>
        <v/>
      </c>
    </row>
    <row r="1070" spans="2:18" x14ac:dyDescent="0.25">
      <c r="B1070" s="191" t="str">
        <f>IF('Formulario PPGR3'!$G1070="","",CONCATENATE('Formulario PPGR3'!$C1070,".",'Formulario PPGR3'!$D1070,".",'Formulario PPGR3'!$E1070,".",'Formulario PPGR3'!$F1070))</f>
        <v/>
      </c>
      <c r="C1070" s="191" t="str">
        <f>IF('Formulario PPGR3'!$G1070="","",'Formulario PPGR1'!#REF!)</f>
        <v/>
      </c>
      <c r="D1070" s="191" t="str">
        <f>IF('Formulario PPGR3'!$G1070="","",'Formulario PPGR1'!#REF!)</f>
        <v/>
      </c>
      <c r="E1070" s="191" t="str">
        <f>IF('Formulario PPGR3'!$G1070="","",'Formulario PPGR1'!#REF!)</f>
        <v/>
      </c>
      <c r="F1070" s="191" t="str">
        <f>IF('Formulario PPGR3'!$G1070="","",'Formulario PPGR1'!#REF!)</f>
        <v/>
      </c>
      <c r="G1070" s="190"/>
      <c r="H1070" s="507" t="str" cm="1">
        <f t="array" ref="H1070">IF(Tabla1[[#This Row],[Código_Actividad]]="","",_xlfn.XLOOKUP(Tabla1[[#This Row],[Código_Actividad]],CodigoActividad,Tabla2[Actividades Programables Presupuestables],"",0))</f>
        <v/>
      </c>
      <c r="I1070" s="508" t="str">
        <f>IFERROR(VLOOKUP('Formulario PPGR3'!$G1070,'Formulario PPGR2'!$H$19:$V$286,15,FALSE),"")</f>
        <v/>
      </c>
      <c r="J1070" s="513"/>
      <c r="K1070" s="512"/>
      <c r="L1070" s="509" t="str">
        <f>IF(Tabla1[[#This Row],[Descripción]]="","",_xlfn.XLOOKUP(Tabla1[[#This Row],[Descripción]],Tabla10[Descripción],Tabla10[Unidad de Medida],"",0))</f>
        <v/>
      </c>
      <c r="M1070" s="299"/>
      <c r="N1070" s="525" t="str">
        <f>IF(Tabla1[[#This Row],[Descripción]]="","",_xlfn.XLOOKUP(Tabla1[[#This Row],[Descripción]],Tabla10[Descripción],Tabla10[Precio Unitario],0))</f>
        <v/>
      </c>
      <c r="O1070" s="525" t="str">
        <f>IF(Tabla1[[#This Row],[Cantidad de Insumos]]="","",Tabla1[[#This Row],[Precio Unitario]]*Tabla1[[#This Row],[Cantidad de Insumos]])</f>
        <v/>
      </c>
      <c r="P1070" s="510" t="str">
        <f>IF(Tabla1[[#This Row],[Descripción]]="","",_xlfn.XLOOKUP(Tabla1[[#This Row],[Descripción]],Tabla10[Descripción],Tabla10[CODIGO PRESUPUESTARIO],0))</f>
        <v/>
      </c>
      <c r="Q1070" s="511"/>
      <c r="R1070" s="511" t="str">
        <f>IF(Tabla1[[#This Row],[Insumos]]="","",_xlfn.XLOOKUP(Tabla1[[#This Row],[Insumos]],Tabla10[Insumo],Tabla10[InsumoAbrev],"",0))</f>
        <v/>
      </c>
    </row>
    <row r="1071" spans="2:18" x14ac:dyDescent="0.25">
      <c r="B1071" s="191" t="str">
        <f>IF('Formulario PPGR3'!$G1071="","",CONCATENATE('Formulario PPGR3'!$C1071,".",'Formulario PPGR3'!$D1071,".",'Formulario PPGR3'!$E1071,".",'Formulario PPGR3'!$F1071))</f>
        <v/>
      </c>
      <c r="C1071" s="191" t="str">
        <f>IF('Formulario PPGR3'!$G1071="","",'Formulario PPGR1'!#REF!)</f>
        <v/>
      </c>
      <c r="D1071" s="191" t="str">
        <f>IF('Formulario PPGR3'!$G1071="","",'Formulario PPGR1'!#REF!)</f>
        <v/>
      </c>
      <c r="E1071" s="191" t="str">
        <f>IF('Formulario PPGR3'!$G1071="","",'Formulario PPGR1'!#REF!)</f>
        <v/>
      </c>
      <c r="F1071" s="191" t="str">
        <f>IF('Formulario PPGR3'!$G1071="","",'Formulario PPGR1'!#REF!)</f>
        <v/>
      </c>
      <c r="G1071" s="190"/>
      <c r="H1071" s="507" t="str" cm="1">
        <f t="array" ref="H1071">IF(Tabla1[[#This Row],[Código_Actividad]]="","",_xlfn.XLOOKUP(Tabla1[[#This Row],[Código_Actividad]],CodigoActividad,Tabla2[Actividades Programables Presupuestables],"",0))</f>
        <v/>
      </c>
      <c r="I1071" s="508" t="str">
        <f>IFERROR(VLOOKUP('Formulario PPGR3'!$G1071,'Formulario PPGR2'!$H$19:$V$286,15,FALSE),"")</f>
        <v/>
      </c>
      <c r="J1071" s="513"/>
      <c r="K1071" s="512"/>
      <c r="L1071" s="509" t="str">
        <f>IF(Tabla1[[#This Row],[Descripción]]="","",_xlfn.XLOOKUP(Tabla1[[#This Row],[Descripción]],Tabla10[Descripción],Tabla10[Unidad de Medida],"",0))</f>
        <v/>
      </c>
      <c r="M1071" s="299"/>
      <c r="N1071" s="525" t="str">
        <f>IF(Tabla1[[#This Row],[Descripción]]="","",_xlfn.XLOOKUP(Tabla1[[#This Row],[Descripción]],Tabla10[Descripción],Tabla10[Precio Unitario],0))</f>
        <v/>
      </c>
      <c r="O1071" s="525" t="str">
        <f>IF(Tabla1[[#This Row],[Cantidad de Insumos]]="","",Tabla1[[#This Row],[Precio Unitario]]*Tabla1[[#This Row],[Cantidad de Insumos]])</f>
        <v/>
      </c>
      <c r="P1071" s="510" t="str">
        <f>IF(Tabla1[[#This Row],[Descripción]]="","",_xlfn.XLOOKUP(Tabla1[[#This Row],[Descripción]],Tabla10[Descripción],Tabla10[CODIGO PRESUPUESTARIO],0))</f>
        <v/>
      </c>
      <c r="Q1071" s="511"/>
      <c r="R1071" s="511" t="str">
        <f>IF(Tabla1[[#This Row],[Insumos]]="","",_xlfn.XLOOKUP(Tabla1[[#This Row],[Insumos]],Tabla10[Insumo],Tabla10[InsumoAbrev],"",0))</f>
        <v/>
      </c>
    </row>
    <row r="1072" spans="2:18" x14ac:dyDescent="0.25">
      <c r="B1072" s="191" t="str">
        <f>IF('Formulario PPGR3'!$G1072="","",CONCATENATE('Formulario PPGR3'!$C1072,".",'Formulario PPGR3'!$D1072,".",'Formulario PPGR3'!$E1072,".",'Formulario PPGR3'!$F1072))</f>
        <v/>
      </c>
      <c r="C1072" s="191" t="str">
        <f>IF('Formulario PPGR3'!$G1072="","",'Formulario PPGR1'!#REF!)</f>
        <v/>
      </c>
      <c r="D1072" s="191" t="str">
        <f>IF('Formulario PPGR3'!$G1072="","",'Formulario PPGR1'!#REF!)</f>
        <v/>
      </c>
      <c r="E1072" s="191" t="str">
        <f>IF('Formulario PPGR3'!$G1072="","",'Formulario PPGR1'!#REF!)</f>
        <v/>
      </c>
      <c r="F1072" s="191" t="str">
        <f>IF('Formulario PPGR3'!$G1072="","",'Formulario PPGR1'!#REF!)</f>
        <v/>
      </c>
      <c r="G1072" s="190"/>
      <c r="H1072" s="507" t="str" cm="1">
        <f t="array" ref="H1072">IF(Tabla1[[#This Row],[Código_Actividad]]="","",_xlfn.XLOOKUP(Tabla1[[#This Row],[Código_Actividad]],CodigoActividad,Tabla2[Actividades Programables Presupuestables],"",0))</f>
        <v/>
      </c>
      <c r="I1072" s="508" t="str">
        <f>IFERROR(VLOOKUP('Formulario PPGR3'!$G1072,'Formulario PPGR2'!$H$19:$V$286,15,FALSE),"")</f>
        <v/>
      </c>
      <c r="J1072" s="513"/>
      <c r="K1072" s="512"/>
      <c r="L1072" s="509" t="str">
        <f>IF(Tabla1[[#This Row],[Descripción]]="","",_xlfn.XLOOKUP(Tabla1[[#This Row],[Descripción]],Tabla10[Descripción],Tabla10[Unidad de Medida],"",0))</f>
        <v/>
      </c>
      <c r="M1072" s="299"/>
      <c r="N1072" s="525" t="str">
        <f>IF(Tabla1[[#This Row],[Descripción]]="","",_xlfn.XLOOKUP(Tabla1[[#This Row],[Descripción]],Tabla10[Descripción],Tabla10[Precio Unitario],0))</f>
        <v/>
      </c>
      <c r="O1072" s="525" t="str">
        <f>IF(Tabla1[[#This Row],[Cantidad de Insumos]]="","",Tabla1[[#This Row],[Precio Unitario]]*Tabla1[[#This Row],[Cantidad de Insumos]])</f>
        <v/>
      </c>
      <c r="P1072" s="510" t="str">
        <f>IF(Tabla1[[#This Row],[Descripción]]="","",_xlfn.XLOOKUP(Tabla1[[#This Row],[Descripción]],Tabla10[Descripción],Tabla10[CODIGO PRESUPUESTARIO],0))</f>
        <v/>
      </c>
      <c r="Q1072" s="511"/>
      <c r="R1072" s="511" t="str">
        <f>IF(Tabla1[[#This Row],[Insumos]]="","",_xlfn.XLOOKUP(Tabla1[[#This Row],[Insumos]],Tabla10[Insumo],Tabla10[InsumoAbrev],"",0))</f>
        <v/>
      </c>
    </row>
    <row r="1073" spans="2:18" x14ac:dyDescent="0.25">
      <c r="B1073" s="191" t="str">
        <f>IF('Formulario PPGR3'!$G1073="","",CONCATENATE('Formulario PPGR3'!$C1073,".",'Formulario PPGR3'!$D1073,".",'Formulario PPGR3'!$E1073,".",'Formulario PPGR3'!$F1073))</f>
        <v/>
      </c>
      <c r="C1073" s="191" t="str">
        <f>IF('Formulario PPGR3'!$G1073="","",'Formulario PPGR1'!#REF!)</f>
        <v/>
      </c>
      <c r="D1073" s="191" t="str">
        <f>IF('Formulario PPGR3'!$G1073="","",'Formulario PPGR1'!#REF!)</f>
        <v/>
      </c>
      <c r="E1073" s="191" t="str">
        <f>IF('Formulario PPGR3'!$G1073="","",'Formulario PPGR1'!#REF!)</f>
        <v/>
      </c>
      <c r="F1073" s="191" t="str">
        <f>IF('Formulario PPGR3'!$G1073="","",'Formulario PPGR1'!#REF!)</f>
        <v/>
      </c>
      <c r="G1073" s="190"/>
      <c r="H1073" s="507" t="str" cm="1">
        <f t="array" ref="H1073">IF(Tabla1[[#This Row],[Código_Actividad]]="","",_xlfn.XLOOKUP(Tabla1[[#This Row],[Código_Actividad]],CodigoActividad,Tabla2[Actividades Programables Presupuestables],"",0))</f>
        <v/>
      </c>
      <c r="I1073" s="508" t="str">
        <f>IFERROR(VLOOKUP('Formulario PPGR3'!$G1073,'Formulario PPGR2'!$H$19:$V$286,15,FALSE),"")</f>
        <v/>
      </c>
      <c r="J1073" s="513"/>
      <c r="K1073" s="512"/>
      <c r="L1073" s="509" t="str">
        <f>IF(Tabla1[[#This Row],[Descripción]]="","",_xlfn.XLOOKUP(Tabla1[[#This Row],[Descripción]],Tabla10[Descripción],Tabla10[Unidad de Medida],"",0))</f>
        <v/>
      </c>
      <c r="M1073" s="299"/>
      <c r="N1073" s="525" t="str">
        <f>IF(Tabla1[[#This Row],[Descripción]]="","",_xlfn.XLOOKUP(Tabla1[[#This Row],[Descripción]],Tabla10[Descripción],Tabla10[Precio Unitario],0))</f>
        <v/>
      </c>
      <c r="O1073" s="525" t="str">
        <f>IF(Tabla1[[#This Row],[Cantidad de Insumos]]="","",Tabla1[[#This Row],[Precio Unitario]]*Tabla1[[#This Row],[Cantidad de Insumos]])</f>
        <v/>
      </c>
      <c r="P1073" s="510" t="str">
        <f>IF(Tabla1[[#This Row],[Descripción]]="","",_xlfn.XLOOKUP(Tabla1[[#This Row],[Descripción]],Tabla10[Descripción],Tabla10[CODIGO PRESUPUESTARIO],0))</f>
        <v/>
      </c>
      <c r="Q1073" s="511"/>
      <c r="R1073" s="511" t="str">
        <f>IF(Tabla1[[#This Row],[Insumos]]="","",_xlfn.XLOOKUP(Tabla1[[#This Row],[Insumos]],Tabla10[Insumo],Tabla10[InsumoAbrev],"",0))</f>
        <v/>
      </c>
    </row>
    <row r="1074" spans="2:18" x14ac:dyDescent="0.25">
      <c r="B1074" s="191" t="str">
        <f>IF('Formulario PPGR3'!$G1074="","",CONCATENATE('Formulario PPGR3'!$C1074,".",'Formulario PPGR3'!$D1074,".",'Formulario PPGR3'!$E1074,".",'Formulario PPGR3'!$F1074))</f>
        <v/>
      </c>
      <c r="C1074" s="191" t="str">
        <f>IF('Formulario PPGR3'!$G1074="","",'Formulario PPGR1'!#REF!)</f>
        <v/>
      </c>
      <c r="D1074" s="191" t="str">
        <f>IF('Formulario PPGR3'!$G1074="","",'Formulario PPGR1'!#REF!)</f>
        <v/>
      </c>
      <c r="E1074" s="191" t="str">
        <f>IF('Formulario PPGR3'!$G1074="","",'Formulario PPGR1'!#REF!)</f>
        <v/>
      </c>
      <c r="F1074" s="191" t="str">
        <f>IF('Formulario PPGR3'!$G1074="","",'Formulario PPGR1'!#REF!)</f>
        <v/>
      </c>
      <c r="G1074" s="190"/>
      <c r="H1074" s="507" t="str" cm="1">
        <f t="array" ref="H1074">IF(Tabla1[[#This Row],[Código_Actividad]]="","",_xlfn.XLOOKUP(Tabla1[[#This Row],[Código_Actividad]],CodigoActividad,Tabla2[Actividades Programables Presupuestables],"",0))</f>
        <v/>
      </c>
      <c r="I1074" s="508" t="str">
        <f>IFERROR(VLOOKUP('Formulario PPGR3'!$G1074,'Formulario PPGR2'!$H$19:$V$286,15,FALSE),"")</f>
        <v/>
      </c>
      <c r="J1074" s="513"/>
      <c r="K1074" s="512"/>
      <c r="L1074" s="509" t="str">
        <f>IF(Tabla1[[#This Row],[Descripción]]="","",_xlfn.XLOOKUP(Tabla1[[#This Row],[Descripción]],Tabla10[Descripción],Tabla10[Unidad de Medida],"",0))</f>
        <v/>
      </c>
      <c r="M1074" s="299"/>
      <c r="N1074" s="525" t="str">
        <f>IF(Tabla1[[#This Row],[Descripción]]="","",_xlfn.XLOOKUP(Tabla1[[#This Row],[Descripción]],Tabla10[Descripción],Tabla10[Precio Unitario],0))</f>
        <v/>
      </c>
      <c r="O1074" s="525" t="str">
        <f>IF(Tabla1[[#This Row],[Cantidad de Insumos]]="","",Tabla1[[#This Row],[Precio Unitario]]*Tabla1[[#This Row],[Cantidad de Insumos]])</f>
        <v/>
      </c>
      <c r="P1074" s="510" t="str">
        <f>IF(Tabla1[[#This Row],[Descripción]]="","",_xlfn.XLOOKUP(Tabla1[[#This Row],[Descripción]],Tabla10[Descripción],Tabla10[CODIGO PRESUPUESTARIO],0))</f>
        <v/>
      </c>
      <c r="Q1074" s="511"/>
      <c r="R1074" s="511" t="str">
        <f>IF(Tabla1[[#This Row],[Insumos]]="","",_xlfn.XLOOKUP(Tabla1[[#This Row],[Insumos]],Tabla10[Insumo],Tabla10[InsumoAbrev],"",0))</f>
        <v/>
      </c>
    </row>
    <row r="1075" spans="2:18" x14ac:dyDescent="0.25">
      <c r="B1075" s="191" t="str">
        <f>IF('Formulario PPGR3'!$G1075="","",CONCATENATE('Formulario PPGR3'!$C1075,".",'Formulario PPGR3'!$D1075,".",'Formulario PPGR3'!$E1075,".",'Formulario PPGR3'!$F1075))</f>
        <v/>
      </c>
      <c r="C1075" s="191" t="str">
        <f>IF('Formulario PPGR3'!$G1075="","",'Formulario PPGR1'!#REF!)</f>
        <v/>
      </c>
      <c r="D1075" s="191" t="str">
        <f>IF('Formulario PPGR3'!$G1075="","",'Formulario PPGR1'!#REF!)</f>
        <v/>
      </c>
      <c r="E1075" s="191" t="str">
        <f>IF('Formulario PPGR3'!$G1075="","",'Formulario PPGR1'!#REF!)</f>
        <v/>
      </c>
      <c r="F1075" s="191" t="str">
        <f>IF('Formulario PPGR3'!$G1075="","",'Formulario PPGR1'!#REF!)</f>
        <v/>
      </c>
      <c r="G1075" s="190"/>
      <c r="H1075" s="507" t="str" cm="1">
        <f t="array" ref="H1075">IF(Tabla1[[#This Row],[Código_Actividad]]="","",_xlfn.XLOOKUP(Tabla1[[#This Row],[Código_Actividad]],CodigoActividad,Tabla2[Actividades Programables Presupuestables],"",0))</f>
        <v/>
      </c>
      <c r="I1075" s="508" t="str">
        <f>IFERROR(VLOOKUP('Formulario PPGR3'!$G1075,'Formulario PPGR2'!$H$19:$V$286,15,FALSE),"")</f>
        <v/>
      </c>
      <c r="J1075" s="513"/>
      <c r="K1075" s="512"/>
      <c r="L1075" s="509" t="str">
        <f>IF(Tabla1[[#This Row],[Descripción]]="","",_xlfn.XLOOKUP(Tabla1[[#This Row],[Descripción]],Tabla10[Descripción],Tabla10[Unidad de Medida],"",0))</f>
        <v/>
      </c>
      <c r="M1075" s="299"/>
      <c r="N1075" s="525" t="str">
        <f>IF(Tabla1[[#This Row],[Descripción]]="","",_xlfn.XLOOKUP(Tabla1[[#This Row],[Descripción]],Tabla10[Descripción],Tabla10[Precio Unitario],0))</f>
        <v/>
      </c>
      <c r="O1075" s="525" t="str">
        <f>IF(Tabla1[[#This Row],[Cantidad de Insumos]]="","",Tabla1[[#This Row],[Precio Unitario]]*Tabla1[[#This Row],[Cantidad de Insumos]])</f>
        <v/>
      </c>
      <c r="P1075" s="510" t="str">
        <f>IF(Tabla1[[#This Row],[Descripción]]="","",_xlfn.XLOOKUP(Tabla1[[#This Row],[Descripción]],Tabla10[Descripción],Tabla10[CODIGO PRESUPUESTARIO],0))</f>
        <v/>
      </c>
      <c r="Q1075" s="511"/>
      <c r="R1075" s="511" t="str">
        <f>IF(Tabla1[[#This Row],[Insumos]]="","",_xlfn.XLOOKUP(Tabla1[[#This Row],[Insumos]],Tabla10[Insumo],Tabla10[InsumoAbrev],"",0))</f>
        <v/>
      </c>
    </row>
    <row r="1076" spans="2:18" x14ac:dyDescent="0.25">
      <c r="B1076" s="191" t="str">
        <f>IF('Formulario PPGR3'!$G1076="","",CONCATENATE('Formulario PPGR3'!$C1076,".",'Formulario PPGR3'!$D1076,".",'Formulario PPGR3'!$E1076,".",'Formulario PPGR3'!$F1076))</f>
        <v/>
      </c>
      <c r="C1076" s="191" t="str">
        <f>IF('Formulario PPGR3'!$G1076="","",'Formulario PPGR1'!#REF!)</f>
        <v/>
      </c>
      <c r="D1076" s="191" t="str">
        <f>IF('Formulario PPGR3'!$G1076="","",'Formulario PPGR1'!#REF!)</f>
        <v/>
      </c>
      <c r="E1076" s="191" t="str">
        <f>IF('Formulario PPGR3'!$G1076="","",'Formulario PPGR1'!#REF!)</f>
        <v/>
      </c>
      <c r="F1076" s="191" t="str">
        <f>IF('Formulario PPGR3'!$G1076="","",'Formulario PPGR1'!#REF!)</f>
        <v/>
      </c>
      <c r="G1076" s="190"/>
      <c r="H1076" s="507" t="str" cm="1">
        <f t="array" ref="H1076">IF(Tabla1[[#This Row],[Código_Actividad]]="","",_xlfn.XLOOKUP(Tabla1[[#This Row],[Código_Actividad]],CodigoActividad,Tabla2[Actividades Programables Presupuestables],"",0))</f>
        <v/>
      </c>
      <c r="I1076" s="508" t="str">
        <f>IFERROR(VLOOKUP('Formulario PPGR3'!$G1076,'Formulario PPGR2'!$H$19:$V$286,15,FALSE),"")</f>
        <v/>
      </c>
      <c r="J1076" s="513"/>
      <c r="K1076" s="512"/>
      <c r="L1076" s="509" t="str">
        <f>IF(Tabla1[[#This Row],[Descripción]]="","",_xlfn.XLOOKUP(Tabla1[[#This Row],[Descripción]],Tabla10[Descripción],Tabla10[Unidad de Medida],"",0))</f>
        <v/>
      </c>
      <c r="M1076" s="299"/>
      <c r="N1076" s="525" t="str">
        <f>IF(Tabla1[[#This Row],[Descripción]]="","",_xlfn.XLOOKUP(Tabla1[[#This Row],[Descripción]],Tabla10[Descripción],Tabla10[Precio Unitario],0))</f>
        <v/>
      </c>
      <c r="O1076" s="525" t="str">
        <f>IF(Tabla1[[#This Row],[Cantidad de Insumos]]="","",Tabla1[[#This Row],[Precio Unitario]]*Tabla1[[#This Row],[Cantidad de Insumos]])</f>
        <v/>
      </c>
      <c r="P1076" s="510" t="str">
        <f>IF(Tabla1[[#This Row],[Descripción]]="","",_xlfn.XLOOKUP(Tabla1[[#This Row],[Descripción]],Tabla10[Descripción],Tabla10[CODIGO PRESUPUESTARIO],0))</f>
        <v/>
      </c>
      <c r="Q1076" s="511"/>
      <c r="R1076" s="511" t="str">
        <f>IF(Tabla1[[#This Row],[Insumos]]="","",_xlfn.XLOOKUP(Tabla1[[#This Row],[Insumos]],Tabla10[Insumo],Tabla10[InsumoAbrev],"",0))</f>
        <v/>
      </c>
    </row>
    <row r="1077" spans="2:18" x14ac:dyDescent="0.25">
      <c r="B1077" s="191" t="str">
        <f>IF('Formulario PPGR3'!$G1077="","",CONCATENATE('Formulario PPGR3'!$C1077,".",'Formulario PPGR3'!$D1077,".",'Formulario PPGR3'!$E1077,".",'Formulario PPGR3'!$F1077))</f>
        <v/>
      </c>
      <c r="C1077" s="191" t="str">
        <f>IF('Formulario PPGR3'!$G1077="","",'Formulario PPGR1'!#REF!)</f>
        <v/>
      </c>
      <c r="D1077" s="191" t="str">
        <f>IF('Formulario PPGR3'!$G1077="","",'Formulario PPGR1'!#REF!)</f>
        <v/>
      </c>
      <c r="E1077" s="191" t="str">
        <f>IF('Formulario PPGR3'!$G1077="","",'Formulario PPGR1'!#REF!)</f>
        <v/>
      </c>
      <c r="F1077" s="191" t="str">
        <f>IF('Formulario PPGR3'!$G1077="","",'Formulario PPGR1'!#REF!)</f>
        <v/>
      </c>
      <c r="G1077" s="190"/>
      <c r="H1077" s="507" t="str" cm="1">
        <f t="array" ref="H1077">IF(Tabla1[[#This Row],[Código_Actividad]]="","",_xlfn.XLOOKUP(Tabla1[[#This Row],[Código_Actividad]],CodigoActividad,Tabla2[Actividades Programables Presupuestables],"",0))</f>
        <v/>
      </c>
      <c r="I1077" s="508" t="str">
        <f>IFERROR(VLOOKUP('Formulario PPGR3'!$G1077,'Formulario PPGR2'!$H$19:$V$286,15,FALSE),"")</f>
        <v/>
      </c>
      <c r="J1077" s="513"/>
      <c r="K1077" s="512"/>
      <c r="L1077" s="509" t="str">
        <f>IF(Tabla1[[#This Row],[Descripción]]="","",_xlfn.XLOOKUP(Tabla1[[#This Row],[Descripción]],Tabla10[Descripción],Tabla10[Unidad de Medida],"",0))</f>
        <v/>
      </c>
      <c r="M1077" s="299"/>
      <c r="N1077" s="525" t="str">
        <f>IF(Tabla1[[#This Row],[Descripción]]="","",_xlfn.XLOOKUP(Tabla1[[#This Row],[Descripción]],Tabla10[Descripción],Tabla10[Precio Unitario],0))</f>
        <v/>
      </c>
      <c r="O1077" s="525" t="str">
        <f>IF(Tabla1[[#This Row],[Cantidad de Insumos]]="","",Tabla1[[#This Row],[Precio Unitario]]*Tabla1[[#This Row],[Cantidad de Insumos]])</f>
        <v/>
      </c>
      <c r="P1077" s="510" t="str">
        <f>IF(Tabla1[[#This Row],[Descripción]]="","",_xlfn.XLOOKUP(Tabla1[[#This Row],[Descripción]],Tabla10[Descripción],Tabla10[CODIGO PRESUPUESTARIO],0))</f>
        <v/>
      </c>
      <c r="Q1077" s="511"/>
      <c r="R1077" s="511" t="str">
        <f>IF(Tabla1[[#This Row],[Insumos]]="","",_xlfn.XLOOKUP(Tabla1[[#This Row],[Insumos]],Tabla10[Insumo],Tabla10[InsumoAbrev],"",0))</f>
        <v/>
      </c>
    </row>
    <row r="1078" spans="2:18" x14ac:dyDescent="0.25">
      <c r="B1078" s="191" t="str">
        <f>IF('Formulario PPGR3'!$G1078="","",CONCATENATE('Formulario PPGR3'!$C1078,".",'Formulario PPGR3'!$D1078,".",'Formulario PPGR3'!$E1078,".",'Formulario PPGR3'!$F1078))</f>
        <v/>
      </c>
      <c r="C1078" s="191" t="str">
        <f>IF('Formulario PPGR3'!$G1078="","",'Formulario PPGR1'!#REF!)</f>
        <v/>
      </c>
      <c r="D1078" s="191" t="str">
        <f>IF('Formulario PPGR3'!$G1078="","",'Formulario PPGR1'!#REF!)</f>
        <v/>
      </c>
      <c r="E1078" s="191" t="str">
        <f>IF('Formulario PPGR3'!$G1078="","",'Formulario PPGR1'!#REF!)</f>
        <v/>
      </c>
      <c r="F1078" s="191" t="str">
        <f>IF('Formulario PPGR3'!$G1078="","",'Formulario PPGR1'!#REF!)</f>
        <v/>
      </c>
      <c r="G1078" s="190"/>
      <c r="H1078" s="507" t="str" cm="1">
        <f t="array" ref="H1078">IF(Tabla1[[#This Row],[Código_Actividad]]="","",_xlfn.XLOOKUP(Tabla1[[#This Row],[Código_Actividad]],CodigoActividad,Tabla2[Actividades Programables Presupuestables],"",0))</f>
        <v/>
      </c>
      <c r="I1078" s="508" t="str">
        <f>IFERROR(VLOOKUP('Formulario PPGR3'!$G1078,'Formulario PPGR2'!$H$19:$V$286,15,FALSE),"")</f>
        <v/>
      </c>
      <c r="J1078" s="513"/>
      <c r="K1078" s="512"/>
      <c r="L1078" s="509" t="str">
        <f>IF(Tabla1[[#This Row],[Descripción]]="","",_xlfn.XLOOKUP(Tabla1[[#This Row],[Descripción]],Tabla10[Descripción],Tabla10[Unidad de Medida],"",0))</f>
        <v/>
      </c>
      <c r="M1078" s="299"/>
      <c r="N1078" s="525" t="str">
        <f>IF(Tabla1[[#This Row],[Descripción]]="","",_xlfn.XLOOKUP(Tabla1[[#This Row],[Descripción]],Tabla10[Descripción],Tabla10[Precio Unitario],0))</f>
        <v/>
      </c>
      <c r="O1078" s="525" t="str">
        <f>IF(Tabla1[[#This Row],[Cantidad de Insumos]]="","",Tabla1[[#This Row],[Precio Unitario]]*Tabla1[[#This Row],[Cantidad de Insumos]])</f>
        <v/>
      </c>
      <c r="P1078" s="510" t="str">
        <f>IF(Tabla1[[#This Row],[Descripción]]="","",_xlfn.XLOOKUP(Tabla1[[#This Row],[Descripción]],Tabla10[Descripción],Tabla10[CODIGO PRESUPUESTARIO],0))</f>
        <v/>
      </c>
      <c r="Q1078" s="511"/>
      <c r="R1078" s="511" t="str">
        <f>IF(Tabla1[[#This Row],[Insumos]]="","",_xlfn.XLOOKUP(Tabla1[[#This Row],[Insumos]],Tabla10[Insumo],Tabla10[InsumoAbrev],"",0))</f>
        <v/>
      </c>
    </row>
    <row r="1079" spans="2:18" x14ac:dyDescent="0.25">
      <c r="B1079" s="191" t="str">
        <f>IF('Formulario PPGR3'!$G1079="","",CONCATENATE('Formulario PPGR3'!$C1079,".",'Formulario PPGR3'!$D1079,".",'Formulario PPGR3'!$E1079,".",'Formulario PPGR3'!$F1079))</f>
        <v/>
      </c>
      <c r="C1079" s="191" t="str">
        <f>IF('Formulario PPGR3'!$G1079="","",'Formulario PPGR1'!#REF!)</f>
        <v/>
      </c>
      <c r="D1079" s="191" t="str">
        <f>IF('Formulario PPGR3'!$G1079="","",'Formulario PPGR1'!#REF!)</f>
        <v/>
      </c>
      <c r="E1079" s="191" t="str">
        <f>IF('Formulario PPGR3'!$G1079="","",'Formulario PPGR1'!#REF!)</f>
        <v/>
      </c>
      <c r="F1079" s="191" t="str">
        <f>IF('Formulario PPGR3'!$G1079="","",'Formulario PPGR1'!#REF!)</f>
        <v/>
      </c>
      <c r="G1079" s="190"/>
      <c r="H1079" s="507" t="str" cm="1">
        <f t="array" ref="H1079">IF(Tabla1[[#This Row],[Código_Actividad]]="","",_xlfn.XLOOKUP(Tabla1[[#This Row],[Código_Actividad]],CodigoActividad,Tabla2[Actividades Programables Presupuestables],"",0))</f>
        <v/>
      </c>
      <c r="I1079" s="508" t="str">
        <f>IFERROR(VLOOKUP('Formulario PPGR3'!$G1079,'Formulario PPGR2'!$H$19:$V$286,15,FALSE),"")</f>
        <v/>
      </c>
      <c r="J1079" s="513"/>
      <c r="K1079" s="512"/>
      <c r="L1079" s="509" t="str">
        <f>IF(Tabla1[[#This Row],[Descripción]]="","",_xlfn.XLOOKUP(Tabla1[[#This Row],[Descripción]],Tabla10[Descripción],Tabla10[Unidad de Medida],"",0))</f>
        <v/>
      </c>
      <c r="M1079" s="299"/>
      <c r="N1079" s="525" t="str">
        <f>IF(Tabla1[[#This Row],[Descripción]]="","",_xlfn.XLOOKUP(Tabla1[[#This Row],[Descripción]],Tabla10[Descripción],Tabla10[Precio Unitario],0))</f>
        <v/>
      </c>
      <c r="O1079" s="525" t="str">
        <f>IF(Tabla1[[#This Row],[Cantidad de Insumos]]="","",Tabla1[[#This Row],[Precio Unitario]]*Tabla1[[#This Row],[Cantidad de Insumos]])</f>
        <v/>
      </c>
      <c r="P1079" s="510" t="str">
        <f>IF(Tabla1[[#This Row],[Descripción]]="","",_xlfn.XLOOKUP(Tabla1[[#This Row],[Descripción]],Tabla10[Descripción],Tabla10[CODIGO PRESUPUESTARIO],0))</f>
        <v/>
      </c>
      <c r="Q1079" s="511"/>
      <c r="R1079" s="511" t="str">
        <f>IF(Tabla1[[#This Row],[Insumos]]="","",_xlfn.XLOOKUP(Tabla1[[#This Row],[Insumos]],Tabla10[Insumo],Tabla10[InsumoAbrev],"",0))</f>
        <v/>
      </c>
    </row>
    <row r="1080" spans="2:18" x14ac:dyDescent="0.25">
      <c r="B1080" s="191" t="str">
        <f>IF('Formulario PPGR3'!$G1080="","",CONCATENATE('Formulario PPGR3'!$C1080,".",'Formulario PPGR3'!$D1080,".",'Formulario PPGR3'!$E1080,".",'Formulario PPGR3'!$F1080))</f>
        <v/>
      </c>
      <c r="C1080" s="191" t="str">
        <f>IF('Formulario PPGR3'!$G1080="","",'Formulario PPGR1'!#REF!)</f>
        <v/>
      </c>
      <c r="D1080" s="191" t="str">
        <f>IF('Formulario PPGR3'!$G1080="","",'Formulario PPGR1'!#REF!)</f>
        <v/>
      </c>
      <c r="E1080" s="191" t="str">
        <f>IF('Formulario PPGR3'!$G1080="","",'Formulario PPGR1'!#REF!)</f>
        <v/>
      </c>
      <c r="F1080" s="191" t="str">
        <f>IF('Formulario PPGR3'!$G1080="","",'Formulario PPGR1'!#REF!)</f>
        <v/>
      </c>
      <c r="G1080" s="190"/>
      <c r="H1080" s="507" t="str" cm="1">
        <f t="array" ref="H1080">IF(Tabla1[[#This Row],[Código_Actividad]]="","",_xlfn.XLOOKUP(Tabla1[[#This Row],[Código_Actividad]],CodigoActividad,Tabla2[Actividades Programables Presupuestables],"",0))</f>
        <v/>
      </c>
      <c r="I1080" s="508" t="str">
        <f>IFERROR(VLOOKUP('Formulario PPGR3'!$G1080,'Formulario PPGR2'!$H$19:$V$286,15,FALSE),"")</f>
        <v/>
      </c>
      <c r="J1080" s="513"/>
      <c r="K1080" s="512"/>
      <c r="L1080" s="509" t="str">
        <f>IF(Tabla1[[#This Row],[Descripción]]="","",_xlfn.XLOOKUP(Tabla1[[#This Row],[Descripción]],Tabla10[Descripción],Tabla10[Unidad de Medida],"",0))</f>
        <v/>
      </c>
      <c r="M1080" s="299"/>
      <c r="N1080" s="525" t="str">
        <f>IF(Tabla1[[#This Row],[Descripción]]="","",_xlfn.XLOOKUP(Tabla1[[#This Row],[Descripción]],Tabla10[Descripción],Tabla10[Precio Unitario],0))</f>
        <v/>
      </c>
      <c r="O1080" s="525" t="str">
        <f>IF(Tabla1[[#This Row],[Cantidad de Insumos]]="","",Tabla1[[#This Row],[Precio Unitario]]*Tabla1[[#This Row],[Cantidad de Insumos]])</f>
        <v/>
      </c>
      <c r="P1080" s="510" t="str">
        <f>IF(Tabla1[[#This Row],[Descripción]]="","",_xlfn.XLOOKUP(Tabla1[[#This Row],[Descripción]],Tabla10[Descripción],Tabla10[CODIGO PRESUPUESTARIO],0))</f>
        <v/>
      </c>
      <c r="Q1080" s="511"/>
      <c r="R1080" s="511" t="str">
        <f>IF(Tabla1[[#This Row],[Insumos]]="","",_xlfn.XLOOKUP(Tabla1[[#This Row],[Insumos]],Tabla10[Insumo],Tabla10[InsumoAbrev],"",0))</f>
        <v/>
      </c>
    </row>
    <row r="1081" spans="2:18" x14ac:dyDescent="0.25">
      <c r="B1081" s="191" t="str">
        <f>IF('Formulario PPGR3'!$G1081="","",CONCATENATE('Formulario PPGR3'!$C1081,".",'Formulario PPGR3'!$D1081,".",'Formulario PPGR3'!$E1081,".",'Formulario PPGR3'!$F1081))</f>
        <v/>
      </c>
      <c r="C1081" s="191" t="str">
        <f>IF('Formulario PPGR3'!$G1081="","",'Formulario PPGR1'!#REF!)</f>
        <v/>
      </c>
      <c r="D1081" s="191" t="str">
        <f>IF('Formulario PPGR3'!$G1081="","",'Formulario PPGR1'!#REF!)</f>
        <v/>
      </c>
      <c r="E1081" s="191" t="str">
        <f>IF('Formulario PPGR3'!$G1081="","",'Formulario PPGR1'!#REF!)</f>
        <v/>
      </c>
      <c r="F1081" s="191" t="str">
        <f>IF('Formulario PPGR3'!$G1081="","",'Formulario PPGR1'!#REF!)</f>
        <v/>
      </c>
      <c r="G1081" s="190"/>
      <c r="H1081" s="507" t="str" cm="1">
        <f t="array" ref="H1081">IF(Tabla1[[#This Row],[Código_Actividad]]="","",_xlfn.XLOOKUP(Tabla1[[#This Row],[Código_Actividad]],CodigoActividad,Tabla2[Actividades Programables Presupuestables],"",0))</f>
        <v/>
      </c>
      <c r="I1081" s="508" t="str">
        <f>IFERROR(VLOOKUP('Formulario PPGR3'!$G1081,'Formulario PPGR2'!$H$19:$V$286,15,FALSE),"")</f>
        <v/>
      </c>
      <c r="J1081" s="513"/>
      <c r="K1081" s="512"/>
      <c r="L1081" s="509" t="str">
        <f>IF(Tabla1[[#This Row],[Descripción]]="","",_xlfn.XLOOKUP(Tabla1[[#This Row],[Descripción]],Tabla10[Descripción],Tabla10[Unidad de Medida],"",0))</f>
        <v/>
      </c>
      <c r="M1081" s="299"/>
      <c r="N1081" s="525" t="str">
        <f>IF(Tabla1[[#This Row],[Descripción]]="","",_xlfn.XLOOKUP(Tabla1[[#This Row],[Descripción]],Tabla10[Descripción],Tabla10[Precio Unitario],0))</f>
        <v/>
      </c>
      <c r="O1081" s="525" t="str">
        <f>IF(Tabla1[[#This Row],[Cantidad de Insumos]]="","",Tabla1[[#This Row],[Precio Unitario]]*Tabla1[[#This Row],[Cantidad de Insumos]])</f>
        <v/>
      </c>
      <c r="P1081" s="510" t="str">
        <f>IF(Tabla1[[#This Row],[Descripción]]="","",_xlfn.XLOOKUP(Tabla1[[#This Row],[Descripción]],Tabla10[Descripción],Tabla10[CODIGO PRESUPUESTARIO],0))</f>
        <v/>
      </c>
      <c r="Q1081" s="511"/>
      <c r="R1081" s="511" t="str">
        <f>IF(Tabla1[[#This Row],[Insumos]]="","",_xlfn.XLOOKUP(Tabla1[[#This Row],[Insumos]],Tabla10[Insumo],Tabla10[InsumoAbrev],"",0))</f>
        <v/>
      </c>
    </row>
    <row r="1082" spans="2:18" x14ac:dyDescent="0.25">
      <c r="B1082" s="191" t="str">
        <f>IF('Formulario PPGR3'!$G1082="","",CONCATENATE('Formulario PPGR3'!$C1082,".",'Formulario PPGR3'!$D1082,".",'Formulario PPGR3'!$E1082,".",'Formulario PPGR3'!$F1082))</f>
        <v/>
      </c>
      <c r="C1082" s="191" t="str">
        <f>IF('Formulario PPGR3'!$G1082="","",'Formulario PPGR1'!#REF!)</f>
        <v/>
      </c>
      <c r="D1082" s="191" t="str">
        <f>IF('Formulario PPGR3'!$G1082="","",'Formulario PPGR1'!#REF!)</f>
        <v/>
      </c>
      <c r="E1082" s="191" t="str">
        <f>IF('Formulario PPGR3'!$G1082="","",'Formulario PPGR1'!#REF!)</f>
        <v/>
      </c>
      <c r="F1082" s="191" t="str">
        <f>IF('Formulario PPGR3'!$G1082="","",'Formulario PPGR1'!#REF!)</f>
        <v/>
      </c>
      <c r="G1082" s="190"/>
      <c r="H1082" s="507" t="str" cm="1">
        <f t="array" ref="H1082">IF(Tabla1[[#This Row],[Código_Actividad]]="","",_xlfn.XLOOKUP(Tabla1[[#This Row],[Código_Actividad]],CodigoActividad,Tabla2[Actividades Programables Presupuestables],"",0))</f>
        <v/>
      </c>
      <c r="I1082" s="508" t="str">
        <f>IFERROR(VLOOKUP('Formulario PPGR3'!$G1082,'Formulario PPGR2'!$H$19:$V$286,15,FALSE),"")</f>
        <v/>
      </c>
      <c r="J1082" s="513"/>
      <c r="K1082" s="512"/>
      <c r="L1082" s="509" t="str">
        <f>IF(Tabla1[[#This Row],[Descripción]]="","",_xlfn.XLOOKUP(Tabla1[[#This Row],[Descripción]],Tabla10[Descripción],Tabla10[Unidad de Medida],"",0))</f>
        <v/>
      </c>
      <c r="M1082" s="299"/>
      <c r="N1082" s="525" t="str">
        <f>IF(Tabla1[[#This Row],[Descripción]]="","",_xlfn.XLOOKUP(Tabla1[[#This Row],[Descripción]],Tabla10[Descripción],Tabla10[Precio Unitario],0))</f>
        <v/>
      </c>
      <c r="O1082" s="525" t="str">
        <f>IF(Tabla1[[#This Row],[Cantidad de Insumos]]="","",Tabla1[[#This Row],[Precio Unitario]]*Tabla1[[#This Row],[Cantidad de Insumos]])</f>
        <v/>
      </c>
      <c r="P1082" s="510" t="str">
        <f>IF(Tabla1[[#This Row],[Descripción]]="","",_xlfn.XLOOKUP(Tabla1[[#This Row],[Descripción]],Tabla10[Descripción],Tabla10[CODIGO PRESUPUESTARIO],0))</f>
        <v/>
      </c>
      <c r="Q1082" s="511"/>
      <c r="R1082" s="511" t="str">
        <f>IF(Tabla1[[#This Row],[Insumos]]="","",_xlfn.XLOOKUP(Tabla1[[#This Row],[Insumos]],Tabla10[Insumo],Tabla10[InsumoAbrev],"",0))</f>
        <v/>
      </c>
    </row>
    <row r="1083" spans="2:18" x14ac:dyDescent="0.25">
      <c r="B1083" s="191" t="str">
        <f>IF('Formulario PPGR3'!$G1083="","",CONCATENATE('Formulario PPGR3'!$C1083,".",'Formulario PPGR3'!$D1083,".",'Formulario PPGR3'!$E1083,".",'Formulario PPGR3'!$F1083))</f>
        <v/>
      </c>
      <c r="C1083" s="191" t="str">
        <f>IF('Formulario PPGR3'!$G1083="","",'Formulario PPGR1'!#REF!)</f>
        <v/>
      </c>
      <c r="D1083" s="191" t="str">
        <f>IF('Formulario PPGR3'!$G1083="","",'Formulario PPGR1'!#REF!)</f>
        <v/>
      </c>
      <c r="E1083" s="191" t="str">
        <f>IF('Formulario PPGR3'!$G1083="","",'Formulario PPGR1'!#REF!)</f>
        <v/>
      </c>
      <c r="F1083" s="191" t="str">
        <f>IF('Formulario PPGR3'!$G1083="","",'Formulario PPGR1'!#REF!)</f>
        <v/>
      </c>
      <c r="G1083" s="190"/>
      <c r="H1083" s="507" t="str" cm="1">
        <f t="array" ref="H1083">IF(Tabla1[[#This Row],[Código_Actividad]]="","",_xlfn.XLOOKUP(Tabla1[[#This Row],[Código_Actividad]],CodigoActividad,Tabla2[Actividades Programables Presupuestables],"",0))</f>
        <v/>
      </c>
      <c r="I1083" s="508" t="str">
        <f>IFERROR(VLOOKUP('Formulario PPGR3'!$G1083,'Formulario PPGR2'!$H$19:$V$286,15,FALSE),"")</f>
        <v/>
      </c>
      <c r="J1083" s="513"/>
      <c r="K1083" s="512"/>
      <c r="L1083" s="509" t="str">
        <f>IF(Tabla1[[#This Row],[Descripción]]="","",_xlfn.XLOOKUP(Tabla1[[#This Row],[Descripción]],Tabla10[Descripción],Tabla10[Unidad de Medida],"",0))</f>
        <v/>
      </c>
      <c r="M1083" s="299"/>
      <c r="N1083" s="525" t="str">
        <f>IF(Tabla1[[#This Row],[Descripción]]="","",_xlfn.XLOOKUP(Tabla1[[#This Row],[Descripción]],Tabla10[Descripción],Tabla10[Precio Unitario],0))</f>
        <v/>
      </c>
      <c r="O1083" s="525" t="str">
        <f>IF(Tabla1[[#This Row],[Cantidad de Insumos]]="","",Tabla1[[#This Row],[Precio Unitario]]*Tabla1[[#This Row],[Cantidad de Insumos]])</f>
        <v/>
      </c>
      <c r="P1083" s="510" t="str">
        <f>IF(Tabla1[[#This Row],[Descripción]]="","",_xlfn.XLOOKUP(Tabla1[[#This Row],[Descripción]],Tabla10[Descripción],Tabla10[CODIGO PRESUPUESTARIO],0))</f>
        <v/>
      </c>
      <c r="Q1083" s="511"/>
      <c r="R1083" s="511" t="str">
        <f>IF(Tabla1[[#This Row],[Insumos]]="","",_xlfn.XLOOKUP(Tabla1[[#This Row],[Insumos]],Tabla10[Insumo],Tabla10[InsumoAbrev],"",0))</f>
        <v/>
      </c>
    </row>
    <row r="1084" spans="2:18" x14ac:dyDescent="0.25">
      <c r="B1084" s="191" t="str">
        <f>IF('Formulario PPGR3'!$G1084="","",CONCATENATE('Formulario PPGR3'!$C1084,".",'Formulario PPGR3'!$D1084,".",'Formulario PPGR3'!$E1084,".",'Formulario PPGR3'!$F1084))</f>
        <v/>
      </c>
      <c r="C1084" s="191" t="str">
        <f>IF('Formulario PPGR3'!$G1084="","",'Formulario PPGR1'!#REF!)</f>
        <v/>
      </c>
      <c r="D1084" s="191" t="str">
        <f>IF('Formulario PPGR3'!$G1084="","",'Formulario PPGR1'!#REF!)</f>
        <v/>
      </c>
      <c r="E1084" s="191" t="str">
        <f>IF('Formulario PPGR3'!$G1084="","",'Formulario PPGR1'!#REF!)</f>
        <v/>
      </c>
      <c r="F1084" s="191" t="str">
        <f>IF('Formulario PPGR3'!$G1084="","",'Formulario PPGR1'!#REF!)</f>
        <v/>
      </c>
      <c r="G1084" s="190"/>
      <c r="H1084" s="507" t="str" cm="1">
        <f t="array" ref="H1084">IF(Tabla1[[#This Row],[Código_Actividad]]="","",_xlfn.XLOOKUP(Tabla1[[#This Row],[Código_Actividad]],CodigoActividad,Tabla2[Actividades Programables Presupuestables],"",0))</f>
        <v/>
      </c>
      <c r="I1084" s="508" t="str">
        <f>IFERROR(VLOOKUP('Formulario PPGR3'!$G1084,'Formulario PPGR2'!$H$19:$V$286,15,FALSE),"")</f>
        <v/>
      </c>
      <c r="J1084" s="513"/>
      <c r="K1084" s="512"/>
      <c r="L1084" s="509" t="str">
        <f>IF(Tabla1[[#This Row],[Descripción]]="","",_xlfn.XLOOKUP(Tabla1[[#This Row],[Descripción]],Tabla10[Descripción],Tabla10[Unidad de Medida],"",0))</f>
        <v/>
      </c>
      <c r="M1084" s="299"/>
      <c r="N1084" s="525" t="str">
        <f>IF(Tabla1[[#This Row],[Descripción]]="","",_xlfn.XLOOKUP(Tabla1[[#This Row],[Descripción]],Tabla10[Descripción],Tabla10[Precio Unitario],0))</f>
        <v/>
      </c>
      <c r="O1084" s="525" t="str">
        <f>IF(Tabla1[[#This Row],[Cantidad de Insumos]]="","",Tabla1[[#This Row],[Precio Unitario]]*Tabla1[[#This Row],[Cantidad de Insumos]])</f>
        <v/>
      </c>
      <c r="P1084" s="510" t="str">
        <f>IF(Tabla1[[#This Row],[Descripción]]="","",_xlfn.XLOOKUP(Tabla1[[#This Row],[Descripción]],Tabla10[Descripción],Tabla10[CODIGO PRESUPUESTARIO],0))</f>
        <v/>
      </c>
      <c r="Q1084" s="511"/>
      <c r="R1084" s="511" t="str">
        <f>IF(Tabla1[[#This Row],[Insumos]]="","",_xlfn.XLOOKUP(Tabla1[[#This Row],[Insumos]],Tabla10[Insumo],Tabla10[InsumoAbrev],"",0))</f>
        <v/>
      </c>
    </row>
    <row r="1085" spans="2:18" x14ac:dyDescent="0.25">
      <c r="B1085" s="191" t="str">
        <f>IF('Formulario PPGR3'!$G1085="","",CONCATENATE('Formulario PPGR3'!$C1085,".",'Formulario PPGR3'!$D1085,".",'Formulario PPGR3'!$E1085,".",'Formulario PPGR3'!$F1085))</f>
        <v/>
      </c>
      <c r="C1085" s="191" t="str">
        <f>IF('Formulario PPGR3'!$G1085="","",'Formulario PPGR1'!#REF!)</f>
        <v/>
      </c>
      <c r="D1085" s="191" t="str">
        <f>IF('Formulario PPGR3'!$G1085="","",'Formulario PPGR1'!#REF!)</f>
        <v/>
      </c>
      <c r="E1085" s="191" t="str">
        <f>IF('Formulario PPGR3'!$G1085="","",'Formulario PPGR1'!#REF!)</f>
        <v/>
      </c>
      <c r="F1085" s="191" t="str">
        <f>IF('Formulario PPGR3'!$G1085="","",'Formulario PPGR1'!#REF!)</f>
        <v/>
      </c>
      <c r="G1085" s="190"/>
      <c r="H1085" s="507" t="str" cm="1">
        <f t="array" ref="H1085">IF(Tabla1[[#This Row],[Código_Actividad]]="","",_xlfn.XLOOKUP(Tabla1[[#This Row],[Código_Actividad]],CodigoActividad,Tabla2[Actividades Programables Presupuestables],"",0))</f>
        <v/>
      </c>
      <c r="I1085" s="508" t="str">
        <f>IFERROR(VLOOKUP('Formulario PPGR3'!$G1085,'Formulario PPGR2'!$H$19:$V$286,15,FALSE),"")</f>
        <v/>
      </c>
      <c r="J1085" s="513"/>
      <c r="K1085" s="512"/>
      <c r="L1085" s="509" t="str">
        <f>IF(Tabla1[[#This Row],[Descripción]]="","",_xlfn.XLOOKUP(Tabla1[[#This Row],[Descripción]],Tabla10[Descripción],Tabla10[Unidad de Medida],"",0))</f>
        <v/>
      </c>
      <c r="M1085" s="299"/>
      <c r="N1085" s="525" t="str">
        <f>IF(Tabla1[[#This Row],[Descripción]]="","",_xlfn.XLOOKUP(Tabla1[[#This Row],[Descripción]],Tabla10[Descripción],Tabla10[Precio Unitario],0))</f>
        <v/>
      </c>
      <c r="O1085" s="525" t="str">
        <f>IF(Tabla1[[#This Row],[Cantidad de Insumos]]="","",Tabla1[[#This Row],[Precio Unitario]]*Tabla1[[#This Row],[Cantidad de Insumos]])</f>
        <v/>
      </c>
      <c r="P1085" s="510" t="str">
        <f>IF(Tabla1[[#This Row],[Descripción]]="","",_xlfn.XLOOKUP(Tabla1[[#This Row],[Descripción]],Tabla10[Descripción],Tabla10[CODIGO PRESUPUESTARIO],0))</f>
        <v/>
      </c>
      <c r="Q1085" s="511"/>
      <c r="R1085" s="511" t="str">
        <f>IF(Tabla1[[#This Row],[Insumos]]="","",_xlfn.XLOOKUP(Tabla1[[#This Row],[Insumos]],Tabla10[Insumo],Tabla10[InsumoAbrev],"",0))</f>
        <v/>
      </c>
    </row>
    <row r="1086" spans="2:18" x14ac:dyDescent="0.25">
      <c r="B1086" s="191" t="str">
        <f>IF('Formulario PPGR3'!$G1086="","",CONCATENATE('Formulario PPGR3'!$C1086,".",'Formulario PPGR3'!$D1086,".",'Formulario PPGR3'!$E1086,".",'Formulario PPGR3'!$F1086))</f>
        <v/>
      </c>
      <c r="C1086" s="191" t="str">
        <f>IF('Formulario PPGR3'!$G1086="","",'Formulario PPGR1'!#REF!)</f>
        <v/>
      </c>
      <c r="D1086" s="191" t="str">
        <f>IF('Formulario PPGR3'!$G1086="","",'Formulario PPGR1'!#REF!)</f>
        <v/>
      </c>
      <c r="E1086" s="191" t="str">
        <f>IF('Formulario PPGR3'!$G1086="","",'Formulario PPGR1'!#REF!)</f>
        <v/>
      </c>
      <c r="F1086" s="191" t="str">
        <f>IF('Formulario PPGR3'!$G1086="","",'Formulario PPGR1'!#REF!)</f>
        <v/>
      </c>
      <c r="G1086" s="190"/>
      <c r="H1086" s="507" t="str" cm="1">
        <f t="array" ref="H1086">IF(Tabla1[[#This Row],[Código_Actividad]]="","",_xlfn.XLOOKUP(Tabla1[[#This Row],[Código_Actividad]],CodigoActividad,Tabla2[Actividades Programables Presupuestables],"",0))</f>
        <v/>
      </c>
      <c r="I1086" s="508" t="str">
        <f>IFERROR(VLOOKUP('Formulario PPGR3'!$G1086,'Formulario PPGR2'!$H$19:$V$286,15,FALSE),"")</f>
        <v/>
      </c>
      <c r="J1086" s="513"/>
      <c r="K1086" s="512"/>
      <c r="L1086" s="509" t="str">
        <f>IF(Tabla1[[#This Row],[Descripción]]="","",_xlfn.XLOOKUP(Tabla1[[#This Row],[Descripción]],Tabla10[Descripción],Tabla10[Unidad de Medida],"",0))</f>
        <v/>
      </c>
      <c r="M1086" s="299"/>
      <c r="N1086" s="525" t="str">
        <f>IF(Tabla1[[#This Row],[Descripción]]="","",_xlfn.XLOOKUP(Tabla1[[#This Row],[Descripción]],Tabla10[Descripción],Tabla10[Precio Unitario],0))</f>
        <v/>
      </c>
      <c r="O1086" s="525" t="str">
        <f>IF(Tabla1[[#This Row],[Cantidad de Insumos]]="","",Tabla1[[#This Row],[Precio Unitario]]*Tabla1[[#This Row],[Cantidad de Insumos]])</f>
        <v/>
      </c>
      <c r="P1086" s="510" t="str">
        <f>IF(Tabla1[[#This Row],[Descripción]]="","",_xlfn.XLOOKUP(Tabla1[[#This Row],[Descripción]],Tabla10[Descripción],Tabla10[CODIGO PRESUPUESTARIO],0))</f>
        <v/>
      </c>
      <c r="Q1086" s="511"/>
      <c r="R1086" s="511" t="str">
        <f>IF(Tabla1[[#This Row],[Insumos]]="","",_xlfn.XLOOKUP(Tabla1[[#This Row],[Insumos]],Tabla10[Insumo],Tabla10[InsumoAbrev],"",0))</f>
        <v/>
      </c>
    </row>
    <row r="1087" spans="2:18" x14ac:dyDescent="0.25">
      <c r="B1087" s="191" t="str">
        <f>IF('Formulario PPGR3'!$G1087="","",CONCATENATE('Formulario PPGR3'!$C1087,".",'Formulario PPGR3'!$D1087,".",'Formulario PPGR3'!$E1087,".",'Formulario PPGR3'!$F1087))</f>
        <v/>
      </c>
      <c r="C1087" s="191" t="str">
        <f>IF('Formulario PPGR3'!$G1087="","",'Formulario PPGR1'!#REF!)</f>
        <v/>
      </c>
      <c r="D1087" s="191" t="str">
        <f>IF('Formulario PPGR3'!$G1087="","",'Formulario PPGR1'!#REF!)</f>
        <v/>
      </c>
      <c r="E1087" s="191" t="str">
        <f>IF('Formulario PPGR3'!$G1087="","",'Formulario PPGR1'!#REF!)</f>
        <v/>
      </c>
      <c r="F1087" s="191" t="str">
        <f>IF('Formulario PPGR3'!$G1087="","",'Formulario PPGR1'!#REF!)</f>
        <v/>
      </c>
      <c r="G1087" s="190"/>
      <c r="H1087" s="507" t="str" cm="1">
        <f t="array" ref="H1087">IF(Tabla1[[#This Row],[Código_Actividad]]="","",_xlfn.XLOOKUP(Tabla1[[#This Row],[Código_Actividad]],CodigoActividad,Tabla2[Actividades Programables Presupuestables],"",0))</f>
        <v/>
      </c>
      <c r="I1087" s="508" t="str">
        <f>IFERROR(VLOOKUP('Formulario PPGR3'!$G1087,'Formulario PPGR2'!$H$19:$V$286,15,FALSE),"")</f>
        <v/>
      </c>
      <c r="J1087" s="513"/>
      <c r="K1087" s="512"/>
      <c r="L1087" s="509" t="str">
        <f>IF(Tabla1[[#This Row],[Descripción]]="","",_xlfn.XLOOKUP(Tabla1[[#This Row],[Descripción]],Tabla10[Descripción],Tabla10[Unidad de Medida],"",0))</f>
        <v/>
      </c>
      <c r="M1087" s="299"/>
      <c r="N1087" s="525" t="str">
        <f>IF(Tabla1[[#This Row],[Descripción]]="","",_xlfn.XLOOKUP(Tabla1[[#This Row],[Descripción]],Tabla10[Descripción],Tabla10[Precio Unitario],0))</f>
        <v/>
      </c>
      <c r="O1087" s="525" t="str">
        <f>IF(Tabla1[[#This Row],[Cantidad de Insumos]]="","",Tabla1[[#This Row],[Precio Unitario]]*Tabla1[[#This Row],[Cantidad de Insumos]])</f>
        <v/>
      </c>
      <c r="P1087" s="510" t="str">
        <f>IF(Tabla1[[#This Row],[Descripción]]="","",_xlfn.XLOOKUP(Tabla1[[#This Row],[Descripción]],Tabla10[Descripción],Tabla10[CODIGO PRESUPUESTARIO],0))</f>
        <v/>
      </c>
      <c r="Q1087" s="511"/>
      <c r="R1087" s="511" t="str">
        <f>IF(Tabla1[[#This Row],[Insumos]]="","",_xlfn.XLOOKUP(Tabla1[[#This Row],[Insumos]],Tabla10[Insumo],Tabla10[InsumoAbrev],"",0))</f>
        <v/>
      </c>
    </row>
    <row r="1088" spans="2:18" x14ac:dyDescent="0.25">
      <c r="B1088" s="191" t="str">
        <f>IF('Formulario PPGR3'!$G1088="","",CONCATENATE('Formulario PPGR3'!$C1088,".",'Formulario PPGR3'!$D1088,".",'Formulario PPGR3'!$E1088,".",'Formulario PPGR3'!$F1088))</f>
        <v/>
      </c>
      <c r="C1088" s="191" t="str">
        <f>IF('Formulario PPGR3'!$G1088="","",'Formulario PPGR1'!#REF!)</f>
        <v/>
      </c>
      <c r="D1088" s="191" t="str">
        <f>IF('Formulario PPGR3'!$G1088="","",'Formulario PPGR1'!#REF!)</f>
        <v/>
      </c>
      <c r="E1088" s="191" t="str">
        <f>IF('Formulario PPGR3'!$G1088="","",'Formulario PPGR1'!#REF!)</f>
        <v/>
      </c>
      <c r="F1088" s="191" t="str">
        <f>IF('Formulario PPGR3'!$G1088="","",'Formulario PPGR1'!#REF!)</f>
        <v/>
      </c>
      <c r="G1088" s="190"/>
      <c r="H1088" s="507" t="str" cm="1">
        <f t="array" ref="H1088">IF(Tabla1[[#This Row],[Código_Actividad]]="","",_xlfn.XLOOKUP(Tabla1[[#This Row],[Código_Actividad]],CodigoActividad,Tabla2[Actividades Programables Presupuestables],"",0))</f>
        <v/>
      </c>
      <c r="I1088" s="508" t="str">
        <f>IFERROR(VLOOKUP('Formulario PPGR3'!$G1088,'Formulario PPGR2'!$H$19:$V$286,15,FALSE),"")</f>
        <v/>
      </c>
      <c r="J1088" s="513"/>
      <c r="K1088" s="512"/>
      <c r="L1088" s="509" t="str">
        <f>IF(Tabla1[[#This Row],[Descripción]]="","",_xlfn.XLOOKUP(Tabla1[[#This Row],[Descripción]],Tabla10[Descripción],Tabla10[Unidad de Medida],"",0))</f>
        <v/>
      </c>
      <c r="M1088" s="299"/>
      <c r="N1088" s="525" t="str">
        <f>IF(Tabla1[[#This Row],[Descripción]]="","",_xlfn.XLOOKUP(Tabla1[[#This Row],[Descripción]],Tabla10[Descripción],Tabla10[Precio Unitario],0))</f>
        <v/>
      </c>
      <c r="O1088" s="525" t="str">
        <f>IF(Tabla1[[#This Row],[Cantidad de Insumos]]="","",Tabla1[[#This Row],[Precio Unitario]]*Tabla1[[#This Row],[Cantidad de Insumos]])</f>
        <v/>
      </c>
      <c r="P1088" s="510" t="str">
        <f>IF(Tabla1[[#This Row],[Descripción]]="","",_xlfn.XLOOKUP(Tabla1[[#This Row],[Descripción]],Tabla10[Descripción],Tabla10[CODIGO PRESUPUESTARIO],0))</f>
        <v/>
      </c>
      <c r="Q1088" s="511"/>
      <c r="R1088" s="511" t="str">
        <f>IF(Tabla1[[#This Row],[Insumos]]="","",_xlfn.XLOOKUP(Tabla1[[#This Row],[Insumos]],Tabla10[Insumo],Tabla10[InsumoAbrev],"",0))</f>
        <v/>
      </c>
    </row>
    <row r="1089" spans="2:18" x14ac:dyDescent="0.25">
      <c r="B1089" s="191" t="str">
        <f>IF('Formulario PPGR3'!$G1089="","",CONCATENATE('Formulario PPGR3'!$C1089,".",'Formulario PPGR3'!$D1089,".",'Formulario PPGR3'!$E1089,".",'Formulario PPGR3'!$F1089))</f>
        <v/>
      </c>
      <c r="C1089" s="191" t="str">
        <f>IF('Formulario PPGR3'!$G1089="","",'Formulario PPGR1'!#REF!)</f>
        <v/>
      </c>
      <c r="D1089" s="191" t="str">
        <f>IF('Formulario PPGR3'!$G1089="","",'Formulario PPGR1'!#REF!)</f>
        <v/>
      </c>
      <c r="E1089" s="191" t="str">
        <f>IF('Formulario PPGR3'!$G1089="","",'Formulario PPGR1'!#REF!)</f>
        <v/>
      </c>
      <c r="F1089" s="191" t="str">
        <f>IF('Formulario PPGR3'!$G1089="","",'Formulario PPGR1'!#REF!)</f>
        <v/>
      </c>
      <c r="G1089" s="190"/>
      <c r="H1089" s="507" t="str" cm="1">
        <f t="array" ref="H1089">IF(Tabla1[[#This Row],[Código_Actividad]]="","",_xlfn.XLOOKUP(Tabla1[[#This Row],[Código_Actividad]],CodigoActividad,Tabla2[Actividades Programables Presupuestables],"",0))</f>
        <v/>
      </c>
      <c r="I1089" s="508" t="str">
        <f>IFERROR(VLOOKUP('Formulario PPGR3'!$G1089,'Formulario PPGR2'!$H$19:$V$286,15,FALSE),"")</f>
        <v/>
      </c>
      <c r="J1089" s="513"/>
      <c r="K1089" s="512"/>
      <c r="L1089" s="509" t="str">
        <f>IF(Tabla1[[#This Row],[Descripción]]="","",_xlfn.XLOOKUP(Tabla1[[#This Row],[Descripción]],Tabla10[Descripción],Tabla10[Unidad de Medida],"",0))</f>
        <v/>
      </c>
      <c r="M1089" s="299"/>
      <c r="N1089" s="525" t="str">
        <f>IF(Tabla1[[#This Row],[Descripción]]="","",_xlfn.XLOOKUP(Tabla1[[#This Row],[Descripción]],Tabla10[Descripción],Tabla10[Precio Unitario],0))</f>
        <v/>
      </c>
      <c r="O1089" s="525" t="str">
        <f>IF(Tabla1[[#This Row],[Cantidad de Insumos]]="","",Tabla1[[#This Row],[Precio Unitario]]*Tabla1[[#This Row],[Cantidad de Insumos]])</f>
        <v/>
      </c>
      <c r="P1089" s="510" t="str">
        <f>IF(Tabla1[[#This Row],[Descripción]]="","",_xlfn.XLOOKUP(Tabla1[[#This Row],[Descripción]],Tabla10[Descripción],Tabla10[CODIGO PRESUPUESTARIO],0))</f>
        <v/>
      </c>
      <c r="Q1089" s="511"/>
      <c r="R1089" s="511" t="str">
        <f>IF(Tabla1[[#This Row],[Insumos]]="","",_xlfn.XLOOKUP(Tabla1[[#This Row],[Insumos]],Tabla10[Insumo],Tabla10[InsumoAbrev],"",0))</f>
        <v/>
      </c>
    </row>
    <row r="1090" spans="2:18" x14ac:dyDescent="0.25">
      <c r="B1090" s="191" t="str">
        <f>IF('Formulario PPGR3'!$G1090="","",CONCATENATE('Formulario PPGR3'!$C1090,".",'Formulario PPGR3'!$D1090,".",'Formulario PPGR3'!$E1090,".",'Formulario PPGR3'!$F1090))</f>
        <v/>
      </c>
      <c r="C1090" s="191" t="str">
        <f>IF('Formulario PPGR3'!$G1090="","",'Formulario PPGR1'!#REF!)</f>
        <v/>
      </c>
      <c r="D1090" s="191" t="str">
        <f>IF('Formulario PPGR3'!$G1090="","",'Formulario PPGR1'!#REF!)</f>
        <v/>
      </c>
      <c r="E1090" s="191" t="str">
        <f>IF('Formulario PPGR3'!$G1090="","",'Formulario PPGR1'!#REF!)</f>
        <v/>
      </c>
      <c r="F1090" s="191" t="str">
        <f>IF('Formulario PPGR3'!$G1090="","",'Formulario PPGR1'!#REF!)</f>
        <v/>
      </c>
      <c r="G1090" s="190"/>
      <c r="H1090" s="507" t="str" cm="1">
        <f t="array" ref="H1090">IF(Tabla1[[#This Row],[Código_Actividad]]="","",_xlfn.XLOOKUP(Tabla1[[#This Row],[Código_Actividad]],CodigoActividad,Tabla2[Actividades Programables Presupuestables],"",0))</f>
        <v/>
      </c>
      <c r="I1090" s="508" t="str">
        <f>IFERROR(VLOOKUP('Formulario PPGR3'!$G1090,'Formulario PPGR2'!$H$19:$V$286,15,FALSE),"")</f>
        <v/>
      </c>
      <c r="J1090" s="513"/>
      <c r="K1090" s="512"/>
      <c r="L1090" s="509" t="str">
        <f>IF(Tabla1[[#This Row],[Descripción]]="","",_xlfn.XLOOKUP(Tabla1[[#This Row],[Descripción]],Tabla10[Descripción],Tabla10[Unidad de Medida],"",0))</f>
        <v/>
      </c>
      <c r="M1090" s="299"/>
      <c r="N1090" s="525" t="str">
        <f>IF(Tabla1[[#This Row],[Descripción]]="","",_xlfn.XLOOKUP(Tabla1[[#This Row],[Descripción]],Tabla10[Descripción],Tabla10[Precio Unitario],0))</f>
        <v/>
      </c>
      <c r="O1090" s="525" t="str">
        <f>IF(Tabla1[[#This Row],[Cantidad de Insumos]]="","",Tabla1[[#This Row],[Precio Unitario]]*Tabla1[[#This Row],[Cantidad de Insumos]])</f>
        <v/>
      </c>
      <c r="P1090" s="510" t="str">
        <f>IF(Tabla1[[#This Row],[Descripción]]="","",_xlfn.XLOOKUP(Tabla1[[#This Row],[Descripción]],Tabla10[Descripción],Tabla10[CODIGO PRESUPUESTARIO],0))</f>
        <v/>
      </c>
      <c r="Q1090" s="511"/>
      <c r="R1090" s="511" t="str">
        <f>IF(Tabla1[[#This Row],[Insumos]]="","",_xlfn.XLOOKUP(Tabla1[[#This Row],[Insumos]],Tabla10[Insumo],Tabla10[InsumoAbrev],"",0))</f>
        <v/>
      </c>
    </row>
    <row r="1091" spans="2:18" x14ac:dyDescent="0.25">
      <c r="B1091" s="191" t="str">
        <f>IF('Formulario PPGR3'!$G1091="","",CONCATENATE('Formulario PPGR3'!$C1091,".",'Formulario PPGR3'!$D1091,".",'Formulario PPGR3'!$E1091,".",'Formulario PPGR3'!$F1091))</f>
        <v/>
      </c>
      <c r="C1091" s="191" t="str">
        <f>IF('Formulario PPGR3'!$G1091="","",'Formulario PPGR1'!#REF!)</f>
        <v/>
      </c>
      <c r="D1091" s="191" t="str">
        <f>IF('Formulario PPGR3'!$G1091="","",'Formulario PPGR1'!#REF!)</f>
        <v/>
      </c>
      <c r="E1091" s="191" t="str">
        <f>IF('Formulario PPGR3'!$G1091="","",'Formulario PPGR1'!#REF!)</f>
        <v/>
      </c>
      <c r="F1091" s="191" t="str">
        <f>IF('Formulario PPGR3'!$G1091="","",'Formulario PPGR1'!#REF!)</f>
        <v/>
      </c>
      <c r="G1091" s="190"/>
      <c r="H1091" s="507" t="str" cm="1">
        <f t="array" ref="H1091">IF(Tabla1[[#This Row],[Código_Actividad]]="","",_xlfn.XLOOKUP(Tabla1[[#This Row],[Código_Actividad]],CodigoActividad,Tabla2[Actividades Programables Presupuestables],"",0))</f>
        <v/>
      </c>
      <c r="I1091" s="508" t="str">
        <f>IFERROR(VLOOKUP('Formulario PPGR3'!$G1091,'Formulario PPGR2'!$H$19:$V$286,15,FALSE),"")</f>
        <v/>
      </c>
      <c r="J1091" s="513"/>
      <c r="K1091" s="512"/>
      <c r="L1091" s="509" t="str">
        <f>IF(Tabla1[[#This Row],[Descripción]]="","",_xlfn.XLOOKUP(Tabla1[[#This Row],[Descripción]],Tabla10[Descripción],Tabla10[Unidad de Medida],"",0))</f>
        <v/>
      </c>
      <c r="M1091" s="299"/>
      <c r="N1091" s="525" t="str">
        <f>IF(Tabla1[[#This Row],[Descripción]]="","",_xlfn.XLOOKUP(Tabla1[[#This Row],[Descripción]],Tabla10[Descripción],Tabla10[Precio Unitario],0))</f>
        <v/>
      </c>
      <c r="O1091" s="525" t="str">
        <f>IF(Tabla1[[#This Row],[Cantidad de Insumos]]="","",Tabla1[[#This Row],[Precio Unitario]]*Tabla1[[#This Row],[Cantidad de Insumos]])</f>
        <v/>
      </c>
      <c r="P1091" s="510" t="str">
        <f>IF(Tabla1[[#This Row],[Descripción]]="","",_xlfn.XLOOKUP(Tabla1[[#This Row],[Descripción]],Tabla10[Descripción],Tabla10[CODIGO PRESUPUESTARIO],0))</f>
        <v/>
      </c>
      <c r="Q1091" s="511"/>
      <c r="R1091" s="511" t="str">
        <f>IF(Tabla1[[#This Row],[Insumos]]="","",_xlfn.XLOOKUP(Tabla1[[#This Row],[Insumos]],Tabla10[Insumo],Tabla10[InsumoAbrev],"",0))</f>
        <v/>
      </c>
    </row>
    <row r="1092" spans="2:18" x14ac:dyDescent="0.25">
      <c r="B1092" s="191" t="str">
        <f>IF('Formulario PPGR3'!$G1092="","",CONCATENATE('Formulario PPGR3'!$C1092,".",'Formulario PPGR3'!$D1092,".",'Formulario PPGR3'!$E1092,".",'Formulario PPGR3'!$F1092))</f>
        <v/>
      </c>
      <c r="C1092" s="191" t="str">
        <f>IF('Formulario PPGR3'!$G1092="","",'Formulario PPGR1'!#REF!)</f>
        <v/>
      </c>
      <c r="D1092" s="191" t="str">
        <f>IF('Formulario PPGR3'!$G1092="","",'Formulario PPGR1'!#REF!)</f>
        <v/>
      </c>
      <c r="E1092" s="191" t="str">
        <f>IF('Formulario PPGR3'!$G1092="","",'Formulario PPGR1'!#REF!)</f>
        <v/>
      </c>
      <c r="F1092" s="191" t="str">
        <f>IF('Formulario PPGR3'!$G1092="","",'Formulario PPGR1'!#REF!)</f>
        <v/>
      </c>
      <c r="G1092" s="190"/>
      <c r="H1092" s="507" t="str" cm="1">
        <f t="array" ref="H1092">IF(Tabla1[[#This Row],[Código_Actividad]]="","",_xlfn.XLOOKUP(Tabla1[[#This Row],[Código_Actividad]],CodigoActividad,Tabla2[Actividades Programables Presupuestables],"",0))</f>
        <v/>
      </c>
      <c r="I1092" s="508" t="str">
        <f>IFERROR(VLOOKUP('Formulario PPGR3'!$G1092,'Formulario PPGR2'!$H$19:$V$286,15,FALSE),"")</f>
        <v/>
      </c>
      <c r="J1092" s="513"/>
      <c r="K1092" s="512"/>
      <c r="L1092" s="509" t="str">
        <f>IF(Tabla1[[#This Row],[Descripción]]="","",_xlfn.XLOOKUP(Tabla1[[#This Row],[Descripción]],Tabla10[Descripción],Tabla10[Unidad de Medida],"",0))</f>
        <v/>
      </c>
      <c r="M1092" s="299"/>
      <c r="N1092" s="525" t="str">
        <f>IF(Tabla1[[#This Row],[Descripción]]="","",_xlfn.XLOOKUP(Tabla1[[#This Row],[Descripción]],Tabla10[Descripción],Tabla10[Precio Unitario],0))</f>
        <v/>
      </c>
      <c r="O1092" s="525" t="str">
        <f>IF(Tabla1[[#This Row],[Cantidad de Insumos]]="","",Tabla1[[#This Row],[Precio Unitario]]*Tabla1[[#This Row],[Cantidad de Insumos]])</f>
        <v/>
      </c>
      <c r="P1092" s="510" t="str">
        <f>IF(Tabla1[[#This Row],[Descripción]]="","",_xlfn.XLOOKUP(Tabla1[[#This Row],[Descripción]],Tabla10[Descripción],Tabla10[CODIGO PRESUPUESTARIO],0))</f>
        <v/>
      </c>
      <c r="Q1092" s="511"/>
      <c r="R1092" s="511" t="str">
        <f>IF(Tabla1[[#This Row],[Insumos]]="","",_xlfn.XLOOKUP(Tabla1[[#This Row],[Insumos]],Tabla10[Insumo],Tabla10[InsumoAbrev],"",0))</f>
        <v/>
      </c>
    </row>
    <row r="1093" spans="2:18" x14ac:dyDescent="0.25">
      <c r="B1093" s="191" t="str">
        <f>IF('Formulario PPGR3'!$G1093="","",CONCATENATE('Formulario PPGR3'!$C1093,".",'Formulario PPGR3'!$D1093,".",'Formulario PPGR3'!$E1093,".",'Formulario PPGR3'!$F1093))</f>
        <v/>
      </c>
      <c r="C1093" s="191" t="str">
        <f>IF('Formulario PPGR3'!$G1093="","",'Formulario PPGR1'!#REF!)</f>
        <v/>
      </c>
      <c r="D1093" s="191" t="str">
        <f>IF('Formulario PPGR3'!$G1093="","",'Formulario PPGR1'!#REF!)</f>
        <v/>
      </c>
      <c r="E1093" s="191" t="str">
        <f>IF('Formulario PPGR3'!$G1093="","",'Formulario PPGR1'!#REF!)</f>
        <v/>
      </c>
      <c r="F1093" s="191" t="str">
        <f>IF('Formulario PPGR3'!$G1093="","",'Formulario PPGR1'!#REF!)</f>
        <v/>
      </c>
      <c r="G1093" s="190"/>
      <c r="H1093" s="507" t="str" cm="1">
        <f t="array" ref="H1093">IF(Tabla1[[#This Row],[Código_Actividad]]="","",_xlfn.XLOOKUP(Tabla1[[#This Row],[Código_Actividad]],CodigoActividad,Tabla2[Actividades Programables Presupuestables],"",0))</f>
        <v/>
      </c>
      <c r="I1093" s="508" t="str">
        <f>IFERROR(VLOOKUP('Formulario PPGR3'!$G1093,'Formulario PPGR2'!$H$19:$V$286,15,FALSE),"")</f>
        <v/>
      </c>
      <c r="J1093" s="513"/>
      <c r="K1093" s="512"/>
      <c r="L1093" s="509" t="str">
        <f>IF(Tabla1[[#This Row],[Descripción]]="","",_xlfn.XLOOKUP(Tabla1[[#This Row],[Descripción]],Tabla10[Descripción],Tabla10[Unidad de Medida],"",0))</f>
        <v/>
      </c>
      <c r="M1093" s="299"/>
      <c r="N1093" s="525" t="str">
        <f>IF(Tabla1[[#This Row],[Descripción]]="","",_xlfn.XLOOKUP(Tabla1[[#This Row],[Descripción]],Tabla10[Descripción],Tabla10[Precio Unitario],0))</f>
        <v/>
      </c>
      <c r="O1093" s="525" t="str">
        <f>IF(Tabla1[[#This Row],[Cantidad de Insumos]]="","",Tabla1[[#This Row],[Precio Unitario]]*Tabla1[[#This Row],[Cantidad de Insumos]])</f>
        <v/>
      </c>
      <c r="P1093" s="510" t="str">
        <f>IF(Tabla1[[#This Row],[Descripción]]="","",_xlfn.XLOOKUP(Tabla1[[#This Row],[Descripción]],Tabla10[Descripción],Tabla10[CODIGO PRESUPUESTARIO],0))</f>
        <v/>
      </c>
      <c r="Q1093" s="511"/>
      <c r="R1093" s="511" t="str">
        <f>IF(Tabla1[[#This Row],[Insumos]]="","",_xlfn.XLOOKUP(Tabla1[[#This Row],[Insumos]],Tabla10[Insumo],Tabla10[InsumoAbrev],"",0))</f>
        <v/>
      </c>
    </row>
    <row r="1094" spans="2:18" x14ac:dyDescent="0.25">
      <c r="B1094" s="191" t="str">
        <f>IF('Formulario PPGR3'!$G1094="","",CONCATENATE('Formulario PPGR3'!$C1094,".",'Formulario PPGR3'!$D1094,".",'Formulario PPGR3'!$E1094,".",'Formulario PPGR3'!$F1094))</f>
        <v/>
      </c>
      <c r="C1094" s="191" t="str">
        <f>IF('Formulario PPGR3'!$G1094="","",'Formulario PPGR1'!#REF!)</f>
        <v/>
      </c>
      <c r="D1094" s="191" t="str">
        <f>IF('Formulario PPGR3'!$G1094="","",'Formulario PPGR1'!#REF!)</f>
        <v/>
      </c>
      <c r="E1094" s="191" t="str">
        <f>IF('Formulario PPGR3'!$G1094="","",'Formulario PPGR1'!#REF!)</f>
        <v/>
      </c>
      <c r="F1094" s="191" t="str">
        <f>IF('Formulario PPGR3'!$G1094="","",'Formulario PPGR1'!#REF!)</f>
        <v/>
      </c>
      <c r="G1094" s="190"/>
      <c r="H1094" s="507" t="str" cm="1">
        <f t="array" ref="H1094">IF(Tabla1[[#This Row],[Código_Actividad]]="","",_xlfn.XLOOKUP(Tabla1[[#This Row],[Código_Actividad]],CodigoActividad,Tabla2[Actividades Programables Presupuestables],"",0))</f>
        <v/>
      </c>
      <c r="I1094" s="508" t="str">
        <f>IFERROR(VLOOKUP('Formulario PPGR3'!$G1094,'Formulario PPGR2'!$H$19:$V$286,15,FALSE),"")</f>
        <v/>
      </c>
      <c r="J1094" s="513"/>
      <c r="K1094" s="512"/>
      <c r="L1094" s="509" t="str">
        <f>IF(Tabla1[[#This Row],[Descripción]]="","",_xlfn.XLOOKUP(Tabla1[[#This Row],[Descripción]],Tabla10[Descripción],Tabla10[Unidad de Medida],"",0))</f>
        <v/>
      </c>
      <c r="M1094" s="299"/>
      <c r="N1094" s="525" t="str">
        <f>IF(Tabla1[[#This Row],[Descripción]]="","",_xlfn.XLOOKUP(Tabla1[[#This Row],[Descripción]],Tabla10[Descripción],Tabla10[Precio Unitario],0))</f>
        <v/>
      </c>
      <c r="O1094" s="525" t="str">
        <f>IF(Tabla1[[#This Row],[Cantidad de Insumos]]="","",Tabla1[[#This Row],[Precio Unitario]]*Tabla1[[#This Row],[Cantidad de Insumos]])</f>
        <v/>
      </c>
      <c r="P1094" s="510" t="str">
        <f>IF(Tabla1[[#This Row],[Descripción]]="","",_xlfn.XLOOKUP(Tabla1[[#This Row],[Descripción]],Tabla10[Descripción],Tabla10[CODIGO PRESUPUESTARIO],0))</f>
        <v/>
      </c>
      <c r="Q1094" s="511"/>
      <c r="R1094" s="511" t="str">
        <f>IF(Tabla1[[#This Row],[Insumos]]="","",_xlfn.XLOOKUP(Tabla1[[#This Row],[Insumos]],Tabla10[Insumo],Tabla10[InsumoAbrev],"",0))</f>
        <v/>
      </c>
    </row>
    <row r="1095" spans="2:18" x14ac:dyDescent="0.25">
      <c r="B1095" s="191" t="str">
        <f>IF('Formulario PPGR3'!$G1095="","",CONCATENATE('Formulario PPGR3'!$C1095,".",'Formulario PPGR3'!$D1095,".",'Formulario PPGR3'!$E1095,".",'Formulario PPGR3'!$F1095))</f>
        <v/>
      </c>
      <c r="C1095" s="191" t="str">
        <f>IF('Formulario PPGR3'!$G1095="","",'Formulario PPGR1'!#REF!)</f>
        <v/>
      </c>
      <c r="D1095" s="191" t="str">
        <f>IF('Formulario PPGR3'!$G1095="","",'Formulario PPGR1'!#REF!)</f>
        <v/>
      </c>
      <c r="E1095" s="191" t="str">
        <f>IF('Formulario PPGR3'!$G1095="","",'Formulario PPGR1'!#REF!)</f>
        <v/>
      </c>
      <c r="F1095" s="191" t="str">
        <f>IF('Formulario PPGR3'!$G1095="","",'Formulario PPGR1'!#REF!)</f>
        <v/>
      </c>
      <c r="G1095" s="190"/>
      <c r="H1095" s="507" t="str" cm="1">
        <f t="array" ref="H1095">IF(Tabla1[[#This Row],[Código_Actividad]]="","",_xlfn.XLOOKUP(Tabla1[[#This Row],[Código_Actividad]],CodigoActividad,Tabla2[Actividades Programables Presupuestables],"",0))</f>
        <v/>
      </c>
      <c r="I1095" s="508" t="str">
        <f>IFERROR(VLOOKUP('Formulario PPGR3'!$G1095,'Formulario PPGR2'!$H$19:$V$286,15,FALSE),"")</f>
        <v/>
      </c>
      <c r="J1095" s="513"/>
      <c r="K1095" s="512"/>
      <c r="L1095" s="509" t="str">
        <f>IF(Tabla1[[#This Row],[Descripción]]="","",_xlfn.XLOOKUP(Tabla1[[#This Row],[Descripción]],Tabla10[Descripción],Tabla10[Unidad de Medida],"",0))</f>
        <v/>
      </c>
      <c r="M1095" s="299"/>
      <c r="N1095" s="525" t="str">
        <f>IF(Tabla1[[#This Row],[Descripción]]="","",_xlfn.XLOOKUP(Tabla1[[#This Row],[Descripción]],Tabla10[Descripción],Tabla10[Precio Unitario],0))</f>
        <v/>
      </c>
      <c r="O1095" s="525" t="str">
        <f>IF(Tabla1[[#This Row],[Cantidad de Insumos]]="","",Tabla1[[#This Row],[Precio Unitario]]*Tabla1[[#This Row],[Cantidad de Insumos]])</f>
        <v/>
      </c>
      <c r="P1095" s="510" t="str">
        <f>IF(Tabla1[[#This Row],[Descripción]]="","",_xlfn.XLOOKUP(Tabla1[[#This Row],[Descripción]],Tabla10[Descripción],Tabla10[CODIGO PRESUPUESTARIO],0))</f>
        <v/>
      </c>
      <c r="Q1095" s="511"/>
      <c r="R1095" s="511" t="str">
        <f>IF(Tabla1[[#This Row],[Insumos]]="","",_xlfn.XLOOKUP(Tabla1[[#This Row],[Insumos]],Tabla10[Insumo],Tabla10[InsumoAbrev],"",0))</f>
        <v/>
      </c>
    </row>
    <row r="1096" spans="2:18" x14ac:dyDescent="0.25">
      <c r="B1096" s="191" t="str">
        <f>IF('Formulario PPGR3'!$G1096="","",CONCATENATE('Formulario PPGR3'!$C1096,".",'Formulario PPGR3'!$D1096,".",'Formulario PPGR3'!$E1096,".",'Formulario PPGR3'!$F1096))</f>
        <v/>
      </c>
      <c r="C1096" s="191" t="str">
        <f>IF('Formulario PPGR3'!$G1096="","",'Formulario PPGR1'!#REF!)</f>
        <v/>
      </c>
      <c r="D1096" s="191" t="str">
        <f>IF('Formulario PPGR3'!$G1096="","",'Formulario PPGR1'!#REF!)</f>
        <v/>
      </c>
      <c r="E1096" s="191" t="str">
        <f>IF('Formulario PPGR3'!$G1096="","",'Formulario PPGR1'!#REF!)</f>
        <v/>
      </c>
      <c r="F1096" s="191" t="str">
        <f>IF('Formulario PPGR3'!$G1096="","",'Formulario PPGR1'!#REF!)</f>
        <v/>
      </c>
      <c r="G1096" s="190"/>
      <c r="H1096" s="507" t="str" cm="1">
        <f t="array" ref="H1096">IF(Tabla1[[#This Row],[Código_Actividad]]="","",_xlfn.XLOOKUP(Tabla1[[#This Row],[Código_Actividad]],CodigoActividad,Tabla2[Actividades Programables Presupuestables],"",0))</f>
        <v/>
      </c>
      <c r="I1096" s="508" t="str">
        <f>IFERROR(VLOOKUP('Formulario PPGR3'!$G1096,'Formulario PPGR2'!$H$19:$V$286,15,FALSE),"")</f>
        <v/>
      </c>
      <c r="J1096" s="513"/>
      <c r="K1096" s="512"/>
      <c r="L1096" s="509" t="str">
        <f>IF(Tabla1[[#This Row],[Descripción]]="","",_xlfn.XLOOKUP(Tabla1[[#This Row],[Descripción]],Tabla10[Descripción],Tabla10[Unidad de Medida],"",0))</f>
        <v/>
      </c>
      <c r="M1096" s="299"/>
      <c r="N1096" s="525" t="str">
        <f>IF(Tabla1[[#This Row],[Descripción]]="","",_xlfn.XLOOKUP(Tabla1[[#This Row],[Descripción]],Tabla10[Descripción],Tabla10[Precio Unitario],0))</f>
        <v/>
      </c>
      <c r="O1096" s="525" t="str">
        <f>IF(Tabla1[[#This Row],[Cantidad de Insumos]]="","",Tabla1[[#This Row],[Precio Unitario]]*Tabla1[[#This Row],[Cantidad de Insumos]])</f>
        <v/>
      </c>
      <c r="P1096" s="510" t="str">
        <f>IF(Tabla1[[#This Row],[Descripción]]="","",_xlfn.XLOOKUP(Tabla1[[#This Row],[Descripción]],Tabla10[Descripción],Tabla10[CODIGO PRESUPUESTARIO],0))</f>
        <v/>
      </c>
      <c r="Q1096" s="511"/>
      <c r="R1096" s="511" t="str">
        <f>IF(Tabla1[[#This Row],[Insumos]]="","",_xlfn.XLOOKUP(Tabla1[[#This Row],[Insumos]],Tabla10[Insumo],Tabla10[InsumoAbrev],"",0))</f>
        <v/>
      </c>
    </row>
    <row r="1097" spans="2:18" x14ac:dyDescent="0.25">
      <c r="B1097" s="191" t="str">
        <f>IF('Formulario PPGR3'!$G1097="","",CONCATENATE('Formulario PPGR3'!$C1097,".",'Formulario PPGR3'!$D1097,".",'Formulario PPGR3'!$E1097,".",'Formulario PPGR3'!$F1097))</f>
        <v/>
      </c>
      <c r="C1097" s="191" t="str">
        <f>IF('Formulario PPGR3'!$G1097="","",'Formulario PPGR1'!#REF!)</f>
        <v/>
      </c>
      <c r="D1097" s="191" t="str">
        <f>IF('Formulario PPGR3'!$G1097="","",'Formulario PPGR1'!#REF!)</f>
        <v/>
      </c>
      <c r="E1097" s="191" t="str">
        <f>IF('Formulario PPGR3'!$G1097="","",'Formulario PPGR1'!#REF!)</f>
        <v/>
      </c>
      <c r="F1097" s="191" t="str">
        <f>IF('Formulario PPGR3'!$G1097="","",'Formulario PPGR1'!#REF!)</f>
        <v/>
      </c>
      <c r="G1097" s="190"/>
      <c r="H1097" s="507" t="str" cm="1">
        <f t="array" ref="H1097">IF(Tabla1[[#This Row],[Código_Actividad]]="","",_xlfn.XLOOKUP(Tabla1[[#This Row],[Código_Actividad]],CodigoActividad,Tabla2[Actividades Programables Presupuestables],"",0))</f>
        <v/>
      </c>
      <c r="I1097" s="508" t="str">
        <f>IFERROR(VLOOKUP('Formulario PPGR3'!$G1097,'Formulario PPGR2'!$H$19:$V$286,15,FALSE),"")</f>
        <v/>
      </c>
      <c r="J1097" s="513"/>
      <c r="K1097" s="512"/>
      <c r="L1097" s="509" t="str">
        <f>IF(Tabla1[[#This Row],[Descripción]]="","",_xlfn.XLOOKUP(Tabla1[[#This Row],[Descripción]],Tabla10[Descripción],Tabla10[Unidad de Medida],"",0))</f>
        <v/>
      </c>
      <c r="M1097" s="299"/>
      <c r="N1097" s="525" t="str">
        <f>IF(Tabla1[[#This Row],[Descripción]]="","",_xlfn.XLOOKUP(Tabla1[[#This Row],[Descripción]],Tabla10[Descripción],Tabla10[Precio Unitario],0))</f>
        <v/>
      </c>
      <c r="O1097" s="525" t="str">
        <f>IF(Tabla1[[#This Row],[Cantidad de Insumos]]="","",Tabla1[[#This Row],[Precio Unitario]]*Tabla1[[#This Row],[Cantidad de Insumos]])</f>
        <v/>
      </c>
      <c r="P1097" s="510" t="str">
        <f>IF(Tabla1[[#This Row],[Descripción]]="","",_xlfn.XLOOKUP(Tabla1[[#This Row],[Descripción]],Tabla10[Descripción],Tabla10[CODIGO PRESUPUESTARIO],0))</f>
        <v/>
      </c>
      <c r="Q1097" s="511"/>
      <c r="R1097" s="511" t="str">
        <f>IF(Tabla1[[#This Row],[Insumos]]="","",_xlfn.XLOOKUP(Tabla1[[#This Row],[Insumos]],Tabla10[Insumo],Tabla10[InsumoAbrev],"",0))</f>
        <v/>
      </c>
    </row>
    <row r="1098" spans="2:18" x14ac:dyDescent="0.25">
      <c r="B1098" s="191" t="str">
        <f>IF('Formulario PPGR3'!$G1098="","",CONCATENATE('Formulario PPGR3'!$C1098,".",'Formulario PPGR3'!$D1098,".",'Formulario PPGR3'!$E1098,".",'Formulario PPGR3'!$F1098))</f>
        <v/>
      </c>
      <c r="C1098" s="191" t="str">
        <f>IF('Formulario PPGR3'!$G1098="","",'Formulario PPGR1'!#REF!)</f>
        <v/>
      </c>
      <c r="D1098" s="191" t="str">
        <f>IF('Formulario PPGR3'!$G1098="","",'Formulario PPGR1'!#REF!)</f>
        <v/>
      </c>
      <c r="E1098" s="191" t="str">
        <f>IF('Formulario PPGR3'!$G1098="","",'Formulario PPGR1'!#REF!)</f>
        <v/>
      </c>
      <c r="F1098" s="191" t="str">
        <f>IF('Formulario PPGR3'!$G1098="","",'Formulario PPGR1'!#REF!)</f>
        <v/>
      </c>
      <c r="G1098" s="190"/>
      <c r="H1098" s="507" t="str" cm="1">
        <f t="array" ref="H1098">IF(Tabla1[[#This Row],[Código_Actividad]]="","",_xlfn.XLOOKUP(Tabla1[[#This Row],[Código_Actividad]],CodigoActividad,Tabla2[Actividades Programables Presupuestables],"",0))</f>
        <v/>
      </c>
      <c r="I1098" s="508" t="str">
        <f>IFERROR(VLOOKUP('Formulario PPGR3'!$G1098,'Formulario PPGR2'!$H$19:$V$286,15,FALSE),"")</f>
        <v/>
      </c>
      <c r="J1098" s="513"/>
      <c r="K1098" s="512"/>
      <c r="L1098" s="509" t="str">
        <f>IF(Tabla1[[#This Row],[Descripción]]="","",_xlfn.XLOOKUP(Tabla1[[#This Row],[Descripción]],Tabla10[Descripción],Tabla10[Unidad de Medida],"",0))</f>
        <v/>
      </c>
      <c r="M1098" s="299"/>
      <c r="N1098" s="525" t="str">
        <f>IF(Tabla1[[#This Row],[Descripción]]="","",_xlfn.XLOOKUP(Tabla1[[#This Row],[Descripción]],Tabla10[Descripción],Tabla10[Precio Unitario],0))</f>
        <v/>
      </c>
      <c r="O1098" s="525" t="str">
        <f>IF(Tabla1[[#This Row],[Cantidad de Insumos]]="","",Tabla1[[#This Row],[Precio Unitario]]*Tabla1[[#This Row],[Cantidad de Insumos]])</f>
        <v/>
      </c>
      <c r="P1098" s="510" t="str">
        <f>IF(Tabla1[[#This Row],[Descripción]]="","",_xlfn.XLOOKUP(Tabla1[[#This Row],[Descripción]],Tabla10[Descripción],Tabla10[CODIGO PRESUPUESTARIO],0))</f>
        <v/>
      </c>
      <c r="Q1098" s="511"/>
      <c r="R1098" s="511" t="str">
        <f>IF(Tabla1[[#This Row],[Insumos]]="","",_xlfn.XLOOKUP(Tabla1[[#This Row],[Insumos]],Tabla10[Insumo],Tabla10[InsumoAbrev],"",0))</f>
        <v/>
      </c>
    </row>
    <row r="1099" spans="2:18" x14ac:dyDescent="0.25">
      <c r="B1099" s="191" t="str">
        <f>IF('Formulario PPGR3'!$G1099="","",CONCATENATE('Formulario PPGR3'!$C1099,".",'Formulario PPGR3'!$D1099,".",'Formulario PPGR3'!$E1099,".",'Formulario PPGR3'!$F1099))</f>
        <v/>
      </c>
      <c r="C1099" s="191" t="str">
        <f>IF('Formulario PPGR3'!$G1099="","",'Formulario PPGR1'!#REF!)</f>
        <v/>
      </c>
      <c r="D1099" s="191" t="str">
        <f>IF('Formulario PPGR3'!$G1099="","",'Formulario PPGR1'!#REF!)</f>
        <v/>
      </c>
      <c r="E1099" s="191" t="str">
        <f>IF('Formulario PPGR3'!$G1099="","",'Formulario PPGR1'!#REF!)</f>
        <v/>
      </c>
      <c r="F1099" s="191" t="str">
        <f>IF('Formulario PPGR3'!$G1099="","",'Formulario PPGR1'!#REF!)</f>
        <v/>
      </c>
      <c r="G1099" s="190"/>
      <c r="H1099" s="507" t="str" cm="1">
        <f t="array" ref="H1099">IF(Tabla1[[#This Row],[Código_Actividad]]="","",_xlfn.XLOOKUP(Tabla1[[#This Row],[Código_Actividad]],CodigoActividad,Tabla2[Actividades Programables Presupuestables],"",0))</f>
        <v/>
      </c>
      <c r="I1099" s="508" t="str">
        <f>IFERROR(VLOOKUP('Formulario PPGR3'!$G1099,'Formulario PPGR2'!$H$19:$V$286,15,FALSE),"")</f>
        <v/>
      </c>
      <c r="J1099" s="513"/>
      <c r="K1099" s="512"/>
      <c r="L1099" s="509" t="str">
        <f>IF(Tabla1[[#This Row],[Descripción]]="","",_xlfn.XLOOKUP(Tabla1[[#This Row],[Descripción]],Tabla10[Descripción],Tabla10[Unidad de Medida],"",0))</f>
        <v/>
      </c>
      <c r="M1099" s="299"/>
      <c r="N1099" s="525" t="str">
        <f>IF(Tabla1[[#This Row],[Descripción]]="","",_xlfn.XLOOKUP(Tabla1[[#This Row],[Descripción]],Tabla10[Descripción],Tabla10[Precio Unitario],0))</f>
        <v/>
      </c>
      <c r="O1099" s="525" t="str">
        <f>IF(Tabla1[[#This Row],[Cantidad de Insumos]]="","",Tabla1[[#This Row],[Precio Unitario]]*Tabla1[[#This Row],[Cantidad de Insumos]])</f>
        <v/>
      </c>
      <c r="P1099" s="510" t="str">
        <f>IF(Tabla1[[#This Row],[Descripción]]="","",_xlfn.XLOOKUP(Tabla1[[#This Row],[Descripción]],Tabla10[Descripción],Tabla10[CODIGO PRESUPUESTARIO],0))</f>
        <v/>
      </c>
      <c r="Q1099" s="511"/>
      <c r="R1099" s="511" t="str">
        <f>IF(Tabla1[[#This Row],[Insumos]]="","",_xlfn.XLOOKUP(Tabla1[[#This Row],[Insumos]],Tabla10[Insumo],Tabla10[InsumoAbrev],"",0))</f>
        <v/>
      </c>
    </row>
    <row r="1100" spans="2:18" x14ac:dyDescent="0.25">
      <c r="B1100" s="191" t="str">
        <f>IF('Formulario PPGR3'!$G1100="","",CONCATENATE('Formulario PPGR3'!$C1100,".",'Formulario PPGR3'!$D1100,".",'Formulario PPGR3'!$E1100,".",'Formulario PPGR3'!$F1100))</f>
        <v/>
      </c>
      <c r="C1100" s="191" t="str">
        <f>IF('Formulario PPGR3'!$G1100="","",'Formulario PPGR1'!#REF!)</f>
        <v/>
      </c>
      <c r="D1100" s="191" t="str">
        <f>IF('Formulario PPGR3'!$G1100="","",'Formulario PPGR1'!#REF!)</f>
        <v/>
      </c>
      <c r="E1100" s="191" t="str">
        <f>IF('Formulario PPGR3'!$G1100="","",'Formulario PPGR1'!#REF!)</f>
        <v/>
      </c>
      <c r="F1100" s="191" t="str">
        <f>IF('Formulario PPGR3'!$G1100="","",'Formulario PPGR1'!#REF!)</f>
        <v/>
      </c>
      <c r="G1100" s="190"/>
      <c r="H1100" s="507" t="str" cm="1">
        <f t="array" ref="H1100">IF(Tabla1[[#This Row],[Código_Actividad]]="","",_xlfn.XLOOKUP(Tabla1[[#This Row],[Código_Actividad]],CodigoActividad,Tabla2[Actividades Programables Presupuestables],"",0))</f>
        <v/>
      </c>
      <c r="I1100" s="508" t="str">
        <f>IFERROR(VLOOKUP('Formulario PPGR3'!$G1100,'Formulario PPGR2'!$H$19:$V$286,15,FALSE),"")</f>
        <v/>
      </c>
      <c r="J1100" s="513"/>
      <c r="K1100" s="512"/>
      <c r="L1100" s="509" t="str">
        <f>IF(Tabla1[[#This Row],[Descripción]]="","",_xlfn.XLOOKUP(Tabla1[[#This Row],[Descripción]],Tabla10[Descripción],Tabla10[Unidad de Medida],"",0))</f>
        <v/>
      </c>
      <c r="M1100" s="299"/>
      <c r="N1100" s="525" t="str">
        <f>IF(Tabla1[[#This Row],[Descripción]]="","",_xlfn.XLOOKUP(Tabla1[[#This Row],[Descripción]],Tabla10[Descripción],Tabla10[Precio Unitario],0))</f>
        <v/>
      </c>
      <c r="O1100" s="525" t="str">
        <f>IF(Tabla1[[#This Row],[Cantidad de Insumos]]="","",Tabla1[[#This Row],[Precio Unitario]]*Tabla1[[#This Row],[Cantidad de Insumos]])</f>
        <v/>
      </c>
      <c r="P1100" s="510" t="str">
        <f>IF(Tabla1[[#This Row],[Descripción]]="","",_xlfn.XLOOKUP(Tabla1[[#This Row],[Descripción]],Tabla10[Descripción],Tabla10[CODIGO PRESUPUESTARIO],0))</f>
        <v/>
      </c>
      <c r="Q1100" s="511"/>
      <c r="R1100" s="511" t="str">
        <f>IF(Tabla1[[#This Row],[Insumos]]="","",_xlfn.XLOOKUP(Tabla1[[#This Row],[Insumos]],Tabla10[Insumo],Tabla10[InsumoAbrev],"",0))</f>
        <v/>
      </c>
    </row>
    <row r="1101" spans="2:18" x14ac:dyDescent="0.25">
      <c r="B1101" s="191" t="str">
        <f>IF('Formulario PPGR3'!$G1101="","",CONCATENATE('Formulario PPGR3'!$C1101,".",'Formulario PPGR3'!$D1101,".",'Formulario PPGR3'!$E1101,".",'Formulario PPGR3'!$F1101))</f>
        <v/>
      </c>
      <c r="C1101" s="191" t="str">
        <f>IF('Formulario PPGR3'!$G1101="","",'Formulario PPGR1'!#REF!)</f>
        <v/>
      </c>
      <c r="D1101" s="191" t="str">
        <f>IF('Formulario PPGR3'!$G1101="","",'Formulario PPGR1'!#REF!)</f>
        <v/>
      </c>
      <c r="E1101" s="191" t="str">
        <f>IF('Formulario PPGR3'!$G1101="","",'Formulario PPGR1'!#REF!)</f>
        <v/>
      </c>
      <c r="F1101" s="191" t="str">
        <f>IF('Formulario PPGR3'!$G1101="","",'Formulario PPGR1'!#REF!)</f>
        <v/>
      </c>
      <c r="G1101" s="190"/>
      <c r="H1101" s="507" t="str" cm="1">
        <f t="array" ref="H1101">IF(Tabla1[[#This Row],[Código_Actividad]]="","",_xlfn.XLOOKUP(Tabla1[[#This Row],[Código_Actividad]],CodigoActividad,Tabla2[Actividades Programables Presupuestables],"",0))</f>
        <v/>
      </c>
      <c r="I1101" s="508" t="str">
        <f>IFERROR(VLOOKUP('Formulario PPGR3'!$G1101,'Formulario PPGR2'!$H$19:$V$286,15,FALSE),"")</f>
        <v/>
      </c>
      <c r="J1101" s="513"/>
      <c r="K1101" s="512"/>
      <c r="L1101" s="509" t="str">
        <f>IF(Tabla1[[#This Row],[Descripción]]="","",_xlfn.XLOOKUP(Tabla1[[#This Row],[Descripción]],Tabla10[Descripción],Tabla10[Unidad de Medida],"",0))</f>
        <v/>
      </c>
      <c r="M1101" s="299"/>
      <c r="N1101" s="525" t="str">
        <f>IF(Tabla1[[#This Row],[Descripción]]="","",_xlfn.XLOOKUP(Tabla1[[#This Row],[Descripción]],Tabla10[Descripción],Tabla10[Precio Unitario],0))</f>
        <v/>
      </c>
      <c r="O1101" s="525" t="str">
        <f>IF(Tabla1[[#This Row],[Cantidad de Insumos]]="","",Tabla1[[#This Row],[Precio Unitario]]*Tabla1[[#This Row],[Cantidad de Insumos]])</f>
        <v/>
      </c>
      <c r="P1101" s="510" t="str">
        <f>IF(Tabla1[[#This Row],[Descripción]]="","",_xlfn.XLOOKUP(Tabla1[[#This Row],[Descripción]],Tabla10[Descripción],Tabla10[CODIGO PRESUPUESTARIO],0))</f>
        <v/>
      </c>
      <c r="Q1101" s="511"/>
      <c r="R1101" s="511" t="str">
        <f>IF(Tabla1[[#This Row],[Insumos]]="","",_xlfn.XLOOKUP(Tabla1[[#This Row],[Insumos]],Tabla10[Insumo],Tabla10[InsumoAbrev],"",0))</f>
        <v/>
      </c>
    </row>
    <row r="1102" spans="2:18" x14ac:dyDescent="0.25">
      <c r="B1102" s="191" t="str">
        <f>IF('Formulario PPGR3'!$G1102="","",CONCATENATE('Formulario PPGR3'!$C1102,".",'Formulario PPGR3'!$D1102,".",'Formulario PPGR3'!$E1102,".",'Formulario PPGR3'!$F1102))</f>
        <v/>
      </c>
      <c r="C1102" s="191" t="str">
        <f>IF('Formulario PPGR3'!$G1102="","",'Formulario PPGR1'!#REF!)</f>
        <v/>
      </c>
      <c r="D1102" s="191" t="str">
        <f>IF('Formulario PPGR3'!$G1102="","",'Formulario PPGR1'!#REF!)</f>
        <v/>
      </c>
      <c r="E1102" s="191" t="str">
        <f>IF('Formulario PPGR3'!$G1102="","",'Formulario PPGR1'!#REF!)</f>
        <v/>
      </c>
      <c r="F1102" s="191" t="str">
        <f>IF('Formulario PPGR3'!$G1102="","",'Formulario PPGR1'!#REF!)</f>
        <v/>
      </c>
      <c r="G1102" s="190"/>
      <c r="H1102" s="507" t="str" cm="1">
        <f t="array" ref="H1102">IF(Tabla1[[#This Row],[Código_Actividad]]="","",_xlfn.XLOOKUP(Tabla1[[#This Row],[Código_Actividad]],CodigoActividad,Tabla2[Actividades Programables Presupuestables],"",0))</f>
        <v/>
      </c>
      <c r="I1102" s="508" t="str">
        <f>IFERROR(VLOOKUP('Formulario PPGR3'!$G1102,'Formulario PPGR2'!$H$19:$V$286,15,FALSE),"")</f>
        <v/>
      </c>
      <c r="J1102" s="513"/>
      <c r="K1102" s="512"/>
      <c r="L1102" s="509" t="str">
        <f>IF(Tabla1[[#This Row],[Descripción]]="","",_xlfn.XLOOKUP(Tabla1[[#This Row],[Descripción]],Tabla10[Descripción],Tabla10[Unidad de Medida],"",0))</f>
        <v/>
      </c>
      <c r="M1102" s="299"/>
      <c r="N1102" s="525" t="str">
        <f>IF(Tabla1[[#This Row],[Descripción]]="","",_xlfn.XLOOKUP(Tabla1[[#This Row],[Descripción]],Tabla10[Descripción],Tabla10[Precio Unitario],0))</f>
        <v/>
      </c>
      <c r="O1102" s="525" t="str">
        <f>IF(Tabla1[[#This Row],[Cantidad de Insumos]]="","",Tabla1[[#This Row],[Precio Unitario]]*Tabla1[[#This Row],[Cantidad de Insumos]])</f>
        <v/>
      </c>
      <c r="P1102" s="510" t="str">
        <f>IF(Tabla1[[#This Row],[Descripción]]="","",_xlfn.XLOOKUP(Tabla1[[#This Row],[Descripción]],Tabla10[Descripción],Tabla10[CODIGO PRESUPUESTARIO],0))</f>
        <v/>
      </c>
      <c r="Q1102" s="511"/>
      <c r="R1102" s="511" t="str">
        <f>IF(Tabla1[[#This Row],[Insumos]]="","",_xlfn.XLOOKUP(Tabla1[[#This Row],[Insumos]],Tabla10[Insumo],Tabla10[InsumoAbrev],"",0))</f>
        <v/>
      </c>
    </row>
    <row r="1103" spans="2:18" x14ac:dyDescent="0.25">
      <c r="B1103" s="191" t="str">
        <f>IF('Formulario PPGR3'!$G1103="","",CONCATENATE('Formulario PPGR3'!$C1103,".",'Formulario PPGR3'!$D1103,".",'Formulario PPGR3'!$E1103,".",'Formulario PPGR3'!$F1103))</f>
        <v/>
      </c>
      <c r="C1103" s="191" t="str">
        <f>IF('Formulario PPGR3'!$G1103="","",'Formulario PPGR1'!#REF!)</f>
        <v/>
      </c>
      <c r="D1103" s="191" t="str">
        <f>IF('Formulario PPGR3'!$G1103="","",'Formulario PPGR1'!#REF!)</f>
        <v/>
      </c>
      <c r="E1103" s="191" t="str">
        <f>IF('Formulario PPGR3'!$G1103="","",'Formulario PPGR1'!#REF!)</f>
        <v/>
      </c>
      <c r="F1103" s="191" t="str">
        <f>IF('Formulario PPGR3'!$G1103="","",'Formulario PPGR1'!#REF!)</f>
        <v/>
      </c>
      <c r="G1103" s="190"/>
      <c r="H1103" s="507" t="str" cm="1">
        <f t="array" ref="H1103">IF(Tabla1[[#This Row],[Código_Actividad]]="","",_xlfn.XLOOKUP(Tabla1[[#This Row],[Código_Actividad]],CodigoActividad,Tabla2[Actividades Programables Presupuestables],"",0))</f>
        <v/>
      </c>
      <c r="I1103" s="508" t="str">
        <f>IFERROR(VLOOKUP('Formulario PPGR3'!$G1103,'Formulario PPGR2'!$H$19:$V$286,15,FALSE),"")</f>
        <v/>
      </c>
      <c r="J1103" s="513"/>
      <c r="K1103" s="512"/>
      <c r="L1103" s="509" t="str">
        <f>IF(Tabla1[[#This Row],[Descripción]]="","",_xlfn.XLOOKUP(Tabla1[[#This Row],[Descripción]],Tabla10[Descripción],Tabla10[Unidad de Medida],"",0))</f>
        <v/>
      </c>
      <c r="M1103" s="299"/>
      <c r="N1103" s="525" t="str">
        <f>IF(Tabla1[[#This Row],[Descripción]]="","",_xlfn.XLOOKUP(Tabla1[[#This Row],[Descripción]],Tabla10[Descripción],Tabla10[Precio Unitario],0))</f>
        <v/>
      </c>
      <c r="O1103" s="525" t="str">
        <f>IF(Tabla1[[#This Row],[Cantidad de Insumos]]="","",Tabla1[[#This Row],[Precio Unitario]]*Tabla1[[#This Row],[Cantidad de Insumos]])</f>
        <v/>
      </c>
      <c r="P1103" s="510" t="str">
        <f>IF(Tabla1[[#This Row],[Descripción]]="","",_xlfn.XLOOKUP(Tabla1[[#This Row],[Descripción]],Tabla10[Descripción],Tabla10[CODIGO PRESUPUESTARIO],0))</f>
        <v/>
      </c>
      <c r="Q1103" s="511"/>
      <c r="R1103" s="511" t="str">
        <f>IF(Tabla1[[#This Row],[Insumos]]="","",_xlfn.XLOOKUP(Tabla1[[#This Row],[Insumos]],Tabla10[Insumo],Tabla10[InsumoAbrev],"",0))</f>
        <v/>
      </c>
    </row>
    <row r="1104" spans="2:18" x14ac:dyDescent="0.25">
      <c r="B1104" s="191" t="str">
        <f>IF('Formulario PPGR3'!$G1104="","",CONCATENATE('Formulario PPGR3'!$C1104,".",'Formulario PPGR3'!$D1104,".",'Formulario PPGR3'!$E1104,".",'Formulario PPGR3'!$F1104))</f>
        <v/>
      </c>
      <c r="C1104" s="191" t="str">
        <f>IF('Formulario PPGR3'!$G1104="","",'Formulario PPGR1'!#REF!)</f>
        <v/>
      </c>
      <c r="D1104" s="191" t="str">
        <f>IF('Formulario PPGR3'!$G1104="","",'Formulario PPGR1'!#REF!)</f>
        <v/>
      </c>
      <c r="E1104" s="191" t="str">
        <f>IF('Formulario PPGR3'!$G1104="","",'Formulario PPGR1'!#REF!)</f>
        <v/>
      </c>
      <c r="F1104" s="191" t="str">
        <f>IF('Formulario PPGR3'!$G1104="","",'Formulario PPGR1'!#REF!)</f>
        <v/>
      </c>
      <c r="G1104" s="190"/>
      <c r="H1104" s="507" t="str" cm="1">
        <f t="array" ref="H1104">IF(Tabla1[[#This Row],[Código_Actividad]]="","",_xlfn.XLOOKUP(Tabla1[[#This Row],[Código_Actividad]],CodigoActividad,Tabla2[Actividades Programables Presupuestables],"",0))</f>
        <v/>
      </c>
      <c r="I1104" s="508" t="str">
        <f>IFERROR(VLOOKUP('Formulario PPGR3'!$G1104,'Formulario PPGR2'!$H$19:$V$286,15,FALSE),"")</f>
        <v/>
      </c>
      <c r="J1104" s="513"/>
      <c r="K1104" s="512"/>
      <c r="L1104" s="509" t="str">
        <f>IF(Tabla1[[#This Row],[Descripción]]="","",_xlfn.XLOOKUP(Tabla1[[#This Row],[Descripción]],Tabla10[Descripción],Tabla10[Unidad de Medida],"",0))</f>
        <v/>
      </c>
      <c r="M1104" s="299"/>
      <c r="N1104" s="525" t="str">
        <f>IF(Tabla1[[#This Row],[Descripción]]="","",_xlfn.XLOOKUP(Tabla1[[#This Row],[Descripción]],Tabla10[Descripción],Tabla10[Precio Unitario],0))</f>
        <v/>
      </c>
      <c r="O1104" s="525" t="str">
        <f>IF(Tabla1[[#This Row],[Cantidad de Insumos]]="","",Tabla1[[#This Row],[Precio Unitario]]*Tabla1[[#This Row],[Cantidad de Insumos]])</f>
        <v/>
      </c>
      <c r="P1104" s="510" t="str">
        <f>IF(Tabla1[[#This Row],[Descripción]]="","",_xlfn.XLOOKUP(Tabla1[[#This Row],[Descripción]],Tabla10[Descripción],Tabla10[CODIGO PRESUPUESTARIO],0))</f>
        <v/>
      </c>
      <c r="Q1104" s="511"/>
      <c r="R1104" s="511" t="str">
        <f>IF(Tabla1[[#This Row],[Insumos]]="","",_xlfn.XLOOKUP(Tabla1[[#This Row],[Insumos]],Tabla10[Insumo],Tabla10[InsumoAbrev],"",0))</f>
        <v/>
      </c>
    </row>
    <row r="1105" spans="2:18" x14ac:dyDescent="0.25">
      <c r="B1105" s="191" t="str">
        <f>IF('Formulario PPGR3'!$G1105="","",CONCATENATE('Formulario PPGR3'!$C1105,".",'Formulario PPGR3'!$D1105,".",'Formulario PPGR3'!$E1105,".",'Formulario PPGR3'!$F1105))</f>
        <v/>
      </c>
      <c r="C1105" s="191" t="str">
        <f>IF('Formulario PPGR3'!$G1105="","",'Formulario PPGR1'!#REF!)</f>
        <v/>
      </c>
      <c r="D1105" s="191" t="str">
        <f>IF('Formulario PPGR3'!$G1105="","",'Formulario PPGR1'!#REF!)</f>
        <v/>
      </c>
      <c r="E1105" s="191" t="str">
        <f>IF('Formulario PPGR3'!$G1105="","",'Formulario PPGR1'!#REF!)</f>
        <v/>
      </c>
      <c r="F1105" s="191" t="str">
        <f>IF('Formulario PPGR3'!$G1105="","",'Formulario PPGR1'!#REF!)</f>
        <v/>
      </c>
      <c r="G1105" s="190"/>
      <c r="H1105" s="507" t="str" cm="1">
        <f t="array" ref="H1105">IF(Tabla1[[#This Row],[Código_Actividad]]="","",_xlfn.XLOOKUP(Tabla1[[#This Row],[Código_Actividad]],CodigoActividad,Tabla2[Actividades Programables Presupuestables],"",0))</f>
        <v/>
      </c>
      <c r="I1105" s="508" t="str">
        <f>IFERROR(VLOOKUP('Formulario PPGR3'!$G1105,'Formulario PPGR2'!$H$19:$V$286,15,FALSE),"")</f>
        <v/>
      </c>
      <c r="J1105" s="513"/>
      <c r="K1105" s="512"/>
      <c r="L1105" s="509" t="str">
        <f>IF(Tabla1[[#This Row],[Descripción]]="","",_xlfn.XLOOKUP(Tabla1[[#This Row],[Descripción]],Tabla10[Descripción],Tabla10[Unidad de Medida],"",0))</f>
        <v/>
      </c>
      <c r="M1105" s="299"/>
      <c r="N1105" s="525" t="str">
        <f>IF(Tabla1[[#This Row],[Descripción]]="","",_xlfn.XLOOKUP(Tabla1[[#This Row],[Descripción]],Tabla10[Descripción],Tabla10[Precio Unitario],0))</f>
        <v/>
      </c>
      <c r="O1105" s="525" t="str">
        <f>IF(Tabla1[[#This Row],[Cantidad de Insumos]]="","",Tabla1[[#This Row],[Precio Unitario]]*Tabla1[[#This Row],[Cantidad de Insumos]])</f>
        <v/>
      </c>
      <c r="P1105" s="510" t="str">
        <f>IF(Tabla1[[#This Row],[Descripción]]="","",_xlfn.XLOOKUP(Tabla1[[#This Row],[Descripción]],Tabla10[Descripción],Tabla10[CODIGO PRESUPUESTARIO],0))</f>
        <v/>
      </c>
      <c r="Q1105" s="511"/>
      <c r="R1105" s="511" t="str">
        <f>IF(Tabla1[[#This Row],[Insumos]]="","",_xlfn.XLOOKUP(Tabla1[[#This Row],[Insumos]],Tabla10[Insumo],Tabla10[InsumoAbrev],"",0))</f>
        <v/>
      </c>
    </row>
    <row r="1106" spans="2:18" x14ac:dyDescent="0.25">
      <c r="B1106" s="191" t="str">
        <f>IF('Formulario PPGR3'!$G1106="","",CONCATENATE('Formulario PPGR3'!$C1106,".",'Formulario PPGR3'!$D1106,".",'Formulario PPGR3'!$E1106,".",'Formulario PPGR3'!$F1106))</f>
        <v/>
      </c>
      <c r="C1106" s="191" t="str">
        <f>IF('Formulario PPGR3'!$G1106="","",'Formulario PPGR1'!#REF!)</f>
        <v/>
      </c>
      <c r="D1106" s="191" t="str">
        <f>IF('Formulario PPGR3'!$G1106="","",'Formulario PPGR1'!#REF!)</f>
        <v/>
      </c>
      <c r="E1106" s="191" t="str">
        <f>IF('Formulario PPGR3'!$G1106="","",'Formulario PPGR1'!#REF!)</f>
        <v/>
      </c>
      <c r="F1106" s="191" t="str">
        <f>IF('Formulario PPGR3'!$G1106="","",'Formulario PPGR1'!#REF!)</f>
        <v/>
      </c>
      <c r="G1106" s="190"/>
      <c r="H1106" s="507" t="str" cm="1">
        <f t="array" ref="H1106">IF(Tabla1[[#This Row],[Código_Actividad]]="","",_xlfn.XLOOKUP(Tabla1[[#This Row],[Código_Actividad]],CodigoActividad,Tabla2[Actividades Programables Presupuestables],"",0))</f>
        <v/>
      </c>
      <c r="I1106" s="508" t="str">
        <f>IFERROR(VLOOKUP('Formulario PPGR3'!$G1106,'Formulario PPGR2'!$H$19:$V$286,15,FALSE),"")</f>
        <v/>
      </c>
      <c r="J1106" s="513"/>
      <c r="K1106" s="512"/>
      <c r="L1106" s="509" t="str">
        <f>IF(Tabla1[[#This Row],[Descripción]]="","",_xlfn.XLOOKUP(Tabla1[[#This Row],[Descripción]],Tabla10[Descripción],Tabla10[Unidad de Medida],"",0))</f>
        <v/>
      </c>
      <c r="M1106" s="299"/>
      <c r="N1106" s="525" t="str">
        <f>IF(Tabla1[[#This Row],[Descripción]]="","",_xlfn.XLOOKUP(Tabla1[[#This Row],[Descripción]],Tabla10[Descripción],Tabla10[Precio Unitario],0))</f>
        <v/>
      </c>
      <c r="O1106" s="525" t="str">
        <f>IF(Tabla1[[#This Row],[Cantidad de Insumos]]="","",Tabla1[[#This Row],[Precio Unitario]]*Tabla1[[#This Row],[Cantidad de Insumos]])</f>
        <v/>
      </c>
      <c r="P1106" s="510" t="str">
        <f>IF(Tabla1[[#This Row],[Descripción]]="","",_xlfn.XLOOKUP(Tabla1[[#This Row],[Descripción]],Tabla10[Descripción],Tabla10[CODIGO PRESUPUESTARIO],0))</f>
        <v/>
      </c>
      <c r="Q1106" s="511"/>
      <c r="R1106" s="511" t="str">
        <f>IF(Tabla1[[#This Row],[Insumos]]="","",_xlfn.XLOOKUP(Tabla1[[#This Row],[Insumos]],Tabla10[Insumo],Tabla10[InsumoAbrev],"",0))</f>
        <v/>
      </c>
    </row>
    <row r="1107" spans="2:18" x14ac:dyDescent="0.25">
      <c r="B1107" s="191" t="str">
        <f>IF('Formulario PPGR3'!$G1107="","",CONCATENATE('Formulario PPGR3'!$C1107,".",'Formulario PPGR3'!$D1107,".",'Formulario PPGR3'!$E1107,".",'Formulario PPGR3'!$F1107))</f>
        <v/>
      </c>
      <c r="C1107" s="191" t="str">
        <f>IF('Formulario PPGR3'!$G1107="","",'Formulario PPGR1'!#REF!)</f>
        <v/>
      </c>
      <c r="D1107" s="191" t="str">
        <f>IF('Formulario PPGR3'!$G1107="","",'Formulario PPGR1'!#REF!)</f>
        <v/>
      </c>
      <c r="E1107" s="191" t="str">
        <f>IF('Formulario PPGR3'!$G1107="","",'Formulario PPGR1'!#REF!)</f>
        <v/>
      </c>
      <c r="F1107" s="191" t="str">
        <f>IF('Formulario PPGR3'!$G1107="","",'Formulario PPGR1'!#REF!)</f>
        <v/>
      </c>
      <c r="G1107" s="190"/>
      <c r="H1107" s="507" t="str" cm="1">
        <f t="array" ref="H1107">IF(Tabla1[[#This Row],[Código_Actividad]]="","",_xlfn.XLOOKUP(Tabla1[[#This Row],[Código_Actividad]],CodigoActividad,Tabla2[Actividades Programables Presupuestables],"",0))</f>
        <v/>
      </c>
      <c r="I1107" s="508" t="str">
        <f>IFERROR(VLOOKUP('Formulario PPGR3'!$G1107,'Formulario PPGR2'!$H$19:$V$286,15,FALSE),"")</f>
        <v/>
      </c>
      <c r="J1107" s="513"/>
      <c r="K1107" s="512"/>
      <c r="L1107" s="509" t="str">
        <f>IF(Tabla1[[#This Row],[Descripción]]="","",_xlfn.XLOOKUP(Tabla1[[#This Row],[Descripción]],Tabla10[Descripción],Tabla10[Unidad de Medida],"",0))</f>
        <v/>
      </c>
      <c r="M1107" s="299"/>
      <c r="N1107" s="525" t="str">
        <f>IF(Tabla1[[#This Row],[Descripción]]="","",_xlfn.XLOOKUP(Tabla1[[#This Row],[Descripción]],Tabla10[Descripción],Tabla10[Precio Unitario],0))</f>
        <v/>
      </c>
      <c r="O1107" s="525" t="str">
        <f>IF(Tabla1[[#This Row],[Cantidad de Insumos]]="","",Tabla1[[#This Row],[Precio Unitario]]*Tabla1[[#This Row],[Cantidad de Insumos]])</f>
        <v/>
      </c>
      <c r="P1107" s="510" t="str">
        <f>IF(Tabla1[[#This Row],[Descripción]]="","",_xlfn.XLOOKUP(Tabla1[[#This Row],[Descripción]],Tabla10[Descripción],Tabla10[CODIGO PRESUPUESTARIO],0))</f>
        <v/>
      </c>
      <c r="Q1107" s="511"/>
      <c r="R1107" s="511" t="str">
        <f>IF(Tabla1[[#This Row],[Insumos]]="","",_xlfn.XLOOKUP(Tabla1[[#This Row],[Insumos]],Tabla10[Insumo],Tabla10[InsumoAbrev],"",0))</f>
        <v/>
      </c>
    </row>
    <row r="1108" spans="2:18" x14ac:dyDescent="0.25">
      <c r="B1108" s="191" t="str">
        <f>IF('Formulario PPGR3'!$G1108="","",CONCATENATE('Formulario PPGR3'!$C1108,".",'Formulario PPGR3'!$D1108,".",'Formulario PPGR3'!$E1108,".",'Formulario PPGR3'!$F1108))</f>
        <v/>
      </c>
      <c r="C1108" s="191" t="str">
        <f>IF('Formulario PPGR3'!$G1108="","",'Formulario PPGR1'!#REF!)</f>
        <v/>
      </c>
      <c r="D1108" s="191" t="str">
        <f>IF('Formulario PPGR3'!$G1108="","",'Formulario PPGR1'!#REF!)</f>
        <v/>
      </c>
      <c r="E1108" s="191" t="str">
        <f>IF('Formulario PPGR3'!$G1108="","",'Formulario PPGR1'!#REF!)</f>
        <v/>
      </c>
      <c r="F1108" s="191" t="str">
        <f>IF('Formulario PPGR3'!$G1108="","",'Formulario PPGR1'!#REF!)</f>
        <v/>
      </c>
      <c r="G1108" s="190"/>
      <c r="H1108" s="507" t="str" cm="1">
        <f t="array" ref="H1108">IF(Tabla1[[#This Row],[Código_Actividad]]="","",_xlfn.XLOOKUP(Tabla1[[#This Row],[Código_Actividad]],CodigoActividad,Tabla2[Actividades Programables Presupuestables],"",0))</f>
        <v/>
      </c>
      <c r="I1108" s="508" t="str">
        <f>IFERROR(VLOOKUP('Formulario PPGR3'!$G1108,'Formulario PPGR2'!$H$19:$V$286,15,FALSE),"")</f>
        <v/>
      </c>
      <c r="J1108" s="513"/>
      <c r="K1108" s="512"/>
      <c r="L1108" s="509" t="str">
        <f>IF(Tabla1[[#This Row],[Descripción]]="","",_xlfn.XLOOKUP(Tabla1[[#This Row],[Descripción]],Tabla10[Descripción],Tabla10[Unidad de Medida],"",0))</f>
        <v/>
      </c>
      <c r="M1108" s="299"/>
      <c r="N1108" s="525" t="str">
        <f>IF(Tabla1[[#This Row],[Descripción]]="","",_xlfn.XLOOKUP(Tabla1[[#This Row],[Descripción]],Tabla10[Descripción],Tabla10[Precio Unitario],0))</f>
        <v/>
      </c>
      <c r="O1108" s="525" t="str">
        <f>IF(Tabla1[[#This Row],[Cantidad de Insumos]]="","",Tabla1[[#This Row],[Precio Unitario]]*Tabla1[[#This Row],[Cantidad de Insumos]])</f>
        <v/>
      </c>
      <c r="P1108" s="510" t="str">
        <f>IF(Tabla1[[#This Row],[Descripción]]="","",_xlfn.XLOOKUP(Tabla1[[#This Row],[Descripción]],Tabla10[Descripción],Tabla10[CODIGO PRESUPUESTARIO],0))</f>
        <v/>
      </c>
      <c r="Q1108" s="511"/>
      <c r="R1108" s="511" t="str">
        <f>IF(Tabla1[[#This Row],[Insumos]]="","",_xlfn.XLOOKUP(Tabla1[[#This Row],[Insumos]],Tabla10[Insumo],Tabla10[InsumoAbrev],"",0))</f>
        <v/>
      </c>
    </row>
    <row r="1109" spans="2:18" x14ac:dyDescent="0.25">
      <c r="B1109" s="191" t="str">
        <f>IF('Formulario PPGR3'!$G1109="","",CONCATENATE('Formulario PPGR3'!$C1109,".",'Formulario PPGR3'!$D1109,".",'Formulario PPGR3'!$E1109,".",'Formulario PPGR3'!$F1109))</f>
        <v/>
      </c>
      <c r="C1109" s="191" t="str">
        <f>IF('Formulario PPGR3'!$G1109="","",'Formulario PPGR1'!#REF!)</f>
        <v/>
      </c>
      <c r="D1109" s="191" t="str">
        <f>IF('Formulario PPGR3'!$G1109="","",'Formulario PPGR1'!#REF!)</f>
        <v/>
      </c>
      <c r="E1109" s="191" t="str">
        <f>IF('Formulario PPGR3'!$G1109="","",'Formulario PPGR1'!#REF!)</f>
        <v/>
      </c>
      <c r="F1109" s="191" t="str">
        <f>IF('Formulario PPGR3'!$G1109="","",'Formulario PPGR1'!#REF!)</f>
        <v/>
      </c>
      <c r="G1109" s="190"/>
      <c r="H1109" s="507" t="str" cm="1">
        <f t="array" ref="H1109">IF(Tabla1[[#This Row],[Código_Actividad]]="","",_xlfn.XLOOKUP(Tabla1[[#This Row],[Código_Actividad]],CodigoActividad,Tabla2[Actividades Programables Presupuestables],"",0))</f>
        <v/>
      </c>
      <c r="I1109" s="508" t="str">
        <f>IFERROR(VLOOKUP('Formulario PPGR3'!$G1109,'Formulario PPGR2'!$H$19:$V$286,15,FALSE),"")</f>
        <v/>
      </c>
      <c r="J1109" s="513"/>
      <c r="K1109" s="512"/>
      <c r="L1109" s="509" t="str">
        <f>IF(Tabla1[[#This Row],[Descripción]]="","",_xlfn.XLOOKUP(Tabla1[[#This Row],[Descripción]],Tabla10[Descripción],Tabla10[Unidad de Medida],"",0))</f>
        <v/>
      </c>
      <c r="M1109" s="299"/>
      <c r="N1109" s="525" t="str">
        <f>IF(Tabla1[[#This Row],[Descripción]]="","",_xlfn.XLOOKUP(Tabla1[[#This Row],[Descripción]],Tabla10[Descripción],Tabla10[Precio Unitario],0))</f>
        <v/>
      </c>
      <c r="O1109" s="525" t="str">
        <f>IF(Tabla1[[#This Row],[Cantidad de Insumos]]="","",Tabla1[[#This Row],[Precio Unitario]]*Tabla1[[#This Row],[Cantidad de Insumos]])</f>
        <v/>
      </c>
      <c r="P1109" s="510" t="str">
        <f>IF(Tabla1[[#This Row],[Descripción]]="","",_xlfn.XLOOKUP(Tabla1[[#This Row],[Descripción]],Tabla10[Descripción],Tabla10[CODIGO PRESUPUESTARIO],0))</f>
        <v/>
      </c>
      <c r="Q1109" s="511"/>
      <c r="R1109" s="511" t="str">
        <f>IF(Tabla1[[#This Row],[Insumos]]="","",_xlfn.XLOOKUP(Tabla1[[#This Row],[Insumos]],Tabla10[Insumo],Tabla10[InsumoAbrev],"",0))</f>
        <v/>
      </c>
    </row>
    <row r="1110" spans="2:18" x14ac:dyDescent="0.25">
      <c r="B1110" s="191" t="str">
        <f>IF('Formulario PPGR3'!$G1110="","",CONCATENATE('Formulario PPGR3'!$C1110,".",'Formulario PPGR3'!$D1110,".",'Formulario PPGR3'!$E1110,".",'Formulario PPGR3'!$F1110))</f>
        <v/>
      </c>
      <c r="C1110" s="191" t="str">
        <f>IF('Formulario PPGR3'!$G1110="","",'Formulario PPGR1'!#REF!)</f>
        <v/>
      </c>
      <c r="D1110" s="191" t="str">
        <f>IF('Formulario PPGR3'!$G1110="","",'Formulario PPGR1'!#REF!)</f>
        <v/>
      </c>
      <c r="E1110" s="191" t="str">
        <f>IF('Formulario PPGR3'!$G1110="","",'Formulario PPGR1'!#REF!)</f>
        <v/>
      </c>
      <c r="F1110" s="191" t="str">
        <f>IF('Formulario PPGR3'!$G1110="","",'Formulario PPGR1'!#REF!)</f>
        <v/>
      </c>
      <c r="G1110" s="190"/>
      <c r="H1110" s="507" t="str" cm="1">
        <f t="array" ref="H1110">IF(Tabla1[[#This Row],[Código_Actividad]]="","",_xlfn.XLOOKUP(Tabla1[[#This Row],[Código_Actividad]],CodigoActividad,Tabla2[Actividades Programables Presupuestables],"",0))</f>
        <v/>
      </c>
      <c r="I1110" s="508" t="str">
        <f>IFERROR(VLOOKUP('Formulario PPGR3'!$G1110,'Formulario PPGR2'!$H$19:$V$286,15,FALSE),"")</f>
        <v/>
      </c>
      <c r="J1110" s="513"/>
      <c r="K1110" s="512"/>
      <c r="L1110" s="509" t="str">
        <f>IF(Tabla1[[#This Row],[Descripción]]="","",_xlfn.XLOOKUP(Tabla1[[#This Row],[Descripción]],Tabla10[Descripción],Tabla10[Unidad de Medida],"",0))</f>
        <v/>
      </c>
      <c r="M1110" s="299"/>
      <c r="N1110" s="525" t="str">
        <f>IF(Tabla1[[#This Row],[Descripción]]="","",_xlfn.XLOOKUP(Tabla1[[#This Row],[Descripción]],Tabla10[Descripción],Tabla10[Precio Unitario],0))</f>
        <v/>
      </c>
      <c r="O1110" s="525" t="str">
        <f>IF(Tabla1[[#This Row],[Cantidad de Insumos]]="","",Tabla1[[#This Row],[Precio Unitario]]*Tabla1[[#This Row],[Cantidad de Insumos]])</f>
        <v/>
      </c>
      <c r="P1110" s="510" t="str">
        <f>IF(Tabla1[[#This Row],[Descripción]]="","",_xlfn.XLOOKUP(Tabla1[[#This Row],[Descripción]],Tabla10[Descripción],Tabla10[CODIGO PRESUPUESTARIO],0))</f>
        <v/>
      </c>
      <c r="Q1110" s="511"/>
      <c r="R1110" s="511" t="str">
        <f>IF(Tabla1[[#This Row],[Insumos]]="","",_xlfn.XLOOKUP(Tabla1[[#This Row],[Insumos]],Tabla10[Insumo],Tabla10[InsumoAbrev],"",0))</f>
        <v/>
      </c>
    </row>
    <row r="1111" spans="2:18" x14ac:dyDescent="0.25">
      <c r="B1111" s="191" t="str">
        <f>IF('Formulario PPGR3'!$G1111="","",CONCATENATE('Formulario PPGR3'!$C1111,".",'Formulario PPGR3'!$D1111,".",'Formulario PPGR3'!$E1111,".",'Formulario PPGR3'!$F1111))</f>
        <v/>
      </c>
      <c r="C1111" s="191" t="str">
        <f>IF('Formulario PPGR3'!$G1111="","",'Formulario PPGR1'!#REF!)</f>
        <v/>
      </c>
      <c r="D1111" s="191" t="str">
        <f>IF('Formulario PPGR3'!$G1111="","",'Formulario PPGR1'!#REF!)</f>
        <v/>
      </c>
      <c r="E1111" s="191" t="str">
        <f>IF('Formulario PPGR3'!$G1111="","",'Formulario PPGR1'!#REF!)</f>
        <v/>
      </c>
      <c r="F1111" s="191" t="str">
        <f>IF('Formulario PPGR3'!$G1111="","",'Formulario PPGR1'!#REF!)</f>
        <v/>
      </c>
      <c r="G1111" s="190"/>
      <c r="H1111" s="507" t="str" cm="1">
        <f t="array" ref="H1111">IF(Tabla1[[#This Row],[Código_Actividad]]="","",_xlfn.XLOOKUP(Tabla1[[#This Row],[Código_Actividad]],CodigoActividad,Tabla2[Actividades Programables Presupuestables],"",0))</f>
        <v/>
      </c>
      <c r="I1111" s="508" t="str">
        <f>IFERROR(VLOOKUP('Formulario PPGR3'!$G1111,'Formulario PPGR2'!$H$19:$V$286,15,FALSE),"")</f>
        <v/>
      </c>
      <c r="J1111" s="513"/>
      <c r="K1111" s="512"/>
      <c r="L1111" s="509" t="str">
        <f>IF(Tabla1[[#This Row],[Descripción]]="","",_xlfn.XLOOKUP(Tabla1[[#This Row],[Descripción]],Tabla10[Descripción],Tabla10[Unidad de Medida],"",0))</f>
        <v/>
      </c>
      <c r="M1111" s="299"/>
      <c r="N1111" s="525" t="str">
        <f>IF(Tabla1[[#This Row],[Descripción]]="","",_xlfn.XLOOKUP(Tabla1[[#This Row],[Descripción]],Tabla10[Descripción],Tabla10[Precio Unitario],0))</f>
        <v/>
      </c>
      <c r="O1111" s="525" t="str">
        <f>IF(Tabla1[[#This Row],[Cantidad de Insumos]]="","",Tabla1[[#This Row],[Precio Unitario]]*Tabla1[[#This Row],[Cantidad de Insumos]])</f>
        <v/>
      </c>
      <c r="P1111" s="510" t="str">
        <f>IF(Tabla1[[#This Row],[Descripción]]="","",_xlfn.XLOOKUP(Tabla1[[#This Row],[Descripción]],Tabla10[Descripción],Tabla10[CODIGO PRESUPUESTARIO],0))</f>
        <v/>
      </c>
      <c r="Q1111" s="511"/>
      <c r="R1111" s="511" t="str">
        <f>IF(Tabla1[[#This Row],[Insumos]]="","",_xlfn.XLOOKUP(Tabla1[[#This Row],[Insumos]],Tabla10[Insumo],Tabla10[InsumoAbrev],"",0))</f>
        <v/>
      </c>
    </row>
    <row r="1112" spans="2:18" x14ac:dyDescent="0.25">
      <c r="B1112" s="191" t="str">
        <f>IF('Formulario PPGR3'!$G1112="","",CONCATENATE('Formulario PPGR3'!$C1112,".",'Formulario PPGR3'!$D1112,".",'Formulario PPGR3'!$E1112,".",'Formulario PPGR3'!$F1112))</f>
        <v/>
      </c>
      <c r="C1112" s="191" t="str">
        <f>IF('Formulario PPGR3'!$G1112="","",'Formulario PPGR1'!#REF!)</f>
        <v/>
      </c>
      <c r="D1112" s="191" t="str">
        <f>IF('Formulario PPGR3'!$G1112="","",'Formulario PPGR1'!#REF!)</f>
        <v/>
      </c>
      <c r="E1112" s="191" t="str">
        <f>IF('Formulario PPGR3'!$G1112="","",'Formulario PPGR1'!#REF!)</f>
        <v/>
      </c>
      <c r="F1112" s="191" t="str">
        <f>IF('Formulario PPGR3'!$G1112="","",'Formulario PPGR1'!#REF!)</f>
        <v/>
      </c>
      <c r="G1112" s="190"/>
      <c r="H1112" s="507" t="str" cm="1">
        <f t="array" ref="H1112">IF(Tabla1[[#This Row],[Código_Actividad]]="","",_xlfn.XLOOKUP(Tabla1[[#This Row],[Código_Actividad]],CodigoActividad,Tabla2[Actividades Programables Presupuestables],"",0))</f>
        <v/>
      </c>
      <c r="I1112" s="508" t="str">
        <f>IFERROR(VLOOKUP('Formulario PPGR3'!$G1112,'Formulario PPGR2'!$H$19:$V$286,15,FALSE),"")</f>
        <v/>
      </c>
      <c r="J1112" s="513"/>
      <c r="K1112" s="512"/>
      <c r="L1112" s="509" t="str">
        <f>IF(Tabla1[[#This Row],[Descripción]]="","",_xlfn.XLOOKUP(Tabla1[[#This Row],[Descripción]],Tabla10[Descripción],Tabla10[Unidad de Medida],"",0))</f>
        <v/>
      </c>
      <c r="M1112" s="299"/>
      <c r="N1112" s="525" t="str">
        <f>IF(Tabla1[[#This Row],[Descripción]]="","",_xlfn.XLOOKUP(Tabla1[[#This Row],[Descripción]],Tabla10[Descripción],Tabla10[Precio Unitario],0))</f>
        <v/>
      </c>
      <c r="O1112" s="525" t="str">
        <f>IF(Tabla1[[#This Row],[Cantidad de Insumos]]="","",Tabla1[[#This Row],[Precio Unitario]]*Tabla1[[#This Row],[Cantidad de Insumos]])</f>
        <v/>
      </c>
      <c r="P1112" s="510" t="str">
        <f>IF(Tabla1[[#This Row],[Descripción]]="","",_xlfn.XLOOKUP(Tabla1[[#This Row],[Descripción]],Tabla10[Descripción],Tabla10[CODIGO PRESUPUESTARIO],0))</f>
        <v/>
      </c>
      <c r="Q1112" s="511"/>
      <c r="R1112" s="511" t="str">
        <f>IF(Tabla1[[#This Row],[Insumos]]="","",_xlfn.XLOOKUP(Tabla1[[#This Row],[Insumos]],Tabla10[Insumo],Tabla10[InsumoAbrev],"",0))</f>
        <v/>
      </c>
    </row>
    <row r="1113" spans="2:18" x14ac:dyDescent="0.25">
      <c r="B1113" s="191" t="str">
        <f>IF('Formulario PPGR3'!$G1113="","",CONCATENATE('Formulario PPGR3'!$C1113,".",'Formulario PPGR3'!$D1113,".",'Formulario PPGR3'!$E1113,".",'Formulario PPGR3'!$F1113))</f>
        <v/>
      </c>
      <c r="C1113" s="191" t="str">
        <f>IF('Formulario PPGR3'!$G1113="","",'Formulario PPGR1'!#REF!)</f>
        <v/>
      </c>
      <c r="D1113" s="191" t="str">
        <f>IF('Formulario PPGR3'!$G1113="","",'Formulario PPGR1'!#REF!)</f>
        <v/>
      </c>
      <c r="E1113" s="191" t="str">
        <f>IF('Formulario PPGR3'!$G1113="","",'Formulario PPGR1'!#REF!)</f>
        <v/>
      </c>
      <c r="F1113" s="191" t="str">
        <f>IF('Formulario PPGR3'!$G1113="","",'Formulario PPGR1'!#REF!)</f>
        <v/>
      </c>
      <c r="G1113" s="190"/>
      <c r="H1113" s="507" t="str" cm="1">
        <f t="array" ref="H1113">IF(Tabla1[[#This Row],[Código_Actividad]]="","",_xlfn.XLOOKUP(Tabla1[[#This Row],[Código_Actividad]],CodigoActividad,Tabla2[Actividades Programables Presupuestables],"",0))</f>
        <v/>
      </c>
      <c r="I1113" s="508" t="str">
        <f>IFERROR(VLOOKUP('Formulario PPGR3'!$G1113,'Formulario PPGR2'!$H$19:$V$286,15,FALSE),"")</f>
        <v/>
      </c>
      <c r="J1113" s="513"/>
      <c r="K1113" s="512"/>
      <c r="L1113" s="509" t="str">
        <f>IF(Tabla1[[#This Row],[Descripción]]="","",_xlfn.XLOOKUP(Tabla1[[#This Row],[Descripción]],Tabla10[Descripción],Tabla10[Unidad de Medida],"",0))</f>
        <v/>
      </c>
      <c r="M1113" s="299"/>
      <c r="N1113" s="525" t="str">
        <f>IF(Tabla1[[#This Row],[Descripción]]="","",_xlfn.XLOOKUP(Tabla1[[#This Row],[Descripción]],Tabla10[Descripción],Tabla10[Precio Unitario],0))</f>
        <v/>
      </c>
      <c r="O1113" s="525" t="str">
        <f>IF(Tabla1[[#This Row],[Cantidad de Insumos]]="","",Tabla1[[#This Row],[Precio Unitario]]*Tabla1[[#This Row],[Cantidad de Insumos]])</f>
        <v/>
      </c>
      <c r="P1113" s="510" t="str">
        <f>IF(Tabla1[[#This Row],[Descripción]]="","",_xlfn.XLOOKUP(Tabla1[[#This Row],[Descripción]],Tabla10[Descripción],Tabla10[CODIGO PRESUPUESTARIO],0))</f>
        <v/>
      </c>
      <c r="Q1113" s="511"/>
      <c r="R1113" s="511" t="str">
        <f>IF(Tabla1[[#This Row],[Insumos]]="","",_xlfn.XLOOKUP(Tabla1[[#This Row],[Insumos]],Tabla10[Insumo],Tabla10[InsumoAbrev],"",0))</f>
        <v/>
      </c>
    </row>
    <row r="1114" spans="2:18" x14ac:dyDescent="0.25">
      <c r="B1114" s="191" t="str">
        <f>IF('Formulario PPGR3'!$G1114="","",CONCATENATE('Formulario PPGR3'!$C1114,".",'Formulario PPGR3'!$D1114,".",'Formulario PPGR3'!$E1114,".",'Formulario PPGR3'!$F1114))</f>
        <v/>
      </c>
      <c r="C1114" s="191" t="str">
        <f>IF('Formulario PPGR3'!$G1114="","",'Formulario PPGR1'!#REF!)</f>
        <v/>
      </c>
      <c r="D1114" s="191" t="str">
        <f>IF('Formulario PPGR3'!$G1114="","",'Formulario PPGR1'!#REF!)</f>
        <v/>
      </c>
      <c r="E1114" s="191" t="str">
        <f>IF('Formulario PPGR3'!$G1114="","",'Formulario PPGR1'!#REF!)</f>
        <v/>
      </c>
      <c r="F1114" s="191" t="str">
        <f>IF('Formulario PPGR3'!$G1114="","",'Formulario PPGR1'!#REF!)</f>
        <v/>
      </c>
      <c r="G1114" s="190"/>
      <c r="H1114" s="507" t="str" cm="1">
        <f t="array" ref="H1114">IF(Tabla1[[#This Row],[Código_Actividad]]="","",_xlfn.XLOOKUP(Tabla1[[#This Row],[Código_Actividad]],CodigoActividad,Tabla2[Actividades Programables Presupuestables],"",0))</f>
        <v/>
      </c>
      <c r="I1114" s="508" t="str">
        <f>IFERROR(VLOOKUP('Formulario PPGR3'!$G1114,'Formulario PPGR2'!$H$19:$V$286,15,FALSE),"")</f>
        <v/>
      </c>
      <c r="J1114" s="513"/>
      <c r="K1114" s="512"/>
      <c r="L1114" s="509" t="str">
        <f>IF(Tabla1[[#This Row],[Descripción]]="","",_xlfn.XLOOKUP(Tabla1[[#This Row],[Descripción]],Tabla10[Descripción],Tabla10[Unidad de Medida],"",0))</f>
        <v/>
      </c>
      <c r="M1114" s="299"/>
      <c r="N1114" s="525" t="str">
        <f>IF(Tabla1[[#This Row],[Descripción]]="","",_xlfn.XLOOKUP(Tabla1[[#This Row],[Descripción]],Tabla10[Descripción],Tabla10[Precio Unitario],0))</f>
        <v/>
      </c>
      <c r="O1114" s="525" t="str">
        <f>IF(Tabla1[[#This Row],[Cantidad de Insumos]]="","",Tabla1[[#This Row],[Precio Unitario]]*Tabla1[[#This Row],[Cantidad de Insumos]])</f>
        <v/>
      </c>
      <c r="P1114" s="510" t="str">
        <f>IF(Tabla1[[#This Row],[Descripción]]="","",_xlfn.XLOOKUP(Tabla1[[#This Row],[Descripción]],Tabla10[Descripción],Tabla10[CODIGO PRESUPUESTARIO],0))</f>
        <v/>
      </c>
      <c r="Q1114" s="511"/>
      <c r="R1114" s="511" t="str">
        <f>IF(Tabla1[[#This Row],[Insumos]]="","",_xlfn.XLOOKUP(Tabla1[[#This Row],[Insumos]],Tabla10[Insumo],Tabla10[InsumoAbrev],"",0))</f>
        <v/>
      </c>
    </row>
    <row r="1115" spans="2:18" x14ac:dyDescent="0.25">
      <c r="B1115" s="191" t="str">
        <f>IF('Formulario PPGR3'!$G1115="","",CONCATENATE('Formulario PPGR3'!$C1115,".",'Formulario PPGR3'!$D1115,".",'Formulario PPGR3'!$E1115,".",'Formulario PPGR3'!$F1115))</f>
        <v/>
      </c>
      <c r="C1115" s="191" t="str">
        <f>IF('Formulario PPGR3'!$G1115="","",'Formulario PPGR1'!#REF!)</f>
        <v/>
      </c>
      <c r="D1115" s="191" t="str">
        <f>IF('Formulario PPGR3'!$G1115="","",'Formulario PPGR1'!#REF!)</f>
        <v/>
      </c>
      <c r="E1115" s="191" t="str">
        <f>IF('Formulario PPGR3'!$G1115="","",'Formulario PPGR1'!#REF!)</f>
        <v/>
      </c>
      <c r="F1115" s="191" t="str">
        <f>IF('Formulario PPGR3'!$G1115="","",'Formulario PPGR1'!#REF!)</f>
        <v/>
      </c>
      <c r="G1115" s="190"/>
      <c r="H1115" s="507" t="str" cm="1">
        <f t="array" ref="H1115">IF(Tabla1[[#This Row],[Código_Actividad]]="","",_xlfn.XLOOKUP(Tabla1[[#This Row],[Código_Actividad]],CodigoActividad,Tabla2[Actividades Programables Presupuestables],"",0))</f>
        <v/>
      </c>
      <c r="I1115" s="508" t="str">
        <f>IFERROR(VLOOKUP('Formulario PPGR3'!$G1115,'Formulario PPGR2'!$H$19:$V$286,15,FALSE),"")</f>
        <v/>
      </c>
      <c r="J1115" s="513"/>
      <c r="K1115" s="512"/>
      <c r="L1115" s="509" t="str">
        <f>IF(Tabla1[[#This Row],[Descripción]]="","",_xlfn.XLOOKUP(Tabla1[[#This Row],[Descripción]],Tabla10[Descripción],Tabla10[Unidad de Medida],"",0))</f>
        <v/>
      </c>
      <c r="M1115" s="299"/>
      <c r="N1115" s="525" t="str">
        <f>IF(Tabla1[[#This Row],[Descripción]]="","",_xlfn.XLOOKUP(Tabla1[[#This Row],[Descripción]],Tabla10[Descripción],Tabla10[Precio Unitario],0))</f>
        <v/>
      </c>
      <c r="O1115" s="525" t="str">
        <f>IF(Tabla1[[#This Row],[Cantidad de Insumos]]="","",Tabla1[[#This Row],[Precio Unitario]]*Tabla1[[#This Row],[Cantidad de Insumos]])</f>
        <v/>
      </c>
      <c r="P1115" s="510" t="str">
        <f>IF(Tabla1[[#This Row],[Descripción]]="","",_xlfn.XLOOKUP(Tabla1[[#This Row],[Descripción]],Tabla10[Descripción],Tabla10[CODIGO PRESUPUESTARIO],0))</f>
        <v/>
      </c>
      <c r="Q1115" s="511"/>
      <c r="R1115" s="511" t="str">
        <f>IF(Tabla1[[#This Row],[Insumos]]="","",_xlfn.XLOOKUP(Tabla1[[#This Row],[Insumos]],Tabla10[Insumo],Tabla10[InsumoAbrev],"",0))</f>
        <v/>
      </c>
    </row>
    <row r="1116" spans="2:18" x14ac:dyDescent="0.25">
      <c r="B1116" s="191" t="str">
        <f>IF('Formulario PPGR3'!$G1116="","",CONCATENATE('Formulario PPGR3'!$C1116,".",'Formulario PPGR3'!$D1116,".",'Formulario PPGR3'!$E1116,".",'Formulario PPGR3'!$F1116))</f>
        <v/>
      </c>
      <c r="C1116" s="191" t="str">
        <f>IF('Formulario PPGR3'!$G1116="","",'Formulario PPGR1'!#REF!)</f>
        <v/>
      </c>
      <c r="D1116" s="191" t="str">
        <f>IF('Formulario PPGR3'!$G1116="","",'Formulario PPGR1'!#REF!)</f>
        <v/>
      </c>
      <c r="E1116" s="191" t="str">
        <f>IF('Formulario PPGR3'!$G1116="","",'Formulario PPGR1'!#REF!)</f>
        <v/>
      </c>
      <c r="F1116" s="191" t="str">
        <f>IF('Formulario PPGR3'!$G1116="","",'Formulario PPGR1'!#REF!)</f>
        <v/>
      </c>
      <c r="G1116" s="190"/>
      <c r="H1116" s="507" t="str" cm="1">
        <f t="array" ref="H1116">IF(Tabla1[[#This Row],[Código_Actividad]]="","",_xlfn.XLOOKUP(Tabla1[[#This Row],[Código_Actividad]],CodigoActividad,Tabla2[Actividades Programables Presupuestables],"",0))</f>
        <v/>
      </c>
      <c r="I1116" s="508" t="str">
        <f>IFERROR(VLOOKUP('Formulario PPGR3'!$G1116,'Formulario PPGR2'!$H$19:$V$286,15,FALSE),"")</f>
        <v/>
      </c>
      <c r="J1116" s="513"/>
      <c r="K1116" s="512"/>
      <c r="L1116" s="509" t="str">
        <f>IF(Tabla1[[#This Row],[Descripción]]="","",_xlfn.XLOOKUP(Tabla1[[#This Row],[Descripción]],Tabla10[Descripción],Tabla10[Unidad de Medida],"",0))</f>
        <v/>
      </c>
      <c r="M1116" s="299"/>
      <c r="N1116" s="525" t="str">
        <f>IF(Tabla1[[#This Row],[Descripción]]="","",_xlfn.XLOOKUP(Tabla1[[#This Row],[Descripción]],Tabla10[Descripción],Tabla10[Precio Unitario],0))</f>
        <v/>
      </c>
      <c r="O1116" s="525" t="str">
        <f>IF(Tabla1[[#This Row],[Cantidad de Insumos]]="","",Tabla1[[#This Row],[Precio Unitario]]*Tabla1[[#This Row],[Cantidad de Insumos]])</f>
        <v/>
      </c>
      <c r="P1116" s="510" t="str">
        <f>IF(Tabla1[[#This Row],[Descripción]]="","",_xlfn.XLOOKUP(Tabla1[[#This Row],[Descripción]],Tabla10[Descripción],Tabla10[CODIGO PRESUPUESTARIO],0))</f>
        <v/>
      </c>
      <c r="Q1116" s="511"/>
      <c r="R1116" s="511" t="str">
        <f>IF(Tabla1[[#This Row],[Insumos]]="","",_xlfn.XLOOKUP(Tabla1[[#This Row],[Insumos]],Tabla10[Insumo],Tabla10[InsumoAbrev],"",0))</f>
        <v/>
      </c>
    </row>
    <row r="1117" spans="2:18" x14ac:dyDescent="0.25">
      <c r="B1117" s="191" t="str">
        <f>IF('Formulario PPGR3'!$G1117="","",CONCATENATE('Formulario PPGR3'!$C1117,".",'Formulario PPGR3'!$D1117,".",'Formulario PPGR3'!$E1117,".",'Formulario PPGR3'!$F1117))</f>
        <v/>
      </c>
      <c r="C1117" s="191" t="str">
        <f>IF('Formulario PPGR3'!$G1117="","",'Formulario PPGR1'!#REF!)</f>
        <v/>
      </c>
      <c r="D1117" s="191" t="str">
        <f>IF('Formulario PPGR3'!$G1117="","",'Formulario PPGR1'!#REF!)</f>
        <v/>
      </c>
      <c r="E1117" s="191" t="str">
        <f>IF('Formulario PPGR3'!$G1117="","",'Formulario PPGR1'!#REF!)</f>
        <v/>
      </c>
      <c r="F1117" s="191" t="str">
        <f>IF('Formulario PPGR3'!$G1117="","",'Formulario PPGR1'!#REF!)</f>
        <v/>
      </c>
      <c r="G1117" s="190"/>
      <c r="H1117" s="507" t="str" cm="1">
        <f t="array" ref="H1117">IF(Tabla1[[#This Row],[Código_Actividad]]="","",_xlfn.XLOOKUP(Tabla1[[#This Row],[Código_Actividad]],CodigoActividad,Tabla2[Actividades Programables Presupuestables],"",0))</f>
        <v/>
      </c>
      <c r="I1117" s="508" t="str">
        <f>IFERROR(VLOOKUP('Formulario PPGR3'!$G1117,'Formulario PPGR2'!$H$19:$V$286,15,FALSE),"")</f>
        <v/>
      </c>
      <c r="J1117" s="513"/>
      <c r="K1117" s="512"/>
      <c r="L1117" s="509" t="str">
        <f>IF(Tabla1[[#This Row],[Descripción]]="","",_xlfn.XLOOKUP(Tabla1[[#This Row],[Descripción]],Tabla10[Descripción],Tabla10[Unidad de Medida],"",0))</f>
        <v/>
      </c>
      <c r="M1117" s="299"/>
      <c r="N1117" s="525" t="str">
        <f>IF(Tabla1[[#This Row],[Descripción]]="","",_xlfn.XLOOKUP(Tabla1[[#This Row],[Descripción]],Tabla10[Descripción],Tabla10[Precio Unitario],0))</f>
        <v/>
      </c>
      <c r="O1117" s="525" t="str">
        <f>IF(Tabla1[[#This Row],[Cantidad de Insumos]]="","",Tabla1[[#This Row],[Precio Unitario]]*Tabla1[[#This Row],[Cantidad de Insumos]])</f>
        <v/>
      </c>
      <c r="P1117" s="510" t="str">
        <f>IF(Tabla1[[#This Row],[Descripción]]="","",_xlfn.XLOOKUP(Tabla1[[#This Row],[Descripción]],Tabla10[Descripción],Tabla10[CODIGO PRESUPUESTARIO],0))</f>
        <v/>
      </c>
      <c r="Q1117" s="511"/>
      <c r="R1117" s="511" t="str">
        <f>IF(Tabla1[[#This Row],[Insumos]]="","",_xlfn.XLOOKUP(Tabla1[[#This Row],[Insumos]],Tabla10[Insumo],Tabla10[InsumoAbrev],"",0))</f>
        <v/>
      </c>
    </row>
    <row r="1118" spans="2:18" x14ac:dyDescent="0.25">
      <c r="B1118" s="191" t="str">
        <f>IF('Formulario PPGR3'!$G1118="","",CONCATENATE('Formulario PPGR3'!$C1118,".",'Formulario PPGR3'!$D1118,".",'Formulario PPGR3'!$E1118,".",'Formulario PPGR3'!$F1118))</f>
        <v/>
      </c>
      <c r="C1118" s="191" t="str">
        <f>IF('Formulario PPGR3'!$G1118="","",'Formulario PPGR1'!#REF!)</f>
        <v/>
      </c>
      <c r="D1118" s="191" t="str">
        <f>IF('Formulario PPGR3'!$G1118="","",'Formulario PPGR1'!#REF!)</f>
        <v/>
      </c>
      <c r="E1118" s="191" t="str">
        <f>IF('Formulario PPGR3'!$G1118="","",'Formulario PPGR1'!#REF!)</f>
        <v/>
      </c>
      <c r="F1118" s="191" t="str">
        <f>IF('Formulario PPGR3'!$G1118="","",'Formulario PPGR1'!#REF!)</f>
        <v/>
      </c>
      <c r="G1118" s="190"/>
      <c r="H1118" s="507" t="str" cm="1">
        <f t="array" ref="H1118">IF(Tabla1[[#This Row],[Código_Actividad]]="","",_xlfn.XLOOKUP(Tabla1[[#This Row],[Código_Actividad]],CodigoActividad,Tabla2[Actividades Programables Presupuestables],"",0))</f>
        <v/>
      </c>
      <c r="I1118" s="508" t="str">
        <f>IFERROR(VLOOKUP('Formulario PPGR3'!$G1118,'Formulario PPGR2'!$H$19:$V$286,15,FALSE),"")</f>
        <v/>
      </c>
      <c r="J1118" s="513"/>
      <c r="K1118" s="512"/>
      <c r="L1118" s="509" t="str">
        <f>IF(Tabla1[[#This Row],[Descripción]]="","",_xlfn.XLOOKUP(Tabla1[[#This Row],[Descripción]],Tabla10[Descripción],Tabla10[Unidad de Medida],"",0))</f>
        <v/>
      </c>
      <c r="M1118" s="299"/>
      <c r="N1118" s="525" t="str">
        <f>IF(Tabla1[[#This Row],[Descripción]]="","",_xlfn.XLOOKUP(Tabla1[[#This Row],[Descripción]],Tabla10[Descripción],Tabla10[Precio Unitario],0))</f>
        <v/>
      </c>
      <c r="O1118" s="525" t="str">
        <f>IF(Tabla1[[#This Row],[Cantidad de Insumos]]="","",Tabla1[[#This Row],[Precio Unitario]]*Tabla1[[#This Row],[Cantidad de Insumos]])</f>
        <v/>
      </c>
      <c r="P1118" s="510" t="str">
        <f>IF(Tabla1[[#This Row],[Descripción]]="","",_xlfn.XLOOKUP(Tabla1[[#This Row],[Descripción]],Tabla10[Descripción],Tabla10[CODIGO PRESUPUESTARIO],0))</f>
        <v/>
      </c>
      <c r="Q1118" s="511"/>
      <c r="R1118" s="511" t="str">
        <f>IF(Tabla1[[#This Row],[Insumos]]="","",_xlfn.XLOOKUP(Tabla1[[#This Row],[Insumos]],Tabla10[Insumo],Tabla10[InsumoAbrev],"",0))</f>
        <v/>
      </c>
    </row>
    <row r="1119" spans="2:18" x14ac:dyDescent="0.25">
      <c r="B1119" s="191" t="str">
        <f>IF('Formulario PPGR3'!$G1119="","",CONCATENATE('Formulario PPGR3'!$C1119,".",'Formulario PPGR3'!$D1119,".",'Formulario PPGR3'!$E1119,".",'Formulario PPGR3'!$F1119))</f>
        <v/>
      </c>
      <c r="C1119" s="191" t="str">
        <f>IF('Formulario PPGR3'!$G1119="","",'Formulario PPGR1'!#REF!)</f>
        <v/>
      </c>
      <c r="D1119" s="191" t="str">
        <f>IF('Formulario PPGR3'!$G1119="","",'Formulario PPGR1'!#REF!)</f>
        <v/>
      </c>
      <c r="E1119" s="191" t="str">
        <f>IF('Formulario PPGR3'!$G1119="","",'Formulario PPGR1'!#REF!)</f>
        <v/>
      </c>
      <c r="F1119" s="191" t="str">
        <f>IF('Formulario PPGR3'!$G1119="","",'Formulario PPGR1'!#REF!)</f>
        <v/>
      </c>
      <c r="G1119" s="190"/>
      <c r="H1119" s="507" t="str" cm="1">
        <f t="array" ref="H1119">IF(Tabla1[[#This Row],[Código_Actividad]]="","",_xlfn.XLOOKUP(Tabla1[[#This Row],[Código_Actividad]],CodigoActividad,Tabla2[Actividades Programables Presupuestables],"",0))</f>
        <v/>
      </c>
      <c r="I1119" s="508" t="str">
        <f>IFERROR(VLOOKUP('Formulario PPGR3'!$G1119,'Formulario PPGR2'!$H$19:$V$286,15,FALSE),"")</f>
        <v/>
      </c>
      <c r="J1119" s="513"/>
      <c r="K1119" s="512"/>
      <c r="L1119" s="509" t="str">
        <f>IF(Tabla1[[#This Row],[Descripción]]="","",_xlfn.XLOOKUP(Tabla1[[#This Row],[Descripción]],Tabla10[Descripción],Tabla10[Unidad de Medida],"",0))</f>
        <v/>
      </c>
      <c r="M1119" s="299"/>
      <c r="N1119" s="525" t="str">
        <f>IF(Tabla1[[#This Row],[Descripción]]="","",_xlfn.XLOOKUP(Tabla1[[#This Row],[Descripción]],Tabla10[Descripción],Tabla10[Precio Unitario],0))</f>
        <v/>
      </c>
      <c r="O1119" s="525" t="str">
        <f>IF(Tabla1[[#This Row],[Cantidad de Insumos]]="","",Tabla1[[#This Row],[Precio Unitario]]*Tabla1[[#This Row],[Cantidad de Insumos]])</f>
        <v/>
      </c>
      <c r="P1119" s="510" t="str">
        <f>IF(Tabla1[[#This Row],[Descripción]]="","",_xlfn.XLOOKUP(Tabla1[[#This Row],[Descripción]],Tabla10[Descripción],Tabla10[CODIGO PRESUPUESTARIO],0))</f>
        <v/>
      </c>
      <c r="Q1119" s="511"/>
      <c r="R1119" s="511" t="str">
        <f>IF(Tabla1[[#This Row],[Insumos]]="","",_xlfn.XLOOKUP(Tabla1[[#This Row],[Insumos]],Tabla10[Insumo],Tabla10[InsumoAbrev],"",0))</f>
        <v/>
      </c>
    </row>
    <row r="1120" spans="2:18" x14ac:dyDescent="0.25">
      <c r="B1120" s="191" t="str">
        <f>IF('Formulario PPGR3'!$G1120="","",CONCATENATE('Formulario PPGR3'!$C1120,".",'Formulario PPGR3'!$D1120,".",'Formulario PPGR3'!$E1120,".",'Formulario PPGR3'!$F1120))</f>
        <v/>
      </c>
      <c r="C1120" s="191" t="str">
        <f>IF('Formulario PPGR3'!$G1120="","",'Formulario PPGR1'!#REF!)</f>
        <v/>
      </c>
      <c r="D1120" s="191" t="str">
        <f>IF('Formulario PPGR3'!$G1120="","",'Formulario PPGR1'!#REF!)</f>
        <v/>
      </c>
      <c r="E1120" s="191" t="str">
        <f>IF('Formulario PPGR3'!$G1120="","",'Formulario PPGR1'!#REF!)</f>
        <v/>
      </c>
      <c r="F1120" s="191" t="str">
        <f>IF('Formulario PPGR3'!$G1120="","",'Formulario PPGR1'!#REF!)</f>
        <v/>
      </c>
      <c r="G1120" s="190"/>
      <c r="H1120" s="507" t="str" cm="1">
        <f t="array" ref="H1120">IF(Tabla1[[#This Row],[Código_Actividad]]="","",_xlfn.XLOOKUP(Tabla1[[#This Row],[Código_Actividad]],CodigoActividad,Tabla2[Actividades Programables Presupuestables],"",0))</f>
        <v/>
      </c>
      <c r="I1120" s="508" t="str">
        <f>IFERROR(VLOOKUP('Formulario PPGR3'!$G1120,'Formulario PPGR2'!$H$19:$V$286,15,FALSE),"")</f>
        <v/>
      </c>
      <c r="J1120" s="513"/>
      <c r="K1120" s="512"/>
      <c r="L1120" s="509" t="str">
        <f>IF(Tabla1[[#This Row],[Descripción]]="","",_xlfn.XLOOKUP(Tabla1[[#This Row],[Descripción]],Tabla10[Descripción],Tabla10[Unidad de Medida],"",0))</f>
        <v/>
      </c>
      <c r="M1120" s="299"/>
      <c r="N1120" s="525" t="str">
        <f>IF(Tabla1[[#This Row],[Descripción]]="","",_xlfn.XLOOKUP(Tabla1[[#This Row],[Descripción]],Tabla10[Descripción],Tabla10[Precio Unitario],0))</f>
        <v/>
      </c>
      <c r="O1120" s="525" t="str">
        <f>IF(Tabla1[[#This Row],[Cantidad de Insumos]]="","",Tabla1[[#This Row],[Precio Unitario]]*Tabla1[[#This Row],[Cantidad de Insumos]])</f>
        <v/>
      </c>
      <c r="P1120" s="510" t="str">
        <f>IF(Tabla1[[#This Row],[Descripción]]="","",_xlfn.XLOOKUP(Tabla1[[#This Row],[Descripción]],Tabla10[Descripción],Tabla10[CODIGO PRESUPUESTARIO],0))</f>
        <v/>
      </c>
      <c r="Q1120" s="511"/>
      <c r="R1120" s="511" t="str">
        <f>IF(Tabla1[[#This Row],[Insumos]]="","",_xlfn.XLOOKUP(Tabla1[[#This Row],[Insumos]],Tabla10[Insumo],Tabla10[InsumoAbrev],"",0))</f>
        <v/>
      </c>
    </row>
    <row r="1121" spans="2:18" x14ac:dyDescent="0.25">
      <c r="B1121" s="191" t="str">
        <f>IF('Formulario PPGR3'!$G1121="","",CONCATENATE('Formulario PPGR3'!$C1121,".",'Formulario PPGR3'!$D1121,".",'Formulario PPGR3'!$E1121,".",'Formulario PPGR3'!$F1121))</f>
        <v/>
      </c>
      <c r="C1121" s="191" t="str">
        <f>IF('Formulario PPGR3'!$G1121="","",'Formulario PPGR1'!#REF!)</f>
        <v/>
      </c>
      <c r="D1121" s="191" t="str">
        <f>IF('Formulario PPGR3'!$G1121="","",'Formulario PPGR1'!#REF!)</f>
        <v/>
      </c>
      <c r="E1121" s="191" t="str">
        <f>IF('Formulario PPGR3'!$G1121="","",'Formulario PPGR1'!#REF!)</f>
        <v/>
      </c>
      <c r="F1121" s="191" t="str">
        <f>IF('Formulario PPGR3'!$G1121="","",'Formulario PPGR1'!#REF!)</f>
        <v/>
      </c>
      <c r="G1121" s="190"/>
      <c r="H1121" s="507" t="str" cm="1">
        <f t="array" ref="H1121">IF(Tabla1[[#This Row],[Código_Actividad]]="","",_xlfn.XLOOKUP(Tabla1[[#This Row],[Código_Actividad]],CodigoActividad,Tabla2[Actividades Programables Presupuestables],"",0))</f>
        <v/>
      </c>
      <c r="I1121" s="508" t="str">
        <f>IFERROR(VLOOKUP('Formulario PPGR3'!$G1121,'Formulario PPGR2'!$H$19:$V$286,15,FALSE),"")</f>
        <v/>
      </c>
      <c r="J1121" s="513"/>
      <c r="K1121" s="512"/>
      <c r="L1121" s="509" t="str">
        <f>IF(Tabla1[[#This Row],[Descripción]]="","",_xlfn.XLOOKUP(Tabla1[[#This Row],[Descripción]],Tabla10[Descripción],Tabla10[Unidad de Medida],"",0))</f>
        <v/>
      </c>
      <c r="M1121" s="299"/>
      <c r="N1121" s="525" t="str">
        <f>IF(Tabla1[[#This Row],[Descripción]]="","",_xlfn.XLOOKUP(Tabla1[[#This Row],[Descripción]],Tabla10[Descripción],Tabla10[Precio Unitario],0))</f>
        <v/>
      </c>
      <c r="O1121" s="525" t="str">
        <f>IF(Tabla1[[#This Row],[Cantidad de Insumos]]="","",Tabla1[[#This Row],[Precio Unitario]]*Tabla1[[#This Row],[Cantidad de Insumos]])</f>
        <v/>
      </c>
      <c r="P1121" s="510" t="str">
        <f>IF(Tabla1[[#This Row],[Descripción]]="","",_xlfn.XLOOKUP(Tabla1[[#This Row],[Descripción]],Tabla10[Descripción],Tabla10[CODIGO PRESUPUESTARIO],0))</f>
        <v/>
      </c>
      <c r="Q1121" s="511"/>
      <c r="R1121" s="511" t="str">
        <f>IF(Tabla1[[#This Row],[Insumos]]="","",_xlfn.XLOOKUP(Tabla1[[#This Row],[Insumos]],Tabla10[Insumo],Tabla10[InsumoAbrev],"",0))</f>
        <v/>
      </c>
    </row>
    <row r="1122" spans="2:18" x14ac:dyDescent="0.25">
      <c r="B1122" s="191" t="str">
        <f>IF('Formulario PPGR3'!$G1122="","",CONCATENATE('Formulario PPGR3'!$C1122,".",'Formulario PPGR3'!$D1122,".",'Formulario PPGR3'!$E1122,".",'Formulario PPGR3'!$F1122))</f>
        <v/>
      </c>
      <c r="C1122" s="191" t="str">
        <f>IF('Formulario PPGR3'!$G1122="","",'Formulario PPGR1'!#REF!)</f>
        <v/>
      </c>
      <c r="D1122" s="191" t="str">
        <f>IF('Formulario PPGR3'!$G1122="","",'Formulario PPGR1'!#REF!)</f>
        <v/>
      </c>
      <c r="E1122" s="191" t="str">
        <f>IF('Formulario PPGR3'!$G1122="","",'Formulario PPGR1'!#REF!)</f>
        <v/>
      </c>
      <c r="F1122" s="191" t="str">
        <f>IF('Formulario PPGR3'!$G1122="","",'Formulario PPGR1'!#REF!)</f>
        <v/>
      </c>
      <c r="G1122" s="190"/>
      <c r="H1122" s="507" t="str" cm="1">
        <f t="array" ref="H1122">IF(Tabla1[[#This Row],[Código_Actividad]]="","",_xlfn.XLOOKUP(Tabla1[[#This Row],[Código_Actividad]],CodigoActividad,Tabla2[Actividades Programables Presupuestables],"",0))</f>
        <v/>
      </c>
      <c r="I1122" s="508" t="str">
        <f>IFERROR(VLOOKUP('Formulario PPGR3'!$G1122,'Formulario PPGR2'!$H$19:$V$286,15,FALSE),"")</f>
        <v/>
      </c>
      <c r="J1122" s="513"/>
      <c r="K1122" s="512"/>
      <c r="L1122" s="509" t="str">
        <f>IF(Tabla1[[#This Row],[Descripción]]="","",_xlfn.XLOOKUP(Tabla1[[#This Row],[Descripción]],Tabla10[Descripción],Tabla10[Unidad de Medida],"",0))</f>
        <v/>
      </c>
      <c r="M1122" s="299"/>
      <c r="N1122" s="525" t="str">
        <f>IF(Tabla1[[#This Row],[Descripción]]="","",_xlfn.XLOOKUP(Tabla1[[#This Row],[Descripción]],Tabla10[Descripción],Tabla10[Precio Unitario],0))</f>
        <v/>
      </c>
      <c r="O1122" s="525" t="str">
        <f>IF(Tabla1[[#This Row],[Cantidad de Insumos]]="","",Tabla1[[#This Row],[Precio Unitario]]*Tabla1[[#This Row],[Cantidad de Insumos]])</f>
        <v/>
      </c>
      <c r="P1122" s="510" t="str">
        <f>IF(Tabla1[[#This Row],[Descripción]]="","",_xlfn.XLOOKUP(Tabla1[[#This Row],[Descripción]],Tabla10[Descripción],Tabla10[CODIGO PRESUPUESTARIO],0))</f>
        <v/>
      </c>
      <c r="Q1122" s="511"/>
      <c r="R1122" s="511" t="str">
        <f>IF(Tabla1[[#This Row],[Insumos]]="","",_xlfn.XLOOKUP(Tabla1[[#This Row],[Insumos]],Tabla10[Insumo],Tabla10[InsumoAbrev],"",0))</f>
        <v/>
      </c>
    </row>
    <row r="1123" spans="2:18" x14ac:dyDescent="0.25">
      <c r="B1123" s="191" t="str">
        <f>IF('Formulario PPGR3'!$G1123="","",CONCATENATE('Formulario PPGR3'!$C1123,".",'Formulario PPGR3'!$D1123,".",'Formulario PPGR3'!$E1123,".",'Formulario PPGR3'!$F1123))</f>
        <v/>
      </c>
      <c r="C1123" s="191" t="str">
        <f>IF('Formulario PPGR3'!$G1123="","",'Formulario PPGR1'!#REF!)</f>
        <v/>
      </c>
      <c r="D1123" s="191" t="str">
        <f>IF('Formulario PPGR3'!$G1123="","",'Formulario PPGR1'!#REF!)</f>
        <v/>
      </c>
      <c r="E1123" s="191" t="str">
        <f>IF('Formulario PPGR3'!$G1123="","",'Formulario PPGR1'!#REF!)</f>
        <v/>
      </c>
      <c r="F1123" s="191" t="str">
        <f>IF('Formulario PPGR3'!$G1123="","",'Formulario PPGR1'!#REF!)</f>
        <v/>
      </c>
      <c r="G1123" s="190"/>
      <c r="H1123" s="507" t="str" cm="1">
        <f t="array" ref="H1123">IF(Tabla1[[#This Row],[Código_Actividad]]="","",_xlfn.XLOOKUP(Tabla1[[#This Row],[Código_Actividad]],CodigoActividad,Tabla2[Actividades Programables Presupuestables],"",0))</f>
        <v/>
      </c>
      <c r="I1123" s="508" t="str">
        <f>IFERROR(VLOOKUP('Formulario PPGR3'!$G1123,'Formulario PPGR2'!$H$19:$V$286,15,FALSE),"")</f>
        <v/>
      </c>
      <c r="J1123" s="513"/>
      <c r="K1123" s="512"/>
      <c r="L1123" s="509" t="str">
        <f>IF(Tabla1[[#This Row],[Descripción]]="","",_xlfn.XLOOKUP(Tabla1[[#This Row],[Descripción]],Tabla10[Descripción],Tabla10[Unidad de Medida],"",0))</f>
        <v/>
      </c>
      <c r="M1123" s="299"/>
      <c r="N1123" s="525" t="str">
        <f>IF(Tabla1[[#This Row],[Descripción]]="","",_xlfn.XLOOKUP(Tabla1[[#This Row],[Descripción]],Tabla10[Descripción],Tabla10[Precio Unitario],0))</f>
        <v/>
      </c>
      <c r="O1123" s="525" t="str">
        <f>IF(Tabla1[[#This Row],[Cantidad de Insumos]]="","",Tabla1[[#This Row],[Precio Unitario]]*Tabla1[[#This Row],[Cantidad de Insumos]])</f>
        <v/>
      </c>
      <c r="P1123" s="510" t="str">
        <f>IF(Tabla1[[#This Row],[Descripción]]="","",_xlfn.XLOOKUP(Tabla1[[#This Row],[Descripción]],Tabla10[Descripción],Tabla10[CODIGO PRESUPUESTARIO],0))</f>
        <v/>
      </c>
      <c r="Q1123" s="511"/>
      <c r="R1123" s="511" t="str">
        <f>IF(Tabla1[[#This Row],[Insumos]]="","",_xlfn.XLOOKUP(Tabla1[[#This Row],[Insumos]],Tabla10[Insumo],Tabla10[InsumoAbrev],"",0))</f>
        <v/>
      </c>
    </row>
    <row r="1124" spans="2:18" x14ac:dyDescent="0.25">
      <c r="B1124" s="191" t="str">
        <f>IF('Formulario PPGR3'!$G1124="","",CONCATENATE('Formulario PPGR3'!$C1124,".",'Formulario PPGR3'!$D1124,".",'Formulario PPGR3'!$E1124,".",'Formulario PPGR3'!$F1124))</f>
        <v/>
      </c>
      <c r="C1124" s="191" t="str">
        <f>IF('Formulario PPGR3'!$G1124="","",'Formulario PPGR1'!#REF!)</f>
        <v/>
      </c>
      <c r="D1124" s="191" t="str">
        <f>IF('Formulario PPGR3'!$G1124="","",'Formulario PPGR1'!#REF!)</f>
        <v/>
      </c>
      <c r="E1124" s="191" t="str">
        <f>IF('Formulario PPGR3'!$G1124="","",'Formulario PPGR1'!#REF!)</f>
        <v/>
      </c>
      <c r="F1124" s="191" t="str">
        <f>IF('Formulario PPGR3'!$G1124="","",'Formulario PPGR1'!#REF!)</f>
        <v/>
      </c>
      <c r="G1124" s="190"/>
      <c r="H1124" s="507" t="str" cm="1">
        <f t="array" ref="H1124">IF(Tabla1[[#This Row],[Código_Actividad]]="","",_xlfn.XLOOKUP(Tabla1[[#This Row],[Código_Actividad]],CodigoActividad,Tabla2[Actividades Programables Presupuestables],"",0))</f>
        <v/>
      </c>
      <c r="I1124" s="508" t="str">
        <f>IFERROR(VLOOKUP('Formulario PPGR3'!$G1124,'Formulario PPGR2'!$H$19:$V$286,15,FALSE),"")</f>
        <v/>
      </c>
      <c r="J1124" s="513"/>
      <c r="K1124" s="512"/>
      <c r="L1124" s="509" t="str">
        <f>IF(Tabla1[[#This Row],[Descripción]]="","",_xlfn.XLOOKUP(Tabla1[[#This Row],[Descripción]],Tabla10[Descripción],Tabla10[Unidad de Medida],"",0))</f>
        <v/>
      </c>
      <c r="M1124" s="299"/>
      <c r="N1124" s="525" t="str">
        <f>IF(Tabla1[[#This Row],[Descripción]]="","",_xlfn.XLOOKUP(Tabla1[[#This Row],[Descripción]],Tabla10[Descripción],Tabla10[Precio Unitario],0))</f>
        <v/>
      </c>
      <c r="O1124" s="525" t="str">
        <f>IF(Tabla1[[#This Row],[Cantidad de Insumos]]="","",Tabla1[[#This Row],[Precio Unitario]]*Tabla1[[#This Row],[Cantidad de Insumos]])</f>
        <v/>
      </c>
      <c r="P1124" s="510" t="str">
        <f>IF(Tabla1[[#This Row],[Descripción]]="","",_xlfn.XLOOKUP(Tabla1[[#This Row],[Descripción]],Tabla10[Descripción],Tabla10[CODIGO PRESUPUESTARIO],0))</f>
        <v/>
      </c>
      <c r="Q1124" s="511"/>
      <c r="R1124" s="511" t="str">
        <f>IF(Tabla1[[#This Row],[Insumos]]="","",_xlfn.XLOOKUP(Tabla1[[#This Row],[Insumos]],Tabla10[Insumo],Tabla10[InsumoAbrev],"",0))</f>
        <v/>
      </c>
    </row>
    <row r="1125" spans="2:18" x14ac:dyDescent="0.25">
      <c r="B1125" s="191" t="str">
        <f>IF('Formulario PPGR3'!$G1125="","",CONCATENATE('Formulario PPGR3'!$C1125,".",'Formulario PPGR3'!$D1125,".",'Formulario PPGR3'!$E1125,".",'Formulario PPGR3'!$F1125))</f>
        <v/>
      </c>
      <c r="C1125" s="191" t="str">
        <f>IF('Formulario PPGR3'!$G1125="","",'Formulario PPGR1'!#REF!)</f>
        <v/>
      </c>
      <c r="D1125" s="191" t="str">
        <f>IF('Formulario PPGR3'!$G1125="","",'Formulario PPGR1'!#REF!)</f>
        <v/>
      </c>
      <c r="E1125" s="191" t="str">
        <f>IF('Formulario PPGR3'!$G1125="","",'Formulario PPGR1'!#REF!)</f>
        <v/>
      </c>
      <c r="F1125" s="191" t="str">
        <f>IF('Formulario PPGR3'!$G1125="","",'Formulario PPGR1'!#REF!)</f>
        <v/>
      </c>
      <c r="G1125" s="190"/>
      <c r="H1125" s="507" t="str" cm="1">
        <f t="array" ref="H1125">IF(Tabla1[[#This Row],[Código_Actividad]]="","",_xlfn.XLOOKUP(Tabla1[[#This Row],[Código_Actividad]],CodigoActividad,Tabla2[Actividades Programables Presupuestables],"",0))</f>
        <v/>
      </c>
      <c r="I1125" s="508" t="str">
        <f>IFERROR(VLOOKUP('Formulario PPGR3'!$G1125,'Formulario PPGR2'!$H$19:$V$286,15,FALSE),"")</f>
        <v/>
      </c>
      <c r="J1125" s="513"/>
      <c r="K1125" s="512"/>
      <c r="L1125" s="509" t="str">
        <f>IF(Tabla1[[#This Row],[Descripción]]="","",_xlfn.XLOOKUP(Tabla1[[#This Row],[Descripción]],Tabla10[Descripción],Tabla10[Unidad de Medida],"",0))</f>
        <v/>
      </c>
      <c r="M1125" s="299"/>
      <c r="N1125" s="525" t="str">
        <f>IF(Tabla1[[#This Row],[Descripción]]="","",_xlfn.XLOOKUP(Tabla1[[#This Row],[Descripción]],Tabla10[Descripción],Tabla10[Precio Unitario],0))</f>
        <v/>
      </c>
      <c r="O1125" s="525" t="str">
        <f>IF(Tabla1[[#This Row],[Cantidad de Insumos]]="","",Tabla1[[#This Row],[Precio Unitario]]*Tabla1[[#This Row],[Cantidad de Insumos]])</f>
        <v/>
      </c>
      <c r="P1125" s="510" t="str">
        <f>IF(Tabla1[[#This Row],[Descripción]]="","",_xlfn.XLOOKUP(Tabla1[[#This Row],[Descripción]],Tabla10[Descripción],Tabla10[CODIGO PRESUPUESTARIO],0))</f>
        <v/>
      </c>
      <c r="Q1125" s="511"/>
      <c r="R1125" s="511" t="str">
        <f>IF(Tabla1[[#This Row],[Insumos]]="","",_xlfn.XLOOKUP(Tabla1[[#This Row],[Insumos]],Tabla10[Insumo],Tabla10[InsumoAbrev],"",0))</f>
        <v/>
      </c>
    </row>
    <row r="1126" spans="2:18" x14ac:dyDescent="0.25">
      <c r="B1126" s="191" t="str">
        <f>IF('Formulario PPGR3'!$G1126="","",CONCATENATE('Formulario PPGR3'!$C1126,".",'Formulario PPGR3'!$D1126,".",'Formulario PPGR3'!$E1126,".",'Formulario PPGR3'!$F1126))</f>
        <v/>
      </c>
      <c r="C1126" s="191" t="str">
        <f>IF('Formulario PPGR3'!$G1126="","",'Formulario PPGR1'!#REF!)</f>
        <v/>
      </c>
      <c r="D1126" s="191" t="str">
        <f>IF('Formulario PPGR3'!$G1126="","",'Formulario PPGR1'!#REF!)</f>
        <v/>
      </c>
      <c r="E1126" s="191" t="str">
        <f>IF('Formulario PPGR3'!$G1126="","",'Formulario PPGR1'!#REF!)</f>
        <v/>
      </c>
      <c r="F1126" s="191" t="str">
        <f>IF('Formulario PPGR3'!$G1126="","",'Formulario PPGR1'!#REF!)</f>
        <v/>
      </c>
      <c r="G1126" s="190"/>
      <c r="H1126" s="507" t="str" cm="1">
        <f t="array" ref="H1126">IF(Tabla1[[#This Row],[Código_Actividad]]="","",_xlfn.XLOOKUP(Tabla1[[#This Row],[Código_Actividad]],CodigoActividad,Tabla2[Actividades Programables Presupuestables],"",0))</f>
        <v/>
      </c>
      <c r="I1126" s="508" t="str">
        <f>IFERROR(VLOOKUP('Formulario PPGR3'!$G1126,'Formulario PPGR2'!$H$19:$V$286,15,FALSE),"")</f>
        <v/>
      </c>
      <c r="J1126" s="513"/>
      <c r="K1126" s="512"/>
      <c r="L1126" s="509" t="str">
        <f>IF(Tabla1[[#This Row],[Descripción]]="","",_xlfn.XLOOKUP(Tabla1[[#This Row],[Descripción]],Tabla10[Descripción],Tabla10[Unidad de Medida],"",0))</f>
        <v/>
      </c>
      <c r="M1126" s="299"/>
      <c r="N1126" s="525" t="str">
        <f>IF(Tabla1[[#This Row],[Descripción]]="","",_xlfn.XLOOKUP(Tabla1[[#This Row],[Descripción]],Tabla10[Descripción],Tabla10[Precio Unitario],0))</f>
        <v/>
      </c>
      <c r="O1126" s="525" t="str">
        <f>IF(Tabla1[[#This Row],[Cantidad de Insumos]]="","",Tabla1[[#This Row],[Precio Unitario]]*Tabla1[[#This Row],[Cantidad de Insumos]])</f>
        <v/>
      </c>
      <c r="P1126" s="510" t="str">
        <f>IF(Tabla1[[#This Row],[Descripción]]="","",_xlfn.XLOOKUP(Tabla1[[#This Row],[Descripción]],Tabla10[Descripción],Tabla10[CODIGO PRESUPUESTARIO],0))</f>
        <v/>
      </c>
      <c r="Q1126" s="511"/>
      <c r="R1126" s="511" t="str">
        <f>IF(Tabla1[[#This Row],[Insumos]]="","",_xlfn.XLOOKUP(Tabla1[[#This Row],[Insumos]],Tabla10[Insumo],Tabla10[InsumoAbrev],"",0))</f>
        <v/>
      </c>
    </row>
    <row r="1127" spans="2:18" x14ac:dyDescent="0.25">
      <c r="B1127" s="191" t="str">
        <f>IF('Formulario PPGR3'!$G1127="","",CONCATENATE('Formulario PPGR3'!$C1127,".",'Formulario PPGR3'!$D1127,".",'Formulario PPGR3'!$E1127,".",'Formulario PPGR3'!$F1127))</f>
        <v/>
      </c>
      <c r="C1127" s="191" t="str">
        <f>IF('Formulario PPGR3'!$G1127="","",'Formulario PPGR1'!#REF!)</f>
        <v/>
      </c>
      <c r="D1127" s="191" t="str">
        <f>IF('Formulario PPGR3'!$G1127="","",'Formulario PPGR1'!#REF!)</f>
        <v/>
      </c>
      <c r="E1127" s="191" t="str">
        <f>IF('Formulario PPGR3'!$G1127="","",'Formulario PPGR1'!#REF!)</f>
        <v/>
      </c>
      <c r="F1127" s="191" t="str">
        <f>IF('Formulario PPGR3'!$G1127="","",'Formulario PPGR1'!#REF!)</f>
        <v/>
      </c>
      <c r="G1127" s="190"/>
      <c r="H1127" s="507" t="str" cm="1">
        <f t="array" ref="H1127">IF(Tabla1[[#This Row],[Código_Actividad]]="","",_xlfn.XLOOKUP(Tabla1[[#This Row],[Código_Actividad]],CodigoActividad,Tabla2[Actividades Programables Presupuestables],"",0))</f>
        <v/>
      </c>
      <c r="I1127" s="508" t="str">
        <f>IFERROR(VLOOKUP('Formulario PPGR3'!$G1127,'Formulario PPGR2'!$H$19:$V$286,15,FALSE),"")</f>
        <v/>
      </c>
      <c r="J1127" s="513"/>
      <c r="K1127" s="512"/>
      <c r="L1127" s="509" t="str">
        <f>IF(Tabla1[[#This Row],[Descripción]]="","",_xlfn.XLOOKUP(Tabla1[[#This Row],[Descripción]],Tabla10[Descripción],Tabla10[Unidad de Medida],"",0))</f>
        <v/>
      </c>
      <c r="M1127" s="299"/>
      <c r="N1127" s="525" t="str">
        <f>IF(Tabla1[[#This Row],[Descripción]]="","",_xlfn.XLOOKUP(Tabla1[[#This Row],[Descripción]],Tabla10[Descripción],Tabla10[Precio Unitario],0))</f>
        <v/>
      </c>
      <c r="O1127" s="525" t="str">
        <f>IF(Tabla1[[#This Row],[Cantidad de Insumos]]="","",Tabla1[[#This Row],[Precio Unitario]]*Tabla1[[#This Row],[Cantidad de Insumos]])</f>
        <v/>
      </c>
      <c r="P1127" s="510" t="str">
        <f>IF(Tabla1[[#This Row],[Descripción]]="","",_xlfn.XLOOKUP(Tabla1[[#This Row],[Descripción]],Tabla10[Descripción],Tabla10[CODIGO PRESUPUESTARIO],0))</f>
        <v/>
      </c>
      <c r="Q1127" s="511"/>
      <c r="R1127" s="511" t="str">
        <f>IF(Tabla1[[#This Row],[Insumos]]="","",_xlfn.XLOOKUP(Tabla1[[#This Row],[Insumos]],Tabla10[Insumo],Tabla10[InsumoAbrev],"",0))</f>
        <v/>
      </c>
    </row>
    <row r="1128" spans="2:18" x14ac:dyDescent="0.25">
      <c r="B1128" s="191" t="str">
        <f>IF('Formulario PPGR3'!$G1128="","",CONCATENATE('Formulario PPGR3'!$C1128,".",'Formulario PPGR3'!$D1128,".",'Formulario PPGR3'!$E1128,".",'Formulario PPGR3'!$F1128))</f>
        <v/>
      </c>
      <c r="C1128" s="191" t="str">
        <f>IF('Formulario PPGR3'!$G1128="","",'Formulario PPGR1'!#REF!)</f>
        <v/>
      </c>
      <c r="D1128" s="191" t="str">
        <f>IF('Formulario PPGR3'!$G1128="","",'Formulario PPGR1'!#REF!)</f>
        <v/>
      </c>
      <c r="E1128" s="191" t="str">
        <f>IF('Formulario PPGR3'!$G1128="","",'Formulario PPGR1'!#REF!)</f>
        <v/>
      </c>
      <c r="F1128" s="191" t="str">
        <f>IF('Formulario PPGR3'!$G1128="","",'Formulario PPGR1'!#REF!)</f>
        <v/>
      </c>
      <c r="G1128" s="190"/>
      <c r="H1128" s="507" t="str" cm="1">
        <f t="array" ref="H1128">IF(Tabla1[[#This Row],[Código_Actividad]]="","",_xlfn.XLOOKUP(Tabla1[[#This Row],[Código_Actividad]],CodigoActividad,Tabla2[Actividades Programables Presupuestables],"",0))</f>
        <v/>
      </c>
      <c r="I1128" s="508" t="str">
        <f>IFERROR(VLOOKUP('Formulario PPGR3'!$G1128,'Formulario PPGR2'!$H$19:$V$286,15,FALSE),"")</f>
        <v/>
      </c>
      <c r="J1128" s="513"/>
      <c r="K1128" s="512"/>
      <c r="L1128" s="509" t="str">
        <f>IF(Tabla1[[#This Row],[Descripción]]="","",_xlfn.XLOOKUP(Tabla1[[#This Row],[Descripción]],Tabla10[Descripción],Tabla10[Unidad de Medida],"",0))</f>
        <v/>
      </c>
      <c r="M1128" s="299"/>
      <c r="N1128" s="525" t="str">
        <f>IF(Tabla1[[#This Row],[Descripción]]="","",_xlfn.XLOOKUP(Tabla1[[#This Row],[Descripción]],Tabla10[Descripción],Tabla10[Precio Unitario],0))</f>
        <v/>
      </c>
      <c r="O1128" s="525" t="str">
        <f>IF(Tabla1[[#This Row],[Cantidad de Insumos]]="","",Tabla1[[#This Row],[Precio Unitario]]*Tabla1[[#This Row],[Cantidad de Insumos]])</f>
        <v/>
      </c>
      <c r="P1128" s="510" t="str">
        <f>IF(Tabla1[[#This Row],[Descripción]]="","",_xlfn.XLOOKUP(Tabla1[[#This Row],[Descripción]],Tabla10[Descripción],Tabla10[CODIGO PRESUPUESTARIO],0))</f>
        <v/>
      </c>
      <c r="Q1128" s="511"/>
      <c r="R1128" s="511" t="str">
        <f>IF(Tabla1[[#This Row],[Insumos]]="","",_xlfn.XLOOKUP(Tabla1[[#This Row],[Insumos]],Tabla10[Insumo],Tabla10[InsumoAbrev],"",0))</f>
        <v/>
      </c>
    </row>
    <row r="1129" spans="2:18" x14ac:dyDescent="0.25">
      <c r="B1129" s="191" t="str">
        <f>IF('Formulario PPGR3'!$G1129="","",CONCATENATE('Formulario PPGR3'!$C1129,".",'Formulario PPGR3'!$D1129,".",'Formulario PPGR3'!$E1129,".",'Formulario PPGR3'!$F1129))</f>
        <v/>
      </c>
      <c r="C1129" s="191" t="str">
        <f>IF('Formulario PPGR3'!$G1129="","",'Formulario PPGR1'!#REF!)</f>
        <v/>
      </c>
      <c r="D1129" s="191" t="str">
        <f>IF('Formulario PPGR3'!$G1129="","",'Formulario PPGR1'!#REF!)</f>
        <v/>
      </c>
      <c r="E1129" s="191" t="str">
        <f>IF('Formulario PPGR3'!$G1129="","",'Formulario PPGR1'!#REF!)</f>
        <v/>
      </c>
      <c r="F1129" s="191" t="str">
        <f>IF('Formulario PPGR3'!$G1129="","",'Formulario PPGR1'!#REF!)</f>
        <v/>
      </c>
      <c r="G1129" s="190"/>
      <c r="H1129" s="507" t="str" cm="1">
        <f t="array" ref="H1129">IF(Tabla1[[#This Row],[Código_Actividad]]="","",_xlfn.XLOOKUP(Tabla1[[#This Row],[Código_Actividad]],CodigoActividad,Tabla2[Actividades Programables Presupuestables],"",0))</f>
        <v/>
      </c>
      <c r="I1129" s="508" t="str">
        <f>IFERROR(VLOOKUP('Formulario PPGR3'!$G1129,'Formulario PPGR2'!$H$19:$V$286,15,FALSE),"")</f>
        <v/>
      </c>
      <c r="J1129" s="513"/>
      <c r="K1129" s="512"/>
      <c r="L1129" s="509" t="str">
        <f>IF(Tabla1[[#This Row],[Descripción]]="","",_xlfn.XLOOKUP(Tabla1[[#This Row],[Descripción]],Tabla10[Descripción],Tabla10[Unidad de Medida],"",0))</f>
        <v/>
      </c>
      <c r="M1129" s="299"/>
      <c r="N1129" s="525" t="str">
        <f>IF(Tabla1[[#This Row],[Descripción]]="","",_xlfn.XLOOKUP(Tabla1[[#This Row],[Descripción]],Tabla10[Descripción],Tabla10[Precio Unitario],0))</f>
        <v/>
      </c>
      <c r="O1129" s="525" t="str">
        <f>IF(Tabla1[[#This Row],[Cantidad de Insumos]]="","",Tabla1[[#This Row],[Precio Unitario]]*Tabla1[[#This Row],[Cantidad de Insumos]])</f>
        <v/>
      </c>
      <c r="P1129" s="510" t="str">
        <f>IF(Tabla1[[#This Row],[Descripción]]="","",_xlfn.XLOOKUP(Tabla1[[#This Row],[Descripción]],Tabla10[Descripción],Tabla10[CODIGO PRESUPUESTARIO],0))</f>
        <v/>
      </c>
      <c r="Q1129" s="511"/>
      <c r="R1129" s="511" t="str">
        <f>IF(Tabla1[[#This Row],[Insumos]]="","",_xlfn.XLOOKUP(Tabla1[[#This Row],[Insumos]],Tabla10[Insumo],Tabla10[InsumoAbrev],"",0))</f>
        <v/>
      </c>
    </row>
    <row r="1130" spans="2:18" x14ac:dyDescent="0.25">
      <c r="B1130" s="191" t="str">
        <f>IF('Formulario PPGR3'!$G1130="","",CONCATENATE('Formulario PPGR3'!$C1130,".",'Formulario PPGR3'!$D1130,".",'Formulario PPGR3'!$E1130,".",'Formulario PPGR3'!$F1130))</f>
        <v/>
      </c>
      <c r="C1130" s="191" t="str">
        <f>IF('Formulario PPGR3'!$G1130="","",'Formulario PPGR1'!#REF!)</f>
        <v/>
      </c>
      <c r="D1130" s="191" t="str">
        <f>IF('Formulario PPGR3'!$G1130="","",'Formulario PPGR1'!#REF!)</f>
        <v/>
      </c>
      <c r="E1130" s="191" t="str">
        <f>IF('Formulario PPGR3'!$G1130="","",'Formulario PPGR1'!#REF!)</f>
        <v/>
      </c>
      <c r="F1130" s="191" t="str">
        <f>IF('Formulario PPGR3'!$G1130="","",'Formulario PPGR1'!#REF!)</f>
        <v/>
      </c>
      <c r="G1130" s="190"/>
      <c r="H1130" s="507" t="str" cm="1">
        <f t="array" ref="H1130">IF(Tabla1[[#This Row],[Código_Actividad]]="","",_xlfn.XLOOKUP(Tabla1[[#This Row],[Código_Actividad]],CodigoActividad,Tabla2[Actividades Programables Presupuestables],"",0))</f>
        <v/>
      </c>
      <c r="I1130" s="508" t="str">
        <f>IFERROR(VLOOKUP('Formulario PPGR3'!$G1130,'Formulario PPGR2'!$H$19:$V$286,15,FALSE),"")</f>
        <v/>
      </c>
      <c r="J1130" s="513"/>
      <c r="K1130" s="512"/>
      <c r="L1130" s="509" t="str">
        <f>IF(Tabla1[[#This Row],[Descripción]]="","",_xlfn.XLOOKUP(Tabla1[[#This Row],[Descripción]],Tabla10[Descripción],Tabla10[Unidad de Medida],"",0))</f>
        <v/>
      </c>
      <c r="M1130" s="299"/>
      <c r="N1130" s="525" t="str">
        <f>IF(Tabla1[[#This Row],[Descripción]]="","",_xlfn.XLOOKUP(Tabla1[[#This Row],[Descripción]],Tabla10[Descripción],Tabla10[Precio Unitario],0))</f>
        <v/>
      </c>
      <c r="O1130" s="525" t="str">
        <f>IF(Tabla1[[#This Row],[Cantidad de Insumos]]="","",Tabla1[[#This Row],[Precio Unitario]]*Tabla1[[#This Row],[Cantidad de Insumos]])</f>
        <v/>
      </c>
      <c r="P1130" s="510" t="str">
        <f>IF(Tabla1[[#This Row],[Descripción]]="","",_xlfn.XLOOKUP(Tabla1[[#This Row],[Descripción]],Tabla10[Descripción],Tabla10[CODIGO PRESUPUESTARIO],0))</f>
        <v/>
      </c>
      <c r="Q1130" s="511"/>
      <c r="R1130" s="511" t="str">
        <f>IF(Tabla1[[#This Row],[Insumos]]="","",_xlfn.XLOOKUP(Tabla1[[#This Row],[Insumos]],Tabla10[Insumo],Tabla10[InsumoAbrev],"",0))</f>
        <v/>
      </c>
    </row>
    <row r="1131" spans="2:18" x14ac:dyDescent="0.25">
      <c r="B1131" s="191" t="str">
        <f>IF('Formulario PPGR3'!$G1131="","",CONCATENATE('Formulario PPGR3'!$C1131,".",'Formulario PPGR3'!$D1131,".",'Formulario PPGR3'!$E1131,".",'Formulario PPGR3'!$F1131))</f>
        <v/>
      </c>
      <c r="C1131" s="191" t="str">
        <f>IF('Formulario PPGR3'!$G1131="","",'Formulario PPGR1'!#REF!)</f>
        <v/>
      </c>
      <c r="D1131" s="191" t="str">
        <f>IF('Formulario PPGR3'!$G1131="","",'Formulario PPGR1'!#REF!)</f>
        <v/>
      </c>
      <c r="E1131" s="191" t="str">
        <f>IF('Formulario PPGR3'!$G1131="","",'Formulario PPGR1'!#REF!)</f>
        <v/>
      </c>
      <c r="F1131" s="191" t="str">
        <f>IF('Formulario PPGR3'!$G1131="","",'Formulario PPGR1'!#REF!)</f>
        <v/>
      </c>
      <c r="G1131" s="190"/>
      <c r="H1131" s="507" t="str" cm="1">
        <f t="array" ref="H1131">IF(Tabla1[[#This Row],[Código_Actividad]]="","",_xlfn.XLOOKUP(Tabla1[[#This Row],[Código_Actividad]],CodigoActividad,Tabla2[Actividades Programables Presupuestables],"",0))</f>
        <v/>
      </c>
      <c r="I1131" s="508" t="str">
        <f>IFERROR(VLOOKUP('Formulario PPGR3'!$G1131,'Formulario PPGR2'!$H$19:$V$286,15,FALSE),"")</f>
        <v/>
      </c>
      <c r="J1131" s="513"/>
      <c r="K1131" s="512"/>
      <c r="L1131" s="509" t="str">
        <f>IF(Tabla1[[#This Row],[Descripción]]="","",_xlfn.XLOOKUP(Tabla1[[#This Row],[Descripción]],Tabla10[Descripción],Tabla10[Unidad de Medida],"",0))</f>
        <v/>
      </c>
      <c r="M1131" s="299"/>
      <c r="N1131" s="525" t="str">
        <f>IF(Tabla1[[#This Row],[Descripción]]="","",_xlfn.XLOOKUP(Tabla1[[#This Row],[Descripción]],Tabla10[Descripción],Tabla10[Precio Unitario],0))</f>
        <v/>
      </c>
      <c r="O1131" s="525" t="str">
        <f>IF(Tabla1[[#This Row],[Cantidad de Insumos]]="","",Tabla1[[#This Row],[Precio Unitario]]*Tabla1[[#This Row],[Cantidad de Insumos]])</f>
        <v/>
      </c>
      <c r="P1131" s="510" t="str">
        <f>IF(Tabla1[[#This Row],[Descripción]]="","",_xlfn.XLOOKUP(Tabla1[[#This Row],[Descripción]],Tabla10[Descripción],Tabla10[CODIGO PRESUPUESTARIO],0))</f>
        <v/>
      </c>
      <c r="Q1131" s="511"/>
      <c r="R1131" s="511" t="str">
        <f>IF(Tabla1[[#This Row],[Insumos]]="","",_xlfn.XLOOKUP(Tabla1[[#This Row],[Insumos]],Tabla10[Insumo],Tabla10[InsumoAbrev],"",0))</f>
        <v/>
      </c>
    </row>
    <row r="1132" spans="2:18" x14ac:dyDescent="0.25">
      <c r="B1132" s="191" t="str">
        <f>IF('Formulario PPGR3'!$G1132="","",CONCATENATE('Formulario PPGR3'!$C1132,".",'Formulario PPGR3'!$D1132,".",'Formulario PPGR3'!$E1132,".",'Formulario PPGR3'!$F1132))</f>
        <v/>
      </c>
      <c r="C1132" s="191" t="str">
        <f>IF('Formulario PPGR3'!$G1132="","",'Formulario PPGR1'!#REF!)</f>
        <v/>
      </c>
      <c r="D1132" s="191" t="str">
        <f>IF('Formulario PPGR3'!$G1132="","",'Formulario PPGR1'!#REF!)</f>
        <v/>
      </c>
      <c r="E1132" s="191" t="str">
        <f>IF('Formulario PPGR3'!$G1132="","",'Formulario PPGR1'!#REF!)</f>
        <v/>
      </c>
      <c r="F1132" s="191" t="str">
        <f>IF('Formulario PPGR3'!$G1132="","",'Formulario PPGR1'!#REF!)</f>
        <v/>
      </c>
      <c r="G1132" s="190"/>
      <c r="H1132" s="507" t="str" cm="1">
        <f t="array" ref="H1132">IF(Tabla1[[#This Row],[Código_Actividad]]="","",_xlfn.XLOOKUP(Tabla1[[#This Row],[Código_Actividad]],CodigoActividad,Tabla2[Actividades Programables Presupuestables],"",0))</f>
        <v/>
      </c>
      <c r="I1132" s="508" t="str">
        <f>IFERROR(VLOOKUP('Formulario PPGR3'!$G1132,'Formulario PPGR2'!$H$19:$V$286,15,FALSE),"")</f>
        <v/>
      </c>
      <c r="J1132" s="513"/>
      <c r="K1132" s="512"/>
      <c r="L1132" s="509" t="str">
        <f>IF(Tabla1[[#This Row],[Descripción]]="","",_xlfn.XLOOKUP(Tabla1[[#This Row],[Descripción]],Tabla10[Descripción],Tabla10[Unidad de Medida],"",0))</f>
        <v/>
      </c>
      <c r="M1132" s="299"/>
      <c r="N1132" s="525" t="str">
        <f>IF(Tabla1[[#This Row],[Descripción]]="","",_xlfn.XLOOKUP(Tabla1[[#This Row],[Descripción]],Tabla10[Descripción],Tabla10[Precio Unitario],0))</f>
        <v/>
      </c>
      <c r="O1132" s="525" t="str">
        <f>IF(Tabla1[[#This Row],[Cantidad de Insumos]]="","",Tabla1[[#This Row],[Precio Unitario]]*Tabla1[[#This Row],[Cantidad de Insumos]])</f>
        <v/>
      </c>
      <c r="P1132" s="510" t="str">
        <f>IF(Tabla1[[#This Row],[Descripción]]="","",_xlfn.XLOOKUP(Tabla1[[#This Row],[Descripción]],Tabla10[Descripción],Tabla10[CODIGO PRESUPUESTARIO],0))</f>
        <v/>
      </c>
      <c r="Q1132" s="511"/>
      <c r="R1132" s="511" t="str">
        <f>IF(Tabla1[[#This Row],[Insumos]]="","",_xlfn.XLOOKUP(Tabla1[[#This Row],[Insumos]],Tabla10[Insumo],Tabla10[InsumoAbrev],"",0))</f>
        <v/>
      </c>
    </row>
    <row r="1133" spans="2:18" x14ac:dyDescent="0.25">
      <c r="B1133" s="191" t="str">
        <f>IF('Formulario PPGR3'!$G1133="","",CONCATENATE('Formulario PPGR3'!$C1133,".",'Formulario PPGR3'!$D1133,".",'Formulario PPGR3'!$E1133,".",'Formulario PPGR3'!$F1133))</f>
        <v/>
      </c>
      <c r="C1133" s="191" t="str">
        <f>IF('Formulario PPGR3'!$G1133="","",'Formulario PPGR1'!#REF!)</f>
        <v/>
      </c>
      <c r="D1133" s="191" t="str">
        <f>IF('Formulario PPGR3'!$G1133="","",'Formulario PPGR1'!#REF!)</f>
        <v/>
      </c>
      <c r="E1133" s="191" t="str">
        <f>IF('Formulario PPGR3'!$G1133="","",'Formulario PPGR1'!#REF!)</f>
        <v/>
      </c>
      <c r="F1133" s="191" t="str">
        <f>IF('Formulario PPGR3'!$G1133="","",'Formulario PPGR1'!#REF!)</f>
        <v/>
      </c>
      <c r="G1133" s="190"/>
      <c r="H1133" s="507" t="str" cm="1">
        <f t="array" ref="H1133">IF(Tabla1[[#This Row],[Código_Actividad]]="","",_xlfn.XLOOKUP(Tabla1[[#This Row],[Código_Actividad]],CodigoActividad,Tabla2[Actividades Programables Presupuestables],"",0))</f>
        <v/>
      </c>
      <c r="I1133" s="508" t="str">
        <f>IFERROR(VLOOKUP('Formulario PPGR3'!$G1133,'Formulario PPGR2'!$H$19:$V$286,15,FALSE),"")</f>
        <v/>
      </c>
      <c r="J1133" s="513"/>
      <c r="K1133" s="512"/>
      <c r="L1133" s="509" t="str">
        <f>IF(Tabla1[[#This Row],[Descripción]]="","",_xlfn.XLOOKUP(Tabla1[[#This Row],[Descripción]],Tabla10[Descripción],Tabla10[Unidad de Medida],"",0))</f>
        <v/>
      </c>
      <c r="M1133" s="299"/>
      <c r="N1133" s="525" t="str">
        <f>IF(Tabla1[[#This Row],[Descripción]]="","",_xlfn.XLOOKUP(Tabla1[[#This Row],[Descripción]],Tabla10[Descripción],Tabla10[Precio Unitario],0))</f>
        <v/>
      </c>
      <c r="O1133" s="525" t="str">
        <f>IF(Tabla1[[#This Row],[Cantidad de Insumos]]="","",Tabla1[[#This Row],[Precio Unitario]]*Tabla1[[#This Row],[Cantidad de Insumos]])</f>
        <v/>
      </c>
      <c r="P1133" s="510" t="str">
        <f>IF(Tabla1[[#This Row],[Descripción]]="","",_xlfn.XLOOKUP(Tabla1[[#This Row],[Descripción]],Tabla10[Descripción],Tabla10[CODIGO PRESUPUESTARIO],0))</f>
        <v/>
      </c>
      <c r="Q1133" s="511"/>
      <c r="R1133" s="511" t="str">
        <f>IF(Tabla1[[#This Row],[Insumos]]="","",_xlfn.XLOOKUP(Tabla1[[#This Row],[Insumos]],Tabla10[Insumo],Tabla10[InsumoAbrev],"",0))</f>
        <v/>
      </c>
    </row>
    <row r="1134" spans="2:18" x14ac:dyDescent="0.25">
      <c r="B1134" s="191" t="str">
        <f>IF('Formulario PPGR3'!$G1134="","",CONCATENATE('Formulario PPGR3'!$C1134,".",'Formulario PPGR3'!$D1134,".",'Formulario PPGR3'!$E1134,".",'Formulario PPGR3'!$F1134))</f>
        <v/>
      </c>
      <c r="C1134" s="191" t="str">
        <f>IF('Formulario PPGR3'!$G1134="","",'Formulario PPGR1'!#REF!)</f>
        <v/>
      </c>
      <c r="D1134" s="191" t="str">
        <f>IF('Formulario PPGR3'!$G1134="","",'Formulario PPGR1'!#REF!)</f>
        <v/>
      </c>
      <c r="E1134" s="191" t="str">
        <f>IF('Formulario PPGR3'!$G1134="","",'Formulario PPGR1'!#REF!)</f>
        <v/>
      </c>
      <c r="F1134" s="191" t="str">
        <f>IF('Formulario PPGR3'!$G1134="","",'Formulario PPGR1'!#REF!)</f>
        <v/>
      </c>
      <c r="G1134" s="190"/>
      <c r="H1134" s="507" t="str" cm="1">
        <f t="array" ref="H1134">IF(Tabla1[[#This Row],[Código_Actividad]]="","",_xlfn.XLOOKUP(Tabla1[[#This Row],[Código_Actividad]],CodigoActividad,Tabla2[Actividades Programables Presupuestables],"",0))</f>
        <v/>
      </c>
      <c r="I1134" s="508" t="str">
        <f>IFERROR(VLOOKUP('Formulario PPGR3'!$G1134,'Formulario PPGR2'!$H$19:$V$286,15,FALSE),"")</f>
        <v/>
      </c>
      <c r="J1134" s="513"/>
      <c r="K1134" s="512"/>
      <c r="L1134" s="509" t="str">
        <f>IF(Tabla1[[#This Row],[Descripción]]="","",_xlfn.XLOOKUP(Tabla1[[#This Row],[Descripción]],Tabla10[Descripción],Tabla10[Unidad de Medida],"",0))</f>
        <v/>
      </c>
      <c r="M1134" s="299"/>
      <c r="N1134" s="525" t="str">
        <f>IF(Tabla1[[#This Row],[Descripción]]="","",_xlfn.XLOOKUP(Tabla1[[#This Row],[Descripción]],Tabla10[Descripción],Tabla10[Precio Unitario],0))</f>
        <v/>
      </c>
      <c r="O1134" s="525" t="str">
        <f>IF(Tabla1[[#This Row],[Cantidad de Insumos]]="","",Tabla1[[#This Row],[Precio Unitario]]*Tabla1[[#This Row],[Cantidad de Insumos]])</f>
        <v/>
      </c>
      <c r="P1134" s="510" t="str">
        <f>IF(Tabla1[[#This Row],[Descripción]]="","",_xlfn.XLOOKUP(Tabla1[[#This Row],[Descripción]],Tabla10[Descripción],Tabla10[CODIGO PRESUPUESTARIO],0))</f>
        <v/>
      </c>
      <c r="Q1134" s="511"/>
      <c r="R1134" s="511" t="str">
        <f>IF(Tabla1[[#This Row],[Insumos]]="","",_xlfn.XLOOKUP(Tabla1[[#This Row],[Insumos]],Tabla10[Insumo],Tabla10[InsumoAbrev],"",0))</f>
        <v/>
      </c>
    </row>
    <row r="1135" spans="2:18" x14ac:dyDescent="0.25">
      <c r="B1135" s="191" t="str">
        <f>IF('Formulario PPGR3'!$G1135="","",CONCATENATE('Formulario PPGR3'!$C1135,".",'Formulario PPGR3'!$D1135,".",'Formulario PPGR3'!$E1135,".",'Formulario PPGR3'!$F1135))</f>
        <v/>
      </c>
      <c r="C1135" s="191" t="str">
        <f>IF('Formulario PPGR3'!$G1135="","",'Formulario PPGR1'!#REF!)</f>
        <v/>
      </c>
      <c r="D1135" s="191" t="str">
        <f>IF('Formulario PPGR3'!$G1135="","",'Formulario PPGR1'!#REF!)</f>
        <v/>
      </c>
      <c r="E1135" s="191" t="str">
        <f>IF('Formulario PPGR3'!$G1135="","",'Formulario PPGR1'!#REF!)</f>
        <v/>
      </c>
      <c r="F1135" s="191" t="str">
        <f>IF('Formulario PPGR3'!$G1135="","",'Formulario PPGR1'!#REF!)</f>
        <v/>
      </c>
      <c r="G1135" s="190"/>
      <c r="H1135" s="507" t="str" cm="1">
        <f t="array" ref="H1135">IF(Tabla1[[#This Row],[Código_Actividad]]="","",_xlfn.XLOOKUP(Tabla1[[#This Row],[Código_Actividad]],CodigoActividad,Tabla2[Actividades Programables Presupuestables],"",0))</f>
        <v/>
      </c>
      <c r="I1135" s="508" t="str">
        <f>IFERROR(VLOOKUP('Formulario PPGR3'!$G1135,'Formulario PPGR2'!$H$19:$V$286,15,FALSE),"")</f>
        <v/>
      </c>
      <c r="J1135" s="513"/>
      <c r="K1135" s="512"/>
      <c r="L1135" s="509" t="str">
        <f>IF(Tabla1[[#This Row],[Descripción]]="","",_xlfn.XLOOKUP(Tabla1[[#This Row],[Descripción]],Tabla10[Descripción],Tabla10[Unidad de Medida],"",0))</f>
        <v/>
      </c>
      <c r="M1135" s="299"/>
      <c r="N1135" s="525" t="str">
        <f>IF(Tabla1[[#This Row],[Descripción]]="","",_xlfn.XLOOKUP(Tabla1[[#This Row],[Descripción]],Tabla10[Descripción],Tabla10[Precio Unitario],0))</f>
        <v/>
      </c>
      <c r="O1135" s="525" t="str">
        <f>IF(Tabla1[[#This Row],[Cantidad de Insumos]]="","",Tabla1[[#This Row],[Precio Unitario]]*Tabla1[[#This Row],[Cantidad de Insumos]])</f>
        <v/>
      </c>
      <c r="P1135" s="510" t="str">
        <f>IF(Tabla1[[#This Row],[Descripción]]="","",_xlfn.XLOOKUP(Tabla1[[#This Row],[Descripción]],Tabla10[Descripción],Tabla10[CODIGO PRESUPUESTARIO],0))</f>
        <v/>
      </c>
      <c r="Q1135" s="511"/>
      <c r="R1135" s="511" t="str">
        <f>IF(Tabla1[[#This Row],[Insumos]]="","",_xlfn.XLOOKUP(Tabla1[[#This Row],[Insumos]],Tabla10[Insumo],Tabla10[InsumoAbrev],"",0))</f>
        <v/>
      </c>
    </row>
    <row r="1136" spans="2:18" x14ac:dyDescent="0.25">
      <c r="B1136" s="191" t="str">
        <f>IF('Formulario PPGR3'!$G1136="","",CONCATENATE('Formulario PPGR3'!$C1136,".",'Formulario PPGR3'!$D1136,".",'Formulario PPGR3'!$E1136,".",'Formulario PPGR3'!$F1136))</f>
        <v/>
      </c>
      <c r="C1136" s="191" t="str">
        <f>IF('Formulario PPGR3'!$G1136="","",'Formulario PPGR1'!#REF!)</f>
        <v/>
      </c>
      <c r="D1136" s="191" t="str">
        <f>IF('Formulario PPGR3'!$G1136="","",'Formulario PPGR1'!#REF!)</f>
        <v/>
      </c>
      <c r="E1136" s="191" t="str">
        <f>IF('Formulario PPGR3'!$G1136="","",'Formulario PPGR1'!#REF!)</f>
        <v/>
      </c>
      <c r="F1136" s="191" t="str">
        <f>IF('Formulario PPGR3'!$G1136="","",'Formulario PPGR1'!#REF!)</f>
        <v/>
      </c>
      <c r="G1136" s="190"/>
      <c r="H1136" s="507" t="str" cm="1">
        <f t="array" ref="H1136">IF(Tabla1[[#This Row],[Código_Actividad]]="","",_xlfn.XLOOKUP(Tabla1[[#This Row],[Código_Actividad]],CodigoActividad,Tabla2[Actividades Programables Presupuestables],"",0))</f>
        <v/>
      </c>
      <c r="I1136" s="508" t="str">
        <f>IFERROR(VLOOKUP('Formulario PPGR3'!$G1136,'Formulario PPGR2'!$H$19:$V$286,15,FALSE),"")</f>
        <v/>
      </c>
      <c r="J1136" s="513"/>
      <c r="K1136" s="512"/>
      <c r="L1136" s="509" t="str">
        <f>IF(Tabla1[[#This Row],[Descripción]]="","",_xlfn.XLOOKUP(Tabla1[[#This Row],[Descripción]],Tabla10[Descripción],Tabla10[Unidad de Medida],"",0))</f>
        <v/>
      </c>
      <c r="M1136" s="299"/>
      <c r="N1136" s="525" t="str">
        <f>IF(Tabla1[[#This Row],[Descripción]]="","",_xlfn.XLOOKUP(Tabla1[[#This Row],[Descripción]],Tabla10[Descripción],Tabla10[Precio Unitario],0))</f>
        <v/>
      </c>
      <c r="O1136" s="525" t="str">
        <f>IF(Tabla1[[#This Row],[Cantidad de Insumos]]="","",Tabla1[[#This Row],[Precio Unitario]]*Tabla1[[#This Row],[Cantidad de Insumos]])</f>
        <v/>
      </c>
      <c r="P1136" s="510" t="str">
        <f>IF(Tabla1[[#This Row],[Descripción]]="","",_xlfn.XLOOKUP(Tabla1[[#This Row],[Descripción]],Tabla10[Descripción],Tabla10[CODIGO PRESUPUESTARIO],0))</f>
        <v/>
      </c>
      <c r="Q1136" s="511"/>
      <c r="R1136" s="511" t="str">
        <f>IF(Tabla1[[#This Row],[Insumos]]="","",_xlfn.XLOOKUP(Tabla1[[#This Row],[Insumos]],Tabla10[Insumo],Tabla10[InsumoAbrev],"",0))</f>
        <v/>
      </c>
    </row>
    <row r="1137" spans="2:18" x14ac:dyDescent="0.25">
      <c r="B1137" s="191" t="str">
        <f>IF('Formulario PPGR3'!$G1137="","",CONCATENATE('Formulario PPGR3'!$C1137,".",'Formulario PPGR3'!$D1137,".",'Formulario PPGR3'!$E1137,".",'Formulario PPGR3'!$F1137))</f>
        <v/>
      </c>
      <c r="C1137" s="191" t="str">
        <f>IF('Formulario PPGR3'!$G1137="","",'Formulario PPGR1'!#REF!)</f>
        <v/>
      </c>
      <c r="D1137" s="191" t="str">
        <f>IF('Formulario PPGR3'!$G1137="","",'Formulario PPGR1'!#REF!)</f>
        <v/>
      </c>
      <c r="E1137" s="191" t="str">
        <f>IF('Formulario PPGR3'!$G1137="","",'Formulario PPGR1'!#REF!)</f>
        <v/>
      </c>
      <c r="F1137" s="191" t="str">
        <f>IF('Formulario PPGR3'!$G1137="","",'Formulario PPGR1'!#REF!)</f>
        <v/>
      </c>
      <c r="G1137" s="190"/>
      <c r="H1137" s="507" t="str" cm="1">
        <f t="array" ref="H1137">IF(Tabla1[[#This Row],[Código_Actividad]]="","",_xlfn.XLOOKUP(Tabla1[[#This Row],[Código_Actividad]],CodigoActividad,Tabla2[Actividades Programables Presupuestables],"",0))</f>
        <v/>
      </c>
      <c r="I1137" s="508" t="str">
        <f>IFERROR(VLOOKUP('Formulario PPGR3'!$G1137,'Formulario PPGR2'!$H$19:$V$286,15,FALSE),"")</f>
        <v/>
      </c>
      <c r="J1137" s="513"/>
      <c r="K1137" s="512"/>
      <c r="L1137" s="509" t="str">
        <f>IF(Tabla1[[#This Row],[Descripción]]="","",_xlfn.XLOOKUP(Tabla1[[#This Row],[Descripción]],Tabla10[Descripción],Tabla10[Unidad de Medida],"",0))</f>
        <v/>
      </c>
      <c r="M1137" s="299"/>
      <c r="N1137" s="525" t="str">
        <f>IF(Tabla1[[#This Row],[Descripción]]="","",_xlfn.XLOOKUP(Tabla1[[#This Row],[Descripción]],Tabla10[Descripción],Tabla10[Precio Unitario],0))</f>
        <v/>
      </c>
      <c r="O1137" s="525" t="str">
        <f>IF(Tabla1[[#This Row],[Cantidad de Insumos]]="","",Tabla1[[#This Row],[Precio Unitario]]*Tabla1[[#This Row],[Cantidad de Insumos]])</f>
        <v/>
      </c>
      <c r="P1137" s="510" t="str">
        <f>IF(Tabla1[[#This Row],[Descripción]]="","",_xlfn.XLOOKUP(Tabla1[[#This Row],[Descripción]],Tabla10[Descripción],Tabla10[CODIGO PRESUPUESTARIO],0))</f>
        <v/>
      </c>
      <c r="Q1137" s="511"/>
      <c r="R1137" s="511" t="str">
        <f>IF(Tabla1[[#This Row],[Insumos]]="","",_xlfn.XLOOKUP(Tabla1[[#This Row],[Insumos]],Tabla10[Insumo],Tabla10[InsumoAbrev],"",0))</f>
        <v/>
      </c>
    </row>
    <row r="1138" spans="2:18" x14ac:dyDescent="0.25">
      <c r="B1138" s="191" t="str">
        <f>IF('Formulario PPGR3'!$G1138="","",CONCATENATE('Formulario PPGR3'!$C1138,".",'Formulario PPGR3'!$D1138,".",'Formulario PPGR3'!$E1138,".",'Formulario PPGR3'!$F1138))</f>
        <v/>
      </c>
      <c r="C1138" s="191" t="str">
        <f>IF('Formulario PPGR3'!$G1138="","",'Formulario PPGR1'!#REF!)</f>
        <v/>
      </c>
      <c r="D1138" s="191" t="str">
        <f>IF('Formulario PPGR3'!$G1138="","",'Formulario PPGR1'!#REF!)</f>
        <v/>
      </c>
      <c r="E1138" s="191" t="str">
        <f>IF('Formulario PPGR3'!$G1138="","",'Formulario PPGR1'!#REF!)</f>
        <v/>
      </c>
      <c r="F1138" s="191" t="str">
        <f>IF('Formulario PPGR3'!$G1138="","",'Formulario PPGR1'!#REF!)</f>
        <v/>
      </c>
      <c r="G1138" s="190"/>
      <c r="H1138" s="507" t="str" cm="1">
        <f t="array" ref="H1138">IF(Tabla1[[#This Row],[Código_Actividad]]="","",_xlfn.XLOOKUP(Tabla1[[#This Row],[Código_Actividad]],CodigoActividad,Tabla2[Actividades Programables Presupuestables],"",0))</f>
        <v/>
      </c>
      <c r="I1138" s="508" t="str">
        <f>IFERROR(VLOOKUP('Formulario PPGR3'!$G1138,'Formulario PPGR2'!$H$19:$V$286,15,FALSE),"")</f>
        <v/>
      </c>
      <c r="J1138" s="513"/>
      <c r="K1138" s="512"/>
      <c r="L1138" s="509" t="str">
        <f>IF(Tabla1[[#This Row],[Descripción]]="","",_xlfn.XLOOKUP(Tabla1[[#This Row],[Descripción]],Tabla10[Descripción],Tabla10[Unidad de Medida],"",0))</f>
        <v/>
      </c>
      <c r="M1138" s="299"/>
      <c r="N1138" s="525" t="str">
        <f>IF(Tabla1[[#This Row],[Descripción]]="","",_xlfn.XLOOKUP(Tabla1[[#This Row],[Descripción]],Tabla10[Descripción],Tabla10[Precio Unitario],0))</f>
        <v/>
      </c>
      <c r="O1138" s="525" t="str">
        <f>IF(Tabla1[[#This Row],[Cantidad de Insumos]]="","",Tabla1[[#This Row],[Precio Unitario]]*Tabla1[[#This Row],[Cantidad de Insumos]])</f>
        <v/>
      </c>
      <c r="P1138" s="510" t="str">
        <f>IF(Tabla1[[#This Row],[Descripción]]="","",_xlfn.XLOOKUP(Tabla1[[#This Row],[Descripción]],Tabla10[Descripción],Tabla10[CODIGO PRESUPUESTARIO],0))</f>
        <v/>
      </c>
      <c r="Q1138" s="511"/>
      <c r="R1138" s="511" t="str">
        <f>IF(Tabla1[[#This Row],[Insumos]]="","",_xlfn.XLOOKUP(Tabla1[[#This Row],[Insumos]],Tabla10[Insumo],Tabla10[InsumoAbrev],"",0))</f>
        <v/>
      </c>
    </row>
    <row r="1139" spans="2:18" x14ac:dyDescent="0.25">
      <c r="B1139" s="191" t="str">
        <f>IF('Formulario PPGR3'!$G1139="","",CONCATENATE('Formulario PPGR3'!$C1139,".",'Formulario PPGR3'!$D1139,".",'Formulario PPGR3'!$E1139,".",'Formulario PPGR3'!$F1139))</f>
        <v/>
      </c>
      <c r="C1139" s="191" t="str">
        <f>IF('Formulario PPGR3'!$G1139="","",'Formulario PPGR1'!#REF!)</f>
        <v/>
      </c>
      <c r="D1139" s="191" t="str">
        <f>IF('Formulario PPGR3'!$G1139="","",'Formulario PPGR1'!#REF!)</f>
        <v/>
      </c>
      <c r="E1139" s="191" t="str">
        <f>IF('Formulario PPGR3'!$G1139="","",'Formulario PPGR1'!#REF!)</f>
        <v/>
      </c>
      <c r="F1139" s="191" t="str">
        <f>IF('Formulario PPGR3'!$G1139="","",'Formulario PPGR1'!#REF!)</f>
        <v/>
      </c>
      <c r="G1139" s="190"/>
      <c r="H1139" s="507" t="str" cm="1">
        <f t="array" ref="H1139">IF(Tabla1[[#This Row],[Código_Actividad]]="","",_xlfn.XLOOKUP(Tabla1[[#This Row],[Código_Actividad]],CodigoActividad,Tabla2[Actividades Programables Presupuestables],"",0))</f>
        <v/>
      </c>
      <c r="I1139" s="508" t="str">
        <f>IFERROR(VLOOKUP('Formulario PPGR3'!$G1139,'Formulario PPGR2'!$H$19:$V$286,15,FALSE),"")</f>
        <v/>
      </c>
      <c r="J1139" s="513"/>
      <c r="K1139" s="512"/>
      <c r="L1139" s="509" t="str">
        <f>IF(Tabla1[[#This Row],[Descripción]]="","",_xlfn.XLOOKUP(Tabla1[[#This Row],[Descripción]],Tabla10[Descripción],Tabla10[Unidad de Medida],"",0))</f>
        <v/>
      </c>
      <c r="M1139" s="299"/>
      <c r="N1139" s="525" t="str">
        <f>IF(Tabla1[[#This Row],[Descripción]]="","",_xlfn.XLOOKUP(Tabla1[[#This Row],[Descripción]],Tabla10[Descripción],Tabla10[Precio Unitario],0))</f>
        <v/>
      </c>
      <c r="O1139" s="525" t="str">
        <f>IF(Tabla1[[#This Row],[Cantidad de Insumos]]="","",Tabla1[[#This Row],[Precio Unitario]]*Tabla1[[#This Row],[Cantidad de Insumos]])</f>
        <v/>
      </c>
      <c r="P1139" s="510" t="str">
        <f>IF(Tabla1[[#This Row],[Descripción]]="","",_xlfn.XLOOKUP(Tabla1[[#This Row],[Descripción]],Tabla10[Descripción],Tabla10[CODIGO PRESUPUESTARIO],0))</f>
        <v/>
      </c>
      <c r="Q1139" s="511"/>
      <c r="R1139" s="511" t="str">
        <f>IF(Tabla1[[#This Row],[Insumos]]="","",_xlfn.XLOOKUP(Tabla1[[#This Row],[Insumos]],Tabla10[Insumo],Tabla10[InsumoAbrev],"",0))</f>
        <v/>
      </c>
    </row>
    <row r="1140" spans="2:18" x14ac:dyDescent="0.25">
      <c r="B1140" s="191" t="str">
        <f>IF('Formulario PPGR3'!$G1140="","",CONCATENATE('Formulario PPGR3'!$C1140,".",'Formulario PPGR3'!$D1140,".",'Formulario PPGR3'!$E1140,".",'Formulario PPGR3'!$F1140))</f>
        <v/>
      </c>
      <c r="C1140" s="191" t="str">
        <f>IF('Formulario PPGR3'!$G1140="","",'Formulario PPGR1'!#REF!)</f>
        <v/>
      </c>
      <c r="D1140" s="191" t="str">
        <f>IF('Formulario PPGR3'!$G1140="","",'Formulario PPGR1'!#REF!)</f>
        <v/>
      </c>
      <c r="E1140" s="191" t="str">
        <f>IF('Formulario PPGR3'!$G1140="","",'Formulario PPGR1'!#REF!)</f>
        <v/>
      </c>
      <c r="F1140" s="191" t="str">
        <f>IF('Formulario PPGR3'!$G1140="","",'Formulario PPGR1'!#REF!)</f>
        <v/>
      </c>
      <c r="G1140" s="190"/>
      <c r="H1140" s="507" t="str" cm="1">
        <f t="array" ref="H1140">IF(Tabla1[[#This Row],[Código_Actividad]]="","",_xlfn.XLOOKUP(Tabla1[[#This Row],[Código_Actividad]],CodigoActividad,Tabla2[Actividades Programables Presupuestables],"",0))</f>
        <v/>
      </c>
      <c r="I1140" s="508" t="str">
        <f>IFERROR(VLOOKUP('Formulario PPGR3'!$G1140,'Formulario PPGR2'!$H$19:$V$286,15,FALSE),"")</f>
        <v/>
      </c>
      <c r="J1140" s="513"/>
      <c r="K1140" s="512"/>
      <c r="L1140" s="509" t="str">
        <f>IF(Tabla1[[#This Row],[Descripción]]="","",_xlfn.XLOOKUP(Tabla1[[#This Row],[Descripción]],Tabla10[Descripción],Tabla10[Unidad de Medida],"",0))</f>
        <v/>
      </c>
      <c r="M1140" s="299"/>
      <c r="N1140" s="525" t="str">
        <f>IF(Tabla1[[#This Row],[Descripción]]="","",_xlfn.XLOOKUP(Tabla1[[#This Row],[Descripción]],Tabla10[Descripción],Tabla10[Precio Unitario],0))</f>
        <v/>
      </c>
      <c r="O1140" s="525" t="str">
        <f>IF(Tabla1[[#This Row],[Cantidad de Insumos]]="","",Tabla1[[#This Row],[Precio Unitario]]*Tabla1[[#This Row],[Cantidad de Insumos]])</f>
        <v/>
      </c>
      <c r="P1140" s="510" t="str">
        <f>IF(Tabla1[[#This Row],[Descripción]]="","",_xlfn.XLOOKUP(Tabla1[[#This Row],[Descripción]],Tabla10[Descripción],Tabla10[CODIGO PRESUPUESTARIO],0))</f>
        <v/>
      </c>
      <c r="Q1140" s="511"/>
      <c r="R1140" s="511" t="str">
        <f>IF(Tabla1[[#This Row],[Insumos]]="","",_xlfn.XLOOKUP(Tabla1[[#This Row],[Insumos]],Tabla10[Insumo],Tabla10[InsumoAbrev],"",0))</f>
        <v/>
      </c>
    </row>
    <row r="1141" spans="2:18" x14ac:dyDescent="0.25">
      <c r="B1141" s="191" t="str">
        <f>IF('Formulario PPGR3'!$G1141="","",CONCATENATE('Formulario PPGR3'!$C1141,".",'Formulario PPGR3'!$D1141,".",'Formulario PPGR3'!$E1141,".",'Formulario PPGR3'!$F1141))</f>
        <v/>
      </c>
      <c r="C1141" s="191" t="str">
        <f>IF('Formulario PPGR3'!$G1141="","",'Formulario PPGR1'!#REF!)</f>
        <v/>
      </c>
      <c r="D1141" s="191" t="str">
        <f>IF('Formulario PPGR3'!$G1141="","",'Formulario PPGR1'!#REF!)</f>
        <v/>
      </c>
      <c r="E1141" s="191" t="str">
        <f>IF('Formulario PPGR3'!$G1141="","",'Formulario PPGR1'!#REF!)</f>
        <v/>
      </c>
      <c r="F1141" s="191" t="str">
        <f>IF('Formulario PPGR3'!$G1141="","",'Formulario PPGR1'!#REF!)</f>
        <v/>
      </c>
      <c r="G1141" s="190"/>
      <c r="H1141" s="507" t="str" cm="1">
        <f t="array" ref="H1141">IF(Tabla1[[#This Row],[Código_Actividad]]="","",_xlfn.XLOOKUP(Tabla1[[#This Row],[Código_Actividad]],CodigoActividad,Tabla2[Actividades Programables Presupuestables],"",0))</f>
        <v/>
      </c>
      <c r="I1141" s="508" t="str">
        <f>IFERROR(VLOOKUP('Formulario PPGR3'!$G1141,'Formulario PPGR2'!$H$19:$V$286,15,FALSE),"")</f>
        <v/>
      </c>
      <c r="J1141" s="513"/>
      <c r="K1141" s="512"/>
      <c r="L1141" s="509" t="str">
        <f>IF(Tabla1[[#This Row],[Descripción]]="","",_xlfn.XLOOKUP(Tabla1[[#This Row],[Descripción]],Tabla10[Descripción],Tabla10[Unidad de Medida],"",0))</f>
        <v/>
      </c>
      <c r="M1141" s="299"/>
      <c r="N1141" s="525" t="str">
        <f>IF(Tabla1[[#This Row],[Descripción]]="","",_xlfn.XLOOKUP(Tabla1[[#This Row],[Descripción]],Tabla10[Descripción],Tabla10[Precio Unitario],0))</f>
        <v/>
      </c>
      <c r="O1141" s="525" t="str">
        <f>IF(Tabla1[[#This Row],[Cantidad de Insumos]]="","",Tabla1[[#This Row],[Precio Unitario]]*Tabla1[[#This Row],[Cantidad de Insumos]])</f>
        <v/>
      </c>
      <c r="P1141" s="510" t="str">
        <f>IF(Tabla1[[#This Row],[Descripción]]="","",_xlfn.XLOOKUP(Tabla1[[#This Row],[Descripción]],Tabla10[Descripción],Tabla10[CODIGO PRESUPUESTARIO],0))</f>
        <v/>
      </c>
      <c r="Q1141" s="511"/>
      <c r="R1141" s="511" t="str">
        <f>IF(Tabla1[[#This Row],[Insumos]]="","",_xlfn.XLOOKUP(Tabla1[[#This Row],[Insumos]],Tabla10[Insumo],Tabla10[InsumoAbrev],"",0))</f>
        <v/>
      </c>
    </row>
    <row r="1142" spans="2:18" x14ac:dyDescent="0.25">
      <c r="B1142" s="191" t="str">
        <f>IF('Formulario PPGR3'!$G1142="","",CONCATENATE('Formulario PPGR3'!$C1142,".",'Formulario PPGR3'!$D1142,".",'Formulario PPGR3'!$E1142,".",'Formulario PPGR3'!$F1142))</f>
        <v/>
      </c>
      <c r="C1142" s="191" t="str">
        <f>IF('Formulario PPGR3'!$G1142="","",'Formulario PPGR1'!#REF!)</f>
        <v/>
      </c>
      <c r="D1142" s="191" t="str">
        <f>IF('Formulario PPGR3'!$G1142="","",'Formulario PPGR1'!#REF!)</f>
        <v/>
      </c>
      <c r="E1142" s="191" t="str">
        <f>IF('Formulario PPGR3'!$G1142="","",'Formulario PPGR1'!#REF!)</f>
        <v/>
      </c>
      <c r="F1142" s="191" t="str">
        <f>IF('Formulario PPGR3'!$G1142="","",'Formulario PPGR1'!#REF!)</f>
        <v/>
      </c>
      <c r="G1142" s="190"/>
      <c r="H1142" s="507" t="str" cm="1">
        <f t="array" ref="H1142">IF(Tabla1[[#This Row],[Código_Actividad]]="","",_xlfn.XLOOKUP(Tabla1[[#This Row],[Código_Actividad]],CodigoActividad,Tabla2[Actividades Programables Presupuestables],"",0))</f>
        <v/>
      </c>
      <c r="I1142" s="508" t="str">
        <f>IFERROR(VLOOKUP('Formulario PPGR3'!$G1142,'Formulario PPGR2'!$H$19:$V$286,15,FALSE),"")</f>
        <v/>
      </c>
      <c r="J1142" s="513"/>
      <c r="K1142" s="512"/>
      <c r="L1142" s="509" t="str">
        <f>IF(Tabla1[[#This Row],[Descripción]]="","",_xlfn.XLOOKUP(Tabla1[[#This Row],[Descripción]],Tabla10[Descripción],Tabla10[Unidad de Medida],"",0))</f>
        <v/>
      </c>
      <c r="M1142" s="299"/>
      <c r="N1142" s="525" t="str">
        <f>IF(Tabla1[[#This Row],[Descripción]]="","",_xlfn.XLOOKUP(Tabla1[[#This Row],[Descripción]],Tabla10[Descripción],Tabla10[Precio Unitario],0))</f>
        <v/>
      </c>
      <c r="O1142" s="525" t="str">
        <f>IF(Tabla1[[#This Row],[Cantidad de Insumos]]="","",Tabla1[[#This Row],[Precio Unitario]]*Tabla1[[#This Row],[Cantidad de Insumos]])</f>
        <v/>
      </c>
      <c r="P1142" s="510" t="str">
        <f>IF(Tabla1[[#This Row],[Descripción]]="","",_xlfn.XLOOKUP(Tabla1[[#This Row],[Descripción]],Tabla10[Descripción],Tabla10[CODIGO PRESUPUESTARIO],0))</f>
        <v/>
      </c>
      <c r="Q1142" s="511"/>
      <c r="R1142" s="511" t="str">
        <f>IF(Tabla1[[#This Row],[Insumos]]="","",_xlfn.XLOOKUP(Tabla1[[#This Row],[Insumos]],Tabla10[Insumo],Tabla10[InsumoAbrev],"",0))</f>
        <v/>
      </c>
    </row>
    <row r="1143" spans="2:18" x14ac:dyDescent="0.25">
      <c r="B1143" s="191" t="str">
        <f>IF('Formulario PPGR3'!$G1143="","",CONCATENATE('Formulario PPGR3'!$C1143,".",'Formulario PPGR3'!$D1143,".",'Formulario PPGR3'!$E1143,".",'Formulario PPGR3'!$F1143))</f>
        <v/>
      </c>
      <c r="C1143" s="191" t="str">
        <f>IF('Formulario PPGR3'!$G1143="","",'Formulario PPGR1'!#REF!)</f>
        <v/>
      </c>
      <c r="D1143" s="191" t="str">
        <f>IF('Formulario PPGR3'!$G1143="","",'Formulario PPGR1'!#REF!)</f>
        <v/>
      </c>
      <c r="E1143" s="191" t="str">
        <f>IF('Formulario PPGR3'!$G1143="","",'Formulario PPGR1'!#REF!)</f>
        <v/>
      </c>
      <c r="F1143" s="191" t="str">
        <f>IF('Formulario PPGR3'!$G1143="","",'Formulario PPGR1'!#REF!)</f>
        <v/>
      </c>
      <c r="G1143" s="190"/>
      <c r="H1143" s="507" t="str" cm="1">
        <f t="array" ref="H1143">IF(Tabla1[[#This Row],[Código_Actividad]]="","",_xlfn.XLOOKUP(Tabla1[[#This Row],[Código_Actividad]],CodigoActividad,Tabla2[Actividades Programables Presupuestables],"",0))</f>
        <v/>
      </c>
      <c r="I1143" s="508" t="str">
        <f>IFERROR(VLOOKUP('Formulario PPGR3'!$G1143,'Formulario PPGR2'!$H$19:$V$286,15,FALSE),"")</f>
        <v/>
      </c>
      <c r="J1143" s="513"/>
      <c r="K1143" s="512"/>
      <c r="L1143" s="509" t="str">
        <f>IF(Tabla1[[#This Row],[Descripción]]="","",_xlfn.XLOOKUP(Tabla1[[#This Row],[Descripción]],Tabla10[Descripción],Tabla10[Unidad de Medida],"",0))</f>
        <v/>
      </c>
      <c r="M1143" s="299"/>
      <c r="N1143" s="525" t="str">
        <f>IF(Tabla1[[#This Row],[Descripción]]="","",_xlfn.XLOOKUP(Tabla1[[#This Row],[Descripción]],Tabla10[Descripción],Tabla10[Precio Unitario],0))</f>
        <v/>
      </c>
      <c r="O1143" s="525" t="str">
        <f>IF(Tabla1[[#This Row],[Cantidad de Insumos]]="","",Tabla1[[#This Row],[Precio Unitario]]*Tabla1[[#This Row],[Cantidad de Insumos]])</f>
        <v/>
      </c>
      <c r="P1143" s="510" t="str">
        <f>IF(Tabla1[[#This Row],[Descripción]]="","",_xlfn.XLOOKUP(Tabla1[[#This Row],[Descripción]],Tabla10[Descripción],Tabla10[CODIGO PRESUPUESTARIO],0))</f>
        <v/>
      </c>
      <c r="Q1143" s="511"/>
      <c r="R1143" s="511" t="str">
        <f>IF(Tabla1[[#This Row],[Insumos]]="","",_xlfn.XLOOKUP(Tabla1[[#This Row],[Insumos]],Tabla10[Insumo],Tabla10[InsumoAbrev],"",0))</f>
        <v/>
      </c>
    </row>
    <row r="1144" spans="2:18" x14ac:dyDescent="0.25">
      <c r="B1144" s="191" t="str">
        <f>IF('Formulario PPGR3'!$G1144="","",CONCATENATE('Formulario PPGR3'!$C1144,".",'Formulario PPGR3'!$D1144,".",'Formulario PPGR3'!$E1144,".",'Formulario PPGR3'!$F1144))</f>
        <v/>
      </c>
      <c r="C1144" s="191" t="str">
        <f>IF('Formulario PPGR3'!$G1144="","",'Formulario PPGR1'!#REF!)</f>
        <v/>
      </c>
      <c r="D1144" s="191" t="str">
        <f>IF('Formulario PPGR3'!$G1144="","",'Formulario PPGR1'!#REF!)</f>
        <v/>
      </c>
      <c r="E1144" s="191" t="str">
        <f>IF('Formulario PPGR3'!$G1144="","",'Formulario PPGR1'!#REF!)</f>
        <v/>
      </c>
      <c r="F1144" s="191" t="str">
        <f>IF('Formulario PPGR3'!$G1144="","",'Formulario PPGR1'!#REF!)</f>
        <v/>
      </c>
      <c r="G1144" s="190"/>
      <c r="H1144" s="507" t="str" cm="1">
        <f t="array" ref="H1144">IF(Tabla1[[#This Row],[Código_Actividad]]="","",_xlfn.XLOOKUP(Tabla1[[#This Row],[Código_Actividad]],CodigoActividad,Tabla2[Actividades Programables Presupuestables],"",0))</f>
        <v/>
      </c>
      <c r="I1144" s="508" t="str">
        <f>IFERROR(VLOOKUP('Formulario PPGR3'!$G1144,'Formulario PPGR2'!$H$19:$V$286,15,FALSE),"")</f>
        <v/>
      </c>
      <c r="J1144" s="513"/>
      <c r="K1144" s="512"/>
      <c r="L1144" s="509" t="str">
        <f>IF(Tabla1[[#This Row],[Descripción]]="","",_xlfn.XLOOKUP(Tabla1[[#This Row],[Descripción]],Tabla10[Descripción],Tabla10[Unidad de Medida],"",0))</f>
        <v/>
      </c>
      <c r="M1144" s="299"/>
      <c r="N1144" s="525" t="str">
        <f>IF(Tabla1[[#This Row],[Descripción]]="","",_xlfn.XLOOKUP(Tabla1[[#This Row],[Descripción]],Tabla10[Descripción],Tabla10[Precio Unitario],0))</f>
        <v/>
      </c>
      <c r="O1144" s="525" t="str">
        <f>IF(Tabla1[[#This Row],[Cantidad de Insumos]]="","",Tabla1[[#This Row],[Precio Unitario]]*Tabla1[[#This Row],[Cantidad de Insumos]])</f>
        <v/>
      </c>
      <c r="P1144" s="510" t="str">
        <f>IF(Tabla1[[#This Row],[Descripción]]="","",_xlfn.XLOOKUP(Tabla1[[#This Row],[Descripción]],Tabla10[Descripción],Tabla10[CODIGO PRESUPUESTARIO],0))</f>
        <v/>
      </c>
      <c r="Q1144" s="511"/>
      <c r="R1144" s="511" t="str">
        <f>IF(Tabla1[[#This Row],[Insumos]]="","",_xlfn.XLOOKUP(Tabla1[[#This Row],[Insumos]],Tabla10[Insumo],Tabla10[InsumoAbrev],"",0))</f>
        <v/>
      </c>
    </row>
    <row r="1145" spans="2:18" x14ac:dyDescent="0.25">
      <c r="B1145" s="191" t="str">
        <f>IF('Formulario PPGR3'!$G1145="","",CONCATENATE('Formulario PPGR3'!$C1145,".",'Formulario PPGR3'!$D1145,".",'Formulario PPGR3'!$E1145,".",'Formulario PPGR3'!$F1145))</f>
        <v/>
      </c>
      <c r="C1145" s="191" t="str">
        <f>IF('Formulario PPGR3'!$G1145="","",'Formulario PPGR1'!#REF!)</f>
        <v/>
      </c>
      <c r="D1145" s="191" t="str">
        <f>IF('Formulario PPGR3'!$G1145="","",'Formulario PPGR1'!#REF!)</f>
        <v/>
      </c>
      <c r="E1145" s="191" t="str">
        <f>IF('Formulario PPGR3'!$G1145="","",'Formulario PPGR1'!#REF!)</f>
        <v/>
      </c>
      <c r="F1145" s="191" t="str">
        <f>IF('Formulario PPGR3'!$G1145="","",'Formulario PPGR1'!#REF!)</f>
        <v/>
      </c>
      <c r="G1145" s="190"/>
      <c r="H1145" s="507" t="str" cm="1">
        <f t="array" ref="H1145">IF(Tabla1[[#This Row],[Código_Actividad]]="","",_xlfn.XLOOKUP(Tabla1[[#This Row],[Código_Actividad]],CodigoActividad,Tabla2[Actividades Programables Presupuestables],"",0))</f>
        <v/>
      </c>
      <c r="I1145" s="508" t="str">
        <f>IFERROR(VLOOKUP('Formulario PPGR3'!$G1145,'Formulario PPGR2'!$H$19:$V$286,15,FALSE),"")</f>
        <v/>
      </c>
      <c r="J1145" s="513"/>
      <c r="K1145" s="512"/>
      <c r="L1145" s="509" t="str">
        <f>IF(Tabla1[[#This Row],[Descripción]]="","",_xlfn.XLOOKUP(Tabla1[[#This Row],[Descripción]],Tabla10[Descripción],Tabla10[Unidad de Medida],"",0))</f>
        <v/>
      </c>
      <c r="M1145" s="299"/>
      <c r="N1145" s="525" t="str">
        <f>IF(Tabla1[[#This Row],[Descripción]]="","",_xlfn.XLOOKUP(Tabla1[[#This Row],[Descripción]],Tabla10[Descripción],Tabla10[Precio Unitario],0))</f>
        <v/>
      </c>
      <c r="O1145" s="525" t="str">
        <f>IF(Tabla1[[#This Row],[Cantidad de Insumos]]="","",Tabla1[[#This Row],[Precio Unitario]]*Tabla1[[#This Row],[Cantidad de Insumos]])</f>
        <v/>
      </c>
      <c r="P1145" s="510" t="str">
        <f>IF(Tabla1[[#This Row],[Descripción]]="","",_xlfn.XLOOKUP(Tabla1[[#This Row],[Descripción]],Tabla10[Descripción],Tabla10[CODIGO PRESUPUESTARIO],0))</f>
        <v/>
      </c>
      <c r="Q1145" s="511"/>
      <c r="R1145" s="511" t="str">
        <f>IF(Tabla1[[#This Row],[Insumos]]="","",_xlfn.XLOOKUP(Tabla1[[#This Row],[Insumos]],Tabla10[Insumo],Tabla10[InsumoAbrev],"",0))</f>
        <v/>
      </c>
    </row>
    <row r="1146" spans="2:18" x14ac:dyDescent="0.25">
      <c r="B1146" s="191" t="str">
        <f>IF('Formulario PPGR3'!$G1146="","",CONCATENATE('Formulario PPGR3'!$C1146,".",'Formulario PPGR3'!$D1146,".",'Formulario PPGR3'!$E1146,".",'Formulario PPGR3'!$F1146))</f>
        <v/>
      </c>
      <c r="C1146" s="191" t="str">
        <f>IF('Formulario PPGR3'!$G1146="","",'Formulario PPGR1'!#REF!)</f>
        <v/>
      </c>
      <c r="D1146" s="191" t="str">
        <f>IF('Formulario PPGR3'!$G1146="","",'Formulario PPGR1'!#REF!)</f>
        <v/>
      </c>
      <c r="E1146" s="191" t="str">
        <f>IF('Formulario PPGR3'!$G1146="","",'Formulario PPGR1'!#REF!)</f>
        <v/>
      </c>
      <c r="F1146" s="191" t="str">
        <f>IF('Formulario PPGR3'!$G1146="","",'Formulario PPGR1'!#REF!)</f>
        <v/>
      </c>
      <c r="G1146" s="190"/>
      <c r="H1146" s="507" t="str" cm="1">
        <f t="array" ref="H1146">IF(Tabla1[[#This Row],[Código_Actividad]]="","",_xlfn.XLOOKUP(Tabla1[[#This Row],[Código_Actividad]],CodigoActividad,Tabla2[Actividades Programables Presupuestables],"",0))</f>
        <v/>
      </c>
      <c r="I1146" s="508" t="str">
        <f>IFERROR(VLOOKUP('Formulario PPGR3'!$G1146,'Formulario PPGR2'!$H$19:$V$286,15,FALSE),"")</f>
        <v/>
      </c>
      <c r="J1146" s="513"/>
      <c r="K1146" s="512"/>
      <c r="L1146" s="509" t="str">
        <f>IF(Tabla1[[#This Row],[Descripción]]="","",_xlfn.XLOOKUP(Tabla1[[#This Row],[Descripción]],Tabla10[Descripción],Tabla10[Unidad de Medida],"",0))</f>
        <v/>
      </c>
      <c r="M1146" s="299"/>
      <c r="N1146" s="525" t="str">
        <f>IF(Tabla1[[#This Row],[Descripción]]="","",_xlfn.XLOOKUP(Tabla1[[#This Row],[Descripción]],Tabla10[Descripción],Tabla10[Precio Unitario],0))</f>
        <v/>
      </c>
      <c r="O1146" s="525" t="str">
        <f>IF(Tabla1[[#This Row],[Cantidad de Insumos]]="","",Tabla1[[#This Row],[Precio Unitario]]*Tabla1[[#This Row],[Cantidad de Insumos]])</f>
        <v/>
      </c>
      <c r="P1146" s="510" t="str">
        <f>IF(Tabla1[[#This Row],[Descripción]]="","",_xlfn.XLOOKUP(Tabla1[[#This Row],[Descripción]],Tabla10[Descripción],Tabla10[CODIGO PRESUPUESTARIO],0))</f>
        <v/>
      </c>
      <c r="Q1146" s="511"/>
      <c r="R1146" s="511" t="str">
        <f>IF(Tabla1[[#This Row],[Insumos]]="","",_xlfn.XLOOKUP(Tabla1[[#This Row],[Insumos]],Tabla10[Insumo],Tabla10[InsumoAbrev],"",0))</f>
        <v/>
      </c>
    </row>
    <row r="1147" spans="2:18" x14ac:dyDescent="0.25">
      <c r="B1147" s="191" t="str">
        <f>IF('Formulario PPGR3'!$G1147="","",CONCATENATE('Formulario PPGR3'!$C1147,".",'Formulario PPGR3'!$D1147,".",'Formulario PPGR3'!$E1147,".",'Formulario PPGR3'!$F1147))</f>
        <v/>
      </c>
      <c r="C1147" s="191" t="str">
        <f>IF('Formulario PPGR3'!$G1147="","",'Formulario PPGR1'!#REF!)</f>
        <v/>
      </c>
      <c r="D1147" s="191" t="str">
        <f>IF('Formulario PPGR3'!$G1147="","",'Formulario PPGR1'!#REF!)</f>
        <v/>
      </c>
      <c r="E1147" s="191" t="str">
        <f>IF('Formulario PPGR3'!$G1147="","",'Formulario PPGR1'!#REF!)</f>
        <v/>
      </c>
      <c r="F1147" s="191" t="str">
        <f>IF('Formulario PPGR3'!$G1147="","",'Formulario PPGR1'!#REF!)</f>
        <v/>
      </c>
      <c r="G1147" s="190"/>
      <c r="H1147" s="507" t="str" cm="1">
        <f t="array" ref="H1147">IF(Tabla1[[#This Row],[Código_Actividad]]="","",_xlfn.XLOOKUP(Tabla1[[#This Row],[Código_Actividad]],CodigoActividad,Tabla2[Actividades Programables Presupuestables],"",0))</f>
        <v/>
      </c>
      <c r="I1147" s="508" t="str">
        <f>IFERROR(VLOOKUP('Formulario PPGR3'!$G1147,'Formulario PPGR2'!$H$19:$V$286,15,FALSE),"")</f>
        <v/>
      </c>
      <c r="J1147" s="513"/>
      <c r="K1147" s="512"/>
      <c r="L1147" s="509" t="str">
        <f>IF(Tabla1[[#This Row],[Descripción]]="","",_xlfn.XLOOKUP(Tabla1[[#This Row],[Descripción]],Tabla10[Descripción],Tabla10[Unidad de Medida],"",0))</f>
        <v/>
      </c>
      <c r="M1147" s="299"/>
      <c r="N1147" s="525" t="str">
        <f>IF(Tabla1[[#This Row],[Descripción]]="","",_xlfn.XLOOKUP(Tabla1[[#This Row],[Descripción]],Tabla10[Descripción],Tabla10[Precio Unitario],0))</f>
        <v/>
      </c>
      <c r="O1147" s="525" t="str">
        <f>IF(Tabla1[[#This Row],[Cantidad de Insumos]]="","",Tabla1[[#This Row],[Precio Unitario]]*Tabla1[[#This Row],[Cantidad de Insumos]])</f>
        <v/>
      </c>
      <c r="P1147" s="510" t="str">
        <f>IF(Tabla1[[#This Row],[Descripción]]="","",_xlfn.XLOOKUP(Tabla1[[#This Row],[Descripción]],Tabla10[Descripción],Tabla10[CODIGO PRESUPUESTARIO],0))</f>
        <v/>
      </c>
      <c r="Q1147" s="511"/>
      <c r="R1147" s="511" t="str">
        <f>IF(Tabla1[[#This Row],[Insumos]]="","",_xlfn.XLOOKUP(Tabla1[[#This Row],[Insumos]],Tabla10[Insumo],Tabla10[InsumoAbrev],"",0))</f>
        <v/>
      </c>
    </row>
    <row r="1148" spans="2:18" x14ac:dyDescent="0.25">
      <c r="B1148" s="191" t="str">
        <f>IF('Formulario PPGR3'!$G1148="","",CONCATENATE('Formulario PPGR3'!$C1148,".",'Formulario PPGR3'!$D1148,".",'Formulario PPGR3'!$E1148,".",'Formulario PPGR3'!$F1148))</f>
        <v/>
      </c>
      <c r="C1148" s="191" t="str">
        <f>IF('Formulario PPGR3'!$G1148="","",'Formulario PPGR1'!#REF!)</f>
        <v/>
      </c>
      <c r="D1148" s="191" t="str">
        <f>IF('Formulario PPGR3'!$G1148="","",'Formulario PPGR1'!#REF!)</f>
        <v/>
      </c>
      <c r="E1148" s="191" t="str">
        <f>IF('Formulario PPGR3'!$G1148="","",'Formulario PPGR1'!#REF!)</f>
        <v/>
      </c>
      <c r="F1148" s="191" t="str">
        <f>IF('Formulario PPGR3'!$G1148="","",'Formulario PPGR1'!#REF!)</f>
        <v/>
      </c>
      <c r="G1148" s="190"/>
      <c r="H1148" s="507" t="str" cm="1">
        <f t="array" ref="H1148">IF(Tabla1[[#This Row],[Código_Actividad]]="","",_xlfn.XLOOKUP(Tabla1[[#This Row],[Código_Actividad]],CodigoActividad,Tabla2[Actividades Programables Presupuestables],"",0))</f>
        <v/>
      </c>
      <c r="I1148" s="508" t="str">
        <f>IFERROR(VLOOKUP('Formulario PPGR3'!$G1148,'Formulario PPGR2'!$H$19:$V$286,15,FALSE),"")</f>
        <v/>
      </c>
      <c r="J1148" s="513"/>
      <c r="K1148" s="512"/>
      <c r="L1148" s="509" t="str">
        <f>IF(Tabla1[[#This Row],[Descripción]]="","",_xlfn.XLOOKUP(Tabla1[[#This Row],[Descripción]],Tabla10[Descripción],Tabla10[Unidad de Medida],"",0))</f>
        <v/>
      </c>
      <c r="M1148" s="299"/>
      <c r="N1148" s="525" t="str">
        <f>IF(Tabla1[[#This Row],[Descripción]]="","",_xlfn.XLOOKUP(Tabla1[[#This Row],[Descripción]],Tabla10[Descripción],Tabla10[Precio Unitario],0))</f>
        <v/>
      </c>
      <c r="O1148" s="525" t="str">
        <f>IF(Tabla1[[#This Row],[Cantidad de Insumos]]="","",Tabla1[[#This Row],[Precio Unitario]]*Tabla1[[#This Row],[Cantidad de Insumos]])</f>
        <v/>
      </c>
      <c r="P1148" s="510" t="str">
        <f>IF(Tabla1[[#This Row],[Descripción]]="","",_xlfn.XLOOKUP(Tabla1[[#This Row],[Descripción]],Tabla10[Descripción],Tabla10[CODIGO PRESUPUESTARIO],0))</f>
        <v/>
      </c>
      <c r="Q1148" s="511"/>
      <c r="R1148" s="511" t="str">
        <f>IF(Tabla1[[#This Row],[Insumos]]="","",_xlfn.XLOOKUP(Tabla1[[#This Row],[Insumos]],Tabla10[Insumo],Tabla10[InsumoAbrev],"",0))</f>
        <v/>
      </c>
    </row>
    <row r="1149" spans="2:18" x14ac:dyDescent="0.25">
      <c r="B1149" s="191" t="str">
        <f>IF('Formulario PPGR3'!$G1149="","",CONCATENATE('Formulario PPGR3'!$C1149,".",'Formulario PPGR3'!$D1149,".",'Formulario PPGR3'!$E1149,".",'Formulario PPGR3'!$F1149))</f>
        <v/>
      </c>
      <c r="C1149" s="191" t="str">
        <f>IF('Formulario PPGR3'!$G1149="","",'Formulario PPGR1'!#REF!)</f>
        <v/>
      </c>
      <c r="D1149" s="191" t="str">
        <f>IF('Formulario PPGR3'!$G1149="","",'Formulario PPGR1'!#REF!)</f>
        <v/>
      </c>
      <c r="E1149" s="191" t="str">
        <f>IF('Formulario PPGR3'!$G1149="","",'Formulario PPGR1'!#REF!)</f>
        <v/>
      </c>
      <c r="F1149" s="191" t="str">
        <f>IF('Formulario PPGR3'!$G1149="","",'Formulario PPGR1'!#REF!)</f>
        <v/>
      </c>
      <c r="G1149" s="190"/>
      <c r="H1149" s="507" t="str" cm="1">
        <f t="array" ref="H1149">IF(Tabla1[[#This Row],[Código_Actividad]]="","",_xlfn.XLOOKUP(Tabla1[[#This Row],[Código_Actividad]],CodigoActividad,Tabla2[Actividades Programables Presupuestables],"",0))</f>
        <v/>
      </c>
      <c r="I1149" s="508" t="str">
        <f>IFERROR(VLOOKUP('Formulario PPGR3'!$G1149,'Formulario PPGR2'!$H$19:$V$286,15,FALSE),"")</f>
        <v/>
      </c>
      <c r="J1149" s="513"/>
      <c r="K1149" s="512"/>
      <c r="L1149" s="509" t="str">
        <f>IF(Tabla1[[#This Row],[Descripción]]="","",_xlfn.XLOOKUP(Tabla1[[#This Row],[Descripción]],Tabla10[Descripción],Tabla10[Unidad de Medida],"",0))</f>
        <v/>
      </c>
      <c r="M1149" s="299"/>
      <c r="N1149" s="525" t="str">
        <f>IF(Tabla1[[#This Row],[Descripción]]="","",_xlfn.XLOOKUP(Tabla1[[#This Row],[Descripción]],Tabla10[Descripción],Tabla10[Precio Unitario],0))</f>
        <v/>
      </c>
      <c r="O1149" s="525" t="str">
        <f>IF(Tabla1[[#This Row],[Cantidad de Insumos]]="","",Tabla1[[#This Row],[Precio Unitario]]*Tabla1[[#This Row],[Cantidad de Insumos]])</f>
        <v/>
      </c>
      <c r="P1149" s="510" t="str">
        <f>IF(Tabla1[[#This Row],[Descripción]]="","",_xlfn.XLOOKUP(Tabla1[[#This Row],[Descripción]],Tabla10[Descripción],Tabla10[CODIGO PRESUPUESTARIO],0))</f>
        <v/>
      </c>
      <c r="Q1149" s="511"/>
      <c r="R1149" s="511" t="str">
        <f>IF(Tabla1[[#This Row],[Insumos]]="","",_xlfn.XLOOKUP(Tabla1[[#This Row],[Insumos]],Tabla10[Insumo],Tabla10[InsumoAbrev],"",0))</f>
        <v/>
      </c>
    </row>
    <row r="1150" spans="2:18" x14ac:dyDescent="0.25">
      <c r="B1150" s="191" t="str">
        <f>IF('Formulario PPGR3'!$G1150="","",CONCATENATE('Formulario PPGR3'!$C1150,".",'Formulario PPGR3'!$D1150,".",'Formulario PPGR3'!$E1150,".",'Formulario PPGR3'!$F1150))</f>
        <v/>
      </c>
      <c r="C1150" s="191" t="str">
        <f>IF('Formulario PPGR3'!$G1150="","",'Formulario PPGR1'!#REF!)</f>
        <v/>
      </c>
      <c r="D1150" s="191" t="str">
        <f>IF('Formulario PPGR3'!$G1150="","",'Formulario PPGR1'!#REF!)</f>
        <v/>
      </c>
      <c r="E1150" s="191" t="str">
        <f>IF('Formulario PPGR3'!$G1150="","",'Formulario PPGR1'!#REF!)</f>
        <v/>
      </c>
      <c r="F1150" s="191" t="str">
        <f>IF('Formulario PPGR3'!$G1150="","",'Formulario PPGR1'!#REF!)</f>
        <v/>
      </c>
      <c r="G1150" s="190"/>
      <c r="H1150" s="507" t="str" cm="1">
        <f t="array" ref="H1150">IF(Tabla1[[#This Row],[Código_Actividad]]="","",_xlfn.XLOOKUP(Tabla1[[#This Row],[Código_Actividad]],CodigoActividad,Tabla2[Actividades Programables Presupuestables],"",0))</f>
        <v/>
      </c>
      <c r="I1150" s="508" t="str">
        <f>IFERROR(VLOOKUP('Formulario PPGR3'!$G1150,'Formulario PPGR2'!$H$19:$V$286,15,FALSE),"")</f>
        <v/>
      </c>
      <c r="J1150" s="513"/>
      <c r="K1150" s="512"/>
      <c r="L1150" s="509" t="str">
        <f>IF(Tabla1[[#This Row],[Descripción]]="","",_xlfn.XLOOKUP(Tabla1[[#This Row],[Descripción]],Tabla10[Descripción],Tabla10[Unidad de Medida],"",0))</f>
        <v/>
      </c>
      <c r="M1150" s="299"/>
      <c r="N1150" s="525" t="str">
        <f>IF(Tabla1[[#This Row],[Descripción]]="","",_xlfn.XLOOKUP(Tabla1[[#This Row],[Descripción]],Tabla10[Descripción],Tabla10[Precio Unitario],0))</f>
        <v/>
      </c>
      <c r="O1150" s="525" t="str">
        <f>IF(Tabla1[[#This Row],[Cantidad de Insumos]]="","",Tabla1[[#This Row],[Precio Unitario]]*Tabla1[[#This Row],[Cantidad de Insumos]])</f>
        <v/>
      </c>
      <c r="P1150" s="510" t="str">
        <f>IF(Tabla1[[#This Row],[Descripción]]="","",_xlfn.XLOOKUP(Tabla1[[#This Row],[Descripción]],Tabla10[Descripción],Tabla10[CODIGO PRESUPUESTARIO],0))</f>
        <v/>
      </c>
      <c r="Q1150" s="511"/>
      <c r="R1150" s="511" t="str">
        <f>IF(Tabla1[[#This Row],[Insumos]]="","",_xlfn.XLOOKUP(Tabla1[[#This Row],[Insumos]],Tabla10[Insumo],Tabla10[InsumoAbrev],"",0))</f>
        <v/>
      </c>
    </row>
    <row r="1151" spans="2:18" x14ac:dyDescent="0.25">
      <c r="B1151" s="191" t="str">
        <f>IF('Formulario PPGR3'!$G1151="","",CONCATENATE('Formulario PPGR3'!$C1151,".",'Formulario PPGR3'!$D1151,".",'Formulario PPGR3'!$E1151,".",'Formulario PPGR3'!$F1151))</f>
        <v/>
      </c>
      <c r="C1151" s="191" t="str">
        <f>IF('Formulario PPGR3'!$G1151="","",'Formulario PPGR1'!#REF!)</f>
        <v/>
      </c>
      <c r="D1151" s="191" t="str">
        <f>IF('Formulario PPGR3'!$G1151="","",'Formulario PPGR1'!#REF!)</f>
        <v/>
      </c>
      <c r="E1151" s="191" t="str">
        <f>IF('Formulario PPGR3'!$G1151="","",'Formulario PPGR1'!#REF!)</f>
        <v/>
      </c>
      <c r="F1151" s="191" t="str">
        <f>IF('Formulario PPGR3'!$G1151="","",'Formulario PPGR1'!#REF!)</f>
        <v/>
      </c>
      <c r="G1151" s="190"/>
      <c r="H1151" s="507" t="str" cm="1">
        <f t="array" ref="H1151">IF(Tabla1[[#This Row],[Código_Actividad]]="","",_xlfn.XLOOKUP(Tabla1[[#This Row],[Código_Actividad]],CodigoActividad,Tabla2[Actividades Programables Presupuestables],"",0))</f>
        <v/>
      </c>
      <c r="I1151" s="508" t="str">
        <f>IFERROR(VLOOKUP('Formulario PPGR3'!$G1151,'Formulario PPGR2'!$H$19:$V$286,15,FALSE),"")</f>
        <v/>
      </c>
      <c r="J1151" s="513"/>
      <c r="K1151" s="512"/>
      <c r="L1151" s="509" t="str">
        <f>IF(Tabla1[[#This Row],[Descripción]]="","",_xlfn.XLOOKUP(Tabla1[[#This Row],[Descripción]],Tabla10[Descripción],Tabla10[Unidad de Medida],"",0))</f>
        <v/>
      </c>
      <c r="M1151" s="299"/>
      <c r="N1151" s="525" t="str">
        <f>IF(Tabla1[[#This Row],[Descripción]]="","",_xlfn.XLOOKUP(Tabla1[[#This Row],[Descripción]],Tabla10[Descripción],Tabla10[Precio Unitario],0))</f>
        <v/>
      </c>
      <c r="O1151" s="525" t="str">
        <f>IF(Tabla1[[#This Row],[Cantidad de Insumos]]="","",Tabla1[[#This Row],[Precio Unitario]]*Tabla1[[#This Row],[Cantidad de Insumos]])</f>
        <v/>
      </c>
      <c r="P1151" s="510" t="str">
        <f>IF(Tabla1[[#This Row],[Descripción]]="","",_xlfn.XLOOKUP(Tabla1[[#This Row],[Descripción]],Tabla10[Descripción],Tabla10[CODIGO PRESUPUESTARIO],0))</f>
        <v/>
      </c>
      <c r="Q1151" s="511"/>
      <c r="R1151" s="511" t="str">
        <f>IF(Tabla1[[#This Row],[Insumos]]="","",_xlfn.XLOOKUP(Tabla1[[#This Row],[Insumos]],Tabla10[Insumo],Tabla10[InsumoAbrev],"",0))</f>
        <v/>
      </c>
    </row>
    <row r="1152" spans="2:18" x14ac:dyDescent="0.25">
      <c r="B1152" s="191" t="str">
        <f>IF('Formulario PPGR3'!$G1152="","",CONCATENATE('Formulario PPGR3'!$C1152,".",'Formulario PPGR3'!$D1152,".",'Formulario PPGR3'!$E1152,".",'Formulario PPGR3'!$F1152))</f>
        <v/>
      </c>
      <c r="C1152" s="191" t="str">
        <f>IF('Formulario PPGR3'!$G1152="","",'Formulario PPGR1'!#REF!)</f>
        <v/>
      </c>
      <c r="D1152" s="191" t="str">
        <f>IF('Formulario PPGR3'!$G1152="","",'Formulario PPGR1'!#REF!)</f>
        <v/>
      </c>
      <c r="E1152" s="191" t="str">
        <f>IF('Formulario PPGR3'!$G1152="","",'Formulario PPGR1'!#REF!)</f>
        <v/>
      </c>
      <c r="F1152" s="191" t="str">
        <f>IF('Formulario PPGR3'!$G1152="","",'Formulario PPGR1'!#REF!)</f>
        <v/>
      </c>
      <c r="G1152" s="190"/>
      <c r="H1152" s="507" t="str" cm="1">
        <f t="array" ref="H1152">IF(Tabla1[[#This Row],[Código_Actividad]]="","",_xlfn.XLOOKUP(Tabla1[[#This Row],[Código_Actividad]],CodigoActividad,Tabla2[Actividades Programables Presupuestables],"",0))</f>
        <v/>
      </c>
      <c r="I1152" s="508" t="str">
        <f>IFERROR(VLOOKUP('Formulario PPGR3'!$G1152,'Formulario PPGR2'!$H$19:$V$286,15,FALSE),"")</f>
        <v/>
      </c>
      <c r="J1152" s="513"/>
      <c r="K1152" s="512"/>
      <c r="L1152" s="509" t="str">
        <f>IF(Tabla1[[#This Row],[Descripción]]="","",_xlfn.XLOOKUP(Tabla1[[#This Row],[Descripción]],Tabla10[Descripción],Tabla10[Unidad de Medida],"",0))</f>
        <v/>
      </c>
      <c r="M1152" s="299"/>
      <c r="N1152" s="525" t="str">
        <f>IF(Tabla1[[#This Row],[Descripción]]="","",_xlfn.XLOOKUP(Tabla1[[#This Row],[Descripción]],Tabla10[Descripción],Tabla10[Precio Unitario],0))</f>
        <v/>
      </c>
      <c r="O1152" s="525" t="str">
        <f>IF(Tabla1[[#This Row],[Cantidad de Insumos]]="","",Tabla1[[#This Row],[Precio Unitario]]*Tabla1[[#This Row],[Cantidad de Insumos]])</f>
        <v/>
      </c>
      <c r="P1152" s="510" t="str">
        <f>IF(Tabla1[[#This Row],[Descripción]]="","",_xlfn.XLOOKUP(Tabla1[[#This Row],[Descripción]],Tabla10[Descripción],Tabla10[CODIGO PRESUPUESTARIO],0))</f>
        <v/>
      </c>
      <c r="Q1152" s="511"/>
      <c r="R1152" s="511" t="str">
        <f>IF(Tabla1[[#This Row],[Insumos]]="","",_xlfn.XLOOKUP(Tabla1[[#This Row],[Insumos]],Tabla10[Insumo],Tabla10[InsumoAbrev],"",0))</f>
        <v/>
      </c>
    </row>
    <row r="1153" spans="2:18" x14ac:dyDescent="0.25">
      <c r="B1153" s="191" t="str">
        <f>IF('Formulario PPGR3'!$G1153="","",CONCATENATE('Formulario PPGR3'!$C1153,".",'Formulario PPGR3'!$D1153,".",'Formulario PPGR3'!$E1153,".",'Formulario PPGR3'!$F1153))</f>
        <v/>
      </c>
      <c r="C1153" s="191" t="str">
        <f>IF('Formulario PPGR3'!$G1153="","",'Formulario PPGR1'!#REF!)</f>
        <v/>
      </c>
      <c r="D1153" s="191" t="str">
        <f>IF('Formulario PPGR3'!$G1153="","",'Formulario PPGR1'!#REF!)</f>
        <v/>
      </c>
      <c r="E1153" s="191" t="str">
        <f>IF('Formulario PPGR3'!$G1153="","",'Formulario PPGR1'!#REF!)</f>
        <v/>
      </c>
      <c r="F1153" s="191" t="str">
        <f>IF('Formulario PPGR3'!$G1153="","",'Formulario PPGR1'!#REF!)</f>
        <v/>
      </c>
      <c r="G1153" s="190"/>
      <c r="H1153" s="507" t="str" cm="1">
        <f t="array" ref="H1153">IF(Tabla1[[#This Row],[Código_Actividad]]="","",_xlfn.XLOOKUP(Tabla1[[#This Row],[Código_Actividad]],CodigoActividad,Tabla2[Actividades Programables Presupuestables],"",0))</f>
        <v/>
      </c>
      <c r="I1153" s="508" t="str">
        <f>IFERROR(VLOOKUP('Formulario PPGR3'!$G1153,'Formulario PPGR2'!$H$19:$V$286,15,FALSE),"")</f>
        <v/>
      </c>
      <c r="J1153" s="513"/>
      <c r="K1153" s="512"/>
      <c r="L1153" s="509" t="str">
        <f>IF(Tabla1[[#This Row],[Descripción]]="","",_xlfn.XLOOKUP(Tabla1[[#This Row],[Descripción]],Tabla10[Descripción],Tabla10[Unidad de Medida],"",0))</f>
        <v/>
      </c>
      <c r="M1153" s="299"/>
      <c r="N1153" s="525" t="str">
        <f>IF(Tabla1[[#This Row],[Descripción]]="","",_xlfn.XLOOKUP(Tabla1[[#This Row],[Descripción]],Tabla10[Descripción],Tabla10[Precio Unitario],0))</f>
        <v/>
      </c>
      <c r="O1153" s="525" t="str">
        <f>IF(Tabla1[[#This Row],[Cantidad de Insumos]]="","",Tabla1[[#This Row],[Precio Unitario]]*Tabla1[[#This Row],[Cantidad de Insumos]])</f>
        <v/>
      </c>
      <c r="P1153" s="510" t="str">
        <f>IF(Tabla1[[#This Row],[Descripción]]="","",_xlfn.XLOOKUP(Tabla1[[#This Row],[Descripción]],Tabla10[Descripción],Tabla10[CODIGO PRESUPUESTARIO],0))</f>
        <v/>
      </c>
      <c r="Q1153" s="511"/>
      <c r="R1153" s="511" t="str">
        <f>IF(Tabla1[[#This Row],[Insumos]]="","",_xlfn.XLOOKUP(Tabla1[[#This Row],[Insumos]],Tabla10[Insumo],Tabla10[InsumoAbrev],"",0))</f>
        <v/>
      </c>
    </row>
    <row r="1154" spans="2:18" x14ac:dyDescent="0.25">
      <c r="B1154" s="191" t="str">
        <f>IF('Formulario PPGR3'!$G1154="","",CONCATENATE('Formulario PPGR3'!$C1154,".",'Formulario PPGR3'!$D1154,".",'Formulario PPGR3'!$E1154,".",'Formulario PPGR3'!$F1154))</f>
        <v/>
      </c>
      <c r="C1154" s="191" t="str">
        <f>IF('Formulario PPGR3'!$G1154="","",'Formulario PPGR1'!#REF!)</f>
        <v/>
      </c>
      <c r="D1154" s="191" t="str">
        <f>IF('Formulario PPGR3'!$G1154="","",'Formulario PPGR1'!#REF!)</f>
        <v/>
      </c>
      <c r="E1154" s="191" t="str">
        <f>IF('Formulario PPGR3'!$G1154="","",'Formulario PPGR1'!#REF!)</f>
        <v/>
      </c>
      <c r="F1154" s="191" t="str">
        <f>IF('Formulario PPGR3'!$G1154="","",'Formulario PPGR1'!#REF!)</f>
        <v/>
      </c>
      <c r="G1154" s="190"/>
      <c r="H1154" s="507" t="str" cm="1">
        <f t="array" ref="H1154">IF(Tabla1[[#This Row],[Código_Actividad]]="","",_xlfn.XLOOKUP(Tabla1[[#This Row],[Código_Actividad]],CodigoActividad,Tabla2[Actividades Programables Presupuestables],"",0))</f>
        <v/>
      </c>
      <c r="I1154" s="508" t="str">
        <f>IFERROR(VLOOKUP('Formulario PPGR3'!$G1154,'Formulario PPGR2'!$H$19:$V$286,15,FALSE),"")</f>
        <v/>
      </c>
      <c r="J1154" s="513"/>
      <c r="K1154" s="512"/>
      <c r="L1154" s="509" t="str">
        <f>IF(Tabla1[[#This Row],[Descripción]]="","",_xlfn.XLOOKUP(Tabla1[[#This Row],[Descripción]],Tabla10[Descripción],Tabla10[Unidad de Medida],"",0))</f>
        <v/>
      </c>
      <c r="M1154" s="299"/>
      <c r="N1154" s="525" t="str">
        <f>IF(Tabla1[[#This Row],[Descripción]]="","",_xlfn.XLOOKUP(Tabla1[[#This Row],[Descripción]],Tabla10[Descripción],Tabla10[Precio Unitario],0))</f>
        <v/>
      </c>
      <c r="O1154" s="525" t="str">
        <f>IF(Tabla1[[#This Row],[Cantidad de Insumos]]="","",Tabla1[[#This Row],[Precio Unitario]]*Tabla1[[#This Row],[Cantidad de Insumos]])</f>
        <v/>
      </c>
      <c r="P1154" s="510" t="str">
        <f>IF(Tabla1[[#This Row],[Descripción]]="","",_xlfn.XLOOKUP(Tabla1[[#This Row],[Descripción]],Tabla10[Descripción],Tabla10[CODIGO PRESUPUESTARIO],0))</f>
        <v/>
      </c>
      <c r="Q1154" s="511"/>
      <c r="R1154" s="511" t="str">
        <f>IF(Tabla1[[#This Row],[Insumos]]="","",_xlfn.XLOOKUP(Tabla1[[#This Row],[Insumos]],Tabla10[Insumo],Tabla10[InsumoAbrev],"",0))</f>
        <v/>
      </c>
    </row>
    <row r="1155" spans="2:18" x14ac:dyDescent="0.25">
      <c r="B1155" s="191" t="str">
        <f>IF('Formulario PPGR3'!$G1155="","",CONCATENATE('Formulario PPGR3'!$C1155,".",'Formulario PPGR3'!$D1155,".",'Formulario PPGR3'!$E1155,".",'Formulario PPGR3'!$F1155))</f>
        <v/>
      </c>
      <c r="C1155" s="191" t="str">
        <f>IF('Formulario PPGR3'!$G1155="","",'Formulario PPGR1'!#REF!)</f>
        <v/>
      </c>
      <c r="D1155" s="191" t="str">
        <f>IF('Formulario PPGR3'!$G1155="","",'Formulario PPGR1'!#REF!)</f>
        <v/>
      </c>
      <c r="E1155" s="191" t="str">
        <f>IF('Formulario PPGR3'!$G1155="","",'Formulario PPGR1'!#REF!)</f>
        <v/>
      </c>
      <c r="F1155" s="191" t="str">
        <f>IF('Formulario PPGR3'!$G1155="","",'Formulario PPGR1'!#REF!)</f>
        <v/>
      </c>
      <c r="G1155" s="190"/>
      <c r="H1155" s="507" t="str" cm="1">
        <f t="array" ref="H1155">IF(Tabla1[[#This Row],[Código_Actividad]]="","",_xlfn.XLOOKUP(Tabla1[[#This Row],[Código_Actividad]],CodigoActividad,Tabla2[Actividades Programables Presupuestables],"",0))</f>
        <v/>
      </c>
      <c r="I1155" s="508" t="str">
        <f>IFERROR(VLOOKUP('Formulario PPGR3'!$G1155,'Formulario PPGR2'!$H$19:$V$286,15,FALSE),"")</f>
        <v/>
      </c>
      <c r="J1155" s="513"/>
      <c r="K1155" s="512"/>
      <c r="L1155" s="509" t="str">
        <f>IF(Tabla1[[#This Row],[Descripción]]="","",_xlfn.XLOOKUP(Tabla1[[#This Row],[Descripción]],Tabla10[Descripción],Tabla10[Unidad de Medida],"",0))</f>
        <v/>
      </c>
      <c r="M1155" s="299"/>
      <c r="N1155" s="525" t="str">
        <f>IF(Tabla1[[#This Row],[Descripción]]="","",_xlfn.XLOOKUP(Tabla1[[#This Row],[Descripción]],Tabla10[Descripción],Tabla10[Precio Unitario],0))</f>
        <v/>
      </c>
      <c r="O1155" s="525" t="str">
        <f>IF(Tabla1[[#This Row],[Cantidad de Insumos]]="","",Tabla1[[#This Row],[Precio Unitario]]*Tabla1[[#This Row],[Cantidad de Insumos]])</f>
        <v/>
      </c>
      <c r="P1155" s="510" t="str">
        <f>IF(Tabla1[[#This Row],[Descripción]]="","",_xlfn.XLOOKUP(Tabla1[[#This Row],[Descripción]],Tabla10[Descripción],Tabla10[CODIGO PRESUPUESTARIO],0))</f>
        <v/>
      </c>
      <c r="Q1155" s="511"/>
      <c r="R1155" s="511" t="str">
        <f>IF(Tabla1[[#This Row],[Insumos]]="","",_xlfn.XLOOKUP(Tabla1[[#This Row],[Insumos]],Tabla10[Insumo],Tabla10[InsumoAbrev],"",0))</f>
        <v/>
      </c>
    </row>
    <row r="1156" spans="2:18" x14ac:dyDescent="0.25">
      <c r="B1156" s="191" t="str">
        <f>IF('Formulario PPGR3'!$G1156="","",CONCATENATE('Formulario PPGR3'!$C1156,".",'Formulario PPGR3'!$D1156,".",'Formulario PPGR3'!$E1156,".",'Formulario PPGR3'!$F1156))</f>
        <v/>
      </c>
      <c r="C1156" s="191" t="str">
        <f>IF('Formulario PPGR3'!$G1156="","",'Formulario PPGR1'!#REF!)</f>
        <v/>
      </c>
      <c r="D1156" s="191" t="str">
        <f>IF('Formulario PPGR3'!$G1156="","",'Formulario PPGR1'!#REF!)</f>
        <v/>
      </c>
      <c r="E1156" s="191" t="str">
        <f>IF('Formulario PPGR3'!$G1156="","",'Formulario PPGR1'!#REF!)</f>
        <v/>
      </c>
      <c r="F1156" s="191" t="str">
        <f>IF('Formulario PPGR3'!$G1156="","",'Formulario PPGR1'!#REF!)</f>
        <v/>
      </c>
      <c r="G1156" s="190"/>
      <c r="H1156" s="507" t="str" cm="1">
        <f t="array" ref="H1156">IF(Tabla1[[#This Row],[Código_Actividad]]="","",_xlfn.XLOOKUP(Tabla1[[#This Row],[Código_Actividad]],CodigoActividad,Tabla2[Actividades Programables Presupuestables],"",0))</f>
        <v/>
      </c>
      <c r="I1156" s="508" t="str">
        <f>IFERROR(VLOOKUP('Formulario PPGR3'!$G1156,'Formulario PPGR2'!$H$19:$V$286,15,FALSE),"")</f>
        <v/>
      </c>
      <c r="J1156" s="513"/>
      <c r="K1156" s="512"/>
      <c r="L1156" s="509" t="str">
        <f>IF(Tabla1[[#This Row],[Descripción]]="","",_xlfn.XLOOKUP(Tabla1[[#This Row],[Descripción]],Tabla10[Descripción],Tabla10[Unidad de Medida],"",0))</f>
        <v/>
      </c>
      <c r="M1156" s="299"/>
      <c r="N1156" s="525" t="str">
        <f>IF(Tabla1[[#This Row],[Descripción]]="","",_xlfn.XLOOKUP(Tabla1[[#This Row],[Descripción]],Tabla10[Descripción],Tabla10[Precio Unitario],0))</f>
        <v/>
      </c>
      <c r="O1156" s="525" t="str">
        <f>IF(Tabla1[[#This Row],[Cantidad de Insumos]]="","",Tabla1[[#This Row],[Precio Unitario]]*Tabla1[[#This Row],[Cantidad de Insumos]])</f>
        <v/>
      </c>
      <c r="P1156" s="510" t="str">
        <f>IF(Tabla1[[#This Row],[Descripción]]="","",_xlfn.XLOOKUP(Tabla1[[#This Row],[Descripción]],Tabla10[Descripción],Tabla10[CODIGO PRESUPUESTARIO],0))</f>
        <v/>
      </c>
      <c r="Q1156" s="511"/>
      <c r="R1156" s="511" t="str">
        <f>IF(Tabla1[[#This Row],[Insumos]]="","",_xlfn.XLOOKUP(Tabla1[[#This Row],[Insumos]],Tabla10[Insumo],Tabla10[InsumoAbrev],"",0))</f>
        <v/>
      </c>
    </row>
    <row r="1157" spans="2:18" x14ac:dyDescent="0.25">
      <c r="B1157" s="191" t="str">
        <f>IF('Formulario PPGR3'!$G1157="","",CONCATENATE('Formulario PPGR3'!$C1157,".",'Formulario PPGR3'!$D1157,".",'Formulario PPGR3'!$E1157,".",'Formulario PPGR3'!$F1157))</f>
        <v/>
      </c>
      <c r="C1157" s="191" t="str">
        <f>IF('Formulario PPGR3'!$G1157="","",'Formulario PPGR1'!#REF!)</f>
        <v/>
      </c>
      <c r="D1157" s="191" t="str">
        <f>IF('Formulario PPGR3'!$G1157="","",'Formulario PPGR1'!#REF!)</f>
        <v/>
      </c>
      <c r="E1157" s="191" t="str">
        <f>IF('Formulario PPGR3'!$G1157="","",'Formulario PPGR1'!#REF!)</f>
        <v/>
      </c>
      <c r="F1157" s="191" t="str">
        <f>IF('Formulario PPGR3'!$G1157="","",'Formulario PPGR1'!#REF!)</f>
        <v/>
      </c>
      <c r="G1157" s="190"/>
      <c r="H1157" s="507" t="str" cm="1">
        <f t="array" ref="H1157">IF(Tabla1[[#This Row],[Código_Actividad]]="","",_xlfn.XLOOKUP(Tabla1[[#This Row],[Código_Actividad]],CodigoActividad,Tabla2[Actividades Programables Presupuestables],"",0))</f>
        <v/>
      </c>
      <c r="I1157" s="508" t="str">
        <f>IFERROR(VLOOKUP('Formulario PPGR3'!$G1157,'Formulario PPGR2'!$H$19:$V$286,15,FALSE),"")</f>
        <v/>
      </c>
      <c r="J1157" s="513"/>
      <c r="K1157" s="512"/>
      <c r="L1157" s="509" t="str">
        <f>IF(Tabla1[[#This Row],[Descripción]]="","",_xlfn.XLOOKUP(Tabla1[[#This Row],[Descripción]],Tabla10[Descripción],Tabla10[Unidad de Medida],"",0))</f>
        <v/>
      </c>
      <c r="M1157" s="299"/>
      <c r="N1157" s="525" t="str">
        <f>IF(Tabla1[[#This Row],[Descripción]]="","",_xlfn.XLOOKUP(Tabla1[[#This Row],[Descripción]],Tabla10[Descripción],Tabla10[Precio Unitario],0))</f>
        <v/>
      </c>
      <c r="O1157" s="525" t="str">
        <f>IF(Tabla1[[#This Row],[Cantidad de Insumos]]="","",Tabla1[[#This Row],[Precio Unitario]]*Tabla1[[#This Row],[Cantidad de Insumos]])</f>
        <v/>
      </c>
      <c r="P1157" s="510" t="str">
        <f>IF(Tabla1[[#This Row],[Descripción]]="","",_xlfn.XLOOKUP(Tabla1[[#This Row],[Descripción]],Tabla10[Descripción],Tabla10[CODIGO PRESUPUESTARIO],0))</f>
        <v/>
      </c>
      <c r="Q1157" s="511"/>
      <c r="R1157" s="511" t="str">
        <f>IF(Tabla1[[#This Row],[Insumos]]="","",_xlfn.XLOOKUP(Tabla1[[#This Row],[Insumos]],Tabla10[Insumo],Tabla10[InsumoAbrev],"",0))</f>
        <v/>
      </c>
    </row>
    <row r="1158" spans="2:18" x14ac:dyDescent="0.25">
      <c r="B1158" s="191" t="str">
        <f>IF('Formulario PPGR3'!$G1158="","",CONCATENATE('Formulario PPGR3'!$C1158,".",'Formulario PPGR3'!$D1158,".",'Formulario PPGR3'!$E1158,".",'Formulario PPGR3'!$F1158))</f>
        <v/>
      </c>
      <c r="C1158" s="191" t="str">
        <f>IF('Formulario PPGR3'!$G1158="","",'Formulario PPGR1'!#REF!)</f>
        <v/>
      </c>
      <c r="D1158" s="191" t="str">
        <f>IF('Formulario PPGR3'!$G1158="","",'Formulario PPGR1'!#REF!)</f>
        <v/>
      </c>
      <c r="E1158" s="191" t="str">
        <f>IF('Formulario PPGR3'!$G1158="","",'Formulario PPGR1'!#REF!)</f>
        <v/>
      </c>
      <c r="F1158" s="191" t="str">
        <f>IF('Formulario PPGR3'!$G1158="","",'Formulario PPGR1'!#REF!)</f>
        <v/>
      </c>
      <c r="G1158" s="190"/>
      <c r="H1158" s="507" t="str" cm="1">
        <f t="array" ref="H1158">IF(Tabla1[[#This Row],[Código_Actividad]]="","",_xlfn.XLOOKUP(Tabla1[[#This Row],[Código_Actividad]],CodigoActividad,Tabla2[Actividades Programables Presupuestables],"",0))</f>
        <v/>
      </c>
      <c r="I1158" s="508" t="str">
        <f>IFERROR(VLOOKUP('Formulario PPGR3'!$G1158,'Formulario PPGR2'!$H$19:$V$286,15,FALSE),"")</f>
        <v/>
      </c>
      <c r="J1158" s="513"/>
      <c r="K1158" s="512"/>
      <c r="L1158" s="509" t="str">
        <f>IF(Tabla1[[#This Row],[Descripción]]="","",_xlfn.XLOOKUP(Tabla1[[#This Row],[Descripción]],Tabla10[Descripción],Tabla10[Unidad de Medida],"",0))</f>
        <v/>
      </c>
      <c r="M1158" s="299"/>
      <c r="N1158" s="525" t="str">
        <f>IF(Tabla1[[#This Row],[Descripción]]="","",_xlfn.XLOOKUP(Tabla1[[#This Row],[Descripción]],Tabla10[Descripción],Tabla10[Precio Unitario],0))</f>
        <v/>
      </c>
      <c r="O1158" s="525" t="str">
        <f>IF(Tabla1[[#This Row],[Cantidad de Insumos]]="","",Tabla1[[#This Row],[Precio Unitario]]*Tabla1[[#This Row],[Cantidad de Insumos]])</f>
        <v/>
      </c>
      <c r="P1158" s="510" t="str">
        <f>IF(Tabla1[[#This Row],[Descripción]]="","",_xlfn.XLOOKUP(Tabla1[[#This Row],[Descripción]],Tabla10[Descripción],Tabla10[CODIGO PRESUPUESTARIO],0))</f>
        <v/>
      </c>
      <c r="Q1158" s="511"/>
      <c r="R1158" s="511" t="str">
        <f>IF(Tabla1[[#This Row],[Insumos]]="","",_xlfn.XLOOKUP(Tabla1[[#This Row],[Insumos]],Tabla10[Insumo],Tabla10[InsumoAbrev],"",0))</f>
        <v/>
      </c>
    </row>
    <row r="1159" spans="2:18" x14ac:dyDescent="0.25">
      <c r="B1159" s="191" t="str">
        <f>IF('Formulario PPGR3'!$G1159="","",CONCATENATE('Formulario PPGR3'!$C1159,".",'Formulario PPGR3'!$D1159,".",'Formulario PPGR3'!$E1159,".",'Formulario PPGR3'!$F1159))</f>
        <v/>
      </c>
      <c r="C1159" s="191" t="str">
        <f>IF('Formulario PPGR3'!$G1159="","",'Formulario PPGR1'!#REF!)</f>
        <v/>
      </c>
      <c r="D1159" s="191" t="str">
        <f>IF('Formulario PPGR3'!$G1159="","",'Formulario PPGR1'!#REF!)</f>
        <v/>
      </c>
      <c r="E1159" s="191" t="str">
        <f>IF('Formulario PPGR3'!$G1159="","",'Formulario PPGR1'!#REF!)</f>
        <v/>
      </c>
      <c r="F1159" s="191" t="str">
        <f>IF('Formulario PPGR3'!$G1159="","",'Formulario PPGR1'!#REF!)</f>
        <v/>
      </c>
      <c r="G1159" s="190"/>
      <c r="H1159" s="507" t="str" cm="1">
        <f t="array" ref="H1159">IF(Tabla1[[#This Row],[Código_Actividad]]="","",_xlfn.XLOOKUP(Tabla1[[#This Row],[Código_Actividad]],CodigoActividad,Tabla2[Actividades Programables Presupuestables],"",0))</f>
        <v/>
      </c>
      <c r="I1159" s="508" t="str">
        <f>IFERROR(VLOOKUP('Formulario PPGR3'!$G1159,'Formulario PPGR2'!$H$19:$V$286,15,FALSE),"")</f>
        <v/>
      </c>
      <c r="J1159" s="513"/>
      <c r="K1159" s="512"/>
      <c r="L1159" s="509" t="str">
        <f>IF(Tabla1[[#This Row],[Descripción]]="","",_xlfn.XLOOKUP(Tabla1[[#This Row],[Descripción]],Tabla10[Descripción],Tabla10[Unidad de Medida],"",0))</f>
        <v/>
      </c>
      <c r="M1159" s="299"/>
      <c r="N1159" s="525" t="str">
        <f>IF(Tabla1[[#This Row],[Descripción]]="","",_xlfn.XLOOKUP(Tabla1[[#This Row],[Descripción]],Tabla10[Descripción],Tabla10[Precio Unitario],0))</f>
        <v/>
      </c>
      <c r="O1159" s="525" t="str">
        <f>IF(Tabla1[[#This Row],[Cantidad de Insumos]]="","",Tabla1[[#This Row],[Precio Unitario]]*Tabla1[[#This Row],[Cantidad de Insumos]])</f>
        <v/>
      </c>
      <c r="P1159" s="510" t="str">
        <f>IF(Tabla1[[#This Row],[Descripción]]="","",_xlfn.XLOOKUP(Tabla1[[#This Row],[Descripción]],Tabla10[Descripción],Tabla10[CODIGO PRESUPUESTARIO],0))</f>
        <v/>
      </c>
      <c r="Q1159" s="511"/>
      <c r="R1159" s="511" t="str">
        <f>IF(Tabla1[[#This Row],[Insumos]]="","",_xlfn.XLOOKUP(Tabla1[[#This Row],[Insumos]],Tabla10[Insumo],Tabla10[InsumoAbrev],"",0))</f>
        <v/>
      </c>
    </row>
    <row r="1160" spans="2:18" x14ac:dyDescent="0.25">
      <c r="B1160" s="191" t="str">
        <f>IF('Formulario PPGR3'!$G1160="","",CONCATENATE('Formulario PPGR3'!$C1160,".",'Formulario PPGR3'!$D1160,".",'Formulario PPGR3'!$E1160,".",'Formulario PPGR3'!$F1160))</f>
        <v/>
      </c>
      <c r="C1160" s="191" t="str">
        <f>IF('Formulario PPGR3'!$G1160="","",'Formulario PPGR1'!#REF!)</f>
        <v/>
      </c>
      <c r="D1160" s="191" t="str">
        <f>IF('Formulario PPGR3'!$G1160="","",'Formulario PPGR1'!#REF!)</f>
        <v/>
      </c>
      <c r="E1160" s="191" t="str">
        <f>IF('Formulario PPGR3'!$G1160="","",'Formulario PPGR1'!#REF!)</f>
        <v/>
      </c>
      <c r="F1160" s="191" t="str">
        <f>IF('Formulario PPGR3'!$G1160="","",'Formulario PPGR1'!#REF!)</f>
        <v/>
      </c>
      <c r="G1160" s="190"/>
      <c r="H1160" s="507" t="str" cm="1">
        <f t="array" ref="H1160">IF(Tabla1[[#This Row],[Código_Actividad]]="","",_xlfn.XLOOKUP(Tabla1[[#This Row],[Código_Actividad]],CodigoActividad,Tabla2[Actividades Programables Presupuestables],"",0))</f>
        <v/>
      </c>
      <c r="I1160" s="508" t="str">
        <f>IFERROR(VLOOKUP('Formulario PPGR3'!$G1160,'Formulario PPGR2'!$H$19:$V$286,15,FALSE),"")</f>
        <v/>
      </c>
      <c r="J1160" s="513"/>
      <c r="K1160" s="512"/>
      <c r="L1160" s="509" t="str">
        <f>IF(Tabla1[[#This Row],[Descripción]]="","",_xlfn.XLOOKUP(Tabla1[[#This Row],[Descripción]],Tabla10[Descripción],Tabla10[Unidad de Medida],"",0))</f>
        <v/>
      </c>
      <c r="M1160" s="299"/>
      <c r="N1160" s="525" t="str">
        <f>IF(Tabla1[[#This Row],[Descripción]]="","",_xlfn.XLOOKUP(Tabla1[[#This Row],[Descripción]],Tabla10[Descripción],Tabla10[Precio Unitario],0))</f>
        <v/>
      </c>
      <c r="O1160" s="525" t="str">
        <f>IF(Tabla1[[#This Row],[Cantidad de Insumos]]="","",Tabla1[[#This Row],[Precio Unitario]]*Tabla1[[#This Row],[Cantidad de Insumos]])</f>
        <v/>
      </c>
      <c r="P1160" s="510" t="str">
        <f>IF(Tabla1[[#This Row],[Descripción]]="","",_xlfn.XLOOKUP(Tabla1[[#This Row],[Descripción]],Tabla10[Descripción],Tabla10[CODIGO PRESUPUESTARIO],0))</f>
        <v/>
      </c>
      <c r="Q1160" s="511"/>
      <c r="R1160" s="511" t="str">
        <f>IF(Tabla1[[#This Row],[Insumos]]="","",_xlfn.XLOOKUP(Tabla1[[#This Row],[Insumos]],Tabla10[Insumo],Tabla10[InsumoAbrev],"",0))</f>
        <v/>
      </c>
    </row>
    <row r="1161" spans="2:18" x14ac:dyDescent="0.25">
      <c r="B1161" s="191" t="str">
        <f>IF('Formulario PPGR3'!$G1161="","",CONCATENATE('Formulario PPGR3'!$C1161,".",'Formulario PPGR3'!$D1161,".",'Formulario PPGR3'!$E1161,".",'Formulario PPGR3'!$F1161))</f>
        <v/>
      </c>
      <c r="C1161" s="191" t="str">
        <f>IF('Formulario PPGR3'!$G1161="","",'Formulario PPGR1'!#REF!)</f>
        <v/>
      </c>
      <c r="D1161" s="191" t="str">
        <f>IF('Formulario PPGR3'!$G1161="","",'Formulario PPGR1'!#REF!)</f>
        <v/>
      </c>
      <c r="E1161" s="191" t="str">
        <f>IF('Formulario PPGR3'!$G1161="","",'Formulario PPGR1'!#REF!)</f>
        <v/>
      </c>
      <c r="F1161" s="191" t="str">
        <f>IF('Formulario PPGR3'!$G1161="","",'Formulario PPGR1'!#REF!)</f>
        <v/>
      </c>
      <c r="G1161" s="190"/>
      <c r="H1161" s="507" t="str" cm="1">
        <f t="array" ref="H1161">IF(Tabla1[[#This Row],[Código_Actividad]]="","",_xlfn.XLOOKUP(Tabla1[[#This Row],[Código_Actividad]],CodigoActividad,Tabla2[Actividades Programables Presupuestables],"",0))</f>
        <v/>
      </c>
      <c r="I1161" s="508" t="str">
        <f>IFERROR(VLOOKUP('Formulario PPGR3'!$G1161,'Formulario PPGR2'!$H$19:$V$286,15,FALSE),"")</f>
        <v/>
      </c>
      <c r="J1161" s="513"/>
      <c r="K1161" s="512"/>
      <c r="L1161" s="509" t="str">
        <f>IF(Tabla1[[#This Row],[Descripción]]="","",_xlfn.XLOOKUP(Tabla1[[#This Row],[Descripción]],Tabla10[Descripción],Tabla10[Unidad de Medida],"",0))</f>
        <v/>
      </c>
      <c r="M1161" s="299"/>
      <c r="N1161" s="525" t="str">
        <f>IF(Tabla1[[#This Row],[Descripción]]="","",_xlfn.XLOOKUP(Tabla1[[#This Row],[Descripción]],Tabla10[Descripción],Tabla10[Precio Unitario],0))</f>
        <v/>
      </c>
      <c r="O1161" s="525" t="str">
        <f>IF(Tabla1[[#This Row],[Cantidad de Insumos]]="","",Tabla1[[#This Row],[Precio Unitario]]*Tabla1[[#This Row],[Cantidad de Insumos]])</f>
        <v/>
      </c>
      <c r="P1161" s="510" t="str">
        <f>IF(Tabla1[[#This Row],[Descripción]]="","",_xlfn.XLOOKUP(Tabla1[[#This Row],[Descripción]],Tabla10[Descripción],Tabla10[CODIGO PRESUPUESTARIO],0))</f>
        <v/>
      </c>
      <c r="Q1161" s="511"/>
      <c r="R1161" s="511" t="str">
        <f>IF(Tabla1[[#This Row],[Insumos]]="","",_xlfn.XLOOKUP(Tabla1[[#This Row],[Insumos]],Tabla10[Insumo],Tabla10[InsumoAbrev],"",0))</f>
        <v/>
      </c>
    </row>
    <row r="1162" spans="2:18" x14ac:dyDescent="0.25">
      <c r="B1162" s="191" t="str">
        <f>IF('Formulario PPGR3'!$G1162="","",CONCATENATE('Formulario PPGR3'!$C1162,".",'Formulario PPGR3'!$D1162,".",'Formulario PPGR3'!$E1162,".",'Formulario PPGR3'!$F1162))</f>
        <v/>
      </c>
      <c r="C1162" s="191" t="str">
        <f>IF('Formulario PPGR3'!$G1162="","",'Formulario PPGR1'!#REF!)</f>
        <v/>
      </c>
      <c r="D1162" s="191" t="str">
        <f>IF('Formulario PPGR3'!$G1162="","",'Formulario PPGR1'!#REF!)</f>
        <v/>
      </c>
      <c r="E1162" s="191" t="str">
        <f>IF('Formulario PPGR3'!$G1162="","",'Formulario PPGR1'!#REF!)</f>
        <v/>
      </c>
      <c r="F1162" s="191" t="str">
        <f>IF('Formulario PPGR3'!$G1162="","",'Formulario PPGR1'!#REF!)</f>
        <v/>
      </c>
      <c r="G1162" s="190"/>
      <c r="H1162" s="507" t="str" cm="1">
        <f t="array" ref="H1162">IF(Tabla1[[#This Row],[Código_Actividad]]="","",_xlfn.XLOOKUP(Tabla1[[#This Row],[Código_Actividad]],CodigoActividad,Tabla2[Actividades Programables Presupuestables],"",0))</f>
        <v/>
      </c>
      <c r="I1162" s="508" t="str">
        <f>IFERROR(VLOOKUP('Formulario PPGR3'!$G1162,'Formulario PPGR2'!$H$19:$V$286,15,FALSE),"")</f>
        <v/>
      </c>
      <c r="J1162" s="513"/>
      <c r="K1162" s="512"/>
      <c r="L1162" s="509" t="str">
        <f>IF(Tabla1[[#This Row],[Descripción]]="","",_xlfn.XLOOKUP(Tabla1[[#This Row],[Descripción]],Tabla10[Descripción],Tabla10[Unidad de Medida],"",0))</f>
        <v/>
      </c>
      <c r="M1162" s="299"/>
      <c r="N1162" s="525" t="str">
        <f>IF(Tabla1[[#This Row],[Descripción]]="","",_xlfn.XLOOKUP(Tabla1[[#This Row],[Descripción]],Tabla10[Descripción],Tabla10[Precio Unitario],0))</f>
        <v/>
      </c>
      <c r="O1162" s="525" t="str">
        <f>IF(Tabla1[[#This Row],[Cantidad de Insumos]]="","",Tabla1[[#This Row],[Precio Unitario]]*Tabla1[[#This Row],[Cantidad de Insumos]])</f>
        <v/>
      </c>
      <c r="P1162" s="510" t="str">
        <f>IF(Tabla1[[#This Row],[Descripción]]="","",_xlfn.XLOOKUP(Tabla1[[#This Row],[Descripción]],Tabla10[Descripción],Tabla10[CODIGO PRESUPUESTARIO],0))</f>
        <v/>
      </c>
      <c r="Q1162" s="511"/>
      <c r="R1162" s="511" t="str">
        <f>IF(Tabla1[[#This Row],[Insumos]]="","",_xlfn.XLOOKUP(Tabla1[[#This Row],[Insumos]],Tabla10[Insumo],Tabla10[InsumoAbrev],"",0))</f>
        <v/>
      </c>
    </row>
    <row r="1163" spans="2:18" x14ac:dyDescent="0.25">
      <c r="B1163" s="191" t="str">
        <f>IF('Formulario PPGR3'!$G1163="","",CONCATENATE('Formulario PPGR3'!$C1163,".",'Formulario PPGR3'!$D1163,".",'Formulario PPGR3'!$E1163,".",'Formulario PPGR3'!$F1163))</f>
        <v/>
      </c>
      <c r="C1163" s="191" t="str">
        <f>IF('Formulario PPGR3'!$G1163="","",'Formulario PPGR1'!#REF!)</f>
        <v/>
      </c>
      <c r="D1163" s="191" t="str">
        <f>IF('Formulario PPGR3'!$G1163="","",'Formulario PPGR1'!#REF!)</f>
        <v/>
      </c>
      <c r="E1163" s="191" t="str">
        <f>IF('Formulario PPGR3'!$G1163="","",'Formulario PPGR1'!#REF!)</f>
        <v/>
      </c>
      <c r="F1163" s="191" t="str">
        <f>IF('Formulario PPGR3'!$G1163="","",'Formulario PPGR1'!#REF!)</f>
        <v/>
      </c>
      <c r="G1163" s="190"/>
      <c r="H1163" s="507" t="str" cm="1">
        <f t="array" ref="H1163">IF(Tabla1[[#This Row],[Código_Actividad]]="","",_xlfn.XLOOKUP(Tabla1[[#This Row],[Código_Actividad]],CodigoActividad,Tabla2[Actividades Programables Presupuestables],"",0))</f>
        <v/>
      </c>
      <c r="I1163" s="508" t="str">
        <f>IFERROR(VLOOKUP('Formulario PPGR3'!$G1163,'Formulario PPGR2'!$H$19:$V$286,15,FALSE),"")</f>
        <v/>
      </c>
      <c r="J1163" s="513"/>
      <c r="K1163" s="512"/>
      <c r="L1163" s="509" t="str">
        <f>IF(Tabla1[[#This Row],[Descripción]]="","",_xlfn.XLOOKUP(Tabla1[[#This Row],[Descripción]],Tabla10[Descripción],Tabla10[Unidad de Medida],"",0))</f>
        <v/>
      </c>
      <c r="M1163" s="299"/>
      <c r="N1163" s="525" t="str">
        <f>IF(Tabla1[[#This Row],[Descripción]]="","",_xlfn.XLOOKUP(Tabla1[[#This Row],[Descripción]],Tabla10[Descripción],Tabla10[Precio Unitario],0))</f>
        <v/>
      </c>
      <c r="O1163" s="525" t="str">
        <f>IF(Tabla1[[#This Row],[Cantidad de Insumos]]="","",Tabla1[[#This Row],[Precio Unitario]]*Tabla1[[#This Row],[Cantidad de Insumos]])</f>
        <v/>
      </c>
      <c r="P1163" s="510" t="str">
        <f>IF(Tabla1[[#This Row],[Descripción]]="","",_xlfn.XLOOKUP(Tabla1[[#This Row],[Descripción]],Tabla10[Descripción],Tabla10[CODIGO PRESUPUESTARIO],0))</f>
        <v/>
      </c>
      <c r="Q1163" s="511"/>
      <c r="R1163" s="511" t="str">
        <f>IF(Tabla1[[#This Row],[Insumos]]="","",_xlfn.XLOOKUP(Tabla1[[#This Row],[Insumos]],Tabla10[Insumo],Tabla10[InsumoAbrev],"",0))</f>
        <v/>
      </c>
    </row>
    <row r="1164" spans="2:18" x14ac:dyDescent="0.25">
      <c r="B1164" s="191" t="str">
        <f>IF('Formulario PPGR3'!$G1164="","",CONCATENATE('Formulario PPGR3'!$C1164,".",'Formulario PPGR3'!$D1164,".",'Formulario PPGR3'!$E1164,".",'Formulario PPGR3'!$F1164))</f>
        <v/>
      </c>
      <c r="C1164" s="191" t="str">
        <f>IF('Formulario PPGR3'!$G1164="","",'Formulario PPGR1'!#REF!)</f>
        <v/>
      </c>
      <c r="D1164" s="191" t="str">
        <f>IF('Formulario PPGR3'!$G1164="","",'Formulario PPGR1'!#REF!)</f>
        <v/>
      </c>
      <c r="E1164" s="191" t="str">
        <f>IF('Formulario PPGR3'!$G1164="","",'Formulario PPGR1'!#REF!)</f>
        <v/>
      </c>
      <c r="F1164" s="191" t="str">
        <f>IF('Formulario PPGR3'!$G1164="","",'Formulario PPGR1'!#REF!)</f>
        <v/>
      </c>
      <c r="G1164" s="190"/>
      <c r="H1164" s="507" t="str" cm="1">
        <f t="array" ref="H1164">IF(Tabla1[[#This Row],[Código_Actividad]]="","",_xlfn.XLOOKUP(Tabla1[[#This Row],[Código_Actividad]],CodigoActividad,Tabla2[Actividades Programables Presupuestables],"",0))</f>
        <v/>
      </c>
      <c r="I1164" s="508" t="str">
        <f>IFERROR(VLOOKUP('Formulario PPGR3'!$G1164,'Formulario PPGR2'!$H$19:$V$286,15,FALSE),"")</f>
        <v/>
      </c>
      <c r="J1164" s="513"/>
      <c r="K1164" s="512"/>
      <c r="L1164" s="509" t="str">
        <f>IF(Tabla1[[#This Row],[Descripción]]="","",_xlfn.XLOOKUP(Tabla1[[#This Row],[Descripción]],Tabla10[Descripción],Tabla10[Unidad de Medida],"",0))</f>
        <v/>
      </c>
      <c r="M1164" s="299"/>
      <c r="N1164" s="525" t="str">
        <f>IF(Tabla1[[#This Row],[Descripción]]="","",_xlfn.XLOOKUP(Tabla1[[#This Row],[Descripción]],Tabla10[Descripción],Tabla10[Precio Unitario],0))</f>
        <v/>
      </c>
      <c r="O1164" s="525" t="str">
        <f>IF(Tabla1[[#This Row],[Cantidad de Insumos]]="","",Tabla1[[#This Row],[Precio Unitario]]*Tabla1[[#This Row],[Cantidad de Insumos]])</f>
        <v/>
      </c>
      <c r="P1164" s="510" t="str">
        <f>IF(Tabla1[[#This Row],[Descripción]]="","",_xlfn.XLOOKUP(Tabla1[[#This Row],[Descripción]],Tabla10[Descripción],Tabla10[CODIGO PRESUPUESTARIO],0))</f>
        <v/>
      </c>
      <c r="Q1164" s="511"/>
      <c r="R1164" s="511" t="str">
        <f>IF(Tabla1[[#This Row],[Insumos]]="","",_xlfn.XLOOKUP(Tabla1[[#This Row],[Insumos]],Tabla10[Insumo],Tabla10[InsumoAbrev],"",0))</f>
        <v/>
      </c>
    </row>
    <row r="1165" spans="2:18" x14ac:dyDescent="0.25">
      <c r="B1165" s="191" t="str">
        <f>IF('Formulario PPGR3'!$G1165="","",CONCATENATE('Formulario PPGR3'!$C1165,".",'Formulario PPGR3'!$D1165,".",'Formulario PPGR3'!$E1165,".",'Formulario PPGR3'!$F1165))</f>
        <v/>
      </c>
      <c r="C1165" s="191" t="str">
        <f>IF('Formulario PPGR3'!$G1165="","",'Formulario PPGR1'!#REF!)</f>
        <v/>
      </c>
      <c r="D1165" s="191" t="str">
        <f>IF('Formulario PPGR3'!$G1165="","",'Formulario PPGR1'!#REF!)</f>
        <v/>
      </c>
      <c r="E1165" s="191" t="str">
        <f>IF('Formulario PPGR3'!$G1165="","",'Formulario PPGR1'!#REF!)</f>
        <v/>
      </c>
      <c r="F1165" s="191" t="str">
        <f>IF('Formulario PPGR3'!$G1165="","",'Formulario PPGR1'!#REF!)</f>
        <v/>
      </c>
      <c r="G1165" s="190"/>
      <c r="H1165" s="507" t="str" cm="1">
        <f t="array" ref="H1165">IF(Tabla1[[#This Row],[Código_Actividad]]="","",_xlfn.XLOOKUP(Tabla1[[#This Row],[Código_Actividad]],CodigoActividad,Tabla2[Actividades Programables Presupuestables],"",0))</f>
        <v/>
      </c>
      <c r="I1165" s="508" t="str">
        <f>IFERROR(VLOOKUP('Formulario PPGR3'!$G1165,'Formulario PPGR2'!$H$19:$V$286,15,FALSE),"")</f>
        <v/>
      </c>
      <c r="J1165" s="513"/>
      <c r="K1165" s="512"/>
      <c r="L1165" s="509" t="str">
        <f>IF(Tabla1[[#This Row],[Descripción]]="","",_xlfn.XLOOKUP(Tabla1[[#This Row],[Descripción]],Tabla10[Descripción],Tabla10[Unidad de Medida],"",0))</f>
        <v/>
      </c>
      <c r="M1165" s="299"/>
      <c r="N1165" s="525" t="str">
        <f>IF(Tabla1[[#This Row],[Descripción]]="","",_xlfn.XLOOKUP(Tabla1[[#This Row],[Descripción]],Tabla10[Descripción],Tabla10[Precio Unitario],0))</f>
        <v/>
      </c>
      <c r="O1165" s="525" t="str">
        <f>IF(Tabla1[[#This Row],[Cantidad de Insumos]]="","",Tabla1[[#This Row],[Precio Unitario]]*Tabla1[[#This Row],[Cantidad de Insumos]])</f>
        <v/>
      </c>
      <c r="P1165" s="510" t="str">
        <f>IF(Tabla1[[#This Row],[Descripción]]="","",_xlfn.XLOOKUP(Tabla1[[#This Row],[Descripción]],Tabla10[Descripción],Tabla10[CODIGO PRESUPUESTARIO],0))</f>
        <v/>
      </c>
      <c r="Q1165" s="511"/>
      <c r="R1165" s="511" t="str">
        <f>IF(Tabla1[[#This Row],[Insumos]]="","",_xlfn.XLOOKUP(Tabla1[[#This Row],[Insumos]],Tabla10[Insumo],Tabla10[InsumoAbrev],"",0))</f>
        <v/>
      </c>
    </row>
    <row r="1166" spans="2:18" x14ac:dyDescent="0.25">
      <c r="B1166" s="191" t="str">
        <f>IF('Formulario PPGR3'!$G1166="","",CONCATENATE('Formulario PPGR3'!$C1166,".",'Formulario PPGR3'!$D1166,".",'Formulario PPGR3'!$E1166,".",'Formulario PPGR3'!$F1166))</f>
        <v/>
      </c>
      <c r="C1166" s="191" t="str">
        <f>IF('Formulario PPGR3'!$G1166="","",'Formulario PPGR1'!#REF!)</f>
        <v/>
      </c>
      <c r="D1166" s="191" t="str">
        <f>IF('Formulario PPGR3'!$G1166="","",'Formulario PPGR1'!#REF!)</f>
        <v/>
      </c>
      <c r="E1166" s="191" t="str">
        <f>IF('Formulario PPGR3'!$G1166="","",'Formulario PPGR1'!#REF!)</f>
        <v/>
      </c>
      <c r="F1166" s="191" t="str">
        <f>IF('Formulario PPGR3'!$G1166="","",'Formulario PPGR1'!#REF!)</f>
        <v/>
      </c>
      <c r="G1166" s="190"/>
      <c r="H1166" s="507" t="str" cm="1">
        <f t="array" ref="H1166">IF(Tabla1[[#This Row],[Código_Actividad]]="","",_xlfn.XLOOKUP(Tabla1[[#This Row],[Código_Actividad]],CodigoActividad,Tabla2[Actividades Programables Presupuestables],"",0))</f>
        <v/>
      </c>
      <c r="I1166" s="508" t="str">
        <f>IFERROR(VLOOKUP('Formulario PPGR3'!$G1166,'Formulario PPGR2'!$H$19:$V$286,15,FALSE),"")</f>
        <v/>
      </c>
      <c r="J1166" s="513"/>
      <c r="K1166" s="512"/>
      <c r="L1166" s="509" t="str">
        <f>IF(Tabla1[[#This Row],[Descripción]]="","",_xlfn.XLOOKUP(Tabla1[[#This Row],[Descripción]],Tabla10[Descripción],Tabla10[Unidad de Medida],"",0))</f>
        <v/>
      </c>
      <c r="M1166" s="299"/>
      <c r="N1166" s="525" t="str">
        <f>IF(Tabla1[[#This Row],[Descripción]]="","",_xlfn.XLOOKUP(Tabla1[[#This Row],[Descripción]],Tabla10[Descripción],Tabla10[Precio Unitario],0))</f>
        <v/>
      </c>
      <c r="O1166" s="525" t="str">
        <f>IF(Tabla1[[#This Row],[Cantidad de Insumos]]="","",Tabla1[[#This Row],[Precio Unitario]]*Tabla1[[#This Row],[Cantidad de Insumos]])</f>
        <v/>
      </c>
      <c r="P1166" s="510" t="str">
        <f>IF(Tabla1[[#This Row],[Descripción]]="","",_xlfn.XLOOKUP(Tabla1[[#This Row],[Descripción]],Tabla10[Descripción],Tabla10[CODIGO PRESUPUESTARIO],0))</f>
        <v/>
      </c>
      <c r="Q1166" s="511"/>
      <c r="R1166" s="511" t="str">
        <f>IF(Tabla1[[#This Row],[Insumos]]="","",_xlfn.XLOOKUP(Tabla1[[#This Row],[Insumos]],Tabla10[Insumo],Tabla10[InsumoAbrev],"",0))</f>
        <v/>
      </c>
    </row>
    <row r="1167" spans="2:18" x14ac:dyDescent="0.25">
      <c r="B1167" s="191" t="str">
        <f>IF('Formulario PPGR3'!$G1167="","",CONCATENATE('Formulario PPGR3'!$C1167,".",'Formulario PPGR3'!$D1167,".",'Formulario PPGR3'!$E1167,".",'Formulario PPGR3'!$F1167))</f>
        <v/>
      </c>
      <c r="C1167" s="191" t="str">
        <f>IF('Formulario PPGR3'!$G1167="","",'Formulario PPGR1'!#REF!)</f>
        <v/>
      </c>
      <c r="D1167" s="191" t="str">
        <f>IF('Formulario PPGR3'!$G1167="","",'Formulario PPGR1'!#REF!)</f>
        <v/>
      </c>
      <c r="E1167" s="191" t="str">
        <f>IF('Formulario PPGR3'!$G1167="","",'Formulario PPGR1'!#REF!)</f>
        <v/>
      </c>
      <c r="F1167" s="191" t="str">
        <f>IF('Formulario PPGR3'!$G1167="","",'Formulario PPGR1'!#REF!)</f>
        <v/>
      </c>
      <c r="G1167" s="190"/>
      <c r="H1167" s="507" t="str" cm="1">
        <f t="array" ref="H1167">IF(Tabla1[[#This Row],[Código_Actividad]]="","",_xlfn.XLOOKUP(Tabla1[[#This Row],[Código_Actividad]],CodigoActividad,Tabla2[Actividades Programables Presupuestables],"",0))</f>
        <v/>
      </c>
      <c r="I1167" s="508" t="str">
        <f>IFERROR(VLOOKUP('Formulario PPGR3'!$G1167,'Formulario PPGR2'!$H$19:$V$286,15,FALSE),"")</f>
        <v/>
      </c>
      <c r="J1167" s="513"/>
      <c r="K1167" s="512"/>
      <c r="L1167" s="509" t="str">
        <f>IF(Tabla1[[#This Row],[Descripción]]="","",_xlfn.XLOOKUP(Tabla1[[#This Row],[Descripción]],Tabla10[Descripción],Tabla10[Unidad de Medida],"",0))</f>
        <v/>
      </c>
      <c r="M1167" s="299"/>
      <c r="N1167" s="525" t="str">
        <f>IF(Tabla1[[#This Row],[Descripción]]="","",_xlfn.XLOOKUP(Tabla1[[#This Row],[Descripción]],Tabla10[Descripción],Tabla10[Precio Unitario],0))</f>
        <v/>
      </c>
      <c r="O1167" s="525" t="str">
        <f>IF(Tabla1[[#This Row],[Cantidad de Insumos]]="","",Tabla1[[#This Row],[Precio Unitario]]*Tabla1[[#This Row],[Cantidad de Insumos]])</f>
        <v/>
      </c>
      <c r="P1167" s="510" t="str">
        <f>IF(Tabla1[[#This Row],[Descripción]]="","",_xlfn.XLOOKUP(Tabla1[[#This Row],[Descripción]],Tabla10[Descripción],Tabla10[CODIGO PRESUPUESTARIO],0))</f>
        <v/>
      </c>
      <c r="Q1167" s="511"/>
      <c r="R1167" s="511" t="str">
        <f>IF(Tabla1[[#This Row],[Insumos]]="","",_xlfn.XLOOKUP(Tabla1[[#This Row],[Insumos]],Tabla10[Insumo],Tabla10[InsumoAbrev],"",0))</f>
        <v/>
      </c>
    </row>
    <row r="1168" spans="2:18" x14ac:dyDescent="0.25">
      <c r="B1168" s="191" t="str">
        <f>IF('Formulario PPGR3'!$G1168="","",CONCATENATE('Formulario PPGR3'!$C1168,".",'Formulario PPGR3'!$D1168,".",'Formulario PPGR3'!$E1168,".",'Formulario PPGR3'!$F1168))</f>
        <v/>
      </c>
      <c r="C1168" s="191" t="str">
        <f>IF('Formulario PPGR3'!$G1168="","",'Formulario PPGR1'!#REF!)</f>
        <v/>
      </c>
      <c r="D1168" s="191" t="str">
        <f>IF('Formulario PPGR3'!$G1168="","",'Formulario PPGR1'!#REF!)</f>
        <v/>
      </c>
      <c r="E1168" s="191" t="str">
        <f>IF('Formulario PPGR3'!$G1168="","",'Formulario PPGR1'!#REF!)</f>
        <v/>
      </c>
      <c r="F1168" s="191" t="str">
        <f>IF('Formulario PPGR3'!$G1168="","",'Formulario PPGR1'!#REF!)</f>
        <v/>
      </c>
      <c r="G1168" s="190"/>
      <c r="H1168" s="507" t="str" cm="1">
        <f t="array" ref="H1168">IF(Tabla1[[#This Row],[Código_Actividad]]="","",_xlfn.XLOOKUP(Tabla1[[#This Row],[Código_Actividad]],CodigoActividad,Tabla2[Actividades Programables Presupuestables],"",0))</f>
        <v/>
      </c>
      <c r="I1168" s="508" t="str">
        <f>IFERROR(VLOOKUP('Formulario PPGR3'!$G1168,'Formulario PPGR2'!$H$19:$V$286,15,FALSE),"")</f>
        <v/>
      </c>
      <c r="J1168" s="513"/>
      <c r="K1168" s="512"/>
      <c r="L1168" s="509" t="str">
        <f>IF(Tabla1[[#This Row],[Descripción]]="","",_xlfn.XLOOKUP(Tabla1[[#This Row],[Descripción]],Tabla10[Descripción],Tabla10[Unidad de Medida],"",0))</f>
        <v/>
      </c>
      <c r="M1168" s="299"/>
      <c r="N1168" s="525" t="str">
        <f>IF(Tabla1[[#This Row],[Descripción]]="","",_xlfn.XLOOKUP(Tabla1[[#This Row],[Descripción]],Tabla10[Descripción],Tabla10[Precio Unitario],0))</f>
        <v/>
      </c>
      <c r="O1168" s="525" t="str">
        <f>IF(Tabla1[[#This Row],[Cantidad de Insumos]]="","",Tabla1[[#This Row],[Precio Unitario]]*Tabla1[[#This Row],[Cantidad de Insumos]])</f>
        <v/>
      </c>
      <c r="P1168" s="510" t="str">
        <f>IF(Tabla1[[#This Row],[Descripción]]="","",_xlfn.XLOOKUP(Tabla1[[#This Row],[Descripción]],Tabla10[Descripción],Tabla10[CODIGO PRESUPUESTARIO],0))</f>
        <v/>
      </c>
      <c r="Q1168" s="511"/>
      <c r="R1168" s="511" t="str">
        <f>IF(Tabla1[[#This Row],[Insumos]]="","",_xlfn.XLOOKUP(Tabla1[[#This Row],[Insumos]],Tabla10[Insumo],Tabla10[InsumoAbrev],"",0))</f>
        <v/>
      </c>
    </row>
    <row r="1169" spans="2:18" x14ac:dyDescent="0.25">
      <c r="B1169" s="191" t="str">
        <f>IF('Formulario PPGR3'!$G1169="","",CONCATENATE('Formulario PPGR3'!$C1169,".",'Formulario PPGR3'!$D1169,".",'Formulario PPGR3'!$E1169,".",'Formulario PPGR3'!$F1169))</f>
        <v/>
      </c>
      <c r="C1169" s="191" t="str">
        <f>IF('Formulario PPGR3'!$G1169="","",'Formulario PPGR1'!#REF!)</f>
        <v/>
      </c>
      <c r="D1169" s="191" t="str">
        <f>IF('Formulario PPGR3'!$G1169="","",'Formulario PPGR1'!#REF!)</f>
        <v/>
      </c>
      <c r="E1169" s="191" t="str">
        <f>IF('Formulario PPGR3'!$G1169="","",'Formulario PPGR1'!#REF!)</f>
        <v/>
      </c>
      <c r="F1169" s="191" t="str">
        <f>IF('Formulario PPGR3'!$G1169="","",'Formulario PPGR1'!#REF!)</f>
        <v/>
      </c>
      <c r="G1169" s="190"/>
      <c r="H1169" s="507" t="str" cm="1">
        <f t="array" ref="H1169">IF(Tabla1[[#This Row],[Código_Actividad]]="","",_xlfn.XLOOKUP(Tabla1[[#This Row],[Código_Actividad]],CodigoActividad,Tabla2[Actividades Programables Presupuestables],"",0))</f>
        <v/>
      </c>
      <c r="I1169" s="508" t="str">
        <f>IFERROR(VLOOKUP('Formulario PPGR3'!$G1169,'Formulario PPGR2'!$H$19:$V$286,15,FALSE),"")</f>
        <v/>
      </c>
      <c r="J1169" s="513"/>
      <c r="K1169" s="512"/>
      <c r="L1169" s="509" t="str">
        <f>IF(Tabla1[[#This Row],[Descripción]]="","",_xlfn.XLOOKUP(Tabla1[[#This Row],[Descripción]],Tabla10[Descripción],Tabla10[Unidad de Medida],"",0))</f>
        <v/>
      </c>
      <c r="M1169" s="299"/>
      <c r="N1169" s="525" t="str">
        <f>IF(Tabla1[[#This Row],[Descripción]]="","",_xlfn.XLOOKUP(Tabla1[[#This Row],[Descripción]],Tabla10[Descripción],Tabla10[Precio Unitario],0))</f>
        <v/>
      </c>
      <c r="O1169" s="525" t="str">
        <f>IF(Tabla1[[#This Row],[Cantidad de Insumos]]="","",Tabla1[[#This Row],[Precio Unitario]]*Tabla1[[#This Row],[Cantidad de Insumos]])</f>
        <v/>
      </c>
      <c r="P1169" s="510" t="str">
        <f>IF(Tabla1[[#This Row],[Descripción]]="","",_xlfn.XLOOKUP(Tabla1[[#This Row],[Descripción]],Tabla10[Descripción],Tabla10[CODIGO PRESUPUESTARIO],0))</f>
        <v/>
      </c>
      <c r="Q1169" s="511"/>
      <c r="R1169" s="511" t="str">
        <f>IF(Tabla1[[#This Row],[Insumos]]="","",_xlfn.XLOOKUP(Tabla1[[#This Row],[Insumos]],Tabla10[Insumo],Tabla10[InsumoAbrev],"",0))</f>
        <v/>
      </c>
    </row>
    <row r="1170" spans="2:18" x14ac:dyDescent="0.25">
      <c r="B1170" s="191" t="str">
        <f>IF('Formulario PPGR3'!$G1170="","",CONCATENATE('Formulario PPGR3'!$C1170,".",'Formulario PPGR3'!$D1170,".",'Formulario PPGR3'!$E1170,".",'Formulario PPGR3'!$F1170))</f>
        <v/>
      </c>
      <c r="C1170" s="191" t="str">
        <f>IF('Formulario PPGR3'!$G1170="","",'Formulario PPGR1'!#REF!)</f>
        <v/>
      </c>
      <c r="D1170" s="191" t="str">
        <f>IF('Formulario PPGR3'!$G1170="","",'Formulario PPGR1'!#REF!)</f>
        <v/>
      </c>
      <c r="E1170" s="191" t="str">
        <f>IF('Formulario PPGR3'!$G1170="","",'Formulario PPGR1'!#REF!)</f>
        <v/>
      </c>
      <c r="F1170" s="191" t="str">
        <f>IF('Formulario PPGR3'!$G1170="","",'Formulario PPGR1'!#REF!)</f>
        <v/>
      </c>
      <c r="G1170" s="190"/>
      <c r="H1170" s="507" t="str" cm="1">
        <f t="array" ref="H1170">IF(Tabla1[[#This Row],[Código_Actividad]]="","",_xlfn.XLOOKUP(Tabla1[[#This Row],[Código_Actividad]],CodigoActividad,Tabla2[Actividades Programables Presupuestables],"",0))</f>
        <v/>
      </c>
      <c r="I1170" s="508" t="str">
        <f>IFERROR(VLOOKUP('Formulario PPGR3'!$G1170,'Formulario PPGR2'!$H$19:$V$286,15,FALSE),"")</f>
        <v/>
      </c>
      <c r="J1170" s="513"/>
      <c r="K1170" s="512"/>
      <c r="L1170" s="509" t="str">
        <f>IF(Tabla1[[#This Row],[Descripción]]="","",_xlfn.XLOOKUP(Tabla1[[#This Row],[Descripción]],Tabla10[Descripción],Tabla10[Unidad de Medida],"",0))</f>
        <v/>
      </c>
      <c r="M1170" s="299"/>
      <c r="N1170" s="525" t="str">
        <f>IF(Tabla1[[#This Row],[Descripción]]="","",_xlfn.XLOOKUP(Tabla1[[#This Row],[Descripción]],Tabla10[Descripción],Tabla10[Precio Unitario],0))</f>
        <v/>
      </c>
      <c r="O1170" s="525" t="str">
        <f>IF(Tabla1[[#This Row],[Cantidad de Insumos]]="","",Tabla1[[#This Row],[Precio Unitario]]*Tabla1[[#This Row],[Cantidad de Insumos]])</f>
        <v/>
      </c>
      <c r="P1170" s="510" t="str">
        <f>IF(Tabla1[[#This Row],[Descripción]]="","",_xlfn.XLOOKUP(Tabla1[[#This Row],[Descripción]],Tabla10[Descripción],Tabla10[CODIGO PRESUPUESTARIO],0))</f>
        <v/>
      </c>
      <c r="Q1170" s="511"/>
      <c r="R1170" s="511" t="str">
        <f>IF(Tabla1[[#This Row],[Insumos]]="","",_xlfn.XLOOKUP(Tabla1[[#This Row],[Insumos]],Tabla10[Insumo],Tabla10[InsumoAbrev],"",0))</f>
        <v/>
      </c>
    </row>
    <row r="1171" spans="2:18" x14ac:dyDescent="0.25">
      <c r="B1171" s="191" t="str">
        <f>IF('Formulario PPGR3'!$G1171="","",CONCATENATE('Formulario PPGR3'!$C1171,".",'Formulario PPGR3'!$D1171,".",'Formulario PPGR3'!$E1171,".",'Formulario PPGR3'!$F1171))</f>
        <v/>
      </c>
      <c r="C1171" s="191" t="str">
        <f>IF('Formulario PPGR3'!$G1171="","",'Formulario PPGR1'!#REF!)</f>
        <v/>
      </c>
      <c r="D1171" s="191" t="str">
        <f>IF('Formulario PPGR3'!$G1171="","",'Formulario PPGR1'!#REF!)</f>
        <v/>
      </c>
      <c r="E1171" s="191" t="str">
        <f>IF('Formulario PPGR3'!$G1171="","",'Formulario PPGR1'!#REF!)</f>
        <v/>
      </c>
      <c r="F1171" s="191" t="str">
        <f>IF('Formulario PPGR3'!$G1171="","",'Formulario PPGR1'!#REF!)</f>
        <v/>
      </c>
      <c r="G1171" s="190"/>
      <c r="H1171" s="507" t="str" cm="1">
        <f t="array" ref="H1171">IF(Tabla1[[#This Row],[Código_Actividad]]="","",_xlfn.XLOOKUP(Tabla1[[#This Row],[Código_Actividad]],CodigoActividad,Tabla2[Actividades Programables Presupuestables],"",0))</f>
        <v/>
      </c>
      <c r="I1171" s="508" t="str">
        <f>IFERROR(VLOOKUP('Formulario PPGR3'!$G1171,'Formulario PPGR2'!$H$19:$V$286,15,FALSE),"")</f>
        <v/>
      </c>
      <c r="J1171" s="513"/>
      <c r="K1171" s="512"/>
      <c r="L1171" s="509" t="str">
        <f>IF(Tabla1[[#This Row],[Descripción]]="","",_xlfn.XLOOKUP(Tabla1[[#This Row],[Descripción]],Tabla10[Descripción],Tabla10[Unidad de Medida],"",0))</f>
        <v/>
      </c>
      <c r="M1171" s="299"/>
      <c r="N1171" s="525" t="str">
        <f>IF(Tabla1[[#This Row],[Descripción]]="","",_xlfn.XLOOKUP(Tabla1[[#This Row],[Descripción]],Tabla10[Descripción],Tabla10[Precio Unitario],0))</f>
        <v/>
      </c>
      <c r="O1171" s="525" t="str">
        <f>IF(Tabla1[[#This Row],[Cantidad de Insumos]]="","",Tabla1[[#This Row],[Precio Unitario]]*Tabla1[[#This Row],[Cantidad de Insumos]])</f>
        <v/>
      </c>
      <c r="P1171" s="510" t="str">
        <f>IF(Tabla1[[#This Row],[Descripción]]="","",_xlfn.XLOOKUP(Tabla1[[#This Row],[Descripción]],Tabla10[Descripción],Tabla10[CODIGO PRESUPUESTARIO],0))</f>
        <v/>
      </c>
      <c r="Q1171" s="511"/>
      <c r="R1171" s="511" t="str">
        <f>IF(Tabla1[[#This Row],[Insumos]]="","",_xlfn.XLOOKUP(Tabla1[[#This Row],[Insumos]],Tabla10[Insumo],Tabla10[InsumoAbrev],"",0))</f>
        <v/>
      </c>
    </row>
    <row r="1172" spans="2:18" x14ac:dyDescent="0.25">
      <c r="B1172" s="191" t="str">
        <f>IF('Formulario PPGR3'!$G1172="","",CONCATENATE('Formulario PPGR3'!$C1172,".",'Formulario PPGR3'!$D1172,".",'Formulario PPGR3'!$E1172,".",'Formulario PPGR3'!$F1172))</f>
        <v/>
      </c>
      <c r="C1172" s="191" t="str">
        <f>IF('Formulario PPGR3'!$G1172="","",'Formulario PPGR1'!#REF!)</f>
        <v/>
      </c>
      <c r="D1172" s="191" t="str">
        <f>IF('Formulario PPGR3'!$G1172="","",'Formulario PPGR1'!#REF!)</f>
        <v/>
      </c>
      <c r="E1172" s="191" t="str">
        <f>IF('Formulario PPGR3'!$G1172="","",'Formulario PPGR1'!#REF!)</f>
        <v/>
      </c>
      <c r="F1172" s="191" t="str">
        <f>IF('Formulario PPGR3'!$G1172="","",'Formulario PPGR1'!#REF!)</f>
        <v/>
      </c>
      <c r="G1172" s="190"/>
      <c r="H1172" s="507" t="str" cm="1">
        <f t="array" ref="H1172">IF(Tabla1[[#This Row],[Código_Actividad]]="","",_xlfn.XLOOKUP(Tabla1[[#This Row],[Código_Actividad]],CodigoActividad,Tabla2[Actividades Programables Presupuestables],"",0))</f>
        <v/>
      </c>
      <c r="I1172" s="508" t="str">
        <f>IFERROR(VLOOKUP('Formulario PPGR3'!$G1172,'Formulario PPGR2'!$H$19:$V$286,15,FALSE),"")</f>
        <v/>
      </c>
      <c r="J1172" s="513"/>
      <c r="K1172" s="512"/>
      <c r="L1172" s="509" t="str">
        <f>IF(Tabla1[[#This Row],[Descripción]]="","",_xlfn.XLOOKUP(Tabla1[[#This Row],[Descripción]],Tabla10[Descripción],Tabla10[Unidad de Medida],"",0))</f>
        <v/>
      </c>
      <c r="M1172" s="299"/>
      <c r="N1172" s="525" t="str">
        <f>IF(Tabla1[[#This Row],[Descripción]]="","",_xlfn.XLOOKUP(Tabla1[[#This Row],[Descripción]],Tabla10[Descripción],Tabla10[Precio Unitario],0))</f>
        <v/>
      </c>
      <c r="O1172" s="525" t="str">
        <f>IF(Tabla1[[#This Row],[Cantidad de Insumos]]="","",Tabla1[[#This Row],[Precio Unitario]]*Tabla1[[#This Row],[Cantidad de Insumos]])</f>
        <v/>
      </c>
      <c r="P1172" s="510" t="str">
        <f>IF(Tabla1[[#This Row],[Descripción]]="","",_xlfn.XLOOKUP(Tabla1[[#This Row],[Descripción]],Tabla10[Descripción],Tabla10[CODIGO PRESUPUESTARIO],0))</f>
        <v/>
      </c>
      <c r="Q1172" s="511"/>
      <c r="R1172" s="511" t="str">
        <f>IF(Tabla1[[#This Row],[Insumos]]="","",_xlfn.XLOOKUP(Tabla1[[#This Row],[Insumos]],Tabla10[Insumo],Tabla10[InsumoAbrev],"",0))</f>
        <v/>
      </c>
    </row>
    <row r="1173" spans="2:18" x14ac:dyDescent="0.25">
      <c r="B1173" s="191" t="str">
        <f>IF('Formulario PPGR3'!$G1173="","",CONCATENATE('Formulario PPGR3'!$C1173,".",'Formulario PPGR3'!$D1173,".",'Formulario PPGR3'!$E1173,".",'Formulario PPGR3'!$F1173))</f>
        <v/>
      </c>
      <c r="C1173" s="191" t="str">
        <f>IF('Formulario PPGR3'!$G1173="","",'Formulario PPGR1'!#REF!)</f>
        <v/>
      </c>
      <c r="D1173" s="191" t="str">
        <f>IF('Formulario PPGR3'!$G1173="","",'Formulario PPGR1'!#REF!)</f>
        <v/>
      </c>
      <c r="E1173" s="191" t="str">
        <f>IF('Formulario PPGR3'!$G1173="","",'Formulario PPGR1'!#REF!)</f>
        <v/>
      </c>
      <c r="F1173" s="191" t="str">
        <f>IF('Formulario PPGR3'!$G1173="","",'Formulario PPGR1'!#REF!)</f>
        <v/>
      </c>
      <c r="G1173" s="190"/>
      <c r="H1173" s="507" t="str" cm="1">
        <f t="array" ref="H1173">IF(Tabla1[[#This Row],[Código_Actividad]]="","",_xlfn.XLOOKUP(Tabla1[[#This Row],[Código_Actividad]],CodigoActividad,Tabla2[Actividades Programables Presupuestables],"",0))</f>
        <v/>
      </c>
      <c r="I1173" s="508" t="str">
        <f>IFERROR(VLOOKUP('Formulario PPGR3'!$G1173,'Formulario PPGR2'!$H$19:$V$286,15,FALSE),"")</f>
        <v/>
      </c>
      <c r="J1173" s="513"/>
      <c r="K1173" s="512"/>
      <c r="L1173" s="509" t="str">
        <f>IF(Tabla1[[#This Row],[Descripción]]="","",_xlfn.XLOOKUP(Tabla1[[#This Row],[Descripción]],Tabla10[Descripción],Tabla10[Unidad de Medida],"",0))</f>
        <v/>
      </c>
      <c r="M1173" s="299"/>
      <c r="N1173" s="525" t="str">
        <f>IF(Tabla1[[#This Row],[Descripción]]="","",_xlfn.XLOOKUP(Tabla1[[#This Row],[Descripción]],Tabla10[Descripción],Tabla10[Precio Unitario],0))</f>
        <v/>
      </c>
      <c r="O1173" s="525" t="str">
        <f>IF(Tabla1[[#This Row],[Cantidad de Insumos]]="","",Tabla1[[#This Row],[Precio Unitario]]*Tabla1[[#This Row],[Cantidad de Insumos]])</f>
        <v/>
      </c>
      <c r="P1173" s="510" t="str">
        <f>IF(Tabla1[[#This Row],[Descripción]]="","",_xlfn.XLOOKUP(Tabla1[[#This Row],[Descripción]],Tabla10[Descripción],Tabla10[CODIGO PRESUPUESTARIO],0))</f>
        <v/>
      </c>
      <c r="Q1173" s="511"/>
      <c r="R1173" s="511" t="str">
        <f>IF(Tabla1[[#This Row],[Insumos]]="","",_xlfn.XLOOKUP(Tabla1[[#This Row],[Insumos]],Tabla10[Insumo],Tabla10[InsumoAbrev],"",0))</f>
        <v/>
      </c>
    </row>
    <row r="1174" spans="2:18" x14ac:dyDescent="0.25">
      <c r="B1174" s="191" t="str">
        <f>IF('Formulario PPGR3'!$G1174="","",CONCATENATE('Formulario PPGR3'!$C1174,".",'Formulario PPGR3'!$D1174,".",'Formulario PPGR3'!$E1174,".",'Formulario PPGR3'!$F1174))</f>
        <v/>
      </c>
      <c r="C1174" s="191" t="str">
        <f>IF('Formulario PPGR3'!$G1174="","",'Formulario PPGR1'!#REF!)</f>
        <v/>
      </c>
      <c r="D1174" s="191" t="str">
        <f>IF('Formulario PPGR3'!$G1174="","",'Formulario PPGR1'!#REF!)</f>
        <v/>
      </c>
      <c r="E1174" s="191" t="str">
        <f>IF('Formulario PPGR3'!$G1174="","",'Formulario PPGR1'!#REF!)</f>
        <v/>
      </c>
      <c r="F1174" s="191" t="str">
        <f>IF('Formulario PPGR3'!$G1174="","",'Formulario PPGR1'!#REF!)</f>
        <v/>
      </c>
      <c r="G1174" s="190"/>
      <c r="H1174" s="507" t="str" cm="1">
        <f t="array" ref="H1174">IF(Tabla1[[#This Row],[Código_Actividad]]="","",_xlfn.XLOOKUP(Tabla1[[#This Row],[Código_Actividad]],CodigoActividad,Tabla2[Actividades Programables Presupuestables],"",0))</f>
        <v/>
      </c>
      <c r="I1174" s="508" t="str">
        <f>IFERROR(VLOOKUP('Formulario PPGR3'!$G1174,'Formulario PPGR2'!$H$19:$V$286,15,FALSE),"")</f>
        <v/>
      </c>
      <c r="J1174" s="513"/>
      <c r="K1174" s="512"/>
      <c r="L1174" s="509" t="str">
        <f>IF(Tabla1[[#This Row],[Descripción]]="","",_xlfn.XLOOKUP(Tabla1[[#This Row],[Descripción]],Tabla10[Descripción],Tabla10[Unidad de Medida],"",0))</f>
        <v/>
      </c>
      <c r="M1174" s="299"/>
      <c r="N1174" s="525" t="str">
        <f>IF(Tabla1[[#This Row],[Descripción]]="","",_xlfn.XLOOKUP(Tabla1[[#This Row],[Descripción]],Tabla10[Descripción],Tabla10[Precio Unitario],0))</f>
        <v/>
      </c>
      <c r="O1174" s="525" t="str">
        <f>IF(Tabla1[[#This Row],[Cantidad de Insumos]]="","",Tabla1[[#This Row],[Precio Unitario]]*Tabla1[[#This Row],[Cantidad de Insumos]])</f>
        <v/>
      </c>
      <c r="P1174" s="510" t="str">
        <f>IF(Tabla1[[#This Row],[Descripción]]="","",_xlfn.XLOOKUP(Tabla1[[#This Row],[Descripción]],Tabla10[Descripción],Tabla10[CODIGO PRESUPUESTARIO],0))</f>
        <v/>
      </c>
      <c r="Q1174" s="511"/>
      <c r="R1174" s="511" t="str">
        <f>IF(Tabla1[[#This Row],[Insumos]]="","",_xlfn.XLOOKUP(Tabla1[[#This Row],[Insumos]],Tabla10[Insumo],Tabla10[InsumoAbrev],"",0))</f>
        <v/>
      </c>
    </row>
    <row r="1175" spans="2:18" x14ac:dyDescent="0.25">
      <c r="B1175" s="191" t="str">
        <f>IF('Formulario PPGR3'!$G1175="","",CONCATENATE('Formulario PPGR3'!$C1175,".",'Formulario PPGR3'!$D1175,".",'Formulario PPGR3'!$E1175,".",'Formulario PPGR3'!$F1175))</f>
        <v/>
      </c>
      <c r="C1175" s="191" t="str">
        <f>IF('Formulario PPGR3'!$G1175="","",'Formulario PPGR1'!#REF!)</f>
        <v/>
      </c>
      <c r="D1175" s="191" t="str">
        <f>IF('Formulario PPGR3'!$G1175="","",'Formulario PPGR1'!#REF!)</f>
        <v/>
      </c>
      <c r="E1175" s="191" t="str">
        <f>IF('Formulario PPGR3'!$G1175="","",'Formulario PPGR1'!#REF!)</f>
        <v/>
      </c>
      <c r="F1175" s="191" t="str">
        <f>IF('Formulario PPGR3'!$G1175="","",'Formulario PPGR1'!#REF!)</f>
        <v/>
      </c>
      <c r="G1175" s="190"/>
      <c r="H1175" s="507" t="str" cm="1">
        <f t="array" ref="H1175">IF(Tabla1[[#This Row],[Código_Actividad]]="","",_xlfn.XLOOKUP(Tabla1[[#This Row],[Código_Actividad]],CodigoActividad,Tabla2[Actividades Programables Presupuestables],"",0))</f>
        <v/>
      </c>
      <c r="I1175" s="508" t="str">
        <f>IFERROR(VLOOKUP('Formulario PPGR3'!$G1175,'Formulario PPGR2'!$H$19:$V$286,15,FALSE),"")</f>
        <v/>
      </c>
      <c r="J1175" s="513"/>
      <c r="K1175" s="512"/>
      <c r="L1175" s="509" t="str">
        <f>IF(Tabla1[[#This Row],[Descripción]]="","",_xlfn.XLOOKUP(Tabla1[[#This Row],[Descripción]],Tabla10[Descripción],Tabla10[Unidad de Medida],"",0))</f>
        <v/>
      </c>
      <c r="M1175" s="299"/>
      <c r="N1175" s="525" t="str">
        <f>IF(Tabla1[[#This Row],[Descripción]]="","",_xlfn.XLOOKUP(Tabla1[[#This Row],[Descripción]],Tabla10[Descripción],Tabla10[Precio Unitario],0))</f>
        <v/>
      </c>
      <c r="O1175" s="525" t="str">
        <f>IF(Tabla1[[#This Row],[Cantidad de Insumos]]="","",Tabla1[[#This Row],[Precio Unitario]]*Tabla1[[#This Row],[Cantidad de Insumos]])</f>
        <v/>
      </c>
      <c r="P1175" s="510" t="str">
        <f>IF(Tabla1[[#This Row],[Descripción]]="","",_xlfn.XLOOKUP(Tabla1[[#This Row],[Descripción]],Tabla10[Descripción],Tabla10[CODIGO PRESUPUESTARIO],0))</f>
        <v/>
      </c>
      <c r="Q1175" s="511"/>
      <c r="R1175" s="511" t="str">
        <f>IF(Tabla1[[#This Row],[Insumos]]="","",_xlfn.XLOOKUP(Tabla1[[#This Row],[Insumos]],Tabla10[Insumo],Tabla10[InsumoAbrev],"",0))</f>
        <v/>
      </c>
    </row>
    <row r="1176" spans="2:18" x14ac:dyDescent="0.25">
      <c r="B1176" s="191" t="str">
        <f>IF('Formulario PPGR3'!$G1176="","",CONCATENATE('Formulario PPGR3'!$C1176,".",'Formulario PPGR3'!$D1176,".",'Formulario PPGR3'!$E1176,".",'Formulario PPGR3'!$F1176))</f>
        <v/>
      </c>
      <c r="C1176" s="191" t="str">
        <f>IF('Formulario PPGR3'!$G1176="","",'Formulario PPGR1'!#REF!)</f>
        <v/>
      </c>
      <c r="D1176" s="191" t="str">
        <f>IF('Formulario PPGR3'!$G1176="","",'Formulario PPGR1'!#REF!)</f>
        <v/>
      </c>
      <c r="E1176" s="191" t="str">
        <f>IF('Formulario PPGR3'!$G1176="","",'Formulario PPGR1'!#REF!)</f>
        <v/>
      </c>
      <c r="F1176" s="191" t="str">
        <f>IF('Formulario PPGR3'!$G1176="","",'Formulario PPGR1'!#REF!)</f>
        <v/>
      </c>
      <c r="G1176" s="190"/>
      <c r="H1176" s="507" t="str" cm="1">
        <f t="array" ref="H1176">IF(Tabla1[[#This Row],[Código_Actividad]]="","",_xlfn.XLOOKUP(Tabla1[[#This Row],[Código_Actividad]],CodigoActividad,Tabla2[Actividades Programables Presupuestables],"",0))</f>
        <v/>
      </c>
      <c r="I1176" s="508" t="str">
        <f>IFERROR(VLOOKUP('Formulario PPGR3'!$G1176,'Formulario PPGR2'!$H$19:$V$286,15,FALSE),"")</f>
        <v/>
      </c>
      <c r="J1176" s="513"/>
      <c r="K1176" s="512"/>
      <c r="L1176" s="509" t="str">
        <f>IF(Tabla1[[#This Row],[Descripción]]="","",_xlfn.XLOOKUP(Tabla1[[#This Row],[Descripción]],Tabla10[Descripción],Tabla10[Unidad de Medida],"",0))</f>
        <v/>
      </c>
      <c r="M1176" s="299"/>
      <c r="N1176" s="525" t="str">
        <f>IF(Tabla1[[#This Row],[Descripción]]="","",_xlfn.XLOOKUP(Tabla1[[#This Row],[Descripción]],Tabla10[Descripción],Tabla10[Precio Unitario],0))</f>
        <v/>
      </c>
      <c r="O1176" s="525" t="str">
        <f>IF(Tabla1[[#This Row],[Cantidad de Insumos]]="","",Tabla1[[#This Row],[Precio Unitario]]*Tabla1[[#This Row],[Cantidad de Insumos]])</f>
        <v/>
      </c>
      <c r="P1176" s="510" t="str">
        <f>IF(Tabla1[[#This Row],[Descripción]]="","",_xlfn.XLOOKUP(Tabla1[[#This Row],[Descripción]],Tabla10[Descripción],Tabla10[CODIGO PRESUPUESTARIO],0))</f>
        <v/>
      </c>
      <c r="Q1176" s="511"/>
      <c r="R1176" s="511" t="str">
        <f>IF(Tabla1[[#This Row],[Insumos]]="","",_xlfn.XLOOKUP(Tabla1[[#This Row],[Insumos]],Tabla10[Insumo],Tabla10[InsumoAbrev],"",0))</f>
        <v/>
      </c>
    </row>
    <row r="1177" spans="2:18" x14ac:dyDescent="0.25">
      <c r="B1177" s="191" t="str">
        <f>IF('Formulario PPGR3'!$G1177="","",CONCATENATE('Formulario PPGR3'!$C1177,".",'Formulario PPGR3'!$D1177,".",'Formulario PPGR3'!$E1177,".",'Formulario PPGR3'!$F1177))</f>
        <v/>
      </c>
      <c r="C1177" s="191" t="str">
        <f>IF('Formulario PPGR3'!$G1177="","",'Formulario PPGR1'!#REF!)</f>
        <v/>
      </c>
      <c r="D1177" s="191" t="str">
        <f>IF('Formulario PPGR3'!$G1177="","",'Formulario PPGR1'!#REF!)</f>
        <v/>
      </c>
      <c r="E1177" s="191" t="str">
        <f>IF('Formulario PPGR3'!$G1177="","",'Formulario PPGR1'!#REF!)</f>
        <v/>
      </c>
      <c r="F1177" s="191" t="str">
        <f>IF('Formulario PPGR3'!$G1177="","",'Formulario PPGR1'!#REF!)</f>
        <v/>
      </c>
      <c r="G1177" s="190"/>
      <c r="H1177" s="507" t="str" cm="1">
        <f t="array" ref="H1177">IF(Tabla1[[#This Row],[Código_Actividad]]="","",_xlfn.XLOOKUP(Tabla1[[#This Row],[Código_Actividad]],CodigoActividad,Tabla2[Actividades Programables Presupuestables],"",0))</f>
        <v/>
      </c>
      <c r="I1177" s="508" t="str">
        <f>IFERROR(VLOOKUP('Formulario PPGR3'!$G1177,'Formulario PPGR2'!$H$19:$V$286,15,FALSE),"")</f>
        <v/>
      </c>
      <c r="J1177" s="513"/>
      <c r="K1177" s="512"/>
      <c r="L1177" s="509" t="str">
        <f>IF(Tabla1[[#This Row],[Descripción]]="","",_xlfn.XLOOKUP(Tabla1[[#This Row],[Descripción]],Tabla10[Descripción],Tabla10[Unidad de Medida],"",0))</f>
        <v/>
      </c>
      <c r="M1177" s="299"/>
      <c r="N1177" s="525" t="str">
        <f>IF(Tabla1[[#This Row],[Descripción]]="","",_xlfn.XLOOKUP(Tabla1[[#This Row],[Descripción]],Tabla10[Descripción],Tabla10[Precio Unitario],0))</f>
        <v/>
      </c>
      <c r="O1177" s="525" t="str">
        <f>IF(Tabla1[[#This Row],[Cantidad de Insumos]]="","",Tabla1[[#This Row],[Precio Unitario]]*Tabla1[[#This Row],[Cantidad de Insumos]])</f>
        <v/>
      </c>
      <c r="P1177" s="510" t="str">
        <f>IF(Tabla1[[#This Row],[Descripción]]="","",_xlfn.XLOOKUP(Tabla1[[#This Row],[Descripción]],Tabla10[Descripción],Tabla10[CODIGO PRESUPUESTARIO],0))</f>
        <v/>
      </c>
      <c r="Q1177" s="511"/>
      <c r="R1177" s="511" t="str">
        <f>IF(Tabla1[[#This Row],[Insumos]]="","",_xlfn.XLOOKUP(Tabla1[[#This Row],[Insumos]],Tabla10[Insumo],Tabla10[InsumoAbrev],"",0))</f>
        <v/>
      </c>
    </row>
    <row r="1178" spans="2:18" x14ac:dyDescent="0.25">
      <c r="B1178" s="191" t="str">
        <f>IF('Formulario PPGR3'!$G1178="","",CONCATENATE('Formulario PPGR3'!$C1178,".",'Formulario PPGR3'!$D1178,".",'Formulario PPGR3'!$E1178,".",'Formulario PPGR3'!$F1178))</f>
        <v/>
      </c>
      <c r="C1178" s="191" t="str">
        <f>IF('Formulario PPGR3'!$G1178="","",'Formulario PPGR1'!#REF!)</f>
        <v/>
      </c>
      <c r="D1178" s="191" t="str">
        <f>IF('Formulario PPGR3'!$G1178="","",'Formulario PPGR1'!#REF!)</f>
        <v/>
      </c>
      <c r="E1178" s="191" t="str">
        <f>IF('Formulario PPGR3'!$G1178="","",'Formulario PPGR1'!#REF!)</f>
        <v/>
      </c>
      <c r="F1178" s="191" t="str">
        <f>IF('Formulario PPGR3'!$G1178="","",'Formulario PPGR1'!#REF!)</f>
        <v/>
      </c>
      <c r="G1178" s="190"/>
      <c r="H1178" s="507" t="str" cm="1">
        <f t="array" ref="H1178">IF(Tabla1[[#This Row],[Código_Actividad]]="","",_xlfn.XLOOKUP(Tabla1[[#This Row],[Código_Actividad]],CodigoActividad,Tabla2[Actividades Programables Presupuestables],"",0))</f>
        <v/>
      </c>
      <c r="I1178" s="508" t="str">
        <f>IFERROR(VLOOKUP('Formulario PPGR3'!$G1178,'Formulario PPGR2'!$H$19:$V$286,15,FALSE),"")</f>
        <v/>
      </c>
      <c r="J1178" s="513"/>
      <c r="K1178" s="512"/>
      <c r="L1178" s="509" t="str">
        <f>IF(Tabla1[[#This Row],[Descripción]]="","",_xlfn.XLOOKUP(Tabla1[[#This Row],[Descripción]],Tabla10[Descripción],Tabla10[Unidad de Medida],"",0))</f>
        <v/>
      </c>
      <c r="M1178" s="299"/>
      <c r="N1178" s="525" t="str">
        <f>IF(Tabla1[[#This Row],[Descripción]]="","",_xlfn.XLOOKUP(Tabla1[[#This Row],[Descripción]],Tabla10[Descripción],Tabla10[Precio Unitario],0))</f>
        <v/>
      </c>
      <c r="O1178" s="525" t="str">
        <f>IF(Tabla1[[#This Row],[Cantidad de Insumos]]="","",Tabla1[[#This Row],[Precio Unitario]]*Tabla1[[#This Row],[Cantidad de Insumos]])</f>
        <v/>
      </c>
      <c r="P1178" s="510" t="str">
        <f>IF(Tabla1[[#This Row],[Descripción]]="","",_xlfn.XLOOKUP(Tabla1[[#This Row],[Descripción]],Tabla10[Descripción],Tabla10[CODIGO PRESUPUESTARIO],0))</f>
        <v/>
      </c>
      <c r="Q1178" s="511"/>
      <c r="R1178" s="511" t="str">
        <f>IF(Tabla1[[#This Row],[Insumos]]="","",_xlfn.XLOOKUP(Tabla1[[#This Row],[Insumos]],Tabla10[Insumo],Tabla10[InsumoAbrev],"",0))</f>
        <v/>
      </c>
    </row>
    <row r="1179" spans="2:18" x14ac:dyDescent="0.25">
      <c r="B1179" s="191" t="str">
        <f>IF('Formulario PPGR3'!$G1179="","",CONCATENATE('Formulario PPGR3'!$C1179,".",'Formulario PPGR3'!$D1179,".",'Formulario PPGR3'!$E1179,".",'Formulario PPGR3'!$F1179))</f>
        <v/>
      </c>
      <c r="C1179" s="191" t="str">
        <f>IF('Formulario PPGR3'!$G1179="","",'Formulario PPGR1'!#REF!)</f>
        <v/>
      </c>
      <c r="D1179" s="191" t="str">
        <f>IF('Formulario PPGR3'!$G1179="","",'Formulario PPGR1'!#REF!)</f>
        <v/>
      </c>
      <c r="E1179" s="191" t="str">
        <f>IF('Formulario PPGR3'!$G1179="","",'Formulario PPGR1'!#REF!)</f>
        <v/>
      </c>
      <c r="F1179" s="191" t="str">
        <f>IF('Formulario PPGR3'!$G1179="","",'Formulario PPGR1'!#REF!)</f>
        <v/>
      </c>
      <c r="G1179" s="190"/>
      <c r="H1179" s="507" t="str" cm="1">
        <f t="array" ref="H1179">IF(Tabla1[[#This Row],[Código_Actividad]]="","",_xlfn.XLOOKUP(Tabla1[[#This Row],[Código_Actividad]],CodigoActividad,Tabla2[Actividades Programables Presupuestables],"",0))</f>
        <v/>
      </c>
      <c r="I1179" s="508" t="str">
        <f>IFERROR(VLOOKUP('Formulario PPGR3'!$G1179,'Formulario PPGR2'!$H$19:$V$286,15,FALSE),"")</f>
        <v/>
      </c>
      <c r="J1179" s="513"/>
      <c r="K1179" s="512"/>
      <c r="L1179" s="509" t="str">
        <f>IF(Tabla1[[#This Row],[Descripción]]="","",_xlfn.XLOOKUP(Tabla1[[#This Row],[Descripción]],Tabla10[Descripción],Tabla10[Unidad de Medida],"",0))</f>
        <v/>
      </c>
      <c r="M1179" s="299"/>
      <c r="N1179" s="525" t="str">
        <f>IF(Tabla1[[#This Row],[Descripción]]="","",_xlfn.XLOOKUP(Tabla1[[#This Row],[Descripción]],Tabla10[Descripción],Tabla10[Precio Unitario],0))</f>
        <v/>
      </c>
      <c r="O1179" s="525" t="str">
        <f>IF(Tabla1[[#This Row],[Cantidad de Insumos]]="","",Tabla1[[#This Row],[Precio Unitario]]*Tabla1[[#This Row],[Cantidad de Insumos]])</f>
        <v/>
      </c>
      <c r="P1179" s="510" t="str">
        <f>IF(Tabla1[[#This Row],[Descripción]]="","",_xlfn.XLOOKUP(Tabla1[[#This Row],[Descripción]],Tabla10[Descripción],Tabla10[CODIGO PRESUPUESTARIO],0))</f>
        <v/>
      </c>
      <c r="Q1179" s="511"/>
      <c r="R1179" s="511" t="str">
        <f>IF(Tabla1[[#This Row],[Insumos]]="","",_xlfn.XLOOKUP(Tabla1[[#This Row],[Insumos]],Tabla10[Insumo],Tabla10[InsumoAbrev],"",0))</f>
        <v/>
      </c>
    </row>
    <row r="1180" spans="2:18" x14ac:dyDescent="0.25">
      <c r="B1180" s="191" t="str">
        <f>IF('Formulario PPGR3'!$G1180="","",CONCATENATE('Formulario PPGR3'!$C1180,".",'Formulario PPGR3'!$D1180,".",'Formulario PPGR3'!$E1180,".",'Formulario PPGR3'!$F1180))</f>
        <v/>
      </c>
      <c r="C1180" s="191" t="str">
        <f>IF('Formulario PPGR3'!$G1180="","",'Formulario PPGR1'!#REF!)</f>
        <v/>
      </c>
      <c r="D1180" s="191" t="str">
        <f>IF('Formulario PPGR3'!$G1180="","",'Formulario PPGR1'!#REF!)</f>
        <v/>
      </c>
      <c r="E1180" s="191" t="str">
        <f>IF('Formulario PPGR3'!$G1180="","",'Formulario PPGR1'!#REF!)</f>
        <v/>
      </c>
      <c r="F1180" s="191" t="str">
        <f>IF('Formulario PPGR3'!$G1180="","",'Formulario PPGR1'!#REF!)</f>
        <v/>
      </c>
      <c r="G1180" s="190"/>
      <c r="H1180" s="507" t="str" cm="1">
        <f t="array" ref="H1180">IF(Tabla1[[#This Row],[Código_Actividad]]="","",_xlfn.XLOOKUP(Tabla1[[#This Row],[Código_Actividad]],CodigoActividad,Tabla2[Actividades Programables Presupuestables],"",0))</f>
        <v/>
      </c>
      <c r="I1180" s="508" t="str">
        <f>IFERROR(VLOOKUP('Formulario PPGR3'!$G1180,'Formulario PPGR2'!$H$19:$V$286,15,FALSE),"")</f>
        <v/>
      </c>
      <c r="J1180" s="513"/>
      <c r="K1180" s="512"/>
      <c r="L1180" s="509" t="str">
        <f>IF(Tabla1[[#This Row],[Descripción]]="","",_xlfn.XLOOKUP(Tabla1[[#This Row],[Descripción]],Tabla10[Descripción],Tabla10[Unidad de Medida],"",0))</f>
        <v/>
      </c>
      <c r="M1180" s="299"/>
      <c r="N1180" s="525" t="str">
        <f>IF(Tabla1[[#This Row],[Descripción]]="","",_xlfn.XLOOKUP(Tabla1[[#This Row],[Descripción]],Tabla10[Descripción],Tabla10[Precio Unitario],0))</f>
        <v/>
      </c>
      <c r="O1180" s="525" t="str">
        <f>IF(Tabla1[[#This Row],[Cantidad de Insumos]]="","",Tabla1[[#This Row],[Precio Unitario]]*Tabla1[[#This Row],[Cantidad de Insumos]])</f>
        <v/>
      </c>
      <c r="P1180" s="510" t="str">
        <f>IF(Tabla1[[#This Row],[Descripción]]="","",_xlfn.XLOOKUP(Tabla1[[#This Row],[Descripción]],Tabla10[Descripción],Tabla10[CODIGO PRESUPUESTARIO],0))</f>
        <v/>
      </c>
      <c r="Q1180" s="511"/>
      <c r="R1180" s="511" t="str">
        <f>IF(Tabla1[[#This Row],[Insumos]]="","",_xlfn.XLOOKUP(Tabla1[[#This Row],[Insumos]],Tabla10[Insumo],Tabla10[InsumoAbrev],"",0))</f>
        <v/>
      </c>
    </row>
    <row r="1181" spans="2:18" x14ac:dyDescent="0.25">
      <c r="B1181" s="191" t="str">
        <f>IF('Formulario PPGR3'!$G1181="","",CONCATENATE('Formulario PPGR3'!$C1181,".",'Formulario PPGR3'!$D1181,".",'Formulario PPGR3'!$E1181,".",'Formulario PPGR3'!$F1181))</f>
        <v/>
      </c>
      <c r="C1181" s="191" t="str">
        <f>IF('Formulario PPGR3'!$G1181="","",'Formulario PPGR1'!#REF!)</f>
        <v/>
      </c>
      <c r="D1181" s="191" t="str">
        <f>IF('Formulario PPGR3'!$G1181="","",'Formulario PPGR1'!#REF!)</f>
        <v/>
      </c>
      <c r="E1181" s="191" t="str">
        <f>IF('Formulario PPGR3'!$G1181="","",'Formulario PPGR1'!#REF!)</f>
        <v/>
      </c>
      <c r="F1181" s="191" t="str">
        <f>IF('Formulario PPGR3'!$G1181="","",'Formulario PPGR1'!#REF!)</f>
        <v/>
      </c>
      <c r="G1181" s="190"/>
      <c r="H1181" s="507" t="str" cm="1">
        <f t="array" ref="H1181">IF(Tabla1[[#This Row],[Código_Actividad]]="","",_xlfn.XLOOKUP(Tabla1[[#This Row],[Código_Actividad]],CodigoActividad,Tabla2[Actividades Programables Presupuestables],"",0))</f>
        <v/>
      </c>
      <c r="I1181" s="508" t="str">
        <f>IFERROR(VLOOKUP('Formulario PPGR3'!$G1181,'Formulario PPGR2'!$H$19:$V$286,15,FALSE),"")</f>
        <v/>
      </c>
      <c r="J1181" s="513"/>
      <c r="K1181" s="512"/>
      <c r="L1181" s="509" t="str">
        <f>IF(Tabla1[[#This Row],[Descripción]]="","",_xlfn.XLOOKUP(Tabla1[[#This Row],[Descripción]],Tabla10[Descripción],Tabla10[Unidad de Medida],"",0))</f>
        <v/>
      </c>
      <c r="M1181" s="299"/>
      <c r="N1181" s="525" t="str">
        <f>IF(Tabla1[[#This Row],[Descripción]]="","",_xlfn.XLOOKUP(Tabla1[[#This Row],[Descripción]],Tabla10[Descripción],Tabla10[Precio Unitario],0))</f>
        <v/>
      </c>
      <c r="O1181" s="525" t="str">
        <f>IF(Tabla1[[#This Row],[Cantidad de Insumos]]="","",Tabla1[[#This Row],[Precio Unitario]]*Tabla1[[#This Row],[Cantidad de Insumos]])</f>
        <v/>
      </c>
      <c r="P1181" s="510" t="str">
        <f>IF(Tabla1[[#This Row],[Descripción]]="","",_xlfn.XLOOKUP(Tabla1[[#This Row],[Descripción]],Tabla10[Descripción],Tabla10[CODIGO PRESUPUESTARIO],0))</f>
        <v/>
      </c>
      <c r="Q1181" s="511"/>
      <c r="R1181" s="511" t="str">
        <f>IF(Tabla1[[#This Row],[Insumos]]="","",_xlfn.XLOOKUP(Tabla1[[#This Row],[Insumos]],Tabla10[Insumo],Tabla10[InsumoAbrev],"",0))</f>
        <v/>
      </c>
    </row>
    <row r="1182" spans="2:18" x14ac:dyDescent="0.25">
      <c r="B1182" s="191" t="str">
        <f>IF('Formulario PPGR3'!$G1182="","",CONCATENATE('Formulario PPGR3'!$C1182,".",'Formulario PPGR3'!$D1182,".",'Formulario PPGR3'!$E1182,".",'Formulario PPGR3'!$F1182))</f>
        <v/>
      </c>
      <c r="C1182" s="191" t="str">
        <f>IF('Formulario PPGR3'!$G1182="","",'Formulario PPGR1'!#REF!)</f>
        <v/>
      </c>
      <c r="D1182" s="191" t="str">
        <f>IF('Formulario PPGR3'!$G1182="","",'Formulario PPGR1'!#REF!)</f>
        <v/>
      </c>
      <c r="E1182" s="191" t="str">
        <f>IF('Formulario PPGR3'!$G1182="","",'Formulario PPGR1'!#REF!)</f>
        <v/>
      </c>
      <c r="F1182" s="191" t="str">
        <f>IF('Formulario PPGR3'!$G1182="","",'Formulario PPGR1'!#REF!)</f>
        <v/>
      </c>
      <c r="G1182" s="190"/>
      <c r="H1182" s="507" t="str" cm="1">
        <f t="array" ref="H1182">IF(Tabla1[[#This Row],[Código_Actividad]]="","",_xlfn.XLOOKUP(Tabla1[[#This Row],[Código_Actividad]],CodigoActividad,Tabla2[Actividades Programables Presupuestables],"",0))</f>
        <v/>
      </c>
      <c r="I1182" s="508" t="str">
        <f>IFERROR(VLOOKUP('Formulario PPGR3'!$G1182,'Formulario PPGR2'!$H$19:$V$286,15,FALSE),"")</f>
        <v/>
      </c>
      <c r="J1182" s="513"/>
      <c r="K1182" s="512"/>
      <c r="L1182" s="509" t="str">
        <f>IF(Tabla1[[#This Row],[Descripción]]="","",_xlfn.XLOOKUP(Tabla1[[#This Row],[Descripción]],Tabla10[Descripción],Tabla10[Unidad de Medida],"",0))</f>
        <v/>
      </c>
      <c r="M1182" s="299"/>
      <c r="N1182" s="525" t="str">
        <f>IF(Tabla1[[#This Row],[Descripción]]="","",_xlfn.XLOOKUP(Tabla1[[#This Row],[Descripción]],Tabla10[Descripción],Tabla10[Precio Unitario],0))</f>
        <v/>
      </c>
      <c r="O1182" s="525" t="str">
        <f>IF(Tabla1[[#This Row],[Cantidad de Insumos]]="","",Tabla1[[#This Row],[Precio Unitario]]*Tabla1[[#This Row],[Cantidad de Insumos]])</f>
        <v/>
      </c>
      <c r="P1182" s="510" t="str">
        <f>IF(Tabla1[[#This Row],[Descripción]]="","",_xlfn.XLOOKUP(Tabla1[[#This Row],[Descripción]],Tabla10[Descripción],Tabla10[CODIGO PRESUPUESTARIO],0))</f>
        <v/>
      </c>
      <c r="Q1182" s="511"/>
      <c r="R1182" s="511" t="str">
        <f>IF(Tabla1[[#This Row],[Insumos]]="","",_xlfn.XLOOKUP(Tabla1[[#This Row],[Insumos]],Tabla10[Insumo],Tabla10[InsumoAbrev],"",0))</f>
        <v/>
      </c>
    </row>
    <row r="1183" spans="2:18" x14ac:dyDescent="0.25">
      <c r="B1183" s="191" t="str">
        <f>IF('Formulario PPGR3'!$G1183="","",CONCATENATE('Formulario PPGR3'!$C1183,".",'Formulario PPGR3'!$D1183,".",'Formulario PPGR3'!$E1183,".",'Formulario PPGR3'!$F1183))</f>
        <v/>
      </c>
      <c r="C1183" s="191" t="str">
        <f>IF('Formulario PPGR3'!$G1183="","",'Formulario PPGR1'!#REF!)</f>
        <v/>
      </c>
      <c r="D1183" s="191" t="str">
        <f>IF('Formulario PPGR3'!$G1183="","",'Formulario PPGR1'!#REF!)</f>
        <v/>
      </c>
      <c r="E1183" s="191" t="str">
        <f>IF('Formulario PPGR3'!$G1183="","",'Formulario PPGR1'!#REF!)</f>
        <v/>
      </c>
      <c r="F1183" s="191" t="str">
        <f>IF('Formulario PPGR3'!$G1183="","",'Formulario PPGR1'!#REF!)</f>
        <v/>
      </c>
      <c r="G1183" s="190"/>
      <c r="H1183" s="507" t="str" cm="1">
        <f t="array" ref="H1183">IF(Tabla1[[#This Row],[Código_Actividad]]="","",_xlfn.XLOOKUP(Tabla1[[#This Row],[Código_Actividad]],CodigoActividad,Tabla2[Actividades Programables Presupuestables],"",0))</f>
        <v/>
      </c>
      <c r="I1183" s="508" t="str">
        <f>IFERROR(VLOOKUP('Formulario PPGR3'!$G1183,'Formulario PPGR2'!$H$19:$V$286,15,FALSE),"")</f>
        <v/>
      </c>
      <c r="J1183" s="513"/>
      <c r="K1183" s="512"/>
      <c r="L1183" s="509" t="str">
        <f>IF(Tabla1[[#This Row],[Descripción]]="","",_xlfn.XLOOKUP(Tabla1[[#This Row],[Descripción]],Tabla10[Descripción],Tabla10[Unidad de Medida],"",0))</f>
        <v/>
      </c>
      <c r="M1183" s="299"/>
      <c r="N1183" s="525" t="str">
        <f>IF(Tabla1[[#This Row],[Descripción]]="","",_xlfn.XLOOKUP(Tabla1[[#This Row],[Descripción]],Tabla10[Descripción],Tabla10[Precio Unitario],0))</f>
        <v/>
      </c>
      <c r="O1183" s="525" t="str">
        <f>IF(Tabla1[[#This Row],[Cantidad de Insumos]]="","",Tabla1[[#This Row],[Precio Unitario]]*Tabla1[[#This Row],[Cantidad de Insumos]])</f>
        <v/>
      </c>
      <c r="P1183" s="510" t="str">
        <f>IF(Tabla1[[#This Row],[Descripción]]="","",_xlfn.XLOOKUP(Tabla1[[#This Row],[Descripción]],Tabla10[Descripción],Tabla10[CODIGO PRESUPUESTARIO],0))</f>
        <v/>
      </c>
      <c r="Q1183" s="511"/>
      <c r="R1183" s="511" t="str">
        <f>IF(Tabla1[[#This Row],[Insumos]]="","",_xlfn.XLOOKUP(Tabla1[[#This Row],[Insumos]],Tabla10[Insumo],Tabla10[InsumoAbrev],"",0))</f>
        <v/>
      </c>
    </row>
    <row r="1184" spans="2:18" x14ac:dyDescent="0.25">
      <c r="B1184" s="191" t="str">
        <f>IF('Formulario PPGR3'!$G1184="","",CONCATENATE('Formulario PPGR3'!$C1184,".",'Formulario PPGR3'!$D1184,".",'Formulario PPGR3'!$E1184,".",'Formulario PPGR3'!$F1184))</f>
        <v/>
      </c>
      <c r="C1184" s="191" t="str">
        <f>IF('Formulario PPGR3'!$G1184="","",'Formulario PPGR1'!#REF!)</f>
        <v/>
      </c>
      <c r="D1184" s="191" t="str">
        <f>IF('Formulario PPGR3'!$G1184="","",'Formulario PPGR1'!#REF!)</f>
        <v/>
      </c>
      <c r="E1184" s="191" t="str">
        <f>IF('Formulario PPGR3'!$G1184="","",'Formulario PPGR1'!#REF!)</f>
        <v/>
      </c>
      <c r="F1184" s="191" t="str">
        <f>IF('Formulario PPGR3'!$G1184="","",'Formulario PPGR1'!#REF!)</f>
        <v/>
      </c>
      <c r="G1184" s="190"/>
      <c r="H1184" s="507" t="str" cm="1">
        <f t="array" ref="H1184">IF(Tabla1[[#This Row],[Código_Actividad]]="","",_xlfn.XLOOKUP(Tabla1[[#This Row],[Código_Actividad]],CodigoActividad,Tabla2[Actividades Programables Presupuestables],"",0))</f>
        <v/>
      </c>
      <c r="I1184" s="508" t="str">
        <f>IFERROR(VLOOKUP('Formulario PPGR3'!$G1184,'Formulario PPGR2'!$H$19:$V$286,15,FALSE),"")</f>
        <v/>
      </c>
      <c r="J1184" s="513"/>
      <c r="K1184" s="512"/>
      <c r="L1184" s="509" t="str">
        <f>IF(Tabla1[[#This Row],[Descripción]]="","",_xlfn.XLOOKUP(Tabla1[[#This Row],[Descripción]],Tabla10[Descripción],Tabla10[Unidad de Medida],"",0))</f>
        <v/>
      </c>
      <c r="M1184" s="299"/>
      <c r="N1184" s="525" t="str">
        <f>IF(Tabla1[[#This Row],[Descripción]]="","",_xlfn.XLOOKUP(Tabla1[[#This Row],[Descripción]],Tabla10[Descripción],Tabla10[Precio Unitario],0))</f>
        <v/>
      </c>
      <c r="O1184" s="525" t="str">
        <f>IF(Tabla1[[#This Row],[Cantidad de Insumos]]="","",Tabla1[[#This Row],[Precio Unitario]]*Tabla1[[#This Row],[Cantidad de Insumos]])</f>
        <v/>
      </c>
      <c r="P1184" s="510" t="str">
        <f>IF(Tabla1[[#This Row],[Descripción]]="","",_xlfn.XLOOKUP(Tabla1[[#This Row],[Descripción]],Tabla10[Descripción],Tabla10[CODIGO PRESUPUESTARIO],0))</f>
        <v/>
      </c>
      <c r="Q1184" s="511"/>
      <c r="R1184" s="511" t="str">
        <f>IF(Tabla1[[#This Row],[Insumos]]="","",_xlfn.XLOOKUP(Tabla1[[#This Row],[Insumos]],Tabla10[Insumo],Tabla10[InsumoAbrev],"",0))</f>
        <v/>
      </c>
    </row>
    <row r="1185" spans="2:18" x14ac:dyDescent="0.25">
      <c r="B1185" s="191" t="str">
        <f>IF('Formulario PPGR3'!$G1185="","",CONCATENATE('Formulario PPGR3'!$C1185,".",'Formulario PPGR3'!$D1185,".",'Formulario PPGR3'!$E1185,".",'Formulario PPGR3'!$F1185))</f>
        <v/>
      </c>
      <c r="C1185" s="191" t="str">
        <f>IF('Formulario PPGR3'!$G1185="","",'Formulario PPGR1'!#REF!)</f>
        <v/>
      </c>
      <c r="D1185" s="191" t="str">
        <f>IF('Formulario PPGR3'!$G1185="","",'Formulario PPGR1'!#REF!)</f>
        <v/>
      </c>
      <c r="E1185" s="191" t="str">
        <f>IF('Formulario PPGR3'!$G1185="","",'Formulario PPGR1'!#REF!)</f>
        <v/>
      </c>
      <c r="F1185" s="191" t="str">
        <f>IF('Formulario PPGR3'!$G1185="","",'Formulario PPGR1'!#REF!)</f>
        <v/>
      </c>
      <c r="G1185" s="190"/>
      <c r="H1185" s="507" t="str" cm="1">
        <f t="array" ref="H1185">IF(Tabla1[[#This Row],[Código_Actividad]]="","",_xlfn.XLOOKUP(Tabla1[[#This Row],[Código_Actividad]],CodigoActividad,Tabla2[Actividades Programables Presupuestables],"",0))</f>
        <v/>
      </c>
      <c r="I1185" s="508" t="str">
        <f>IFERROR(VLOOKUP('Formulario PPGR3'!$G1185,'Formulario PPGR2'!$H$19:$V$286,15,FALSE),"")</f>
        <v/>
      </c>
      <c r="J1185" s="513"/>
      <c r="K1185" s="512"/>
      <c r="L1185" s="509" t="str">
        <f>IF(Tabla1[[#This Row],[Descripción]]="","",_xlfn.XLOOKUP(Tabla1[[#This Row],[Descripción]],Tabla10[Descripción],Tabla10[Unidad de Medida],"",0))</f>
        <v/>
      </c>
      <c r="M1185" s="299"/>
      <c r="N1185" s="525" t="str">
        <f>IF(Tabla1[[#This Row],[Descripción]]="","",_xlfn.XLOOKUP(Tabla1[[#This Row],[Descripción]],Tabla10[Descripción],Tabla10[Precio Unitario],0))</f>
        <v/>
      </c>
      <c r="O1185" s="525" t="str">
        <f>IF(Tabla1[[#This Row],[Cantidad de Insumos]]="","",Tabla1[[#This Row],[Precio Unitario]]*Tabla1[[#This Row],[Cantidad de Insumos]])</f>
        <v/>
      </c>
      <c r="P1185" s="510" t="str">
        <f>IF(Tabla1[[#This Row],[Descripción]]="","",_xlfn.XLOOKUP(Tabla1[[#This Row],[Descripción]],Tabla10[Descripción],Tabla10[CODIGO PRESUPUESTARIO],0))</f>
        <v/>
      </c>
      <c r="Q1185" s="511"/>
      <c r="R1185" s="511" t="str">
        <f>IF(Tabla1[[#This Row],[Insumos]]="","",_xlfn.XLOOKUP(Tabla1[[#This Row],[Insumos]],Tabla10[Insumo],Tabla10[InsumoAbrev],"",0))</f>
        <v/>
      </c>
    </row>
    <row r="1186" spans="2:18" x14ac:dyDescent="0.25">
      <c r="B1186" s="191" t="str">
        <f>IF('Formulario PPGR3'!$G1186="","",CONCATENATE('Formulario PPGR3'!$C1186,".",'Formulario PPGR3'!$D1186,".",'Formulario PPGR3'!$E1186,".",'Formulario PPGR3'!$F1186))</f>
        <v/>
      </c>
      <c r="C1186" s="191" t="str">
        <f>IF('Formulario PPGR3'!$G1186="","",'Formulario PPGR1'!#REF!)</f>
        <v/>
      </c>
      <c r="D1186" s="191" t="str">
        <f>IF('Formulario PPGR3'!$G1186="","",'Formulario PPGR1'!#REF!)</f>
        <v/>
      </c>
      <c r="E1186" s="191" t="str">
        <f>IF('Formulario PPGR3'!$G1186="","",'Formulario PPGR1'!#REF!)</f>
        <v/>
      </c>
      <c r="F1186" s="191" t="str">
        <f>IF('Formulario PPGR3'!$G1186="","",'Formulario PPGR1'!#REF!)</f>
        <v/>
      </c>
      <c r="G1186" s="190"/>
      <c r="H1186" s="507" t="str" cm="1">
        <f t="array" ref="H1186">IF(Tabla1[[#This Row],[Código_Actividad]]="","",_xlfn.XLOOKUP(Tabla1[[#This Row],[Código_Actividad]],CodigoActividad,Tabla2[Actividades Programables Presupuestables],"",0))</f>
        <v/>
      </c>
      <c r="I1186" s="508" t="str">
        <f>IFERROR(VLOOKUP('Formulario PPGR3'!$G1186,'Formulario PPGR2'!$H$19:$V$286,15,FALSE),"")</f>
        <v/>
      </c>
      <c r="J1186" s="513"/>
      <c r="K1186" s="512"/>
      <c r="L1186" s="509" t="str">
        <f>IF(Tabla1[[#This Row],[Descripción]]="","",_xlfn.XLOOKUP(Tabla1[[#This Row],[Descripción]],Tabla10[Descripción],Tabla10[Unidad de Medida],"",0))</f>
        <v/>
      </c>
      <c r="M1186" s="299"/>
      <c r="N1186" s="525" t="str">
        <f>IF(Tabla1[[#This Row],[Descripción]]="","",_xlfn.XLOOKUP(Tabla1[[#This Row],[Descripción]],Tabla10[Descripción],Tabla10[Precio Unitario],0))</f>
        <v/>
      </c>
      <c r="O1186" s="525" t="str">
        <f>IF(Tabla1[[#This Row],[Cantidad de Insumos]]="","",Tabla1[[#This Row],[Precio Unitario]]*Tabla1[[#This Row],[Cantidad de Insumos]])</f>
        <v/>
      </c>
      <c r="P1186" s="510" t="str">
        <f>IF(Tabla1[[#This Row],[Descripción]]="","",_xlfn.XLOOKUP(Tabla1[[#This Row],[Descripción]],Tabla10[Descripción],Tabla10[CODIGO PRESUPUESTARIO],0))</f>
        <v/>
      </c>
      <c r="Q1186" s="511"/>
      <c r="R1186" s="511" t="str">
        <f>IF(Tabla1[[#This Row],[Insumos]]="","",_xlfn.XLOOKUP(Tabla1[[#This Row],[Insumos]],Tabla10[Insumo],Tabla10[InsumoAbrev],"",0))</f>
        <v/>
      </c>
    </row>
    <row r="1187" spans="2:18" x14ac:dyDescent="0.25">
      <c r="B1187" s="191" t="str">
        <f>IF('Formulario PPGR3'!$G1187="","",CONCATENATE('Formulario PPGR3'!$C1187,".",'Formulario PPGR3'!$D1187,".",'Formulario PPGR3'!$E1187,".",'Formulario PPGR3'!$F1187))</f>
        <v/>
      </c>
      <c r="C1187" s="191" t="str">
        <f>IF('Formulario PPGR3'!$G1187="","",'Formulario PPGR1'!#REF!)</f>
        <v/>
      </c>
      <c r="D1187" s="191" t="str">
        <f>IF('Formulario PPGR3'!$G1187="","",'Formulario PPGR1'!#REF!)</f>
        <v/>
      </c>
      <c r="E1187" s="191" t="str">
        <f>IF('Formulario PPGR3'!$G1187="","",'Formulario PPGR1'!#REF!)</f>
        <v/>
      </c>
      <c r="F1187" s="191" t="str">
        <f>IF('Formulario PPGR3'!$G1187="","",'Formulario PPGR1'!#REF!)</f>
        <v/>
      </c>
      <c r="G1187" s="190"/>
      <c r="H1187" s="507" t="str" cm="1">
        <f t="array" ref="H1187">IF(Tabla1[[#This Row],[Código_Actividad]]="","",_xlfn.XLOOKUP(Tabla1[[#This Row],[Código_Actividad]],CodigoActividad,Tabla2[Actividades Programables Presupuestables],"",0))</f>
        <v/>
      </c>
      <c r="I1187" s="508" t="str">
        <f>IFERROR(VLOOKUP('Formulario PPGR3'!$G1187,'Formulario PPGR2'!$H$19:$V$286,15,FALSE),"")</f>
        <v/>
      </c>
      <c r="J1187" s="513"/>
      <c r="K1187" s="512"/>
      <c r="L1187" s="509" t="str">
        <f>IF(Tabla1[[#This Row],[Descripción]]="","",_xlfn.XLOOKUP(Tabla1[[#This Row],[Descripción]],Tabla10[Descripción],Tabla10[Unidad de Medida],"",0))</f>
        <v/>
      </c>
      <c r="M1187" s="299"/>
      <c r="N1187" s="525" t="str">
        <f>IF(Tabla1[[#This Row],[Descripción]]="","",_xlfn.XLOOKUP(Tabla1[[#This Row],[Descripción]],Tabla10[Descripción],Tabla10[Precio Unitario],0))</f>
        <v/>
      </c>
      <c r="O1187" s="525" t="str">
        <f>IF(Tabla1[[#This Row],[Cantidad de Insumos]]="","",Tabla1[[#This Row],[Precio Unitario]]*Tabla1[[#This Row],[Cantidad de Insumos]])</f>
        <v/>
      </c>
      <c r="P1187" s="510" t="str">
        <f>IF(Tabla1[[#This Row],[Descripción]]="","",_xlfn.XLOOKUP(Tabla1[[#This Row],[Descripción]],Tabla10[Descripción],Tabla10[CODIGO PRESUPUESTARIO],0))</f>
        <v/>
      </c>
      <c r="Q1187" s="511"/>
      <c r="R1187" s="511" t="str">
        <f>IF(Tabla1[[#This Row],[Insumos]]="","",_xlfn.XLOOKUP(Tabla1[[#This Row],[Insumos]],Tabla10[Insumo],Tabla10[InsumoAbrev],"",0))</f>
        <v/>
      </c>
    </row>
    <row r="1188" spans="2:18" x14ac:dyDescent="0.25">
      <c r="B1188" s="191" t="str">
        <f>IF('Formulario PPGR3'!$G1188="","",CONCATENATE('Formulario PPGR3'!$C1188,".",'Formulario PPGR3'!$D1188,".",'Formulario PPGR3'!$E1188,".",'Formulario PPGR3'!$F1188))</f>
        <v/>
      </c>
      <c r="C1188" s="191" t="str">
        <f>IF('Formulario PPGR3'!$G1188="","",'Formulario PPGR1'!#REF!)</f>
        <v/>
      </c>
      <c r="D1188" s="191" t="str">
        <f>IF('Formulario PPGR3'!$G1188="","",'Formulario PPGR1'!#REF!)</f>
        <v/>
      </c>
      <c r="E1188" s="191" t="str">
        <f>IF('Formulario PPGR3'!$G1188="","",'Formulario PPGR1'!#REF!)</f>
        <v/>
      </c>
      <c r="F1188" s="191" t="str">
        <f>IF('Formulario PPGR3'!$G1188="","",'Formulario PPGR1'!#REF!)</f>
        <v/>
      </c>
      <c r="G1188" s="190"/>
      <c r="H1188" s="507" t="str" cm="1">
        <f t="array" ref="H1188">IF(Tabla1[[#This Row],[Código_Actividad]]="","",_xlfn.XLOOKUP(Tabla1[[#This Row],[Código_Actividad]],CodigoActividad,Tabla2[Actividades Programables Presupuestables],"",0))</f>
        <v/>
      </c>
      <c r="I1188" s="508" t="str">
        <f>IFERROR(VLOOKUP('Formulario PPGR3'!$G1188,'Formulario PPGR2'!$H$19:$V$286,15,FALSE),"")</f>
        <v/>
      </c>
      <c r="J1188" s="513"/>
      <c r="K1188" s="512"/>
      <c r="L1188" s="509" t="str">
        <f>IF(Tabla1[[#This Row],[Descripción]]="","",_xlfn.XLOOKUP(Tabla1[[#This Row],[Descripción]],Tabla10[Descripción],Tabla10[Unidad de Medida],"",0))</f>
        <v/>
      </c>
      <c r="M1188" s="299"/>
      <c r="N1188" s="525" t="str">
        <f>IF(Tabla1[[#This Row],[Descripción]]="","",_xlfn.XLOOKUP(Tabla1[[#This Row],[Descripción]],Tabla10[Descripción],Tabla10[Precio Unitario],0))</f>
        <v/>
      </c>
      <c r="O1188" s="525" t="str">
        <f>IF(Tabla1[[#This Row],[Cantidad de Insumos]]="","",Tabla1[[#This Row],[Precio Unitario]]*Tabla1[[#This Row],[Cantidad de Insumos]])</f>
        <v/>
      </c>
      <c r="P1188" s="510" t="str">
        <f>IF(Tabla1[[#This Row],[Descripción]]="","",_xlfn.XLOOKUP(Tabla1[[#This Row],[Descripción]],Tabla10[Descripción],Tabla10[CODIGO PRESUPUESTARIO],0))</f>
        <v/>
      </c>
      <c r="Q1188" s="511"/>
      <c r="R1188" s="511" t="str">
        <f>IF(Tabla1[[#This Row],[Insumos]]="","",_xlfn.XLOOKUP(Tabla1[[#This Row],[Insumos]],Tabla10[Insumo],Tabla10[InsumoAbrev],"",0))</f>
        <v/>
      </c>
    </row>
    <row r="1189" spans="2:18" x14ac:dyDescent="0.25">
      <c r="B1189" s="191" t="str">
        <f>IF('Formulario PPGR3'!$G1189="","",CONCATENATE('Formulario PPGR3'!$C1189,".",'Formulario PPGR3'!$D1189,".",'Formulario PPGR3'!$E1189,".",'Formulario PPGR3'!$F1189))</f>
        <v/>
      </c>
      <c r="C1189" s="191" t="str">
        <f>IF('Formulario PPGR3'!$G1189="","",'Formulario PPGR1'!#REF!)</f>
        <v/>
      </c>
      <c r="D1189" s="191" t="str">
        <f>IF('Formulario PPGR3'!$G1189="","",'Formulario PPGR1'!#REF!)</f>
        <v/>
      </c>
      <c r="E1189" s="191" t="str">
        <f>IF('Formulario PPGR3'!$G1189="","",'Formulario PPGR1'!#REF!)</f>
        <v/>
      </c>
      <c r="F1189" s="191" t="str">
        <f>IF('Formulario PPGR3'!$G1189="","",'Formulario PPGR1'!#REF!)</f>
        <v/>
      </c>
      <c r="G1189" s="190"/>
      <c r="H1189" s="507" t="str" cm="1">
        <f t="array" ref="H1189">IF(Tabla1[[#This Row],[Código_Actividad]]="","",_xlfn.XLOOKUP(Tabla1[[#This Row],[Código_Actividad]],CodigoActividad,Tabla2[Actividades Programables Presupuestables],"",0))</f>
        <v/>
      </c>
      <c r="I1189" s="508" t="str">
        <f>IFERROR(VLOOKUP('Formulario PPGR3'!$G1189,'Formulario PPGR2'!$H$19:$V$286,15,FALSE),"")</f>
        <v/>
      </c>
      <c r="J1189" s="513"/>
      <c r="K1189" s="512"/>
      <c r="L1189" s="509" t="str">
        <f>IF(Tabla1[[#This Row],[Descripción]]="","",_xlfn.XLOOKUP(Tabla1[[#This Row],[Descripción]],Tabla10[Descripción],Tabla10[Unidad de Medida],"",0))</f>
        <v/>
      </c>
      <c r="M1189" s="299"/>
      <c r="N1189" s="525" t="str">
        <f>IF(Tabla1[[#This Row],[Descripción]]="","",_xlfn.XLOOKUP(Tabla1[[#This Row],[Descripción]],Tabla10[Descripción],Tabla10[Precio Unitario],0))</f>
        <v/>
      </c>
      <c r="O1189" s="525" t="str">
        <f>IF(Tabla1[[#This Row],[Cantidad de Insumos]]="","",Tabla1[[#This Row],[Precio Unitario]]*Tabla1[[#This Row],[Cantidad de Insumos]])</f>
        <v/>
      </c>
      <c r="P1189" s="510" t="str">
        <f>IF(Tabla1[[#This Row],[Descripción]]="","",_xlfn.XLOOKUP(Tabla1[[#This Row],[Descripción]],Tabla10[Descripción],Tabla10[CODIGO PRESUPUESTARIO],0))</f>
        <v/>
      </c>
      <c r="Q1189" s="511"/>
      <c r="R1189" s="511" t="str">
        <f>IF(Tabla1[[#This Row],[Insumos]]="","",_xlfn.XLOOKUP(Tabla1[[#This Row],[Insumos]],Tabla10[Insumo],Tabla10[InsumoAbrev],"",0))</f>
        <v/>
      </c>
    </row>
    <row r="1190" spans="2:18" x14ac:dyDescent="0.25">
      <c r="B1190" s="191" t="str">
        <f>IF('Formulario PPGR3'!$G1190="","",CONCATENATE('Formulario PPGR3'!$C1190,".",'Formulario PPGR3'!$D1190,".",'Formulario PPGR3'!$E1190,".",'Formulario PPGR3'!$F1190))</f>
        <v/>
      </c>
      <c r="C1190" s="191" t="str">
        <f>IF('Formulario PPGR3'!$G1190="","",'Formulario PPGR1'!#REF!)</f>
        <v/>
      </c>
      <c r="D1190" s="191" t="str">
        <f>IF('Formulario PPGR3'!$G1190="","",'Formulario PPGR1'!#REF!)</f>
        <v/>
      </c>
      <c r="E1190" s="191" t="str">
        <f>IF('Formulario PPGR3'!$G1190="","",'Formulario PPGR1'!#REF!)</f>
        <v/>
      </c>
      <c r="F1190" s="191" t="str">
        <f>IF('Formulario PPGR3'!$G1190="","",'Formulario PPGR1'!#REF!)</f>
        <v/>
      </c>
      <c r="G1190" s="190"/>
      <c r="H1190" s="507" t="str" cm="1">
        <f t="array" ref="H1190">IF(Tabla1[[#This Row],[Código_Actividad]]="","",_xlfn.XLOOKUP(Tabla1[[#This Row],[Código_Actividad]],CodigoActividad,Tabla2[Actividades Programables Presupuestables],"",0))</f>
        <v/>
      </c>
      <c r="I1190" s="508" t="str">
        <f>IFERROR(VLOOKUP('Formulario PPGR3'!$G1190,'Formulario PPGR2'!$H$19:$V$286,15,FALSE),"")</f>
        <v/>
      </c>
      <c r="J1190" s="513"/>
      <c r="K1190" s="512"/>
      <c r="L1190" s="509" t="str">
        <f>IF(Tabla1[[#This Row],[Descripción]]="","",_xlfn.XLOOKUP(Tabla1[[#This Row],[Descripción]],Tabla10[Descripción],Tabla10[Unidad de Medida],"",0))</f>
        <v/>
      </c>
      <c r="M1190" s="299"/>
      <c r="N1190" s="525" t="str">
        <f>IF(Tabla1[[#This Row],[Descripción]]="","",_xlfn.XLOOKUP(Tabla1[[#This Row],[Descripción]],Tabla10[Descripción],Tabla10[Precio Unitario],0))</f>
        <v/>
      </c>
      <c r="O1190" s="525" t="str">
        <f>IF(Tabla1[[#This Row],[Cantidad de Insumos]]="","",Tabla1[[#This Row],[Precio Unitario]]*Tabla1[[#This Row],[Cantidad de Insumos]])</f>
        <v/>
      </c>
      <c r="P1190" s="510" t="str">
        <f>IF(Tabla1[[#This Row],[Descripción]]="","",_xlfn.XLOOKUP(Tabla1[[#This Row],[Descripción]],Tabla10[Descripción],Tabla10[CODIGO PRESUPUESTARIO],0))</f>
        <v/>
      </c>
      <c r="Q1190" s="511"/>
      <c r="R1190" s="511" t="str">
        <f>IF(Tabla1[[#This Row],[Insumos]]="","",_xlfn.XLOOKUP(Tabla1[[#This Row],[Insumos]],Tabla10[Insumo],Tabla10[InsumoAbrev],"",0))</f>
        <v/>
      </c>
    </row>
    <row r="1191" spans="2:18" x14ac:dyDescent="0.25">
      <c r="B1191" s="191" t="str">
        <f>IF('Formulario PPGR3'!$G1191="","",CONCATENATE('Formulario PPGR3'!$C1191,".",'Formulario PPGR3'!$D1191,".",'Formulario PPGR3'!$E1191,".",'Formulario PPGR3'!$F1191))</f>
        <v/>
      </c>
      <c r="C1191" s="191" t="str">
        <f>IF('Formulario PPGR3'!$G1191="","",'Formulario PPGR1'!#REF!)</f>
        <v/>
      </c>
      <c r="D1191" s="191" t="str">
        <f>IF('Formulario PPGR3'!$G1191="","",'Formulario PPGR1'!#REF!)</f>
        <v/>
      </c>
      <c r="E1191" s="191" t="str">
        <f>IF('Formulario PPGR3'!$G1191="","",'Formulario PPGR1'!#REF!)</f>
        <v/>
      </c>
      <c r="F1191" s="191" t="str">
        <f>IF('Formulario PPGR3'!$G1191="","",'Formulario PPGR1'!#REF!)</f>
        <v/>
      </c>
      <c r="G1191" s="190"/>
      <c r="H1191" s="507" t="str" cm="1">
        <f t="array" ref="H1191">IF(Tabla1[[#This Row],[Código_Actividad]]="","",_xlfn.XLOOKUP(Tabla1[[#This Row],[Código_Actividad]],CodigoActividad,Tabla2[Actividades Programables Presupuestables],"",0))</f>
        <v/>
      </c>
      <c r="I1191" s="508" t="str">
        <f>IFERROR(VLOOKUP('Formulario PPGR3'!$G1191,'Formulario PPGR2'!$H$19:$V$286,15,FALSE),"")</f>
        <v/>
      </c>
      <c r="J1191" s="513"/>
      <c r="K1191" s="512"/>
      <c r="L1191" s="509" t="str">
        <f>IF(Tabla1[[#This Row],[Descripción]]="","",_xlfn.XLOOKUP(Tabla1[[#This Row],[Descripción]],Tabla10[Descripción],Tabla10[Unidad de Medida],"",0))</f>
        <v/>
      </c>
      <c r="M1191" s="299"/>
      <c r="N1191" s="525" t="str">
        <f>IF(Tabla1[[#This Row],[Descripción]]="","",_xlfn.XLOOKUP(Tabla1[[#This Row],[Descripción]],Tabla10[Descripción],Tabla10[Precio Unitario],0))</f>
        <v/>
      </c>
      <c r="O1191" s="525" t="str">
        <f>IF(Tabla1[[#This Row],[Cantidad de Insumos]]="","",Tabla1[[#This Row],[Precio Unitario]]*Tabla1[[#This Row],[Cantidad de Insumos]])</f>
        <v/>
      </c>
      <c r="P1191" s="510" t="str">
        <f>IF(Tabla1[[#This Row],[Descripción]]="","",_xlfn.XLOOKUP(Tabla1[[#This Row],[Descripción]],Tabla10[Descripción],Tabla10[CODIGO PRESUPUESTARIO],0))</f>
        <v/>
      </c>
      <c r="Q1191" s="511"/>
      <c r="R1191" s="511" t="str">
        <f>IF(Tabla1[[#This Row],[Insumos]]="","",_xlfn.XLOOKUP(Tabla1[[#This Row],[Insumos]],Tabla10[Insumo],Tabla10[InsumoAbrev],"",0))</f>
        <v/>
      </c>
    </row>
    <row r="1192" spans="2:18" x14ac:dyDescent="0.25">
      <c r="B1192" s="191" t="str">
        <f>IF('Formulario PPGR3'!$G1192="","",CONCATENATE('Formulario PPGR3'!$C1192,".",'Formulario PPGR3'!$D1192,".",'Formulario PPGR3'!$E1192,".",'Formulario PPGR3'!$F1192))</f>
        <v/>
      </c>
      <c r="C1192" s="191" t="str">
        <f>IF('Formulario PPGR3'!$G1192="","",'Formulario PPGR1'!#REF!)</f>
        <v/>
      </c>
      <c r="D1192" s="191" t="str">
        <f>IF('Formulario PPGR3'!$G1192="","",'Formulario PPGR1'!#REF!)</f>
        <v/>
      </c>
      <c r="E1192" s="191" t="str">
        <f>IF('Formulario PPGR3'!$G1192="","",'Formulario PPGR1'!#REF!)</f>
        <v/>
      </c>
      <c r="F1192" s="191" t="str">
        <f>IF('Formulario PPGR3'!$G1192="","",'Formulario PPGR1'!#REF!)</f>
        <v/>
      </c>
      <c r="G1192" s="190"/>
      <c r="H1192" s="507" t="str" cm="1">
        <f t="array" ref="H1192">IF(Tabla1[[#This Row],[Código_Actividad]]="","",_xlfn.XLOOKUP(Tabla1[[#This Row],[Código_Actividad]],CodigoActividad,Tabla2[Actividades Programables Presupuestables],"",0))</f>
        <v/>
      </c>
      <c r="I1192" s="508" t="str">
        <f>IFERROR(VLOOKUP('Formulario PPGR3'!$G1192,'Formulario PPGR2'!$H$19:$V$286,15,FALSE),"")</f>
        <v/>
      </c>
      <c r="J1192" s="513"/>
      <c r="K1192" s="512"/>
      <c r="L1192" s="509" t="str">
        <f>IF(Tabla1[[#This Row],[Descripción]]="","",_xlfn.XLOOKUP(Tabla1[[#This Row],[Descripción]],Tabla10[Descripción],Tabla10[Unidad de Medida],"",0))</f>
        <v/>
      </c>
      <c r="M1192" s="299"/>
      <c r="N1192" s="525" t="str">
        <f>IF(Tabla1[[#This Row],[Descripción]]="","",_xlfn.XLOOKUP(Tabla1[[#This Row],[Descripción]],Tabla10[Descripción],Tabla10[Precio Unitario],0))</f>
        <v/>
      </c>
      <c r="O1192" s="525" t="str">
        <f>IF(Tabla1[[#This Row],[Cantidad de Insumos]]="","",Tabla1[[#This Row],[Precio Unitario]]*Tabla1[[#This Row],[Cantidad de Insumos]])</f>
        <v/>
      </c>
      <c r="P1192" s="510" t="str">
        <f>IF(Tabla1[[#This Row],[Descripción]]="","",_xlfn.XLOOKUP(Tabla1[[#This Row],[Descripción]],Tabla10[Descripción],Tabla10[CODIGO PRESUPUESTARIO],0))</f>
        <v/>
      </c>
      <c r="Q1192" s="511"/>
      <c r="R1192" s="511" t="str">
        <f>IF(Tabla1[[#This Row],[Insumos]]="","",_xlfn.XLOOKUP(Tabla1[[#This Row],[Insumos]],Tabla10[Insumo],Tabla10[InsumoAbrev],"",0))</f>
        <v/>
      </c>
    </row>
    <row r="1193" spans="2:18" x14ac:dyDescent="0.25">
      <c r="B1193" s="191" t="str">
        <f>IF('Formulario PPGR3'!$G1193="","",CONCATENATE('Formulario PPGR3'!$C1193,".",'Formulario PPGR3'!$D1193,".",'Formulario PPGR3'!$E1193,".",'Formulario PPGR3'!$F1193))</f>
        <v/>
      </c>
      <c r="C1193" s="191" t="str">
        <f>IF('Formulario PPGR3'!$G1193="","",'Formulario PPGR1'!#REF!)</f>
        <v/>
      </c>
      <c r="D1193" s="191" t="str">
        <f>IF('Formulario PPGR3'!$G1193="","",'Formulario PPGR1'!#REF!)</f>
        <v/>
      </c>
      <c r="E1193" s="191" t="str">
        <f>IF('Formulario PPGR3'!$G1193="","",'Formulario PPGR1'!#REF!)</f>
        <v/>
      </c>
      <c r="F1193" s="191" t="str">
        <f>IF('Formulario PPGR3'!$G1193="","",'Formulario PPGR1'!#REF!)</f>
        <v/>
      </c>
      <c r="G1193" s="190"/>
      <c r="H1193" s="507" t="str" cm="1">
        <f t="array" ref="H1193">IF(Tabla1[[#This Row],[Código_Actividad]]="","",_xlfn.XLOOKUP(Tabla1[[#This Row],[Código_Actividad]],CodigoActividad,Tabla2[Actividades Programables Presupuestables],"",0))</f>
        <v/>
      </c>
      <c r="I1193" s="508" t="str">
        <f>IFERROR(VLOOKUP('Formulario PPGR3'!$G1193,'Formulario PPGR2'!$H$19:$V$286,15,FALSE),"")</f>
        <v/>
      </c>
      <c r="J1193" s="513"/>
      <c r="K1193" s="512"/>
      <c r="L1193" s="509" t="str">
        <f>IF(Tabla1[[#This Row],[Descripción]]="","",_xlfn.XLOOKUP(Tabla1[[#This Row],[Descripción]],Tabla10[Descripción],Tabla10[Unidad de Medida],"",0))</f>
        <v/>
      </c>
      <c r="M1193" s="299"/>
      <c r="N1193" s="525" t="str">
        <f>IF(Tabla1[[#This Row],[Descripción]]="","",_xlfn.XLOOKUP(Tabla1[[#This Row],[Descripción]],Tabla10[Descripción],Tabla10[Precio Unitario],0))</f>
        <v/>
      </c>
      <c r="O1193" s="525" t="str">
        <f>IF(Tabla1[[#This Row],[Cantidad de Insumos]]="","",Tabla1[[#This Row],[Precio Unitario]]*Tabla1[[#This Row],[Cantidad de Insumos]])</f>
        <v/>
      </c>
      <c r="P1193" s="510" t="str">
        <f>IF(Tabla1[[#This Row],[Descripción]]="","",_xlfn.XLOOKUP(Tabla1[[#This Row],[Descripción]],Tabla10[Descripción],Tabla10[CODIGO PRESUPUESTARIO],0))</f>
        <v/>
      </c>
      <c r="Q1193" s="511"/>
      <c r="R1193" s="511" t="str">
        <f>IF(Tabla1[[#This Row],[Insumos]]="","",_xlfn.XLOOKUP(Tabla1[[#This Row],[Insumos]],Tabla10[Insumo],Tabla10[InsumoAbrev],"",0))</f>
        <v/>
      </c>
    </row>
    <row r="1194" spans="2:18" x14ac:dyDescent="0.25">
      <c r="B1194" s="191" t="str">
        <f>IF('Formulario PPGR3'!$G1194="","",CONCATENATE('Formulario PPGR3'!$C1194,".",'Formulario PPGR3'!$D1194,".",'Formulario PPGR3'!$E1194,".",'Formulario PPGR3'!$F1194))</f>
        <v/>
      </c>
      <c r="C1194" s="191" t="str">
        <f>IF('Formulario PPGR3'!$G1194="","",'Formulario PPGR1'!#REF!)</f>
        <v/>
      </c>
      <c r="D1194" s="191" t="str">
        <f>IF('Formulario PPGR3'!$G1194="","",'Formulario PPGR1'!#REF!)</f>
        <v/>
      </c>
      <c r="E1194" s="191" t="str">
        <f>IF('Formulario PPGR3'!$G1194="","",'Formulario PPGR1'!#REF!)</f>
        <v/>
      </c>
      <c r="F1194" s="191" t="str">
        <f>IF('Formulario PPGR3'!$G1194="","",'Formulario PPGR1'!#REF!)</f>
        <v/>
      </c>
      <c r="G1194" s="190"/>
      <c r="H1194" s="507" t="str" cm="1">
        <f t="array" ref="H1194">IF(Tabla1[[#This Row],[Código_Actividad]]="","",_xlfn.XLOOKUP(Tabla1[[#This Row],[Código_Actividad]],CodigoActividad,Tabla2[Actividades Programables Presupuestables],"",0))</f>
        <v/>
      </c>
      <c r="I1194" s="508" t="str">
        <f>IFERROR(VLOOKUP('Formulario PPGR3'!$G1194,'Formulario PPGR2'!$H$19:$V$286,15,FALSE),"")</f>
        <v/>
      </c>
      <c r="J1194" s="513"/>
      <c r="K1194" s="512"/>
      <c r="L1194" s="509" t="str">
        <f>IF(Tabla1[[#This Row],[Descripción]]="","",_xlfn.XLOOKUP(Tabla1[[#This Row],[Descripción]],Tabla10[Descripción],Tabla10[Unidad de Medida],"",0))</f>
        <v/>
      </c>
      <c r="M1194" s="299"/>
      <c r="N1194" s="525" t="str">
        <f>IF(Tabla1[[#This Row],[Descripción]]="","",_xlfn.XLOOKUP(Tabla1[[#This Row],[Descripción]],Tabla10[Descripción],Tabla10[Precio Unitario],0))</f>
        <v/>
      </c>
      <c r="O1194" s="525" t="str">
        <f>IF(Tabla1[[#This Row],[Cantidad de Insumos]]="","",Tabla1[[#This Row],[Precio Unitario]]*Tabla1[[#This Row],[Cantidad de Insumos]])</f>
        <v/>
      </c>
      <c r="P1194" s="510" t="str">
        <f>IF(Tabla1[[#This Row],[Descripción]]="","",_xlfn.XLOOKUP(Tabla1[[#This Row],[Descripción]],Tabla10[Descripción],Tabla10[CODIGO PRESUPUESTARIO],0))</f>
        <v/>
      </c>
      <c r="Q1194" s="511"/>
      <c r="R1194" s="511" t="str">
        <f>IF(Tabla1[[#This Row],[Insumos]]="","",_xlfn.XLOOKUP(Tabla1[[#This Row],[Insumos]],Tabla10[Insumo],Tabla10[InsumoAbrev],"",0))</f>
        <v/>
      </c>
    </row>
    <row r="1195" spans="2:18" x14ac:dyDescent="0.25">
      <c r="B1195" s="191" t="str">
        <f>IF('Formulario PPGR3'!$G1195="","",CONCATENATE('Formulario PPGR3'!$C1195,".",'Formulario PPGR3'!$D1195,".",'Formulario PPGR3'!$E1195,".",'Formulario PPGR3'!$F1195))</f>
        <v/>
      </c>
      <c r="C1195" s="191" t="str">
        <f>IF('Formulario PPGR3'!$G1195="","",'Formulario PPGR1'!#REF!)</f>
        <v/>
      </c>
      <c r="D1195" s="191" t="str">
        <f>IF('Formulario PPGR3'!$G1195="","",'Formulario PPGR1'!#REF!)</f>
        <v/>
      </c>
      <c r="E1195" s="191" t="str">
        <f>IF('Formulario PPGR3'!$G1195="","",'Formulario PPGR1'!#REF!)</f>
        <v/>
      </c>
      <c r="F1195" s="191" t="str">
        <f>IF('Formulario PPGR3'!$G1195="","",'Formulario PPGR1'!#REF!)</f>
        <v/>
      </c>
      <c r="G1195" s="190"/>
      <c r="H1195" s="507" t="str" cm="1">
        <f t="array" ref="H1195">IF(Tabla1[[#This Row],[Código_Actividad]]="","",_xlfn.XLOOKUP(Tabla1[[#This Row],[Código_Actividad]],CodigoActividad,Tabla2[Actividades Programables Presupuestables],"",0))</f>
        <v/>
      </c>
      <c r="I1195" s="508" t="str">
        <f>IFERROR(VLOOKUP('Formulario PPGR3'!$G1195,'Formulario PPGR2'!$H$19:$V$286,15,FALSE),"")</f>
        <v/>
      </c>
      <c r="J1195" s="513"/>
      <c r="K1195" s="512"/>
      <c r="L1195" s="509" t="str">
        <f>IF(Tabla1[[#This Row],[Descripción]]="","",_xlfn.XLOOKUP(Tabla1[[#This Row],[Descripción]],Tabla10[Descripción],Tabla10[Unidad de Medida],"",0))</f>
        <v/>
      </c>
      <c r="M1195" s="299"/>
      <c r="N1195" s="525" t="str">
        <f>IF(Tabla1[[#This Row],[Descripción]]="","",_xlfn.XLOOKUP(Tabla1[[#This Row],[Descripción]],Tabla10[Descripción],Tabla10[Precio Unitario],0))</f>
        <v/>
      </c>
      <c r="O1195" s="525" t="str">
        <f>IF(Tabla1[[#This Row],[Cantidad de Insumos]]="","",Tabla1[[#This Row],[Precio Unitario]]*Tabla1[[#This Row],[Cantidad de Insumos]])</f>
        <v/>
      </c>
      <c r="P1195" s="510" t="str">
        <f>IF(Tabla1[[#This Row],[Descripción]]="","",_xlfn.XLOOKUP(Tabla1[[#This Row],[Descripción]],Tabla10[Descripción],Tabla10[CODIGO PRESUPUESTARIO],0))</f>
        <v/>
      </c>
      <c r="Q1195" s="511"/>
      <c r="R1195" s="511" t="str">
        <f>IF(Tabla1[[#This Row],[Insumos]]="","",_xlfn.XLOOKUP(Tabla1[[#This Row],[Insumos]],Tabla10[Insumo],Tabla10[InsumoAbrev],"",0))</f>
        <v/>
      </c>
    </row>
    <row r="1196" spans="2:18" x14ac:dyDescent="0.25">
      <c r="B1196" s="191" t="str">
        <f>IF('Formulario PPGR3'!$G1196="","",CONCATENATE('Formulario PPGR3'!$C1196,".",'Formulario PPGR3'!$D1196,".",'Formulario PPGR3'!$E1196,".",'Formulario PPGR3'!$F1196))</f>
        <v/>
      </c>
      <c r="C1196" s="191" t="str">
        <f>IF('Formulario PPGR3'!$G1196="","",'Formulario PPGR1'!#REF!)</f>
        <v/>
      </c>
      <c r="D1196" s="191" t="str">
        <f>IF('Formulario PPGR3'!$G1196="","",'Formulario PPGR1'!#REF!)</f>
        <v/>
      </c>
      <c r="E1196" s="191" t="str">
        <f>IF('Formulario PPGR3'!$G1196="","",'Formulario PPGR1'!#REF!)</f>
        <v/>
      </c>
      <c r="F1196" s="191" t="str">
        <f>IF('Formulario PPGR3'!$G1196="","",'Formulario PPGR1'!#REF!)</f>
        <v/>
      </c>
      <c r="G1196" s="190"/>
      <c r="H1196" s="507" t="str" cm="1">
        <f t="array" ref="H1196">IF(Tabla1[[#This Row],[Código_Actividad]]="","",_xlfn.XLOOKUP(Tabla1[[#This Row],[Código_Actividad]],CodigoActividad,Tabla2[Actividades Programables Presupuestables],"",0))</f>
        <v/>
      </c>
      <c r="I1196" s="508" t="str">
        <f>IFERROR(VLOOKUP('Formulario PPGR3'!$G1196,'Formulario PPGR2'!$H$19:$V$286,15,FALSE),"")</f>
        <v/>
      </c>
      <c r="J1196" s="513"/>
      <c r="K1196" s="512"/>
      <c r="L1196" s="509" t="str">
        <f>IF(Tabla1[[#This Row],[Descripción]]="","",_xlfn.XLOOKUP(Tabla1[[#This Row],[Descripción]],Tabla10[Descripción],Tabla10[Unidad de Medida],"",0))</f>
        <v/>
      </c>
      <c r="M1196" s="299"/>
      <c r="N1196" s="525" t="str">
        <f>IF(Tabla1[[#This Row],[Descripción]]="","",_xlfn.XLOOKUP(Tabla1[[#This Row],[Descripción]],Tabla10[Descripción],Tabla10[Precio Unitario],0))</f>
        <v/>
      </c>
      <c r="O1196" s="525" t="str">
        <f>IF(Tabla1[[#This Row],[Cantidad de Insumos]]="","",Tabla1[[#This Row],[Precio Unitario]]*Tabla1[[#This Row],[Cantidad de Insumos]])</f>
        <v/>
      </c>
      <c r="P1196" s="510" t="str">
        <f>IF(Tabla1[[#This Row],[Descripción]]="","",_xlfn.XLOOKUP(Tabla1[[#This Row],[Descripción]],Tabla10[Descripción],Tabla10[CODIGO PRESUPUESTARIO],0))</f>
        <v/>
      </c>
      <c r="Q1196" s="511"/>
      <c r="R1196" s="511" t="str">
        <f>IF(Tabla1[[#This Row],[Insumos]]="","",_xlfn.XLOOKUP(Tabla1[[#This Row],[Insumos]],Tabla10[Insumo],Tabla10[InsumoAbrev],"",0))</f>
        <v/>
      </c>
    </row>
    <row r="1197" spans="2:18" x14ac:dyDescent="0.25">
      <c r="B1197" s="191" t="str">
        <f>IF('Formulario PPGR3'!$G1197="","",CONCATENATE('Formulario PPGR3'!$C1197,".",'Formulario PPGR3'!$D1197,".",'Formulario PPGR3'!$E1197,".",'Formulario PPGR3'!$F1197))</f>
        <v/>
      </c>
      <c r="C1197" s="191" t="str">
        <f>IF('Formulario PPGR3'!$G1197="","",'Formulario PPGR1'!#REF!)</f>
        <v/>
      </c>
      <c r="D1197" s="191" t="str">
        <f>IF('Formulario PPGR3'!$G1197="","",'Formulario PPGR1'!#REF!)</f>
        <v/>
      </c>
      <c r="E1197" s="191" t="str">
        <f>IF('Formulario PPGR3'!$G1197="","",'Formulario PPGR1'!#REF!)</f>
        <v/>
      </c>
      <c r="F1197" s="191" t="str">
        <f>IF('Formulario PPGR3'!$G1197="","",'Formulario PPGR1'!#REF!)</f>
        <v/>
      </c>
      <c r="G1197" s="190"/>
      <c r="H1197" s="507" t="str" cm="1">
        <f t="array" ref="H1197">IF(Tabla1[[#This Row],[Código_Actividad]]="","",_xlfn.XLOOKUP(Tabla1[[#This Row],[Código_Actividad]],CodigoActividad,Tabla2[Actividades Programables Presupuestables],"",0))</f>
        <v/>
      </c>
      <c r="I1197" s="508" t="str">
        <f>IFERROR(VLOOKUP('Formulario PPGR3'!$G1197,'Formulario PPGR2'!$H$19:$V$286,15,FALSE),"")</f>
        <v/>
      </c>
      <c r="J1197" s="513"/>
      <c r="K1197" s="512"/>
      <c r="L1197" s="509" t="str">
        <f>IF(Tabla1[[#This Row],[Descripción]]="","",_xlfn.XLOOKUP(Tabla1[[#This Row],[Descripción]],Tabla10[Descripción],Tabla10[Unidad de Medida],"",0))</f>
        <v/>
      </c>
      <c r="M1197" s="299"/>
      <c r="N1197" s="525" t="str">
        <f>IF(Tabla1[[#This Row],[Descripción]]="","",_xlfn.XLOOKUP(Tabla1[[#This Row],[Descripción]],Tabla10[Descripción],Tabla10[Precio Unitario],0))</f>
        <v/>
      </c>
      <c r="O1197" s="525" t="str">
        <f>IF(Tabla1[[#This Row],[Cantidad de Insumos]]="","",Tabla1[[#This Row],[Precio Unitario]]*Tabla1[[#This Row],[Cantidad de Insumos]])</f>
        <v/>
      </c>
      <c r="P1197" s="510" t="str">
        <f>IF(Tabla1[[#This Row],[Descripción]]="","",_xlfn.XLOOKUP(Tabla1[[#This Row],[Descripción]],Tabla10[Descripción],Tabla10[CODIGO PRESUPUESTARIO],0))</f>
        <v/>
      </c>
      <c r="Q1197" s="511"/>
      <c r="R1197" s="511" t="str">
        <f>IF(Tabla1[[#This Row],[Insumos]]="","",_xlfn.XLOOKUP(Tabla1[[#This Row],[Insumos]],Tabla10[Insumo],Tabla10[InsumoAbrev],"",0))</f>
        <v/>
      </c>
    </row>
    <row r="1198" spans="2:18" x14ac:dyDescent="0.25">
      <c r="B1198" s="191" t="str">
        <f>IF('Formulario PPGR3'!$G1198="","",CONCATENATE('Formulario PPGR3'!$C1198,".",'Formulario PPGR3'!$D1198,".",'Formulario PPGR3'!$E1198,".",'Formulario PPGR3'!$F1198))</f>
        <v/>
      </c>
      <c r="C1198" s="191" t="str">
        <f>IF('Formulario PPGR3'!$G1198="","",'Formulario PPGR1'!#REF!)</f>
        <v/>
      </c>
      <c r="D1198" s="191" t="str">
        <f>IF('Formulario PPGR3'!$G1198="","",'Formulario PPGR1'!#REF!)</f>
        <v/>
      </c>
      <c r="E1198" s="191" t="str">
        <f>IF('Formulario PPGR3'!$G1198="","",'Formulario PPGR1'!#REF!)</f>
        <v/>
      </c>
      <c r="F1198" s="191" t="str">
        <f>IF('Formulario PPGR3'!$G1198="","",'Formulario PPGR1'!#REF!)</f>
        <v/>
      </c>
      <c r="G1198" s="190"/>
      <c r="H1198" s="507" t="str" cm="1">
        <f t="array" ref="H1198">IF(Tabla1[[#This Row],[Código_Actividad]]="","",_xlfn.XLOOKUP(Tabla1[[#This Row],[Código_Actividad]],CodigoActividad,Tabla2[Actividades Programables Presupuestables],"",0))</f>
        <v/>
      </c>
      <c r="I1198" s="508" t="str">
        <f>IFERROR(VLOOKUP('Formulario PPGR3'!$G1198,'Formulario PPGR2'!$H$19:$V$286,15,FALSE),"")</f>
        <v/>
      </c>
      <c r="J1198" s="513"/>
      <c r="K1198" s="512"/>
      <c r="L1198" s="509" t="str">
        <f>IF(Tabla1[[#This Row],[Descripción]]="","",_xlfn.XLOOKUP(Tabla1[[#This Row],[Descripción]],Tabla10[Descripción],Tabla10[Unidad de Medida],"",0))</f>
        <v/>
      </c>
      <c r="M1198" s="299"/>
      <c r="N1198" s="525" t="str">
        <f>IF(Tabla1[[#This Row],[Descripción]]="","",_xlfn.XLOOKUP(Tabla1[[#This Row],[Descripción]],Tabla10[Descripción],Tabla10[Precio Unitario],0))</f>
        <v/>
      </c>
      <c r="O1198" s="525" t="str">
        <f>IF(Tabla1[[#This Row],[Cantidad de Insumos]]="","",Tabla1[[#This Row],[Precio Unitario]]*Tabla1[[#This Row],[Cantidad de Insumos]])</f>
        <v/>
      </c>
      <c r="P1198" s="510" t="str">
        <f>IF(Tabla1[[#This Row],[Descripción]]="","",_xlfn.XLOOKUP(Tabla1[[#This Row],[Descripción]],Tabla10[Descripción],Tabla10[CODIGO PRESUPUESTARIO],0))</f>
        <v/>
      </c>
      <c r="Q1198" s="511"/>
      <c r="R1198" s="511" t="str">
        <f>IF(Tabla1[[#This Row],[Insumos]]="","",_xlfn.XLOOKUP(Tabla1[[#This Row],[Insumos]],Tabla10[Insumo],Tabla10[InsumoAbrev],"",0))</f>
        <v/>
      </c>
    </row>
    <row r="1199" spans="2:18" x14ac:dyDescent="0.25">
      <c r="B1199" s="191" t="str">
        <f>IF('Formulario PPGR3'!$G1199="","",CONCATENATE('Formulario PPGR3'!$C1199,".",'Formulario PPGR3'!$D1199,".",'Formulario PPGR3'!$E1199,".",'Formulario PPGR3'!$F1199))</f>
        <v/>
      </c>
      <c r="C1199" s="191" t="str">
        <f>IF('Formulario PPGR3'!$G1199="","",'Formulario PPGR1'!#REF!)</f>
        <v/>
      </c>
      <c r="D1199" s="191" t="str">
        <f>IF('Formulario PPGR3'!$G1199="","",'Formulario PPGR1'!#REF!)</f>
        <v/>
      </c>
      <c r="E1199" s="191" t="str">
        <f>IF('Formulario PPGR3'!$G1199="","",'Formulario PPGR1'!#REF!)</f>
        <v/>
      </c>
      <c r="F1199" s="191" t="str">
        <f>IF('Formulario PPGR3'!$G1199="","",'Formulario PPGR1'!#REF!)</f>
        <v/>
      </c>
      <c r="G1199" s="190"/>
      <c r="H1199" s="507" t="str" cm="1">
        <f t="array" ref="H1199">IF(Tabla1[[#This Row],[Código_Actividad]]="","",_xlfn.XLOOKUP(Tabla1[[#This Row],[Código_Actividad]],CodigoActividad,Tabla2[Actividades Programables Presupuestables],"",0))</f>
        <v/>
      </c>
      <c r="I1199" s="508" t="str">
        <f>IFERROR(VLOOKUP('Formulario PPGR3'!$G1199,'Formulario PPGR2'!$H$19:$V$286,15,FALSE),"")</f>
        <v/>
      </c>
      <c r="J1199" s="513"/>
      <c r="K1199" s="512"/>
      <c r="L1199" s="509" t="str">
        <f>IF(Tabla1[[#This Row],[Descripción]]="","",_xlfn.XLOOKUP(Tabla1[[#This Row],[Descripción]],Tabla10[Descripción],Tabla10[Unidad de Medida],"",0))</f>
        <v/>
      </c>
      <c r="M1199" s="299"/>
      <c r="N1199" s="525" t="str">
        <f>IF(Tabla1[[#This Row],[Descripción]]="","",_xlfn.XLOOKUP(Tabla1[[#This Row],[Descripción]],Tabla10[Descripción],Tabla10[Precio Unitario],0))</f>
        <v/>
      </c>
      <c r="O1199" s="525" t="str">
        <f>IF(Tabla1[[#This Row],[Cantidad de Insumos]]="","",Tabla1[[#This Row],[Precio Unitario]]*Tabla1[[#This Row],[Cantidad de Insumos]])</f>
        <v/>
      </c>
      <c r="P1199" s="510" t="str">
        <f>IF(Tabla1[[#This Row],[Descripción]]="","",_xlfn.XLOOKUP(Tabla1[[#This Row],[Descripción]],Tabla10[Descripción],Tabla10[CODIGO PRESUPUESTARIO],0))</f>
        <v/>
      </c>
      <c r="Q1199" s="511"/>
      <c r="R1199" s="511" t="str">
        <f>IF(Tabla1[[#This Row],[Insumos]]="","",_xlfn.XLOOKUP(Tabla1[[#This Row],[Insumos]],Tabla10[Insumo],Tabla10[InsumoAbrev],"",0))</f>
        <v/>
      </c>
    </row>
    <row r="1200" spans="2:18" x14ac:dyDescent="0.25">
      <c r="B1200" s="191" t="str">
        <f>IF('Formulario PPGR3'!$G1200="","",CONCATENATE('Formulario PPGR3'!$C1200,".",'Formulario PPGR3'!$D1200,".",'Formulario PPGR3'!$E1200,".",'Formulario PPGR3'!$F1200))</f>
        <v/>
      </c>
      <c r="C1200" s="191" t="str">
        <f>IF('Formulario PPGR3'!$G1200="","",'Formulario PPGR1'!#REF!)</f>
        <v/>
      </c>
      <c r="D1200" s="191" t="str">
        <f>IF('Formulario PPGR3'!$G1200="","",'Formulario PPGR1'!#REF!)</f>
        <v/>
      </c>
      <c r="E1200" s="191" t="str">
        <f>IF('Formulario PPGR3'!$G1200="","",'Formulario PPGR1'!#REF!)</f>
        <v/>
      </c>
      <c r="F1200" s="191" t="str">
        <f>IF('Formulario PPGR3'!$G1200="","",'Formulario PPGR1'!#REF!)</f>
        <v/>
      </c>
      <c r="G1200" s="190"/>
      <c r="H1200" s="507" t="str" cm="1">
        <f t="array" ref="H1200">IF(Tabla1[[#This Row],[Código_Actividad]]="","",_xlfn.XLOOKUP(Tabla1[[#This Row],[Código_Actividad]],CodigoActividad,Tabla2[Actividades Programables Presupuestables],"",0))</f>
        <v/>
      </c>
      <c r="I1200" s="508" t="str">
        <f>IFERROR(VLOOKUP('Formulario PPGR3'!$G1200,'Formulario PPGR2'!$H$19:$V$286,15,FALSE),"")</f>
        <v/>
      </c>
      <c r="J1200" s="513"/>
      <c r="K1200" s="512"/>
      <c r="L1200" s="509" t="str">
        <f>IF(Tabla1[[#This Row],[Descripción]]="","",_xlfn.XLOOKUP(Tabla1[[#This Row],[Descripción]],Tabla10[Descripción],Tabla10[Unidad de Medida],"",0))</f>
        <v/>
      </c>
      <c r="M1200" s="299"/>
      <c r="N1200" s="525" t="str">
        <f>IF(Tabla1[[#This Row],[Descripción]]="","",_xlfn.XLOOKUP(Tabla1[[#This Row],[Descripción]],Tabla10[Descripción],Tabla10[Precio Unitario],0))</f>
        <v/>
      </c>
      <c r="O1200" s="525" t="str">
        <f>IF(Tabla1[[#This Row],[Cantidad de Insumos]]="","",Tabla1[[#This Row],[Precio Unitario]]*Tabla1[[#This Row],[Cantidad de Insumos]])</f>
        <v/>
      </c>
      <c r="P1200" s="510" t="str">
        <f>IF(Tabla1[[#This Row],[Descripción]]="","",_xlfn.XLOOKUP(Tabla1[[#This Row],[Descripción]],Tabla10[Descripción],Tabla10[CODIGO PRESUPUESTARIO],0))</f>
        <v/>
      </c>
      <c r="Q1200" s="511"/>
      <c r="R1200" s="511" t="str">
        <f>IF(Tabla1[[#This Row],[Insumos]]="","",_xlfn.XLOOKUP(Tabla1[[#This Row],[Insumos]],Tabla10[Insumo],Tabla10[InsumoAbrev],"",0))</f>
        <v/>
      </c>
    </row>
    <row r="1201" spans="2:18" x14ac:dyDescent="0.25">
      <c r="B1201" s="191" t="str">
        <f>IF('Formulario PPGR3'!$G1201="","",CONCATENATE('Formulario PPGR3'!$C1201,".",'Formulario PPGR3'!$D1201,".",'Formulario PPGR3'!$E1201,".",'Formulario PPGR3'!$F1201))</f>
        <v/>
      </c>
      <c r="C1201" s="191" t="str">
        <f>IF('Formulario PPGR3'!$G1201="","",'Formulario PPGR1'!#REF!)</f>
        <v/>
      </c>
      <c r="D1201" s="191" t="str">
        <f>IF('Formulario PPGR3'!$G1201="","",'Formulario PPGR1'!#REF!)</f>
        <v/>
      </c>
      <c r="E1201" s="191" t="str">
        <f>IF('Formulario PPGR3'!$G1201="","",'Formulario PPGR1'!#REF!)</f>
        <v/>
      </c>
      <c r="F1201" s="191" t="str">
        <f>IF('Formulario PPGR3'!$G1201="","",'Formulario PPGR1'!#REF!)</f>
        <v/>
      </c>
      <c r="G1201" s="190"/>
      <c r="H1201" s="507" t="str" cm="1">
        <f t="array" ref="H1201">IF(Tabla1[[#This Row],[Código_Actividad]]="","",_xlfn.XLOOKUP(Tabla1[[#This Row],[Código_Actividad]],CodigoActividad,Tabla2[Actividades Programables Presupuestables],"",0))</f>
        <v/>
      </c>
      <c r="I1201" s="508" t="str">
        <f>IFERROR(VLOOKUP('Formulario PPGR3'!$G1201,'Formulario PPGR2'!$H$19:$V$286,15,FALSE),"")</f>
        <v/>
      </c>
      <c r="J1201" s="513"/>
      <c r="K1201" s="512"/>
      <c r="L1201" s="509" t="str">
        <f>IF(Tabla1[[#This Row],[Descripción]]="","",_xlfn.XLOOKUP(Tabla1[[#This Row],[Descripción]],Tabla10[Descripción],Tabla10[Unidad de Medida],"",0))</f>
        <v/>
      </c>
      <c r="M1201" s="299"/>
      <c r="N1201" s="525" t="str">
        <f>IF(Tabla1[[#This Row],[Descripción]]="","",_xlfn.XLOOKUP(Tabla1[[#This Row],[Descripción]],Tabla10[Descripción],Tabla10[Precio Unitario],0))</f>
        <v/>
      </c>
      <c r="O1201" s="525" t="str">
        <f>IF(Tabla1[[#This Row],[Cantidad de Insumos]]="","",Tabla1[[#This Row],[Precio Unitario]]*Tabla1[[#This Row],[Cantidad de Insumos]])</f>
        <v/>
      </c>
      <c r="P1201" s="510" t="str">
        <f>IF(Tabla1[[#This Row],[Descripción]]="","",_xlfn.XLOOKUP(Tabla1[[#This Row],[Descripción]],Tabla10[Descripción],Tabla10[CODIGO PRESUPUESTARIO],0))</f>
        <v/>
      </c>
      <c r="Q1201" s="511"/>
      <c r="R1201" s="511" t="str">
        <f>IF(Tabla1[[#This Row],[Insumos]]="","",_xlfn.XLOOKUP(Tabla1[[#This Row],[Insumos]],Tabla10[Insumo],Tabla10[InsumoAbrev],"",0))</f>
        <v/>
      </c>
    </row>
    <row r="1202" spans="2:18" x14ac:dyDescent="0.25">
      <c r="B1202" s="191" t="str">
        <f>IF('Formulario PPGR3'!$G1202="","",CONCATENATE('Formulario PPGR3'!$C1202,".",'Formulario PPGR3'!$D1202,".",'Formulario PPGR3'!$E1202,".",'Formulario PPGR3'!$F1202))</f>
        <v/>
      </c>
      <c r="C1202" s="191" t="str">
        <f>IF('Formulario PPGR3'!$G1202="","",'Formulario PPGR1'!#REF!)</f>
        <v/>
      </c>
      <c r="D1202" s="191" t="str">
        <f>IF('Formulario PPGR3'!$G1202="","",'Formulario PPGR1'!#REF!)</f>
        <v/>
      </c>
      <c r="E1202" s="191" t="str">
        <f>IF('Formulario PPGR3'!$G1202="","",'Formulario PPGR1'!#REF!)</f>
        <v/>
      </c>
      <c r="F1202" s="191" t="str">
        <f>IF('Formulario PPGR3'!$G1202="","",'Formulario PPGR1'!#REF!)</f>
        <v/>
      </c>
      <c r="G1202" s="190"/>
      <c r="H1202" s="507" t="str" cm="1">
        <f t="array" ref="H1202">IF(Tabla1[[#This Row],[Código_Actividad]]="","",_xlfn.XLOOKUP(Tabla1[[#This Row],[Código_Actividad]],CodigoActividad,Tabla2[Actividades Programables Presupuestables],"",0))</f>
        <v/>
      </c>
      <c r="I1202" s="508" t="str">
        <f>IFERROR(VLOOKUP('Formulario PPGR3'!$G1202,'Formulario PPGR2'!$H$19:$V$286,15,FALSE),"")</f>
        <v/>
      </c>
      <c r="J1202" s="513"/>
      <c r="K1202" s="512"/>
      <c r="L1202" s="509" t="str">
        <f>IF(Tabla1[[#This Row],[Descripción]]="","",_xlfn.XLOOKUP(Tabla1[[#This Row],[Descripción]],Tabla10[Descripción],Tabla10[Unidad de Medida],"",0))</f>
        <v/>
      </c>
      <c r="M1202" s="299"/>
      <c r="N1202" s="525" t="str">
        <f>IF(Tabla1[[#This Row],[Descripción]]="","",_xlfn.XLOOKUP(Tabla1[[#This Row],[Descripción]],Tabla10[Descripción],Tabla10[Precio Unitario],0))</f>
        <v/>
      </c>
      <c r="O1202" s="525" t="str">
        <f>IF(Tabla1[[#This Row],[Cantidad de Insumos]]="","",Tabla1[[#This Row],[Precio Unitario]]*Tabla1[[#This Row],[Cantidad de Insumos]])</f>
        <v/>
      </c>
      <c r="P1202" s="510" t="str">
        <f>IF(Tabla1[[#This Row],[Descripción]]="","",_xlfn.XLOOKUP(Tabla1[[#This Row],[Descripción]],Tabla10[Descripción],Tabla10[CODIGO PRESUPUESTARIO],0))</f>
        <v/>
      </c>
      <c r="Q1202" s="511"/>
      <c r="R1202" s="511" t="str">
        <f>IF(Tabla1[[#This Row],[Insumos]]="","",_xlfn.XLOOKUP(Tabla1[[#This Row],[Insumos]],Tabla10[Insumo],Tabla10[InsumoAbrev],"",0))</f>
        <v/>
      </c>
    </row>
    <row r="1203" spans="2:18" x14ac:dyDescent="0.25">
      <c r="B1203" s="191" t="str">
        <f>IF('Formulario PPGR3'!$G1203="","",CONCATENATE('Formulario PPGR3'!$C1203,".",'Formulario PPGR3'!$D1203,".",'Formulario PPGR3'!$E1203,".",'Formulario PPGR3'!$F1203))</f>
        <v/>
      </c>
      <c r="C1203" s="191" t="str">
        <f>IF('Formulario PPGR3'!$G1203="","",'Formulario PPGR1'!#REF!)</f>
        <v/>
      </c>
      <c r="D1203" s="191" t="str">
        <f>IF('Formulario PPGR3'!$G1203="","",'Formulario PPGR1'!#REF!)</f>
        <v/>
      </c>
      <c r="E1203" s="191" t="str">
        <f>IF('Formulario PPGR3'!$G1203="","",'Formulario PPGR1'!#REF!)</f>
        <v/>
      </c>
      <c r="F1203" s="191" t="str">
        <f>IF('Formulario PPGR3'!$G1203="","",'Formulario PPGR1'!#REF!)</f>
        <v/>
      </c>
      <c r="G1203" s="190"/>
      <c r="H1203" s="507" t="str" cm="1">
        <f t="array" ref="H1203">IF(Tabla1[[#This Row],[Código_Actividad]]="","",_xlfn.XLOOKUP(Tabla1[[#This Row],[Código_Actividad]],CodigoActividad,Tabla2[Actividades Programables Presupuestables],"",0))</f>
        <v/>
      </c>
      <c r="I1203" s="508" t="str">
        <f>IFERROR(VLOOKUP('Formulario PPGR3'!$G1203,'Formulario PPGR2'!$H$19:$V$286,15,FALSE),"")</f>
        <v/>
      </c>
      <c r="J1203" s="513"/>
      <c r="K1203" s="512"/>
      <c r="L1203" s="509" t="str">
        <f>IF(Tabla1[[#This Row],[Descripción]]="","",_xlfn.XLOOKUP(Tabla1[[#This Row],[Descripción]],Tabla10[Descripción],Tabla10[Unidad de Medida],"",0))</f>
        <v/>
      </c>
      <c r="M1203" s="299"/>
      <c r="N1203" s="525" t="str">
        <f>IF(Tabla1[[#This Row],[Descripción]]="","",_xlfn.XLOOKUP(Tabla1[[#This Row],[Descripción]],Tabla10[Descripción],Tabla10[Precio Unitario],0))</f>
        <v/>
      </c>
      <c r="O1203" s="525" t="str">
        <f>IF(Tabla1[[#This Row],[Cantidad de Insumos]]="","",Tabla1[[#This Row],[Precio Unitario]]*Tabla1[[#This Row],[Cantidad de Insumos]])</f>
        <v/>
      </c>
      <c r="P1203" s="510" t="str">
        <f>IF(Tabla1[[#This Row],[Descripción]]="","",_xlfn.XLOOKUP(Tabla1[[#This Row],[Descripción]],Tabla10[Descripción],Tabla10[CODIGO PRESUPUESTARIO],0))</f>
        <v/>
      </c>
      <c r="Q1203" s="511"/>
      <c r="R1203" s="511" t="str">
        <f>IF(Tabla1[[#This Row],[Insumos]]="","",_xlfn.XLOOKUP(Tabla1[[#This Row],[Insumos]],Tabla10[Insumo],Tabla10[InsumoAbrev],"",0))</f>
        <v/>
      </c>
    </row>
    <row r="1204" spans="2:18" x14ac:dyDescent="0.25">
      <c r="B1204" s="191" t="str">
        <f>IF('Formulario PPGR3'!$G1204="","",CONCATENATE('Formulario PPGR3'!$C1204,".",'Formulario PPGR3'!$D1204,".",'Formulario PPGR3'!$E1204,".",'Formulario PPGR3'!$F1204))</f>
        <v/>
      </c>
      <c r="C1204" s="191" t="str">
        <f>IF('Formulario PPGR3'!$G1204="","",'Formulario PPGR1'!#REF!)</f>
        <v/>
      </c>
      <c r="D1204" s="191" t="str">
        <f>IF('Formulario PPGR3'!$G1204="","",'Formulario PPGR1'!#REF!)</f>
        <v/>
      </c>
      <c r="E1204" s="191" t="str">
        <f>IF('Formulario PPGR3'!$G1204="","",'Formulario PPGR1'!#REF!)</f>
        <v/>
      </c>
      <c r="F1204" s="191" t="str">
        <f>IF('Formulario PPGR3'!$G1204="","",'Formulario PPGR1'!#REF!)</f>
        <v/>
      </c>
      <c r="G1204" s="190"/>
      <c r="H1204" s="507" t="str" cm="1">
        <f t="array" ref="H1204">IF(Tabla1[[#This Row],[Código_Actividad]]="","",_xlfn.XLOOKUP(Tabla1[[#This Row],[Código_Actividad]],CodigoActividad,Tabla2[Actividades Programables Presupuestables],"",0))</f>
        <v/>
      </c>
      <c r="I1204" s="508" t="str">
        <f>IFERROR(VLOOKUP('Formulario PPGR3'!$G1204,'Formulario PPGR2'!$H$19:$V$286,15,FALSE),"")</f>
        <v/>
      </c>
      <c r="J1204" s="513"/>
      <c r="K1204" s="512"/>
      <c r="L1204" s="509" t="str">
        <f>IF(Tabla1[[#This Row],[Descripción]]="","",_xlfn.XLOOKUP(Tabla1[[#This Row],[Descripción]],Tabla10[Descripción],Tabla10[Unidad de Medida],"",0))</f>
        <v/>
      </c>
      <c r="M1204" s="299"/>
      <c r="N1204" s="525" t="str">
        <f>IF(Tabla1[[#This Row],[Descripción]]="","",_xlfn.XLOOKUP(Tabla1[[#This Row],[Descripción]],Tabla10[Descripción],Tabla10[Precio Unitario],0))</f>
        <v/>
      </c>
      <c r="O1204" s="525" t="str">
        <f>IF(Tabla1[[#This Row],[Cantidad de Insumos]]="","",Tabla1[[#This Row],[Precio Unitario]]*Tabla1[[#This Row],[Cantidad de Insumos]])</f>
        <v/>
      </c>
      <c r="P1204" s="510" t="str">
        <f>IF(Tabla1[[#This Row],[Descripción]]="","",_xlfn.XLOOKUP(Tabla1[[#This Row],[Descripción]],Tabla10[Descripción],Tabla10[CODIGO PRESUPUESTARIO],0))</f>
        <v/>
      </c>
      <c r="Q1204" s="511"/>
      <c r="R1204" s="511" t="str">
        <f>IF(Tabla1[[#This Row],[Insumos]]="","",_xlfn.XLOOKUP(Tabla1[[#This Row],[Insumos]],Tabla10[Insumo],Tabla10[InsumoAbrev],"",0))</f>
        <v/>
      </c>
    </row>
    <row r="1205" spans="2:18" x14ac:dyDescent="0.25">
      <c r="B1205" s="191" t="str">
        <f>IF('Formulario PPGR3'!$G1205="","",CONCATENATE('Formulario PPGR3'!$C1205,".",'Formulario PPGR3'!$D1205,".",'Formulario PPGR3'!$E1205,".",'Formulario PPGR3'!$F1205))</f>
        <v/>
      </c>
      <c r="C1205" s="191" t="str">
        <f>IF('Formulario PPGR3'!$G1205="","",'Formulario PPGR1'!#REF!)</f>
        <v/>
      </c>
      <c r="D1205" s="191" t="str">
        <f>IF('Formulario PPGR3'!$G1205="","",'Formulario PPGR1'!#REF!)</f>
        <v/>
      </c>
      <c r="E1205" s="191" t="str">
        <f>IF('Formulario PPGR3'!$G1205="","",'Formulario PPGR1'!#REF!)</f>
        <v/>
      </c>
      <c r="F1205" s="191" t="str">
        <f>IF('Formulario PPGR3'!$G1205="","",'Formulario PPGR1'!#REF!)</f>
        <v/>
      </c>
      <c r="G1205" s="190"/>
      <c r="H1205" s="507" t="str" cm="1">
        <f t="array" ref="H1205">IF(Tabla1[[#This Row],[Código_Actividad]]="","",_xlfn.XLOOKUP(Tabla1[[#This Row],[Código_Actividad]],CodigoActividad,Tabla2[Actividades Programables Presupuestables],"",0))</f>
        <v/>
      </c>
      <c r="I1205" s="508" t="str">
        <f>IFERROR(VLOOKUP('Formulario PPGR3'!$G1205,'Formulario PPGR2'!$H$19:$V$286,15,FALSE),"")</f>
        <v/>
      </c>
      <c r="J1205" s="513"/>
      <c r="K1205" s="512"/>
      <c r="L1205" s="509" t="str">
        <f>IF(Tabla1[[#This Row],[Descripción]]="","",_xlfn.XLOOKUP(Tabla1[[#This Row],[Descripción]],Tabla10[Descripción],Tabla10[Unidad de Medida],"",0))</f>
        <v/>
      </c>
      <c r="M1205" s="299"/>
      <c r="N1205" s="525" t="str">
        <f>IF(Tabla1[[#This Row],[Descripción]]="","",_xlfn.XLOOKUP(Tabla1[[#This Row],[Descripción]],Tabla10[Descripción],Tabla10[Precio Unitario],0))</f>
        <v/>
      </c>
      <c r="O1205" s="525" t="str">
        <f>IF(Tabla1[[#This Row],[Cantidad de Insumos]]="","",Tabla1[[#This Row],[Precio Unitario]]*Tabla1[[#This Row],[Cantidad de Insumos]])</f>
        <v/>
      </c>
      <c r="P1205" s="510" t="str">
        <f>IF(Tabla1[[#This Row],[Descripción]]="","",_xlfn.XLOOKUP(Tabla1[[#This Row],[Descripción]],Tabla10[Descripción],Tabla10[CODIGO PRESUPUESTARIO],0))</f>
        <v/>
      </c>
      <c r="Q1205" s="511"/>
      <c r="R1205" s="511" t="str">
        <f>IF(Tabla1[[#This Row],[Insumos]]="","",_xlfn.XLOOKUP(Tabla1[[#This Row],[Insumos]],Tabla10[Insumo],Tabla10[InsumoAbrev],"",0))</f>
        <v/>
      </c>
    </row>
    <row r="1206" spans="2:18" x14ac:dyDescent="0.25">
      <c r="B1206" s="191" t="str">
        <f>IF('Formulario PPGR3'!$G1206="","",CONCATENATE('Formulario PPGR3'!$C1206,".",'Formulario PPGR3'!$D1206,".",'Formulario PPGR3'!$E1206,".",'Formulario PPGR3'!$F1206))</f>
        <v/>
      </c>
      <c r="C1206" s="191" t="str">
        <f>IF('Formulario PPGR3'!$G1206="","",'Formulario PPGR1'!#REF!)</f>
        <v/>
      </c>
      <c r="D1206" s="191" t="str">
        <f>IF('Formulario PPGR3'!$G1206="","",'Formulario PPGR1'!#REF!)</f>
        <v/>
      </c>
      <c r="E1206" s="191" t="str">
        <f>IF('Formulario PPGR3'!$G1206="","",'Formulario PPGR1'!#REF!)</f>
        <v/>
      </c>
      <c r="F1206" s="191" t="str">
        <f>IF('Formulario PPGR3'!$G1206="","",'Formulario PPGR1'!#REF!)</f>
        <v/>
      </c>
      <c r="G1206" s="190"/>
      <c r="H1206" s="507" t="str" cm="1">
        <f t="array" ref="H1206">IF(Tabla1[[#This Row],[Código_Actividad]]="","",_xlfn.XLOOKUP(Tabla1[[#This Row],[Código_Actividad]],CodigoActividad,Tabla2[Actividades Programables Presupuestables],"",0))</f>
        <v/>
      </c>
      <c r="I1206" s="508" t="str">
        <f>IFERROR(VLOOKUP('Formulario PPGR3'!$G1206,'Formulario PPGR2'!$H$19:$V$286,15,FALSE),"")</f>
        <v/>
      </c>
      <c r="J1206" s="513"/>
      <c r="K1206" s="512"/>
      <c r="L1206" s="509" t="str">
        <f>IF(Tabla1[[#This Row],[Descripción]]="","",_xlfn.XLOOKUP(Tabla1[[#This Row],[Descripción]],Tabla10[Descripción],Tabla10[Unidad de Medida],"",0))</f>
        <v/>
      </c>
      <c r="M1206" s="299"/>
      <c r="N1206" s="525" t="str">
        <f>IF(Tabla1[[#This Row],[Descripción]]="","",_xlfn.XLOOKUP(Tabla1[[#This Row],[Descripción]],Tabla10[Descripción],Tabla10[Precio Unitario],0))</f>
        <v/>
      </c>
      <c r="O1206" s="525" t="str">
        <f>IF(Tabla1[[#This Row],[Cantidad de Insumos]]="","",Tabla1[[#This Row],[Precio Unitario]]*Tabla1[[#This Row],[Cantidad de Insumos]])</f>
        <v/>
      </c>
      <c r="P1206" s="510" t="str">
        <f>IF(Tabla1[[#This Row],[Descripción]]="","",_xlfn.XLOOKUP(Tabla1[[#This Row],[Descripción]],Tabla10[Descripción],Tabla10[CODIGO PRESUPUESTARIO],0))</f>
        <v/>
      </c>
      <c r="Q1206" s="511"/>
      <c r="R1206" s="511" t="str">
        <f>IF(Tabla1[[#This Row],[Insumos]]="","",_xlfn.XLOOKUP(Tabla1[[#This Row],[Insumos]],Tabla10[Insumo],Tabla10[InsumoAbrev],"",0))</f>
        <v/>
      </c>
    </row>
    <row r="1207" spans="2:18" x14ac:dyDescent="0.25">
      <c r="B1207" s="191" t="str">
        <f>IF('Formulario PPGR3'!$G1207="","",CONCATENATE('Formulario PPGR3'!$C1207,".",'Formulario PPGR3'!$D1207,".",'Formulario PPGR3'!$E1207,".",'Formulario PPGR3'!$F1207))</f>
        <v/>
      </c>
      <c r="C1207" s="191" t="str">
        <f>IF('Formulario PPGR3'!$G1207="","",'Formulario PPGR1'!#REF!)</f>
        <v/>
      </c>
      <c r="D1207" s="191" t="str">
        <f>IF('Formulario PPGR3'!$G1207="","",'Formulario PPGR1'!#REF!)</f>
        <v/>
      </c>
      <c r="E1207" s="191" t="str">
        <f>IF('Formulario PPGR3'!$G1207="","",'Formulario PPGR1'!#REF!)</f>
        <v/>
      </c>
      <c r="F1207" s="191" t="str">
        <f>IF('Formulario PPGR3'!$G1207="","",'Formulario PPGR1'!#REF!)</f>
        <v/>
      </c>
      <c r="G1207" s="190"/>
      <c r="H1207" s="507" t="str" cm="1">
        <f t="array" ref="H1207">IF(Tabla1[[#This Row],[Código_Actividad]]="","",_xlfn.XLOOKUP(Tabla1[[#This Row],[Código_Actividad]],CodigoActividad,Tabla2[Actividades Programables Presupuestables],"",0))</f>
        <v/>
      </c>
      <c r="I1207" s="508" t="str">
        <f>IFERROR(VLOOKUP('Formulario PPGR3'!$G1207,'Formulario PPGR2'!$H$19:$V$286,15,FALSE),"")</f>
        <v/>
      </c>
      <c r="J1207" s="513"/>
      <c r="K1207" s="512"/>
      <c r="L1207" s="509" t="str">
        <f>IF(Tabla1[[#This Row],[Descripción]]="","",_xlfn.XLOOKUP(Tabla1[[#This Row],[Descripción]],Tabla10[Descripción],Tabla10[Unidad de Medida],"",0))</f>
        <v/>
      </c>
      <c r="M1207" s="299"/>
      <c r="N1207" s="525" t="str">
        <f>IF(Tabla1[[#This Row],[Descripción]]="","",_xlfn.XLOOKUP(Tabla1[[#This Row],[Descripción]],Tabla10[Descripción],Tabla10[Precio Unitario],0))</f>
        <v/>
      </c>
      <c r="O1207" s="525" t="str">
        <f>IF(Tabla1[[#This Row],[Cantidad de Insumos]]="","",Tabla1[[#This Row],[Precio Unitario]]*Tabla1[[#This Row],[Cantidad de Insumos]])</f>
        <v/>
      </c>
      <c r="P1207" s="510" t="str">
        <f>IF(Tabla1[[#This Row],[Descripción]]="","",_xlfn.XLOOKUP(Tabla1[[#This Row],[Descripción]],Tabla10[Descripción],Tabla10[CODIGO PRESUPUESTARIO],0))</f>
        <v/>
      </c>
      <c r="Q1207" s="511"/>
      <c r="R1207" s="511" t="str">
        <f>IF(Tabla1[[#This Row],[Insumos]]="","",_xlfn.XLOOKUP(Tabla1[[#This Row],[Insumos]],Tabla10[Insumo],Tabla10[InsumoAbrev],"",0))</f>
        <v/>
      </c>
    </row>
    <row r="1208" spans="2:18" x14ac:dyDescent="0.25">
      <c r="B1208" s="191" t="str">
        <f>IF('Formulario PPGR3'!$G1208="","",CONCATENATE('Formulario PPGR3'!$C1208,".",'Formulario PPGR3'!$D1208,".",'Formulario PPGR3'!$E1208,".",'Formulario PPGR3'!$F1208))</f>
        <v/>
      </c>
      <c r="C1208" s="191" t="str">
        <f>IF('Formulario PPGR3'!$G1208="","",'Formulario PPGR1'!#REF!)</f>
        <v/>
      </c>
      <c r="D1208" s="191" t="str">
        <f>IF('Formulario PPGR3'!$G1208="","",'Formulario PPGR1'!#REF!)</f>
        <v/>
      </c>
      <c r="E1208" s="191" t="str">
        <f>IF('Formulario PPGR3'!$G1208="","",'Formulario PPGR1'!#REF!)</f>
        <v/>
      </c>
      <c r="F1208" s="191" t="str">
        <f>IF('Formulario PPGR3'!$G1208="","",'Formulario PPGR1'!#REF!)</f>
        <v/>
      </c>
      <c r="G1208" s="190"/>
      <c r="H1208" s="507" t="str" cm="1">
        <f t="array" ref="H1208">IF(Tabla1[[#This Row],[Código_Actividad]]="","",_xlfn.XLOOKUP(Tabla1[[#This Row],[Código_Actividad]],CodigoActividad,Tabla2[Actividades Programables Presupuestables],"",0))</f>
        <v/>
      </c>
      <c r="I1208" s="508" t="str">
        <f>IFERROR(VLOOKUP('Formulario PPGR3'!$G1208,'Formulario PPGR2'!$H$19:$V$286,15,FALSE),"")</f>
        <v/>
      </c>
      <c r="J1208" s="513"/>
      <c r="K1208" s="512"/>
      <c r="L1208" s="509" t="str">
        <f>IF(Tabla1[[#This Row],[Descripción]]="","",_xlfn.XLOOKUP(Tabla1[[#This Row],[Descripción]],Tabla10[Descripción],Tabla10[Unidad de Medida],"",0))</f>
        <v/>
      </c>
      <c r="M1208" s="299"/>
      <c r="N1208" s="525" t="str">
        <f>IF(Tabla1[[#This Row],[Descripción]]="","",_xlfn.XLOOKUP(Tabla1[[#This Row],[Descripción]],Tabla10[Descripción],Tabla10[Precio Unitario],0))</f>
        <v/>
      </c>
      <c r="O1208" s="525" t="str">
        <f>IF(Tabla1[[#This Row],[Cantidad de Insumos]]="","",Tabla1[[#This Row],[Precio Unitario]]*Tabla1[[#This Row],[Cantidad de Insumos]])</f>
        <v/>
      </c>
      <c r="P1208" s="510" t="str">
        <f>IF(Tabla1[[#This Row],[Descripción]]="","",_xlfn.XLOOKUP(Tabla1[[#This Row],[Descripción]],Tabla10[Descripción],Tabla10[CODIGO PRESUPUESTARIO],0))</f>
        <v/>
      </c>
      <c r="Q1208" s="511"/>
      <c r="R1208" s="511" t="str">
        <f>IF(Tabla1[[#This Row],[Insumos]]="","",_xlfn.XLOOKUP(Tabla1[[#This Row],[Insumos]],Tabla10[Insumo],Tabla10[InsumoAbrev],"",0))</f>
        <v/>
      </c>
    </row>
    <row r="1209" spans="2:18" x14ac:dyDescent="0.25">
      <c r="B1209" s="191" t="str">
        <f>IF('Formulario PPGR3'!$G1209="","",CONCATENATE('Formulario PPGR3'!$C1209,".",'Formulario PPGR3'!$D1209,".",'Formulario PPGR3'!$E1209,".",'Formulario PPGR3'!$F1209))</f>
        <v/>
      </c>
      <c r="C1209" s="191" t="str">
        <f>IF('Formulario PPGR3'!$G1209="","",'Formulario PPGR1'!#REF!)</f>
        <v/>
      </c>
      <c r="D1209" s="191" t="str">
        <f>IF('Formulario PPGR3'!$G1209="","",'Formulario PPGR1'!#REF!)</f>
        <v/>
      </c>
      <c r="E1209" s="191" t="str">
        <f>IF('Formulario PPGR3'!$G1209="","",'Formulario PPGR1'!#REF!)</f>
        <v/>
      </c>
      <c r="F1209" s="191" t="str">
        <f>IF('Formulario PPGR3'!$G1209="","",'Formulario PPGR1'!#REF!)</f>
        <v/>
      </c>
      <c r="G1209" s="190"/>
      <c r="H1209" s="507" t="str" cm="1">
        <f t="array" ref="H1209">IF(Tabla1[[#This Row],[Código_Actividad]]="","",_xlfn.XLOOKUP(Tabla1[[#This Row],[Código_Actividad]],CodigoActividad,Tabla2[Actividades Programables Presupuestables],"",0))</f>
        <v/>
      </c>
      <c r="I1209" s="508" t="str">
        <f>IFERROR(VLOOKUP('Formulario PPGR3'!$G1209,'Formulario PPGR2'!$H$19:$V$286,15,FALSE),"")</f>
        <v/>
      </c>
      <c r="J1209" s="513"/>
      <c r="K1209" s="512"/>
      <c r="L1209" s="509" t="str">
        <f>IF(Tabla1[[#This Row],[Descripción]]="","",_xlfn.XLOOKUP(Tabla1[[#This Row],[Descripción]],Tabla10[Descripción],Tabla10[Unidad de Medida],"",0))</f>
        <v/>
      </c>
      <c r="M1209" s="299"/>
      <c r="N1209" s="525" t="str">
        <f>IF(Tabla1[[#This Row],[Descripción]]="","",_xlfn.XLOOKUP(Tabla1[[#This Row],[Descripción]],Tabla10[Descripción],Tabla10[Precio Unitario],0))</f>
        <v/>
      </c>
      <c r="O1209" s="525" t="str">
        <f>IF(Tabla1[[#This Row],[Cantidad de Insumos]]="","",Tabla1[[#This Row],[Precio Unitario]]*Tabla1[[#This Row],[Cantidad de Insumos]])</f>
        <v/>
      </c>
      <c r="P1209" s="510" t="str">
        <f>IF(Tabla1[[#This Row],[Descripción]]="","",_xlfn.XLOOKUP(Tabla1[[#This Row],[Descripción]],Tabla10[Descripción],Tabla10[CODIGO PRESUPUESTARIO],0))</f>
        <v/>
      </c>
      <c r="Q1209" s="511"/>
      <c r="R1209" s="511" t="str">
        <f>IF(Tabla1[[#This Row],[Insumos]]="","",_xlfn.XLOOKUP(Tabla1[[#This Row],[Insumos]],Tabla10[Insumo],Tabla10[InsumoAbrev],"",0))</f>
        <v/>
      </c>
    </row>
    <row r="1210" spans="2:18" x14ac:dyDescent="0.25">
      <c r="B1210" s="191" t="str">
        <f>IF('Formulario PPGR3'!$G1210="","",CONCATENATE('Formulario PPGR3'!$C1210,".",'Formulario PPGR3'!$D1210,".",'Formulario PPGR3'!$E1210,".",'Formulario PPGR3'!$F1210))</f>
        <v/>
      </c>
      <c r="C1210" s="191" t="str">
        <f>IF('Formulario PPGR3'!$G1210="","",'Formulario PPGR1'!#REF!)</f>
        <v/>
      </c>
      <c r="D1210" s="191" t="str">
        <f>IF('Formulario PPGR3'!$G1210="","",'Formulario PPGR1'!#REF!)</f>
        <v/>
      </c>
      <c r="E1210" s="191" t="str">
        <f>IF('Formulario PPGR3'!$G1210="","",'Formulario PPGR1'!#REF!)</f>
        <v/>
      </c>
      <c r="F1210" s="191" t="str">
        <f>IF('Formulario PPGR3'!$G1210="","",'Formulario PPGR1'!#REF!)</f>
        <v/>
      </c>
      <c r="G1210" s="190"/>
      <c r="H1210" s="507" t="str" cm="1">
        <f t="array" ref="H1210">IF(Tabla1[[#This Row],[Código_Actividad]]="","",_xlfn.XLOOKUP(Tabla1[[#This Row],[Código_Actividad]],CodigoActividad,Tabla2[Actividades Programables Presupuestables],"",0))</f>
        <v/>
      </c>
      <c r="I1210" s="508" t="str">
        <f>IFERROR(VLOOKUP('Formulario PPGR3'!$G1210,'Formulario PPGR2'!$H$19:$V$286,15,FALSE),"")</f>
        <v/>
      </c>
      <c r="J1210" s="513"/>
      <c r="K1210" s="512"/>
      <c r="L1210" s="509" t="str">
        <f>IF(Tabla1[[#This Row],[Descripción]]="","",_xlfn.XLOOKUP(Tabla1[[#This Row],[Descripción]],Tabla10[Descripción],Tabla10[Unidad de Medida],"",0))</f>
        <v/>
      </c>
      <c r="M1210" s="299"/>
      <c r="N1210" s="525" t="str">
        <f>IF(Tabla1[[#This Row],[Descripción]]="","",_xlfn.XLOOKUP(Tabla1[[#This Row],[Descripción]],Tabla10[Descripción],Tabla10[Precio Unitario],0))</f>
        <v/>
      </c>
      <c r="O1210" s="525" t="str">
        <f>IF(Tabla1[[#This Row],[Cantidad de Insumos]]="","",Tabla1[[#This Row],[Precio Unitario]]*Tabla1[[#This Row],[Cantidad de Insumos]])</f>
        <v/>
      </c>
      <c r="P1210" s="510" t="str">
        <f>IF(Tabla1[[#This Row],[Descripción]]="","",_xlfn.XLOOKUP(Tabla1[[#This Row],[Descripción]],Tabla10[Descripción],Tabla10[CODIGO PRESUPUESTARIO],0))</f>
        <v/>
      </c>
      <c r="Q1210" s="511"/>
      <c r="R1210" s="511" t="str">
        <f>IF(Tabla1[[#This Row],[Insumos]]="","",_xlfn.XLOOKUP(Tabla1[[#This Row],[Insumos]],Tabla10[Insumo],Tabla10[InsumoAbrev],"",0))</f>
        <v/>
      </c>
    </row>
    <row r="1211" spans="2:18" x14ac:dyDescent="0.25">
      <c r="B1211" s="191" t="str">
        <f>IF('Formulario PPGR3'!$G1211="","",CONCATENATE('Formulario PPGR3'!$C1211,".",'Formulario PPGR3'!$D1211,".",'Formulario PPGR3'!$E1211,".",'Formulario PPGR3'!$F1211))</f>
        <v/>
      </c>
      <c r="C1211" s="191" t="str">
        <f>IF('Formulario PPGR3'!$G1211="","",'Formulario PPGR1'!#REF!)</f>
        <v/>
      </c>
      <c r="D1211" s="191" t="str">
        <f>IF('Formulario PPGR3'!$G1211="","",'Formulario PPGR1'!#REF!)</f>
        <v/>
      </c>
      <c r="E1211" s="191" t="str">
        <f>IF('Formulario PPGR3'!$G1211="","",'Formulario PPGR1'!#REF!)</f>
        <v/>
      </c>
      <c r="F1211" s="191" t="str">
        <f>IF('Formulario PPGR3'!$G1211="","",'Formulario PPGR1'!#REF!)</f>
        <v/>
      </c>
      <c r="G1211" s="190"/>
      <c r="H1211" s="507" t="str" cm="1">
        <f t="array" ref="H1211">IF(Tabla1[[#This Row],[Código_Actividad]]="","",_xlfn.XLOOKUP(Tabla1[[#This Row],[Código_Actividad]],CodigoActividad,Tabla2[Actividades Programables Presupuestables],"",0))</f>
        <v/>
      </c>
      <c r="I1211" s="508" t="str">
        <f>IFERROR(VLOOKUP('Formulario PPGR3'!$G1211,'Formulario PPGR2'!$H$19:$V$286,15,FALSE),"")</f>
        <v/>
      </c>
      <c r="J1211" s="513"/>
      <c r="K1211" s="512"/>
      <c r="L1211" s="509" t="str">
        <f>IF(Tabla1[[#This Row],[Descripción]]="","",_xlfn.XLOOKUP(Tabla1[[#This Row],[Descripción]],Tabla10[Descripción],Tabla10[Unidad de Medida],"",0))</f>
        <v/>
      </c>
      <c r="M1211" s="299"/>
      <c r="N1211" s="525" t="str">
        <f>IF(Tabla1[[#This Row],[Descripción]]="","",_xlfn.XLOOKUP(Tabla1[[#This Row],[Descripción]],Tabla10[Descripción],Tabla10[Precio Unitario],0))</f>
        <v/>
      </c>
      <c r="O1211" s="525" t="str">
        <f>IF(Tabla1[[#This Row],[Cantidad de Insumos]]="","",Tabla1[[#This Row],[Precio Unitario]]*Tabla1[[#This Row],[Cantidad de Insumos]])</f>
        <v/>
      </c>
      <c r="P1211" s="510" t="str">
        <f>IF(Tabla1[[#This Row],[Descripción]]="","",_xlfn.XLOOKUP(Tabla1[[#This Row],[Descripción]],Tabla10[Descripción],Tabla10[CODIGO PRESUPUESTARIO],0))</f>
        <v/>
      </c>
      <c r="Q1211" s="511"/>
      <c r="R1211" s="511" t="str">
        <f>IF(Tabla1[[#This Row],[Insumos]]="","",_xlfn.XLOOKUP(Tabla1[[#This Row],[Insumos]],Tabla10[Insumo],Tabla10[InsumoAbrev],"",0))</f>
        <v/>
      </c>
    </row>
    <row r="1212" spans="2:18" x14ac:dyDescent="0.25">
      <c r="B1212" s="191" t="str">
        <f>IF('Formulario PPGR3'!$G1212="","",CONCATENATE('Formulario PPGR3'!$C1212,".",'Formulario PPGR3'!$D1212,".",'Formulario PPGR3'!$E1212,".",'Formulario PPGR3'!$F1212))</f>
        <v/>
      </c>
      <c r="C1212" s="191" t="str">
        <f>IF('Formulario PPGR3'!$G1212="","",'Formulario PPGR1'!#REF!)</f>
        <v/>
      </c>
      <c r="D1212" s="191" t="str">
        <f>IF('Formulario PPGR3'!$G1212="","",'Formulario PPGR1'!#REF!)</f>
        <v/>
      </c>
      <c r="E1212" s="191" t="str">
        <f>IF('Formulario PPGR3'!$G1212="","",'Formulario PPGR1'!#REF!)</f>
        <v/>
      </c>
      <c r="F1212" s="191" t="str">
        <f>IF('Formulario PPGR3'!$G1212="","",'Formulario PPGR1'!#REF!)</f>
        <v/>
      </c>
      <c r="G1212" s="190"/>
      <c r="H1212" s="507" t="str" cm="1">
        <f t="array" ref="H1212">IF(Tabla1[[#This Row],[Código_Actividad]]="","",_xlfn.XLOOKUP(Tabla1[[#This Row],[Código_Actividad]],CodigoActividad,Tabla2[Actividades Programables Presupuestables],"",0))</f>
        <v/>
      </c>
      <c r="I1212" s="508" t="str">
        <f>IFERROR(VLOOKUP('Formulario PPGR3'!$G1212,'Formulario PPGR2'!$H$19:$V$286,15,FALSE),"")</f>
        <v/>
      </c>
      <c r="J1212" s="513"/>
      <c r="K1212" s="512"/>
      <c r="L1212" s="509" t="str">
        <f>IF(Tabla1[[#This Row],[Descripción]]="","",_xlfn.XLOOKUP(Tabla1[[#This Row],[Descripción]],Tabla10[Descripción],Tabla10[Unidad de Medida],"",0))</f>
        <v/>
      </c>
      <c r="M1212" s="299"/>
      <c r="N1212" s="525" t="str">
        <f>IF(Tabla1[[#This Row],[Descripción]]="","",_xlfn.XLOOKUP(Tabla1[[#This Row],[Descripción]],Tabla10[Descripción],Tabla10[Precio Unitario],0))</f>
        <v/>
      </c>
      <c r="O1212" s="525" t="str">
        <f>IF(Tabla1[[#This Row],[Cantidad de Insumos]]="","",Tabla1[[#This Row],[Precio Unitario]]*Tabla1[[#This Row],[Cantidad de Insumos]])</f>
        <v/>
      </c>
      <c r="P1212" s="510" t="str">
        <f>IF(Tabla1[[#This Row],[Descripción]]="","",_xlfn.XLOOKUP(Tabla1[[#This Row],[Descripción]],Tabla10[Descripción],Tabla10[CODIGO PRESUPUESTARIO],0))</f>
        <v/>
      </c>
      <c r="Q1212" s="511"/>
      <c r="R1212" s="511" t="str">
        <f>IF(Tabla1[[#This Row],[Insumos]]="","",_xlfn.XLOOKUP(Tabla1[[#This Row],[Insumos]],Tabla10[Insumo],Tabla10[InsumoAbrev],"",0))</f>
        <v/>
      </c>
    </row>
    <row r="1213" spans="2:18" x14ac:dyDescent="0.25">
      <c r="B1213" s="191" t="str">
        <f>IF('Formulario PPGR3'!$G1213="","",CONCATENATE('Formulario PPGR3'!$C1213,".",'Formulario PPGR3'!$D1213,".",'Formulario PPGR3'!$E1213,".",'Formulario PPGR3'!$F1213))</f>
        <v/>
      </c>
      <c r="C1213" s="191" t="str">
        <f>IF('Formulario PPGR3'!$G1213="","",'Formulario PPGR1'!#REF!)</f>
        <v/>
      </c>
      <c r="D1213" s="191" t="str">
        <f>IF('Formulario PPGR3'!$G1213="","",'Formulario PPGR1'!#REF!)</f>
        <v/>
      </c>
      <c r="E1213" s="191" t="str">
        <f>IF('Formulario PPGR3'!$G1213="","",'Formulario PPGR1'!#REF!)</f>
        <v/>
      </c>
      <c r="F1213" s="191" t="str">
        <f>IF('Formulario PPGR3'!$G1213="","",'Formulario PPGR1'!#REF!)</f>
        <v/>
      </c>
      <c r="G1213" s="190"/>
      <c r="H1213" s="507" t="str" cm="1">
        <f t="array" ref="H1213">IF(Tabla1[[#This Row],[Código_Actividad]]="","",_xlfn.XLOOKUP(Tabla1[[#This Row],[Código_Actividad]],CodigoActividad,Tabla2[Actividades Programables Presupuestables],"",0))</f>
        <v/>
      </c>
      <c r="I1213" s="508" t="str">
        <f>IFERROR(VLOOKUP('Formulario PPGR3'!$G1213,'Formulario PPGR2'!$H$19:$V$286,15,FALSE),"")</f>
        <v/>
      </c>
      <c r="J1213" s="513"/>
      <c r="K1213" s="512"/>
      <c r="L1213" s="509" t="str">
        <f>IF(Tabla1[[#This Row],[Descripción]]="","",_xlfn.XLOOKUP(Tabla1[[#This Row],[Descripción]],Tabla10[Descripción],Tabla10[Unidad de Medida],"",0))</f>
        <v/>
      </c>
      <c r="M1213" s="299"/>
      <c r="N1213" s="525" t="str">
        <f>IF(Tabla1[[#This Row],[Descripción]]="","",_xlfn.XLOOKUP(Tabla1[[#This Row],[Descripción]],Tabla10[Descripción],Tabla10[Precio Unitario],0))</f>
        <v/>
      </c>
      <c r="O1213" s="525" t="str">
        <f>IF(Tabla1[[#This Row],[Cantidad de Insumos]]="","",Tabla1[[#This Row],[Precio Unitario]]*Tabla1[[#This Row],[Cantidad de Insumos]])</f>
        <v/>
      </c>
      <c r="P1213" s="510" t="str">
        <f>IF(Tabla1[[#This Row],[Descripción]]="","",_xlfn.XLOOKUP(Tabla1[[#This Row],[Descripción]],Tabla10[Descripción],Tabla10[CODIGO PRESUPUESTARIO],0))</f>
        <v/>
      </c>
      <c r="Q1213" s="511"/>
      <c r="R1213" s="511" t="str">
        <f>IF(Tabla1[[#This Row],[Insumos]]="","",_xlfn.XLOOKUP(Tabla1[[#This Row],[Insumos]],Tabla10[Insumo],Tabla10[InsumoAbrev],"",0))</f>
        <v/>
      </c>
    </row>
    <row r="1214" spans="2:18" x14ac:dyDescent="0.25">
      <c r="B1214" s="191" t="str">
        <f>IF('Formulario PPGR3'!$G1214="","",CONCATENATE('Formulario PPGR3'!$C1214,".",'Formulario PPGR3'!$D1214,".",'Formulario PPGR3'!$E1214,".",'Formulario PPGR3'!$F1214))</f>
        <v/>
      </c>
      <c r="C1214" s="191" t="str">
        <f>IF('Formulario PPGR3'!$G1214="","",'Formulario PPGR1'!#REF!)</f>
        <v/>
      </c>
      <c r="D1214" s="191" t="str">
        <f>IF('Formulario PPGR3'!$G1214="","",'Formulario PPGR1'!#REF!)</f>
        <v/>
      </c>
      <c r="E1214" s="191" t="str">
        <f>IF('Formulario PPGR3'!$G1214="","",'Formulario PPGR1'!#REF!)</f>
        <v/>
      </c>
      <c r="F1214" s="191" t="str">
        <f>IF('Formulario PPGR3'!$G1214="","",'Formulario PPGR1'!#REF!)</f>
        <v/>
      </c>
      <c r="G1214" s="190"/>
      <c r="H1214" s="507" t="str" cm="1">
        <f t="array" ref="H1214">IF(Tabla1[[#This Row],[Código_Actividad]]="","",_xlfn.XLOOKUP(Tabla1[[#This Row],[Código_Actividad]],CodigoActividad,Tabla2[Actividades Programables Presupuestables],"",0))</f>
        <v/>
      </c>
      <c r="I1214" s="508" t="str">
        <f>IFERROR(VLOOKUP('Formulario PPGR3'!$G1214,'Formulario PPGR2'!$H$19:$V$286,15,FALSE),"")</f>
        <v/>
      </c>
      <c r="J1214" s="513"/>
      <c r="K1214" s="512"/>
      <c r="L1214" s="509" t="str">
        <f>IF(Tabla1[[#This Row],[Descripción]]="","",_xlfn.XLOOKUP(Tabla1[[#This Row],[Descripción]],Tabla10[Descripción],Tabla10[Unidad de Medida],"",0))</f>
        <v/>
      </c>
      <c r="M1214" s="299"/>
      <c r="N1214" s="525" t="str">
        <f>IF(Tabla1[[#This Row],[Descripción]]="","",_xlfn.XLOOKUP(Tabla1[[#This Row],[Descripción]],Tabla10[Descripción],Tabla10[Precio Unitario],0))</f>
        <v/>
      </c>
      <c r="O1214" s="525" t="str">
        <f>IF(Tabla1[[#This Row],[Cantidad de Insumos]]="","",Tabla1[[#This Row],[Precio Unitario]]*Tabla1[[#This Row],[Cantidad de Insumos]])</f>
        <v/>
      </c>
      <c r="P1214" s="510" t="str">
        <f>IF(Tabla1[[#This Row],[Descripción]]="","",_xlfn.XLOOKUP(Tabla1[[#This Row],[Descripción]],Tabla10[Descripción],Tabla10[CODIGO PRESUPUESTARIO],0))</f>
        <v/>
      </c>
      <c r="Q1214" s="511"/>
      <c r="R1214" s="511" t="str">
        <f>IF(Tabla1[[#This Row],[Insumos]]="","",_xlfn.XLOOKUP(Tabla1[[#This Row],[Insumos]],Tabla10[Insumo],Tabla10[InsumoAbrev],"",0))</f>
        <v/>
      </c>
    </row>
    <row r="1215" spans="2:18" x14ac:dyDescent="0.25">
      <c r="B1215" s="191" t="str">
        <f>IF('Formulario PPGR3'!$G1215="","",CONCATENATE('Formulario PPGR3'!$C1215,".",'Formulario PPGR3'!$D1215,".",'Formulario PPGR3'!$E1215,".",'Formulario PPGR3'!$F1215))</f>
        <v/>
      </c>
      <c r="C1215" s="191" t="str">
        <f>IF('Formulario PPGR3'!$G1215="","",'Formulario PPGR1'!#REF!)</f>
        <v/>
      </c>
      <c r="D1215" s="191" t="str">
        <f>IF('Formulario PPGR3'!$G1215="","",'Formulario PPGR1'!#REF!)</f>
        <v/>
      </c>
      <c r="E1215" s="191" t="str">
        <f>IF('Formulario PPGR3'!$G1215="","",'Formulario PPGR1'!#REF!)</f>
        <v/>
      </c>
      <c r="F1215" s="191" t="str">
        <f>IF('Formulario PPGR3'!$G1215="","",'Formulario PPGR1'!#REF!)</f>
        <v/>
      </c>
      <c r="G1215" s="190"/>
      <c r="H1215" s="507" t="str" cm="1">
        <f t="array" ref="H1215">IF(Tabla1[[#This Row],[Código_Actividad]]="","",_xlfn.XLOOKUP(Tabla1[[#This Row],[Código_Actividad]],CodigoActividad,Tabla2[Actividades Programables Presupuestables],"",0))</f>
        <v/>
      </c>
      <c r="I1215" s="508" t="str">
        <f>IFERROR(VLOOKUP('Formulario PPGR3'!$G1215,'Formulario PPGR2'!$H$19:$V$286,15,FALSE),"")</f>
        <v/>
      </c>
      <c r="J1215" s="513"/>
      <c r="K1215" s="512"/>
      <c r="L1215" s="509" t="str">
        <f>IF(Tabla1[[#This Row],[Descripción]]="","",_xlfn.XLOOKUP(Tabla1[[#This Row],[Descripción]],Tabla10[Descripción],Tabla10[Unidad de Medida],"",0))</f>
        <v/>
      </c>
      <c r="M1215" s="299"/>
      <c r="N1215" s="525" t="str">
        <f>IF(Tabla1[[#This Row],[Descripción]]="","",_xlfn.XLOOKUP(Tabla1[[#This Row],[Descripción]],Tabla10[Descripción],Tabla10[Precio Unitario],0))</f>
        <v/>
      </c>
      <c r="O1215" s="525" t="str">
        <f>IF(Tabla1[[#This Row],[Cantidad de Insumos]]="","",Tabla1[[#This Row],[Precio Unitario]]*Tabla1[[#This Row],[Cantidad de Insumos]])</f>
        <v/>
      </c>
      <c r="P1215" s="510" t="str">
        <f>IF(Tabla1[[#This Row],[Descripción]]="","",_xlfn.XLOOKUP(Tabla1[[#This Row],[Descripción]],Tabla10[Descripción],Tabla10[CODIGO PRESUPUESTARIO],0))</f>
        <v/>
      </c>
      <c r="Q1215" s="511"/>
      <c r="R1215" s="511" t="str">
        <f>IF(Tabla1[[#This Row],[Insumos]]="","",_xlfn.XLOOKUP(Tabla1[[#This Row],[Insumos]],Tabla10[Insumo],Tabla10[InsumoAbrev],"",0))</f>
        <v/>
      </c>
    </row>
    <row r="1216" spans="2:18" x14ac:dyDescent="0.25">
      <c r="B1216" s="191" t="str">
        <f>IF('Formulario PPGR3'!$G1216="","",CONCATENATE('Formulario PPGR3'!$C1216,".",'Formulario PPGR3'!$D1216,".",'Formulario PPGR3'!$E1216,".",'Formulario PPGR3'!$F1216))</f>
        <v/>
      </c>
      <c r="C1216" s="191" t="str">
        <f>IF('Formulario PPGR3'!$G1216="","",'Formulario PPGR1'!#REF!)</f>
        <v/>
      </c>
      <c r="D1216" s="191" t="str">
        <f>IF('Formulario PPGR3'!$G1216="","",'Formulario PPGR1'!#REF!)</f>
        <v/>
      </c>
      <c r="E1216" s="191" t="str">
        <f>IF('Formulario PPGR3'!$G1216="","",'Formulario PPGR1'!#REF!)</f>
        <v/>
      </c>
      <c r="F1216" s="191" t="str">
        <f>IF('Formulario PPGR3'!$G1216="","",'Formulario PPGR1'!#REF!)</f>
        <v/>
      </c>
      <c r="G1216" s="190"/>
      <c r="H1216" s="507" t="str" cm="1">
        <f t="array" ref="H1216">IF(Tabla1[[#This Row],[Código_Actividad]]="","",_xlfn.XLOOKUP(Tabla1[[#This Row],[Código_Actividad]],CodigoActividad,Tabla2[Actividades Programables Presupuestables],"",0))</f>
        <v/>
      </c>
      <c r="I1216" s="508" t="str">
        <f>IFERROR(VLOOKUP('Formulario PPGR3'!$G1216,'Formulario PPGR2'!$H$19:$V$286,15,FALSE),"")</f>
        <v/>
      </c>
      <c r="J1216" s="513"/>
      <c r="K1216" s="512"/>
      <c r="L1216" s="509" t="str">
        <f>IF(Tabla1[[#This Row],[Descripción]]="","",_xlfn.XLOOKUP(Tabla1[[#This Row],[Descripción]],Tabla10[Descripción],Tabla10[Unidad de Medida],"",0))</f>
        <v/>
      </c>
      <c r="M1216" s="299"/>
      <c r="N1216" s="525" t="str">
        <f>IF(Tabla1[[#This Row],[Descripción]]="","",_xlfn.XLOOKUP(Tabla1[[#This Row],[Descripción]],Tabla10[Descripción],Tabla10[Precio Unitario],0))</f>
        <v/>
      </c>
      <c r="O1216" s="525" t="str">
        <f>IF(Tabla1[[#This Row],[Cantidad de Insumos]]="","",Tabla1[[#This Row],[Precio Unitario]]*Tabla1[[#This Row],[Cantidad de Insumos]])</f>
        <v/>
      </c>
      <c r="P1216" s="510" t="str">
        <f>IF(Tabla1[[#This Row],[Descripción]]="","",_xlfn.XLOOKUP(Tabla1[[#This Row],[Descripción]],Tabla10[Descripción],Tabla10[CODIGO PRESUPUESTARIO],0))</f>
        <v/>
      </c>
      <c r="Q1216" s="511"/>
      <c r="R1216" s="511" t="str">
        <f>IF(Tabla1[[#This Row],[Insumos]]="","",_xlfn.XLOOKUP(Tabla1[[#This Row],[Insumos]],Tabla10[Insumo],Tabla10[InsumoAbrev],"",0))</f>
        <v/>
      </c>
    </row>
    <row r="1217" spans="2:18" x14ac:dyDescent="0.25">
      <c r="B1217" s="191" t="str">
        <f>IF('Formulario PPGR3'!$G1217="","",CONCATENATE('Formulario PPGR3'!$C1217,".",'Formulario PPGR3'!$D1217,".",'Formulario PPGR3'!$E1217,".",'Formulario PPGR3'!$F1217))</f>
        <v/>
      </c>
      <c r="C1217" s="191" t="str">
        <f>IF('Formulario PPGR3'!$G1217="","",'Formulario PPGR1'!#REF!)</f>
        <v/>
      </c>
      <c r="D1217" s="191" t="str">
        <f>IF('Formulario PPGR3'!$G1217="","",'Formulario PPGR1'!#REF!)</f>
        <v/>
      </c>
      <c r="E1217" s="191" t="str">
        <f>IF('Formulario PPGR3'!$G1217="","",'Formulario PPGR1'!#REF!)</f>
        <v/>
      </c>
      <c r="F1217" s="191" t="str">
        <f>IF('Formulario PPGR3'!$G1217="","",'Formulario PPGR1'!#REF!)</f>
        <v/>
      </c>
      <c r="G1217" s="190"/>
      <c r="H1217" s="507" t="str" cm="1">
        <f t="array" ref="H1217">IF(Tabla1[[#This Row],[Código_Actividad]]="","",_xlfn.XLOOKUP(Tabla1[[#This Row],[Código_Actividad]],CodigoActividad,Tabla2[Actividades Programables Presupuestables],"",0))</f>
        <v/>
      </c>
      <c r="I1217" s="508" t="str">
        <f>IFERROR(VLOOKUP('Formulario PPGR3'!$G1217,'Formulario PPGR2'!$H$19:$V$286,15,FALSE),"")</f>
        <v/>
      </c>
      <c r="J1217" s="513"/>
      <c r="K1217" s="512"/>
      <c r="L1217" s="509" t="str">
        <f>IF(Tabla1[[#This Row],[Descripción]]="","",_xlfn.XLOOKUP(Tabla1[[#This Row],[Descripción]],Tabla10[Descripción],Tabla10[Unidad de Medida],"",0))</f>
        <v/>
      </c>
      <c r="M1217" s="299"/>
      <c r="N1217" s="525" t="str">
        <f>IF(Tabla1[[#This Row],[Descripción]]="","",_xlfn.XLOOKUP(Tabla1[[#This Row],[Descripción]],Tabla10[Descripción],Tabla10[Precio Unitario],0))</f>
        <v/>
      </c>
      <c r="O1217" s="525" t="str">
        <f>IF(Tabla1[[#This Row],[Cantidad de Insumos]]="","",Tabla1[[#This Row],[Precio Unitario]]*Tabla1[[#This Row],[Cantidad de Insumos]])</f>
        <v/>
      </c>
      <c r="P1217" s="510" t="str">
        <f>IF(Tabla1[[#This Row],[Descripción]]="","",_xlfn.XLOOKUP(Tabla1[[#This Row],[Descripción]],Tabla10[Descripción],Tabla10[CODIGO PRESUPUESTARIO],0))</f>
        <v/>
      </c>
      <c r="Q1217" s="511"/>
      <c r="R1217" s="511" t="str">
        <f>IF(Tabla1[[#This Row],[Insumos]]="","",_xlfn.XLOOKUP(Tabla1[[#This Row],[Insumos]],Tabla10[Insumo],Tabla10[InsumoAbrev],"",0))</f>
        <v/>
      </c>
    </row>
    <row r="1218" spans="2:18" x14ac:dyDescent="0.25">
      <c r="B1218" s="191" t="str">
        <f>IF('Formulario PPGR3'!$G1218="","",CONCATENATE('Formulario PPGR3'!$C1218,".",'Formulario PPGR3'!$D1218,".",'Formulario PPGR3'!$E1218,".",'Formulario PPGR3'!$F1218))</f>
        <v/>
      </c>
      <c r="C1218" s="191" t="str">
        <f>IF('Formulario PPGR3'!$G1218="","",'Formulario PPGR1'!#REF!)</f>
        <v/>
      </c>
      <c r="D1218" s="191" t="str">
        <f>IF('Formulario PPGR3'!$G1218="","",'Formulario PPGR1'!#REF!)</f>
        <v/>
      </c>
      <c r="E1218" s="191" t="str">
        <f>IF('Formulario PPGR3'!$G1218="","",'Formulario PPGR1'!#REF!)</f>
        <v/>
      </c>
      <c r="F1218" s="191" t="str">
        <f>IF('Formulario PPGR3'!$G1218="","",'Formulario PPGR1'!#REF!)</f>
        <v/>
      </c>
      <c r="G1218" s="190"/>
      <c r="H1218" s="507" t="str" cm="1">
        <f t="array" ref="H1218">IF(Tabla1[[#This Row],[Código_Actividad]]="","",_xlfn.XLOOKUP(Tabla1[[#This Row],[Código_Actividad]],CodigoActividad,Tabla2[Actividades Programables Presupuestables],"",0))</f>
        <v/>
      </c>
      <c r="I1218" s="508" t="str">
        <f>IFERROR(VLOOKUP('Formulario PPGR3'!$G1218,'Formulario PPGR2'!$H$19:$V$286,15,FALSE),"")</f>
        <v/>
      </c>
      <c r="J1218" s="513"/>
      <c r="K1218" s="512"/>
      <c r="L1218" s="509" t="str">
        <f>IF(Tabla1[[#This Row],[Descripción]]="","",_xlfn.XLOOKUP(Tabla1[[#This Row],[Descripción]],Tabla10[Descripción],Tabla10[Unidad de Medida],"",0))</f>
        <v/>
      </c>
      <c r="M1218" s="299"/>
      <c r="N1218" s="525" t="str">
        <f>IF(Tabla1[[#This Row],[Descripción]]="","",_xlfn.XLOOKUP(Tabla1[[#This Row],[Descripción]],Tabla10[Descripción],Tabla10[Precio Unitario],0))</f>
        <v/>
      </c>
      <c r="O1218" s="525" t="str">
        <f>IF(Tabla1[[#This Row],[Cantidad de Insumos]]="","",Tabla1[[#This Row],[Precio Unitario]]*Tabla1[[#This Row],[Cantidad de Insumos]])</f>
        <v/>
      </c>
      <c r="P1218" s="510" t="str">
        <f>IF(Tabla1[[#This Row],[Descripción]]="","",_xlfn.XLOOKUP(Tabla1[[#This Row],[Descripción]],Tabla10[Descripción],Tabla10[CODIGO PRESUPUESTARIO],0))</f>
        <v/>
      </c>
      <c r="Q1218" s="511"/>
      <c r="R1218" s="511" t="str">
        <f>IF(Tabla1[[#This Row],[Insumos]]="","",_xlfn.XLOOKUP(Tabla1[[#This Row],[Insumos]],Tabla10[Insumo],Tabla10[InsumoAbrev],"",0))</f>
        <v/>
      </c>
    </row>
    <row r="1219" spans="2:18" x14ac:dyDescent="0.25">
      <c r="B1219" s="191" t="str">
        <f>IF('Formulario PPGR3'!$G1219="","",CONCATENATE('Formulario PPGR3'!$C1219,".",'Formulario PPGR3'!$D1219,".",'Formulario PPGR3'!$E1219,".",'Formulario PPGR3'!$F1219))</f>
        <v/>
      </c>
      <c r="C1219" s="191" t="str">
        <f>IF('Formulario PPGR3'!$G1219="","",'Formulario PPGR1'!#REF!)</f>
        <v/>
      </c>
      <c r="D1219" s="191" t="str">
        <f>IF('Formulario PPGR3'!$G1219="","",'Formulario PPGR1'!#REF!)</f>
        <v/>
      </c>
      <c r="E1219" s="191" t="str">
        <f>IF('Formulario PPGR3'!$G1219="","",'Formulario PPGR1'!#REF!)</f>
        <v/>
      </c>
      <c r="F1219" s="191" t="str">
        <f>IF('Formulario PPGR3'!$G1219="","",'Formulario PPGR1'!#REF!)</f>
        <v/>
      </c>
      <c r="G1219" s="190"/>
      <c r="H1219" s="507" t="str" cm="1">
        <f t="array" ref="H1219">IF(Tabla1[[#This Row],[Código_Actividad]]="","",_xlfn.XLOOKUP(Tabla1[[#This Row],[Código_Actividad]],CodigoActividad,Tabla2[Actividades Programables Presupuestables],"",0))</f>
        <v/>
      </c>
      <c r="I1219" s="508" t="str">
        <f>IFERROR(VLOOKUP('Formulario PPGR3'!$G1219,'Formulario PPGR2'!$H$19:$V$286,15,FALSE),"")</f>
        <v/>
      </c>
      <c r="J1219" s="513"/>
      <c r="K1219" s="512"/>
      <c r="L1219" s="509" t="str">
        <f>IF(Tabla1[[#This Row],[Descripción]]="","",_xlfn.XLOOKUP(Tabla1[[#This Row],[Descripción]],Tabla10[Descripción],Tabla10[Unidad de Medida],"",0))</f>
        <v/>
      </c>
      <c r="M1219" s="299"/>
      <c r="N1219" s="525" t="str">
        <f>IF(Tabla1[[#This Row],[Descripción]]="","",_xlfn.XLOOKUP(Tabla1[[#This Row],[Descripción]],Tabla10[Descripción],Tabla10[Precio Unitario],0))</f>
        <v/>
      </c>
      <c r="O1219" s="525" t="str">
        <f>IF(Tabla1[[#This Row],[Cantidad de Insumos]]="","",Tabla1[[#This Row],[Precio Unitario]]*Tabla1[[#This Row],[Cantidad de Insumos]])</f>
        <v/>
      </c>
      <c r="P1219" s="510" t="str">
        <f>IF(Tabla1[[#This Row],[Descripción]]="","",_xlfn.XLOOKUP(Tabla1[[#This Row],[Descripción]],Tabla10[Descripción],Tabla10[CODIGO PRESUPUESTARIO],0))</f>
        <v/>
      </c>
      <c r="Q1219" s="511"/>
      <c r="R1219" s="511" t="str">
        <f>IF(Tabla1[[#This Row],[Insumos]]="","",_xlfn.XLOOKUP(Tabla1[[#This Row],[Insumos]],Tabla10[Insumo],Tabla10[InsumoAbrev],"",0))</f>
        <v/>
      </c>
    </row>
    <row r="1220" spans="2:18" x14ac:dyDescent="0.25">
      <c r="B1220" s="191" t="str">
        <f>IF('Formulario PPGR3'!$G1220="","",CONCATENATE('Formulario PPGR3'!$C1220,".",'Formulario PPGR3'!$D1220,".",'Formulario PPGR3'!$E1220,".",'Formulario PPGR3'!$F1220))</f>
        <v/>
      </c>
      <c r="C1220" s="191" t="str">
        <f>IF('Formulario PPGR3'!$G1220="","",'Formulario PPGR1'!#REF!)</f>
        <v/>
      </c>
      <c r="D1220" s="191" t="str">
        <f>IF('Formulario PPGR3'!$G1220="","",'Formulario PPGR1'!#REF!)</f>
        <v/>
      </c>
      <c r="E1220" s="191" t="str">
        <f>IF('Formulario PPGR3'!$G1220="","",'Formulario PPGR1'!#REF!)</f>
        <v/>
      </c>
      <c r="F1220" s="191" t="str">
        <f>IF('Formulario PPGR3'!$G1220="","",'Formulario PPGR1'!#REF!)</f>
        <v/>
      </c>
      <c r="G1220" s="190"/>
      <c r="H1220" s="507" t="str" cm="1">
        <f t="array" ref="H1220">IF(Tabla1[[#This Row],[Código_Actividad]]="","",_xlfn.XLOOKUP(Tabla1[[#This Row],[Código_Actividad]],CodigoActividad,Tabla2[Actividades Programables Presupuestables],"",0))</f>
        <v/>
      </c>
      <c r="I1220" s="508" t="str">
        <f>IFERROR(VLOOKUP('Formulario PPGR3'!$G1220,'Formulario PPGR2'!$H$19:$V$286,15,FALSE),"")</f>
        <v/>
      </c>
      <c r="J1220" s="513"/>
      <c r="K1220" s="512"/>
      <c r="L1220" s="509" t="str">
        <f>IF(Tabla1[[#This Row],[Descripción]]="","",_xlfn.XLOOKUP(Tabla1[[#This Row],[Descripción]],Tabla10[Descripción],Tabla10[Unidad de Medida],"",0))</f>
        <v/>
      </c>
      <c r="M1220" s="299"/>
      <c r="N1220" s="525" t="str">
        <f>IF(Tabla1[[#This Row],[Descripción]]="","",_xlfn.XLOOKUP(Tabla1[[#This Row],[Descripción]],Tabla10[Descripción],Tabla10[Precio Unitario],0))</f>
        <v/>
      </c>
      <c r="O1220" s="525" t="str">
        <f>IF(Tabla1[[#This Row],[Cantidad de Insumos]]="","",Tabla1[[#This Row],[Precio Unitario]]*Tabla1[[#This Row],[Cantidad de Insumos]])</f>
        <v/>
      </c>
      <c r="P1220" s="510" t="str">
        <f>IF(Tabla1[[#This Row],[Descripción]]="","",_xlfn.XLOOKUP(Tabla1[[#This Row],[Descripción]],Tabla10[Descripción],Tabla10[CODIGO PRESUPUESTARIO],0))</f>
        <v/>
      </c>
      <c r="Q1220" s="511"/>
      <c r="R1220" s="511" t="str">
        <f>IF(Tabla1[[#This Row],[Insumos]]="","",_xlfn.XLOOKUP(Tabla1[[#This Row],[Insumos]],Tabla10[Insumo],Tabla10[InsumoAbrev],"",0))</f>
        <v/>
      </c>
    </row>
    <row r="1221" spans="2:18" x14ac:dyDescent="0.25">
      <c r="B1221" s="191" t="str">
        <f>IF('Formulario PPGR3'!$G1221="","",CONCATENATE('Formulario PPGR3'!$C1221,".",'Formulario PPGR3'!$D1221,".",'Formulario PPGR3'!$E1221,".",'Formulario PPGR3'!$F1221))</f>
        <v/>
      </c>
      <c r="C1221" s="191" t="str">
        <f>IF('Formulario PPGR3'!$G1221="","",'Formulario PPGR1'!#REF!)</f>
        <v/>
      </c>
      <c r="D1221" s="191" t="str">
        <f>IF('Formulario PPGR3'!$G1221="","",'Formulario PPGR1'!#REF!)</f>
        <v/>
      </c>
      <c r="E1221" s="191" t="str">
        <f>IF('Formulario PPGR3'!$G1221="","",'Formulario PPGR1'!#REF!)</f>
        <v/>
      </c>
      <c r="F1221" s="191" t="str">
        <f>IF('Formulario PPGR3'!$G1221="","",'Formulario PPGR1'!#REF!)</f>
        <v/>
      </c>
      <c r="G1221" s="190"/>
      <c r="H1221" s="507" t="str" cm="1">
        <f t="array" ref="H1221">IF(Tabla1[[#This Row],[Código_Actividad]]="","",_xlfn.XLOOKUP(Tabla1[[#This Row],[Código_Actividad]],CodigoActividad,Tabla2[Actividades Programables Presupuestables],"",0))</f>
        <v/>
      </c>
      <c r="I1221" s="508" t="str">
        <f>IFERROR(VLOOKUP('Formulario PPGR3'!$G1221,'Formulario PPGR2'!$H$19:$V$286,15,FALSE),"")</f>
        <v/>
      </c>
      <c r="J1221" s="513"/>
      <c r="K1221" s="512"/>
      <c r="L1221" s="509" t="str">
        <f>IF(Tabla1[[#This Row],[Descripción]]="","",_xlfn.XLOOKUP(Tabla1[[#This Row],[Descripción]],Tabla10[Descripción],Tabla10[Unidad de Medida],"",0))</f>
        <v/>
      </c>
      <c r="M1221" s="299"/>
      <c r="N1221" s="525" t="str">
        <f>IF(Tabla1[[#This Row],[Descripción]]="","",_xlfn.XLOOKUP(Tabla1[[#This Row],[Descripción]],Tabla10[Descripción],Tabla10[Precio Unitario],0))</f>
        <v/>
      </c>
      <c r="O1221" s="525" t="str">
        <f>IF(Tabla1[[#This Row],[Cantidad de Insumos]]="","",Tabla1[[#This Row],[Precio Unitario]]*Tabla1[[#This Row],[Cantidad de Insumos]])</f>
        <v/>
      </c>
      <c r="P1221" s="510" t="str">
        <f>IF(Tabla1[[#This Row],[Descripción]]="","",_xlfn.XLOOKUP(Tabla1[[#This Row],[Descripción]],Tabla10[Descripción],Tabla10[CODIGO PRESUPUESTARIO],0))</f>
        <v/>
      </c>
      <c r="Q1221" s="511"/>
      <c r="R1221" s="511" t="str">
        <f>IF(Tabla1[[#This Row],[Insumos]]="","",_xlfn.XLOOKUP(Tabla1[[#This Row],[Insumos]],Tabla10[Insumo],Tabla10[InsumoAbrev],"",0))</f>
        <v/>
      </c>
    </row>
    <row r="1222" spans="2:18" x14ac:dyDescent="0.25">
      <c r="B1222" s="191" t="str">
        <f>IF('Formulario PPGR3'!$G1222="","",CONCATENATE('Formulario PPGR3'!$C1222,".",'Formulario PPGR3'!$D1222,".",'Formulario PPGR3'!$E1222,".",'Formulario PPGR3'!$F1222))</f>
        <v/>
      </c>
      <c r="C1222" s="191" t="str">
        <f>IF('Formulario PPGR3'!$G1222="","",'Formulario PPGR1'!#REF!)</f>
        <v/>
      </c>
      <c r="D1222" s="191" t="str">
        <f>IF('Formulario PPGR3'!$G1222="","",'Formulario PPGR1'!#REF!)</f>
        <v/>
      </c>
      <c r="E1222" s="191" t="str">
        <f>IF('Formulario PPGR3'!$G1222="","",'Formulario PPGR1'!#REF!)</f>
        <v/>
      </c>
      <c r="F1222" s="191" t="str">
        <f>IF('Formulario PPGR3'!$G1222="","",'Formulario PPGR1'!#REF!)</f>
        <v/>
      </c>
      <c r="G1222" s="190"/>
      <c r="H1222" s="507" t="str" cm="1">
        <f t="array" ref="H1222">IF(Tabla1[[#This Row],[Código_Actividad]]="","",_xlfn.XLOOKUP(Tabla1[[#This Row],[Código_Actividad]],CodigoActividad,Tabla2[Actividades Programables Presupuestables],"",0))</f>
        <v/>
      </c>
      <c r="I1222" s="508" t="str">
        <f>IFERROR(VLOOKUP('Formulario PPGR3'!$G1222,'Formulario PPGR2'!$H$19:$V$286,15,FALSE),"")</f>
        <v/>
      </c>
      <c r="J1222" s="513"/>
      <c r="K1222" s="512"/>
      <c r="L1222" s="509" t="str">
        <f>IF(Tabla1[[#This Row],[Descripción]]="","",_xlfn.XLOOKUP(Tabla1[[#This Row],[Descripción]],Tabla10[Descripción],Tabla10[Unidad de Medida],"",0))</f>
        <v/>
      </c>
      <c r="M1222" s="299"/>
      <c r="N1222" s="525" t="str">
        <f>IF(Tabla1[[#This Row],[Descripción]]="","",_xlfn.XLOOKUP(Tabla1[[#This Row],[Descripción]],Tabla10[Descripción],Tabla10[Precio Unitario],0))</f>
        <v/>
      </c>
      <c r="O1222" s="525" t="str">
        <f>IF(Tabla1[[#This Row],[Cantidad de Insumos]]="","",Tabla1[[#This Row],[Precio Unitario]]*Tabla1[[#This Row],[Cantidad de Insumos]])</f>
        <v/>
      </c>
      <c r="P1222" s="510" t="str">
        <f>IF(Tabla1[[#This Row],[Descripción]]="","",_xlfn.XLOOKUP(Tabla1[[#This Row],[Descripción]],Tabla10[Descripción],Tabla10[CODIGO PRESUPUESTARIO],0))</f>
        <v/>
      </c>
      <c r="Q1222" s="511"/>
      <c r="R1222" s="511" t="str">
        <f>IF(Tabla1[[#This Row],[Insumos]]="","",_xlfn.XLOOKUP(Tabla1[[#This Row],[Insumos]],Tabla10[Insumo],Tabla10[InsumoAbrev],"",0))</f>
        <v/>
      </c>
    </row>
    <row r="1223" spans="2:18" x14ac:dyDescent="0.25">
      <c r="B1223" s="191" t="str">
        <f>IF('Formulario PPGR3'!$G1223="","",CONCATENATE('Formulario PPGR3'!$C1223,".",'Formulario PPGR3'!$D1223,".",'Formulario PPGR3'!$E1223,".",'Formulario PPGR3'!$F1223))</f>
        <v/>
      </c>
      <c r="C1223" s="191" t="str">
        <f>IF('Formulario PPGR3'!$G1223="","",'Formulario PPGR1'!#REF!)</f>
        <v/>
      </c>
      <c r="D1223" s="191" t="str">
        <f>IF('Formulario PPGR3'!$G1223="","",'Formulario PPGR1'!#REF!)</f>
        <v/>
      </c>
      <c r="E1223" s="191" t="str">
        <f>IF('Formulario PPGR3'!$G1223="","",'Formulario PPGR1'!#REF!)</f>
        <v/>
      </c>
      <c r="F1223" s="191" t="str">
        <f>IF('Formulario PPGR3'!$G1223="","",'Formulario PPGR1'!#REF!)</f>
        <v/>
      </c>
      <c r="G1223" s="190"/>
      <c r="H1223" s="507" t="str" cm="1">
        <f t="array" ref="H1223">IF(Tabla1[[#This Row],[Código_Actividad]]="","",_xlfn.XLOOKUP(Tabla1[[#This Row],[Código_Actividad]],CodigoActividad,Tabla2[Actividades Programables Presupuestables],"",0))</f>
        <v/>
      </c>
      <c r="I1223" s="508" t="str">
        <f>IFERROR(VLOOKUP('Formulario PPGR3'!$G1223,'Formulario PPGR2'!$H$19:$V$286,15,FALSE),"")</f>
        <v/>
      </c>
      <c r="J1223" s="513"/>
      <c r="K1223" s="512"/>
      <c r="L1223" s="509" t="str">
        <f>IF(Tabla1[[#This Row],[Descripción]]="","",_xlfn.XLOOKUP(Tabla1[[#This Row],[Descripción]],Tabla10[Descripción],Tabla10[Unidad de Medida],"",0))</f>
        <v/>
      </c>
      <c r="M1223" s="299"/>
      <c r="N1223" s="525" t="str">
        <f>IF(Tabla1[[#This Row],[Descripción]]="","",_xlfn.XLOOKUP(Tabla1[[#This Row],[Descripción]],Tabla10[Descripción],Tabla10[Precio Unitario],0))</f>
        <v/>
      </c>
      <c r="O1223" s="525" t="str">
        <f>IF(Tabla1[[#This Row],[Cantidad de Insumos]]="","",Tabla1[[#This Row],[Precio Unitario]]*Tabla1[[#This Row],[Cantidad de Insumos]])</f>
        <v/>
      </c>
      <c r="P1223" s="510" t="str">
        <f>IF(Tabla1[[#This Row],[Descripción]]="","",_xlfn.XLOOKUP(Tabla1[[#This Row],[Descripción]],Tabla10[Descripción],Tabla10[CODIGO PRESUPUESTARIO],0))</f>
        <v/>
      </c>
      <c r="Q1223" s="511"/>
      <c r="R1223" s="511" t="str">
        <f>IF(Tabla1[[#This Row],[Insumos]]="","",_xlfn.XLOOKUP(Tabla1[[#This Row],[Insumos]],Tabla10[Insumo],Tabla10[InsumoAbrev],"",0))</f>
        <v/>
      </c>
    </row>
    <row r="1224" spans="2:18" x14ac:dyDescent="0.25">
      <c r="B1224" s="191" t="str">
        <f>IF('Formulario PPGR3'!$G1224="","",CONCATENATE('Formulario PPGR3'!$C1224,".",'Formulario PPGR3'!$D1224,".",'Formulario PPGR3'!$E1224,".",'Formulario PPGR3'!$F1224))</f>
        <v/>
      </c>
      <c r="C1224" s="191" t="str">
        <f>IF('Formulario PPGR3'!$G1224="","",'Formulario PPGR1'!#REF!)</f>
        <v/>
      </c>
      <c r="D1224" s="191" t="str">
        <f>IF('Formulario PPGR3'!$G1224="","",'Formulario PPGR1'!#REF!)</f>
        <v/>
      </c>
      <c r="E1224" s="191" t="str">
        <f>IF('Formulario PPGR3'!$G1224="","",'Formulario PPGR1'!#REF!)</f>
        <v/>
      </c>
      <c r="F1224" s="191" t="str">
        <f>IF('Formulario PPGR3'!$G1224="","",'Formulario PPGR1'!#REF!)</f>
        <v/>
      </c>
      <c r="G1224" s="190"/>
      <c r="H1224" s="507" t="str" cm="1">
        <f t="array" ref="H1224">IF(Tabla1[[#This Row],[Código_Actividad]]="","",_xlfn.XLOOKUP(Tabla1[[#This Row],[Código_Actividad]],CodigoActividad,Tabla2[Actividades Programables Presupuestables],"",0))</f>
        <v/>
      </c>
      <c r="I1224" s="508" t="str">
        <f>IFERROR(VLOOKUP('Formulario PPGR3'!$G1224,'Formulario PPGR2'!$H$19:$V$286,15,FALSE),"")</f>
        <v/>
      </c>
      <c r="J1224" s="513"/>
      <c r="K1224" s="512"/>
      <c r="L1224" s="509" t="str">
        <f>IF(Tabla1[[#This Row],[Descripción]]="","",_xlfn.XLOOKUP(Tabla1[[#This Row],[Descripción]],Tabla10[Descripción],Tabla10[Unidad de Medida],"",0))</f>
        <v/>
      </c>
      <c r="M1224" s="299"/>
      <c r="N1224" s="525" t="str">
        <f>IF(Tabla1[[#This Row],[Descripción]]="","",_xlfn.XLOOKUP(Tabla1[[#This Row],[Descripción]],Tabla10[Descripción],Tabla10[Precio Unitario],0))</f>
        <v/>
      </c>
      <c r="O1224" s="525" t="str">
        <f>IF(Tabla1[[#This Row],[Cantidad de Insumos]]="","",Tabla1[[#This Row],[Precio Unitario]]*Tabla1[[#This Row],[Cantidad de Insumos]])</f>
        <v/>
      </c>
      <c r="P1224" s="510" t="str">
        <f>IF(Tabla1[[#This Row],[Descripción]]="","",_xlfn.XLOOKUP(Tabla1[[#This Row],[Descripción]],Tabla10[Descripción],Tabla10[CODIGO PRESUPUESTARIO],0))</f>
        <v/>
      </c>
      <c r="Q1224" s="511"/>
      <c r="R1224" s="511" t="str">
        <f>IF(Tabla1[[#This Row],[Insumos]]="","",_xlfn.XLOOKUP(Tabla1[[#This Row],[Insumos]],Tabla10[Insumo],Tabla10[InsumoAbrev],"",0))</f>
        <v/>
      </c>
    </row>
    <row r="1225" spans="2:18" x14ac:dyDescent="0.25">
      <c r="B1225" s="191" t="str">
        <f>IF('Formulario PPGR3'!$G1225="","",CONCATENATE('Formulario PPGR3'!$C1225,".",'Formulario PPGR3'!$D1225,".",'Formulario PPGR3'!$E1225,".",'Formulario PPGR3'!$F1225))</f>
        <v/>
      </c>
      <c r="C1225" s="191" t="str">
        <f>IF('Formulario PPGR3'!$G1225="","",'Formulario PPGR1'!#REF!)</f>
        <v/>
      </c>
      <c r="D1225" s="191" t="str">
        <f>IF('Formulario PPGR3'!$G1225="","",'Formulario PPGR1'!#REF!)</f>
        <v/>
      </c>
      <c r="E1225" s="191" t="str">
        <f>IF('Formulario PPGR3'!$G1225="","",'Formulario PPGR1'!#REF!)</f>
        <v/>
      </c>
      <c r="F1225" s="191" t="str">
        <f>IF('Formulario PPGR3'!$G1225="","",'Formulario PPGR1'!#REF!)</f>
        <v/>
      </c>
      <c r="G1225" s="190"/>
      <c r="H1225" s="507" t="str" cm="1">
        <f t="array" ref="H1225">IF(Tabla1[[#This Row],[Código_Actividad]]="","",_xlfn.XLOOKUP(Tabla1[[#This Row],[Código_Actividad]],CodigoActividad,Tabla2[Actividades Programables Presupuestables],"",0))</f>
        <v/>
      </c>
      <c r="I1225" s="508" t="str">
        <f>IFERROR(VLOOKUP('Formulario PPGR3'!$G1225,'Formulario PPGR2'!$H$19:$V$286,15,FALSE),"")</f>
        <v/>
      </c>
      <c r="J1225" s="513"/>
      <c r="K1225" s="512"/>
      <c r="L1225" s="509" t="str">
        <f>IF(Tabla1[[#This Row],[Descripción]]="","",_xlfn.XLOOKUP(Tabla1[[#This Row],[Descripción]],Tabla10[Descripción],Tabla10[Unidad de Medida],"",0))</f>
        <v/>
      </c>
      <c r="M1225" s="299"/>
      <c r="N1225" s="525" t="str">
        <f>IF(Tabla1[[#This Row],[Descripción]]="","",_xlfn.XLOOKUP(Tabla1[[#This Row],[Descripción]],Tabla10[Descripción],Tabla10[Precio Unitario],0))</f>
        <v/>
      </c>
      <c r="O1225" s="525" t="str">
        <f>IF(Tabla1[[#This Row],[Cantidad de Insumos]]="","",Tabla1[[#This Row],[Precio Unitario]]*Tabla1[[#This Row],[Cantidad de Insumos]])</f>
        <v/>
      </c>
      <c r="P1225" s="510" t="str">
        <f>IF(Tabla1[[#This Row],[Descripción]]="","",_xlfn.XLOOKUP(Tabla1[[#This Row],[Descripción]],Tabla10[Descripción],Tabla10[CODIGO PRESUPUESTARIO],0))</f>
        <v/>
      </c>
      <c r="Q1225" s="511"/>
      <c r="R1225" s="511" t="str">
        <f>IF(Tabla1[[#This Row],[Insumos]]="","",_xlfn.XLOOKUP(Tabla1[[#This Row],[Insumos]],Tabla10[Insumo],Tabla10[InsumoAbrev],"",0))</f>
        <v/>
      </c>
    </row>
    <row r="1226" spans="2:18" x14ac:dyDescent="0.25">
      <c r="B1226" s="191" t="str">
        <f>IF('Formulario PPGR3'!$G1226="","",CONCATENATE('Formulario PPGR3'!$C1226,".",'Formulario PPGR3'!$D1226,".",'Formulario PPGR3'!$E1226,".",'Formulario PPGR3'!$F1226))</f>
        <v/>
      </c>
      <c r="C1226" s="191" t="str">
        <f>IF('Formulario PPGR3'!$G1226="","",'Formulario PPGR1'!#REF!)</f>
        <v/>
      </c>
      <c r="D1226" s="191" t="str">
        <f>IF('Formulario PPGR3'!$G1226="","",'Formulario PPGR1'!#REF!)</f>
        <v/>
      </c>
      <c r="E1226" s="191" t="str">
        <f>IF('Formulario PPGR3'!$G1226="","",'Formulario PPGR1'!#REF!)</f>
        <v/>
      </c>
      <c r="F1226" s="191" t="str">
        <f>IF('Formulario PPGR3'!$G1226="","",'Formulario PPGR1'!#REF!)</f>
        <v/>
      </c>
      <c r="G1226" s="190"/>
      <c r="H1226" s="507" t="str" cm="1">
        <f t="array" ref="H1226">IF(Tabla1[[#This Row],[Código_Actividad]]="","",_xlfn.XLOOKUP(Tabla1[[#This Row],[Código_Actividad]],CodigoActividad,Tabla2[Actividades Programables Presupuestables],"",0))</f>
        <v/>
      </c>
      <c r="I1226" s="508" t="str">
        <f>IFERROR(VLOOKUP('Formulario PPGR3'!$G1226,'Formulario PPGR2'!$H$19:$V$286,15,FALSE),"")</f>
        <v/>
      </c>
      <c r="J1226" s="513"/>
      <c r="K1226" s="512"/>
      <c r="L1226" s="509" t="str">
        <f>IF(Tabla1[[#This Row],[Descripción]]="","",_xlfn.XLOOKUP(Tabla1[[#This Row],[Descripción]],Tabla10[Descripción],Tabla10[Unidad de Medida],"",0))</f>
        <v/>
      </c>
      <c r="M1226" s="299"/>
      <c r="N1226" s="525" t="str">
        <f>IF(Tabla1[[#This Row],[Descripción]]="","",_xlfn.XLOOKUP(Tabla1[[#This Row],[Descripción]],Tabla10[Descripción],Tabla10[Precio Unitario],0))</f>
        <v/>
      </c>
      <c r="O1226" s="525" t="str">
        <f>IF(Tabla1[[#This Row],[Cantidad de Insumos]]="","",Tabla1[[#This Row],[Precio Unitario]]*Tabla1[[#This Row],[Cantidad de Insumos]])</f>
        <v/>
      </c>
      <c r="P1226" s="510" t="str">
        <f>IF(Tabla1[[#This Row],[Descripción]]="","",_xlfn.XLOOKUP(Tabla1[[#This Row],[Descripción]],Tabla10[Descripción],Tabla10[CODIGO PRESUPUESTARIO],0))</f>
        <v/>
      </c>
      <c r="Q1226" s="511"/>
      <c r="R1226" s="511" t="str">
        <f>IF(Tabla1[[#This Row],[Insumos]]="","",_xlfn.XLOOKUP(Tabla1[[#This Row],[Insumos]],Tabla10[Insumo],Tabla10[InsumoAbrev],"",0))</f>
        <v/>
      </c>
    </row>
    <row r="1227" spans="2:18" x14ac:dyDescent="0.25">
      <c r="B1227" s="191" t="str">
        <f>IF('Formulario PPGR3'!$G1227="","",CONCATENATE('Formulario PPGR3'!$C1227,".",'Formulario PPGR3'!$D1227,".",'Formulario PPGR3'!$E1227,".",'Formulario PPGR3'!$F1227))</f>
        <v/>
      </c>
      <c r="C1227" s="191" t="str">
        <f>IF('Formulario PPGR3'!$G1227="","",'Formulario PPGR1'!#REF!)</f>
        <v/>
      </c>
      <c r="D1227" s="191" t="str">
        <f>IF('Formulario PPGR3'!$G1227="","",'Formulario PPGR1'!#REF!)</f>
        <v/>
      </c>
      <c r="E1227" s="191" t="str">
        <f>IF('Formulario PPGR3'!$G1227="","",'Formulario PPGR1'!#REF!)</f>
        <v/>
      </c>
      <c r="F1227" s="191" t="str">
        <f>IF('Formulario PPGR3'!$G1227="","",'Formulario PPGR1'!#REF!)</f>
        <v/>
      </c>
      <c r="G1227" s="190"/>
      <c r="H1227" s="507" t="str" cm="1">
        <f t="array" ref="H1227">IF(Tabla1[[#This Row],[Código_Actividad]]="","",_xlfn.XLOOKUP(Tabla1[[#This Row],[Código_Actividad]],CodigoActividad,Tabla2[Actividades Programables Presupuestables],"",0))</f>
        <v/>
      </c>
      <c r="I1227" s="508" t="str">
        <f>IFERROR(VLOOKUP('Formulario PPGR3'!$G1227,'Formulario PPGR2'!$H$19:$V$286,15,FALSE),"")</f>
        <v/>
      </c>
      <c r="J1227" s="513"/>
      <c r="K1227" s="512"/>
      <c r="L1227" s="509" t="str">
        <f>IF(Tabla1[[#This Row],[Descripción]]="","",_xlfn.XLOOKUP(Tabla1[[#This Row],[Descripción]],Tabla10[Descripción],Tabla10[Unidad de Medida],"",0))</f>
        <v/>
      </c>
      <c r="M1227" s="299"/>
      <c r="N1227" s="525" t="str">
        <f>IF(Tabla1[[#This Row],[Descripción]]="","",_xlfn.XLOOKUP(Tabla1[[#This Row],[Descripción]],Tabla10[Descripción],Tabla10[Precio Unitario],0))</f>
        <v/>
      </c>
      <c r="O1227" s="525" t="str">
        <f>IF(Tabla1[[#This Row],[Cantidad de Insumos]]="","",Tabla1[[#This Row],[Precio Unitario]]*Tabla1[[#This Row],[Cantidad de Insumos]])</f>
        <v/>
      </c>
      <c r="P1227" s="510" t="str">
        <f>IF(Tabla1[[#This Row],[Descripción]]="","",_xlfn.XLOOKUP(Tabla1[[#This Row],[Descripción]],Tabla10[Descripción],Tabla10[CODIGO PRESUPUESTARIO],0))</f>
        <v/>
      </c>
      <c r="Q1227" s="511"/>
      <c r="R1227" s="511" t="str">
        <f>IF(Tabla1[[#This Row],[Insumos]]="","",_xlfn.XLOOKUP(Tabla1[[#This Row],[Insumos]],Tabla10[Insumo],Tabla10[InsumoAbrev],"",0))</f>
        <v/>
      </c>
    </row>
    <row r="1228" spans="2:18" x14ac:dyDescent="0.25">
      <c r="B1228" s="191" t="str">
        <f>IF('Formulario PPGR3'!$G1228="","",CONCATENATE('Formulario PPGR3'!$C1228,".",'Formulario PPGR3'!$D1228,".",'Formulario PPGR3'!$E1228,".",'Formulario PPGR3'!$F1228))</f>
        <v/>
      </c>
      <c r="C1228" s="191" t="str">
        <f>IF('Formulario PPGR3'!$G1228="","",'Formulario PPGR1'!#REF!)</f>
        <v/>
      </c>
      <c r="D1228" s="191" t="str">
        <f>IF('Formulario PPGR3'!$G1228="","",'Formulario PPGR1'!#REF!)</f>
        <v/>
      </c>
      <c r="E1228" s="191" t="str">
        <f>IF('Formulario PPGR3'!$G1228="","",'Formulario PPGR1'!#REF!)</f>
        <v/>
      </c>
      <c r="F1228" s="191" t="str">
        <f>IF('Formulario PPGR3'!$G1228="","",'Formulario PPGR1'!#REF!)</f>
        <v/>
      </c>
      <c r="G1228" s="190"/>
      <c r="H1228" s="507" t="str" cm="1">
        <f t="array" ref="H1228">IF(Tabla1[[#This Row],[Código_Actividad]]="","",_xlfn.XLOOKUP(Tabla1[[#This Row],[Código_Actividad]],CodigoActividad,Tabla2[Actividades Programables Presupuestables],"",0))</f>
        <v/>
      </c>
      <c r="I1228" s="508" t="str">
        <f>IFERROR(VLOOKUP('Formulario PPGR3'!$G1228,'Formulario PPGR2'!$H$19:$V$286,15,FALSE),"")</f>
        <v/>
      </c>
      <c r="J1228" s="513"/>
      <c r="K1228" s="512"/>
      <c r="L1228" s="509" t="str">
        <f>IF(Tabla1[[#This Row],[Descripción]]="","",_xlfn.XLOOKUP(Tabla1[[#This Row],[Descripción]],Tabla10[Descripción],Tabla10[Unidad de Medida],"",0))</f>
        <v/>
      </c>
      <c r="M1228" s="299"/>
      <c r="N1228" s="525" t="str">
        <f>IF(Tabla1[[#This Row],[Descripción]]="","",_xlfn.XLOOKUP(Tabla1[[#This Row],[Descripción]],Tabla10[Descripción],Tabla10[Precio Unitario],0))</f>
        <v/>
      </c>
      <c r="O1228" s="525" t="str">
        <f>IF(Tabla1[[#This Row],[Cantidad de Insumos]]="","",Tabla1[[#This Row],[Precio Unitario]]*Tabla1[[#This Row],[Cantidad de Insumos]])</f>
        <v/>
      </c>
      <c r="P1228" s="510" t="str">
        <f>IF(Tabla1[[#This Row],[Descripción]]="","",_xlfn.XLOOKUP(Tabla1[[#This Row],[Descripción]],Tabla10[Descripción],Tabla10[CODIGO PRESUPUESTARIO],0))</f>
        <v/>
      </c>
      <c r="Q1228" s="511"/>
      <c r="R1228" s="511" t="str">
        <f>IF(Tabla1[[#This Row],[Insumos]]="","",_xlfn.XLOOKUP(Tabla1[[#This Row],[Insumos]],Tabla10[Insumo],Tabla10[InsumoAbrev],"",0))</f>
        <v/>
      </c>
    </row>
    <row r="1229" spans="2:18" x14ac:dyDescent="0.25">
      <c r="B1229" s="191" t="str">
        <f>IF('Formulario PPGR3'!$G1229="","",CONCATENATE('Formulario PPGR3'!$C1229,".",'Formulario PPGR3'!$D1229,".",'Formulario PPGR3'!$E1229,".",'Formulario PPGR3'!$F1229))</f>
        <v/>
      </c>
      <c r="C1229" s="191" t="str">
        <f>IF('Formulario PPGR3'!$G1229="","",'Formulario PPGR1'!#REF!)</f>
        <v/>
      </c>
      <c r="D1229" s="191" t="str">
        <f>IF('Formulario PPGR3'!$G1229="","",'Formulario PPGR1'!#REF!)</f>
        <v/>
      </c>
      <c r="E1229" s="191" t="str">
        <f>IF('Formulario PPGR3'!$G1229="","",'Formulario PPGR1'!#REF!)</f>
        <v/>
      </c>
      <c r="F1229" s="191" t="str">
        <f>IF('Formulario PPGR3'!$G1229="","",'Formulario PPGR1'!#REF!)</f>
        <v/>
      </c>
      <c r="G1229" s="190"/>
      <c r="H1229" s="507" t="str" cm="1">
        <f t="array" ref="H1229">IF(Tabla1[[#This Row],[Código_Actividad]]="","",_xlfn.XLOOKUP(Tabla1[[#This Row],[Código_Actividad]],CodigoActividad,Tabla2[Actividades Programables Presupuestables],"",0))</f>
        <v/>
      </c>
      <c r="I1229" s="508" t="str">
        <f>IFERROR(VLOOKUP('Formulario PPGR3'!$G1229,'Formulario PPGR2'!$H$19:$V$286,15,FALSE),"")</f>
        <v/>
      </c>
      <c r="J1229" s="513"/>
      <c r="K1229" s="512"/>
      <c r="L1229" s="509" t="str">
        <f>IF(Tabla1[[#This Row],[Descripción]]="","",_xlfn.XLOOKUP(Tabla1[[#This Row],[Descripción]],Tabla10[Descripción],Tabla10[Unidad de Medida],"",0))</f>
        <v/>
      </c>
      <c r="M1229" s="299"/>
      <c r="N1229" s="525" t="str">
        <f>IF(Tabla1[[#This Row],[Descripción]]="","",_xlfn.XLOOKUP(Tabla1[[#This Row],[Descripción]],Tabla10[Descripción],Tabla10[Precio Unitario],0))</f>
        <v/>
      </c>
      <c r="O1229" s="525" t="str">
        <f>IF(Tabla1[[#This Row],[Cantidad de Insumos]]="","",Tabla1[[#This Row],[Precio Unitario]]*Tabla1[[#This Row],[Cantidad de Insumos]])</f>
        <v/>
      </c>
      <c r="P1229" s="510" t="str">
        <f>IF(Tabla1[[#This Row],[Descripción]]="","",_xlfn.XLOOKUP(Tabla1[[#This Row],[Descripción]],Tabla10[Descripción],Tabla10[CODIGO PRESUPUESTARIO],0))</f>
        <v/>
      </c>
      <c r="Q1229" s="511"/>
      <c r="R1229" s="511" t="str">
        <f>IF(Tabla1[[#This Row],[Insumos]]="","",_xlfn.XLOOKUP(Tabla1[[#This Row],[Insumos]],Tabla10[Insumo],Tabla10[InsumoAbrev],"",0))</f>
        <v/>
      </c>
    </row>
    <row r="1230" spans="2:18" x14ac:dyDescent="0.25">
      <c r="B1230" s="191" t="str">
        <f>IF('Formulario PPGR3'!$G1230="","",CONCATENATE('Formulario PPGR3'!$C1230,".",'Formulario PPGR3'!$D1230,".",'Formulario PPGR3'!$E1230,".",'Formulario PPGR3'!$F1230))</f>
        <v/>
      </c>
      <c r="C1230" s="191" t="str">
        <f>IF('Formulario PPGR3'!$G1230="","",'Formulario PPGR1'!#REF!)</f>
        <v/>
      </c>
      <c r="D1230" s="191" t="str">
        <f>IF('Formulario PPGR3'!$G1230="","",'Formulario PPGR1'!#REF!)</f>
        <v/>
      </c>
      <c r="E1230" s="191" t="str">
        <f>IF('Formulario PPGR3'!$G1230="","",'Formulario PPGR1'!#REF!)</f>
        <v/>
      </c>
      <c r="F1230" s="191" t="str">
        <f>IF('Formulario PPGR3'!$G1230="","",'Formulario PPGR1'!#REF!)</f>
        <v/>
      </c>
      <c r="G1230" s="190"/>
      <c r="H1230" s="507" t="str" cm="1">
        <f t="array" ref="H1230">IF(Tabla1[[#This Row],[Código_Actividad]]="","",_xlfn.XLOOKUP(Tabla1[[#This Row],[Código_Actividad]],CodigoActividad,Tabla2[Actividades Programables Presupuestables],"",0))</f>
        <v/>
      </c>
      <c r="I1230" s="508" t="str">
        <f>IFERROR(VLOOKUP('Formulario PPGR3'!$G1230,'Formulario PPGR2'!$H$19:$V$286,15,FALSE),"")</f>
        <v/>
      </c>
      <c r="J1230" s="513"/>
      <c r="K1230" s="512"/>
      <c r="L1230" s="509" t="str">
        <f>IF(Tabla1[[#This Row],[Descripción]]="","",_xlfn.XLOOKUP(Tabla1[[#This Row],[Descripción]],Tabla10[Descripción],Tabla10[Unidad de Medida],"",0))</f>
        <v/>
      </c>
      <c r="M1230" s="299"/>
      <c r="N1230" s="525" t="str">
        <f>IF(Tabla1[[#This Row],[Descripción]]="","",_xlfn.XLOOKUP(Tabla1[[#This Row],[Descripción]],Tabla10[Descripción],Tabla10[Precio Unitario],0))</f>
        <v/>
      </c>
      <c r="O1230" s="525" t="str">
        <f>IF(Tabla1[[#This Row],[Cantidad de Insumos]]="","",Tabla1[[#This Row],[Precio Unitario]]*Tabla1[[#This Row],[Cantidad de Insumos]])</f>
        <v/>
      </c>
      <c r="P1230" s="510" t="str">
        <f>IF(Tabla1[[#This Row],[Descripción]]="","",_xlfn.XLOOKUP(Tabla1[[#This Row],[Descripción]],Tabla10[Descripción],Tabla10[CODIGO PRESUPUESTARIO],0))</f>
        <v/>
      </c>
      <c r="Q1230" s="511"/>
      <c r="R1230" s="511" t="str">
        <f>IF(Tabla1[[#This Row],[Insumos]]="","",_xlfn.XLOOKUP(Tabla1[[#This Row],[Insumos]],Tabla10[Insumo],Tabla10[InsumoAbrev],"",0))</f>
        <v/>
      </c>
    </row>
    <row r="1231" spans="2:18" x14ac:dyDescent="0.25">
      <c r="B1231" s="191" t="str">
        <f>IF('Formulario PPGR3'!$G1231="","",CONCATENATE('Formulario PPGR3'!$C1231,".",'Formulario PPGR3'!$D1231,".",'Formulario PPGR3'!$E1231,".",'Formulario PPGR3'!$F1231))</f>
        <v/>
      </c>
      <c r="C1231" s="191" t="str">
        <f>IF('Formulario PPGR3'!$G1231="","",'Formulario PPGR1'!#REF!)</f>
        <v/>
      </c>
      <c r="D1231" s="191" t="str">
        <f>IF('Formulario PPGR3'!$G1231="","",'Formulario PPGR1'!#REF!)</f>
        <v/>
      </c>
      <c r="E1231" s="191" t="str">
        <f>IF('Formulario PPGR3'!$G1231="","",'Formulario PPGR1'!#REF!)</f>
        <v/>
      </c>
      <c r="F1231" s="191" t="str">
        <f>IF('Formulario PPGR3'!$G1231="","",'Formulario PPGR1'!#REF!)</f>
        <v/>
      </c>
      <c r="G1231" s="190"/>
      <c r="H1231" s="507" t="str" cm="1">
        <f t="array" ref="H1231">IF(Tabla1[[#This Row],[Código_Actividad]]="","",_xlfn.XLOOKUP(Tabla1[[#This Row],[Código_Actividad]],CodigoActividad,Tabla2[Actividades Programables Presupuestables],"",0))</f>
        <v/>
      </c>
      <c r="I1231" s="508" t="str">
        <f>IFERROR(VLOOKUP('Formulario PPGR3'!$G1231,'Formulario PPGR2'!$H$19:$V$286,15,FALSE),"")</f>
        <v/>
      </c>
      <c r="J1231" s="513"/>
      <c r="K1231" s="512"/>
      <c r="L1231" s="509" t="str">
        <f>IF(Tabla1[[#This Row],[Descripción]]="","",_xlfn.XLOOKUP(Tabla1[[#This Row],[Descripción]],Tabla10[Descripción],Tabla10[Unidad de Medida],"",0))</f>
        <v/>
      </c>
      <c r="M1231" s="299"/>
      <c r="N1231" s="525" t="str">
        <f>IF(Tabla1[[#This Row],[Descripción]]="","",_xlfn.XLOOKUP(Tabla1[[#This Row],[Descripción]],Tabla10[Descripción],Tabla10[Precio Unitario],0))</f>
        <v/>
      </c>
      <c r="O1231" s="525" t="str">
        <f>IF(Tabla1[[#This Row],[Cantidad de Insumos]]="","",Tabla1[[#This Row],[Precio Unitario]]*Tabla1[[#This Row],[Cantidad de Insumos]])</f>
        <v/>
      </c>
      <c r="P1231" s="510" t="str">
        <f>IF(Tabla1[[#This Row],[Descripción]]="","",_xlfn.XLOOKUP(Tabla1[[#This Row],[Descripción]],Tabla10[Descripción],Tabla10[CODIGO PRESUPUESTARIO],0))</f>
        <v/>
      </c>
      <c r="Q1231" s="511"/>
      <c r="R1231" s="511" t="str">
        <f>IF(Tabla1[[#This Row],[Insumos]]="","",_xlfn.XLOOKUP(Tabla1[[#This Row],[Insumos]],Tabla10[Insumo],Tabla10[InsumoAbrev],"",0))</f>
        <v/>
      </c>
    </row>
    <row r="1232" spans="2:18" x14ac:dyDescent="0.25">
      <c r="B1232" s="191" t="str">
        <f>IF('Formulario PPGR3'!$G1232="","",CONCATENATE('Formulario PPGR3'!$C1232,".",'Formulario PPGR3'!$D1232,".",'Formulario PPGR3'!$E1232,".",'Formulario PPGR3'!$F1232))</f>
        <v/>
      </c>
      <c r="C1232" s="191" t="str">
        <f>IF('Formulario PPGR3'!$G1232="","",'Formulario PPGR1'!#REF!)</f>
        <v/>
      </c>
      <c r="D1232" s="191" t="str">
        <f>IF('Formulario PPGR3'!$G1232="","",'Formulario PPGR1'!#REF!)</f>
        <v/>
      </c>
      <c r="E1232" s="191" t="str">
        <f>IF('Formulario PPGR3'!$G1232="","",'Formulario PPGR1'!#REF!)</f>
        <v/>
      </c>
      <c r="F1232" s="191" t="str">
        <f>IF('Formulario PPGR3'!$G1232="","",'Formulario PPGR1'!#REF!)</f>
        <v/>
      </c>
      <c r="G1232" s="190"/>
      <c r="H1232" s="507" t="str" cm="1">
        <f t="array" ref="H1232">IF(Tabla1[[#This Row],[Código_Actividad]]="","",_xlfn.XLOOKUP(Tabla1[[#This Row],[Código_Actividad]],CodigoActividad,Tabla2[Actividades Programables Presupuestables],"",0))</f>
        <v/>
      </c>
      <c r="I1232" s="508" t="str">
        <f>IFERROR(VLOOKUP('Formulario PPGR3'!$G1232,'Formulario PPGR2'!$H$19:$V$286,15,FALSE),"")</f>
        <v/>
      </c>
      <c r="J1232" s="513"/>
      <c r="K1232" s="512"/>
      <c r="L1232" s="509" t="str">
        <f>IF(Tabla1[[#This Row],[Descripción]]="","",_xlfn.XLOOKUP(Tabla1[[#This Row],[Descripción]],Tabla10[Descripción],Tabla10[Unidad de Medida],"",0))</f>
        <v/>
      </c>
      <c r="M1232" s="299"/>
      <c r="N1232" s="525" t="str">
        <f>IF(Tabla1[[#This Row],[Descripción]]="","",_xlfn.XLOOKUP(Tabla1[[#This Row],[Descripción]],Tabla10[Descripción],Tabla10[Precio Unitario],0))</f>
        <v/>
      </c>
      <c r="O1232" s="525" t="str">
        <f>IF(Tabla1[[#This Row],[Cantidad de Insumos]]="","",Tabla1[[#This Row],[Precio Unitario]]*Tabla1[[#This Row],[Cantidad de Insumos]])</f>
        <v/>
      </c>
      <c r="P1232" s="510" t="str">
        <f>IF(Tabla1[[#This Row],[Descripción]]="","",_xlfn.XLOOKUP(Tabla1[[#This Row],[Descripción]],Tabla10[Descripción],Tabla10[CODIGO PRESUPUESTARIO],0))</f>
        <v/>
      </c>
      <c r="Q1232" s="511"/>
      <c r="R1232" s="511" t="str">
        <f>IF(Tabla1[[#This Row],[Insumos]]="","",_xlfn.XLOOKUP(Tabla1[[#This Row],[Insumos]],Tabla10[Insumo],Tabla10[InsumoAbrev],"",0))</f>
        <v/>
      </c>
    </row>
    <row r="1233" spans="2:18" x14ac:dyDescent="0.25">
      <c r="B1233" s="191" t="str">
        <f>IF('Formulario PPGR3'!$G1233="","",CONCATENATE('Formulario PPGR3'!$C1233,".",'Formulario PPGR3'!$D1233,".",'Formulario PPGR3'!$E1233,".",'Formulario PPGR3'!$F1233))</f>
        <v/>
      </c>
      <c r="C1233" s="191" t="str">
        <f>IF('Formulario PPGR3'!$G1233="","",'Formulario PPGR1'!#REF!)</f>
        <v/>
      </c>
      <c r="D1233" s="191" t="str">
        <f>IF('Formulario PPGR3'!$G1233="","",'Formulario PPGR1'!#REF!)</f>
        <v/>
      </c>
      <c r="E1233" s="191" t="str">
        <f>IF('Formulario PPGR3'!$G1233="","",'Formulario PPGR1'!#REF!)</f>
        <v/>
      </c>
      <c r="F1233" s="191" t="str">
        <f>IF('Formulario PPGR3'!$G1233="","",'Formulario PPGR1'!#REF!)</f>
        <v/>
      </c>
      <c r="G1233" s="190"/>
      <c r="H1233" s="507" t="str" cm="1">
        <f t="array" ref="H1233">IF(Tabla1[[#This Row],[Código_Actividad]]="","",_xlfn.XLOOKUP(Tabla1[[#This Row],[Código_Actividad]],CodigoActividad,Tabla2[Actividades Programables Presupuestables],"",0))</f>
        <v/>
      </c>
      <c r="I1233" s="508" t="str">
        <f>IFERROR(VLOOKUP('Formulario PPGR3'!$G1233,'Formulario PPGR2'!$H$19:$V$286,15,FALSE),"")</f>
        <v/>
      </c>
      <c r="J1233" s="513"/>
      <c r="K1233" s="512"/>
      <c r="L1233" s="509" t="str">
        <f>IF(Tabla1[[#This Row],[Descripción]]="","",_xlfn.XLOOKUP(Tabla1[[#This Row],[Descripción]],Tabla10[Descripción],Tabla10[Unidad de Medida],"",0))</f>
        <v/>
      </c>
      <c r="M1233" s="299"/>
      <c r="N1233" s="525" t="str">
        <f>IF(Tabla1[[#This Row],[Descripción]]="","",_xlfn.XLOOKUP(Tabla1[[#This Row],[Descripción]],Tabla10[Descripción],Tabla10[Precio Unitario],0))</f>
        <v/>
      </c>
      <c r="O1233" s="525" t="str">
        <f>IF(Tabla1[[#This Row],[Cantidad de Insumos]]="","",Tabla1[[#This Row],[Precio Unitario]]*Tabla1[[#This Row],[Cantidad de Insumos]])</f>
        <v/>
      </c>
      <c r="P1233" s="510" t="str">
        <f>IF(Tabla1[[#This Row],[Descripción]]="","",_xlfn.XLOOKUP(Tabla1[[#This Row],[Descripción]],Tabla10[Descripción],Tabla10[CODIGO PRESUPUESTARIO],0))</f>
        <v/>
      </c>
      <c r="Q1233" s="511"/>
      <c r="R1233" s="511" t="str">
        <f>IF(Tabla1[[#This Row],[Insumos]]="","",_xlfn.XLOOKUP(Tabla1[[#This Row],[Insumos]],Tabla10[Insumo],Tabla10[InsumoAbrev],"",0))</f>
        <v/>
      </c>
    </row>
    <row r="1234" spans="2:18" x14ac:dyDescent="0.25">
      <c r="B1234" s="191" t="str">
        <f>IF('Formulario PPGR3'!$G1234="","",CONCATENATE('Formulario PPGR3'!$C1234,".",'Formulario PPGR3'!$D1234,".",'Formulario PPGR3'!$E1234,".",'Formulario PPGR3'!$F1234))</f>
        <v/>
      </c>
      <c r="C1234" s="191" t="str">
        <f>IF('Formulario PPGR3'!$G1234="","",'Formulario PPGR1'!#REF!)</f>
        <v/>
      </c>
      <c r="D1234" s="191" t="str">
        <f>IF('Formulario PPGR3'!$G1234="","",'Formulario PPGR1'!#REF!)</f>
        <v/>
      </c>
      <c r="E1234" s="191" t="str">
        <f>IF('Formulario PPGR3'!$G1234="","",'Formulario PPGR1'!#REF!)</f>
        <v/>
      </c>
      <c r="F1234" s="191" t="str">
        <f>IF('Formulario PPGR3'!$G1234="","",'Formulario PPGR1'!#REF!)</f>
        <v/>
      </c>
      <c r="G1234" s="190"/>
      <c r="H1234" s="507" t="str" cm="1">
        <f t="array" ref="H1234">IF(Tabla1[[#This Row],[Código_Actividad]]="","",_xlfn.XLOOKUP(Tabla1[[#This Row],[Código_Actividad]],CodigoActividad,Tabla2[Actividades Programables Presupuestables],"",0))</f>
        <v/>
      </c>
      <c r="I1234" s="508" t="str">
        <f>IFERROR(VLOOKUP('Formulario PPGR3'!$G1234,'Formulario PPGR2'!$H$19:$V$286,15,FALSE),"")</f>
        <v/>
      </c>
      <c r="J1234" s="513"/>
      <c r="K1234" s="512"/>
      <c r="L1234" s="509" t="str">
        <f>IF(Tabla1[[#This Row],[Descripción]]="","",_xlfn.XLOOKUP(Tabla1[[#This Row],[Descripción]],Tabla10[Descripción],Tabla10[Unidad de Medida],"",0))</f>
        <v/>
      </c>
      <c r="M1234" s="299"/>
      <c r="N1234" s="525" t="str">
        <f>IF(Tabla1[[#This Row],[Descripción]]="","",_xlfn.XLOOKUP(Tabla1[[#This Row],[Descripción]],Tabla10[Descripción],Tabla10[Precio Unitario],0))</f>
        <v/>
      </c>
      <c r="O1234" s="525" t="str">
        <f>IF(Tabla1[[#This Row],[Cantidad de Insumos]]="","",Tabla1[[#This Row],[Precio Unitario]]*Tabla1[[#This Row],[Cantidad de Insumos]])</f>
        <v/>
      </c>
      <c r="P1234" s="510" t="str">
        <f>IF(Tabla1[[#This Row],[Descripción]]="","",_xlfn.XLOOKUP(Tabla1[[#This Row],[Descripción]],Tabla10[Descripción],Tabla10[CODIGO PRESUPUESTARIO],0))</f>
        <v/>
      </c>
      <c r="Q1234" s="511"/>
      <c r="R1234" s="511" t="str">
        <f>IF(Tabla1[[#This Row],[Insumos]]="","",_xlfn.XLOOKUP(Tabla1[[#This Row],[Insumos]],Tabla10[Insumo],Tabla10[InsumoAbrev],"",0))</f>
        <v/>
      </c>
    </row>
    <row r="1235" spans="2:18" x14ac:dyDescent="0.25">
      <c r="B1235" s="191" t="str">
        <f>IF('Formulario PPGR3'!$G1235="","",CONCATENATE('Formulario PPGR3'!$C1235,".",'Formulario PPGR3'!$D1235,".",'Formulario PPGR3'!$E1235,".",'Formulario PPGR3'!$F1235))</f>
        <v/>
      </c>
      <c r="C1235" s="191" t="str">
        <f>IF('Formulario PPGR3'!$G1235="","",'Formulario PPGR1'!#REF!)</f>
        <v/>
      </c>
      <c r="D1235" s="191" t="str">
        <f>IF('Formulario PPGR3'!$G1235="","",'Formulario PPGR1'!#REF!)</f>
        <v/>
      </c>
      <c r="E1235" s="191" t="str">
        <f>IF('Formulario PPGR3'!$G1235="","",'Formulario PPGR1'!#REF!)</f>
        <v/>
      </c>
      <c r="F1235" s="191" t="str">
        <f>IF('Formulario PPGR3'!$G1235="","",'Formulario PPGR1'!#REF!)</f>
        <v/>
      </c>
      <c r="G1235" s="190"/>
      <c r="H1235" s="507" t="str" cm="1">
        <f t="array" ref="H1235">IF(Tabla1[[#This Row],[Código_Actividad]]="","",_xlfn.XLOOKUP(Tabla1[[#This Row],[Código_Actividad]],CodigoActividad,Tabla2[Actividades Programables Presupuestables],"",0))</f>
        <v/>
      </c>
      <c r="I1235" s="508" t="str">
        <f>IFERROR(VLOOKUP('Formulario PPGR3'!$G1235,'Formulario PPGR2'!$H$19:$V$286,15,FALSE),"")</f>
        <v/>
      </c>
      <c r="J1235" s="513"/>
      <c r="K1235" s="512"/>
      <c r="L1235" s="509" t="str">
        <f>IF(Tabla1[[#This Row],[Descripción]]="","",_xlfn.XLOOKUP(Tabla1[[#This Row],[Descripción]],Tabla10[Descripción],Tabla10[Unidad de Medida],"",0))</f>
        <v/>
      </c>
      <c r="M1235" s="299"/>
      <c r="N1235" s="525" t="str">
        <f>IF(Tabla1[[#This Row],[Descripción]]="","",_xlfn.XLOOKUP(Tabla1[[#This Row],[Descripción]],Tabla10[Descripción],Tabla10[Precio Unitario],0))</f>
        <v/>
      </c>
      <c r="O1235" s="525" t="str">
        <f>IF(Tabla1[[#This Row],[Cantidad de Insumos]]="","",Tabla1[[#This Row],[Precio Unitario]]*Tabla1[[#This Row],[Cantidad de Insumos]])</f>
        <v/>
      </c>
      <c r="P1235" s="510" t="str">
        <f>IF(Tabla1[[#This Row],[Descripción]]="","",_xlfn.XLOOKUP(Tabla1[[#This Row],[Descripción]],Tabla10[Descripción],Tabla10[CODIGO PRESUPUESTARIO],0))</f>
        <v/>
      </c>
      <c r="Q1235" s="511"/>
      <c r="R1235" s="511" t="str">
        <f>IF(Tabla1[[#This Row],[Insumos]]="","",_xlfn.XLOOKUP(Tabla1[[#This Row],[Insumos]],Tabla10[Insumo],Tabla10[InsumoAbrev],"",0))</f>
        <v/>
      </c>
    </row>
    <row r="1236" spans="2:18" x14ac:dyDescent="0.25">
      <c r="B1236" s="191" t="str">
        <f>IF('Formulario PPGR3'!$G1236="","",CONCATENATE('Formulario PPGR3'!$C1236,".",'Formulario PPGR3'!$D1236,".",'Formulario PPGR3'!$E1236,".",'Formulario PPGR3'!$F1236))</f>
        <v/>
      </c>
      <c r="C1236" s="191" t="str">
        <f>IF('Formulario PPGR3'!$G1236="","",'Formulario PPGR1'!#REF!)</f>
        <v/>
      </c>
      <c r="D1236" s="191" t="str">
        <f>IF('Formulario PPGR3'!$G1236="","",'Formulario PPGR1'!#REF!)</f>
        <v/>
      </c>
      <c r="E1236" s="191" t="str">
        <f>IF('Formulario PPGR3'!$G1236="","",'Formulario PPGR1'!#REF!)</f>
        <v/>
      </c>
      <c r="F1236" s="191" t="str">
        <f>IF('Formulario PPGR3'!$G1236="","",'Formulario PPGR1'!#REF!)</f>
        <v/>
      </c>
      <c r="G1236" s="190"/>
      <c r="H1236" s="507" t="str" cm="1">
        <f t="array" ref="H1236">IF(Tabla1[[#This Row],[Código_Actividad]]="","",_xlfn.XLOOKUP(Tabla1[[#This Row],[Código_Actividad]],CodigoActividad,Tabla2[Actividades Programables Presupuestables],"",0))</f>
        <v/>
      </c>
      <c r="I1236" s="508" t="str">
        <f>IFERROR(VLOOKUP('Formulario PPGR3'!$G1236,'Formulario PPGR2'!$H$19:$V$286,15,FALSE),"")</f>
        <v/>
      </c>
      <c r="J1236" s="513"/>
      <c r="K1236" s="512"/>
      <c r="L1236" s="509" t="str">
        <f>IF(Tabla1[[#This Row],[Descripción]]="","",_xlfn.XLOOKUP(Tabla1[[#This Row],[Descripción]],Tabla10[Descripción],Tabla10[Unidad de Medida],"",0))</f>
        <v/>
      </c>
      <c r="M1236" s="299"/>
      <c r="N1236" s="525" t="str">
        <f>IF(Tabla1[[#This Row],[Descripción]]="","",_xlfn.XLOOKUP(Tabla1[[#This Row],[Descripción]],Tabla10[Descripción],Tabla10[Precio Unitario],0))</f>
        <v/>
      </c>
      <c r="O1236" s="525" t="str">
        <f>IF(Tabla1[[#This Row],[Cantidad de Insumos]]="","",Tabla1[[#This Row],[Precio Unitario]]*Tabla1[[#This Row],[Cantidad de Insumos]])</f>
        <v/>
      </c>
      <c r="P1236" s="510" t="str">
        <f>IF(Tabla1[[#This Row],[Descripción]]="","",_xlfn.XLOOKUP(Tabla1[[#This Row],[Descripción]],Tabla10[Descripción],Tabla10[CODIGO PRESUPUESTARIO],0))</f>
        <v/>
      </c>
      <c r="Q1236" s="511"/>
      <c r="R1236" s="511" t="str">
        <f>IF(Tabla1[[#This Row],[Insumos]]="","",_xlfn.XLOOKUP(Tabla1[[#This Row],[Insumos]],Tabla10[Insumo],Tabla10[InsumoAbrev],"",0))</f>
        <v/>
      </c>
    </row>
    <row r="1237" spans="2:18" x14ac:dyDescent="0.25">
      <c r="B1237" s="191" t="str">
        <f>IF('Formulario PPGR3'!$G1237="","",CONCATENATE('Formulario PPGR3'!$C1237,".",'Formulario PPGR3'!$D1237,".",'Formulario PPGR3'!$E1237,".",'Formulario PPGR3'!$F1237))</f>
        <v/>
      </c>
      <c r="C1237" s="191" t="str">
        <f>IF('Formulario PPGR3'!$G1237="","",'Formulario PPGR1'!#REF!)</f>
        <v/>
      </c>
      <c r="D1237" s="191" t="str">
        <f>IF('Formulario PPGR3'!$G1237="","",'Formulario PPGR1'!#REF!)</f>
        <v/>
      </c>
      <c r="E1237" s="191" t="str">
        <f>IF('Formulario PPGR3'!$G1237="","",'Formulario PPGR1'!#REF!)</f>
        <v/>
      </c>
      <c r="F1237" s="191" t="str">
        <f>IF('Formulario PPGR3'!$G1237="","",'Formulario PPGR1'!#REF!)</f>
        <v/>
      </c>
      <c r="G1237" s="190"/>
      <c r="H1237" s="507" t="str" cm="1">
        <f t="array" ref="H1237">IF(Tabla1[[#This Row],[Código_Actividad]]="","",_xlfn.XLOOKUP(Tabla1[[#This Row],[Código_Actividad]],CodigoActividad,Tabla2[Actividades Programables Presupuestables],"",0))</f>
        <v/>
      </c>
      <c r="I1237" s="508" t="str">
        <f>IFERROR(VLOOKUP('Formulario PPGR3'!$G1237,'Formulario PPGR2'!$H$19:$V$286,15,FALSE),"")</f>
        <v/>
      </c>
      <c r="J1237" s="513"/>
      <c r="K1237" s="512"/>
      <c r="L1237" s="509" t="str">
        <f>IF(Tabla1[[#This Row],[Descripción]]="","",_xlfn.XLOOKUP(Tabla1[[#This Row],[Descripción]],Tabla10[Descripción],Tabla10[Unidad de Medida],"",0))</f>
        <v/>
      </c>
      <c r="M1237" s="299"/>
      <c r="N1237" s="525" t="str">
        <f>IF(Tabla1[[#This Row],[Descripción]]="","",_xlfn.XLOOKUP(Tabla1[[#This Row],[Descripción]],Tabla10[Descripción],Tabla10[Precio Unitario],0))</f>
        <v/>
      </c>
      <c r="O1237" s="525" t="str">
        <f>IF(Tabla1[[#This Row],[Cantidad de Insumos]]="","",Tabla1[[#This Row],[Precio Unitario]]*Tabla1[[#This Row],[Cantidad de Insumos]])</f>
        <v/>
      </c>
      <c r="P1237" s="510" t="str">
        <f>IF(Tabla1[[#This Row],[Descripción]]="","",_xlfn.XLOOKUP(Tabla1[[#This Row],[Descripción]],Tabla10[Descripción],Tabla10[CODIGO PRESUPUESTARIO],0))</f>
        <v/>
      </c>
      <c r="Q1237" s="511"/>
      <c r="R1237" s="511" t="str">
        <f>IF(Tabla1[[#This Row],[Insumos]]="","",_xlfn.XLOOKUP(Tabla1[[#This Row],[Insumos]],Tabla10[Insumo],Tabla10[InsumoAbrev],"",0))</f>
        <v/>
      </c>
    </row>
    <row r="1238" spans="2:18" x14ac:dyDescent="0.25">
      <c r="B1238" s="191" t="str">
        <f>IF('Formulario PPGR3'!$G1238="","",CONCATENATE('Formulario PPGR3'!$C1238,".",'Formulario PPGR3'!$D1238,".",'Formulario PPGR3'!$E1238,".",'Formulario PPGR3'!$F1238))</f>
        <v/>
      </c>
      <c r="C1238" s="191" t="str">
        <f>IF('Formulario PPGR3'!$G1238="","",'Formulario PPGR1'!#REF!)</f>
        <v/>
      </c>
      <c r="D1238" s="191" t="str">
        <f>IF('Formulario PPGR3'!$G1238="","",'Formulario PPGR1'!#REF!)</f>
        <v/>
      </c>
      <c r="E1238" s="191" t="str">
        <f>IF('Formulario PPGR3'!$G1238="","",'Formulario PPGR1'!#REF!)</f>
        <v/>
      </c>
      <c r="F1238" s="191" t="str">
        <f>IF('Formulario PPGR3'!$G1238="","",'Formulario PPGR1'!#REF!)</f>
        <v/>
      </c>
      <c r="G1238" s="190"/>
      <c r="H1238" s="507" t="str" cm="1">
        <f t="array" ref="H1238">IF(Tabla1[[#This Row],[Código_Actividad]]="","",_xlfn.XLOOKUP(Tabla1[[#This Row],[Código_Actividad]],CodigoActividad,Tabla2[Actividades Programables Presupuestables],"",0))</f>
        <v/>
      </c>
      <c r="I1238" s="508" t="str">
        <f>IFERROR(VLOOKUP('Formulario PPGR3'!$G1238,'Formulario PPGR2'!$H$19:$V$286,15,FALSE),"")</f>
        <v/>
      </c>
      <c r="J1238" s="513"/>
      <c r="K1238" s="512"/>
      <c r="L1238" s="509" t="str">
        <f>IF(Tabla1[[#This Row],[Descripción]]="","",_xlfn.XLOOKUP(Tabla1[[#This Row],[Descripción]],Tabla10[Descripción],Tabla10[Unidad de Medida],"",0))</f>
        <v/>
      </c>
      <c r="M1238" s="299"/>
      <c r="N1238" s="525" t="str">
        <f>IF(Tabla1[[#This Row],[Descripción]]="","",_xlfn.XLOOKUP(Tabla1[[#This Row],[Descripción]],Tabla10[Descripción],Tabla10[Precio Unitario],0))</f>
        <v/>
      </c>
      <c r="O1238" s="525" t="str">
        <f>IF(Tabla1[[#This Row],[Cantidad de Insumos]]="","",Tabla1[[#This Row],[Precio Unitario]]*Tabla1[[#This Row],[Cantidad de Insumos]])</f>
        <v/>
      </c>
      <c r="P1238" s="510" t="str">
        <f>IF(Tabla1[[#This Row],[Descripción]]="","",_xlfn.XLOOKUP(Tabla1[[#This Row],[Descripción]],Tabla10[Descripción],Tabla10[CODIGO PRESUPUESTARIO],0))</f>
        <v/>
      </c>
      <c r="Q1238" s="511"/>
      <c r="R1238" s="511" t="str">
        <f>IF(Tabla1[[#This Row],[Insumos]]="","",_xlfn.XLOOKUP(Tabla1[[#This Row],[Insumos]],Tabla10[Insumo],Tabla10[InsumoAbrev],"",0))</f>
        <v/>
      </c>
    </row>
    <row r="1239" spans="2:18" x14ac:dyDescent="0.25">
      <c r="B1239" s="191" t="str">
        <f>IF('Formulario PPGR3'!$G1239="","",CONCATENATE('Formulario PPGR3'!$C1239,".",'Formulario PPGR3'!$D1239,".",'Formulario PPGR3'!$E1239,".",'Formulario PPGR3'!$F1239))</f>
        <v/>
      </c>
      <c r="C1239" s="191" t="str">
        <f>IF('Formulario PPGR3'!$G1239="","",'Formulario PPGR1'!#REF!)</f>
        <v/>
      </c>
      <c r="D1239" s="191" t="str">
        <f>IF('Formulario PPGR3'!$G1239="","",'Formulario PPGR1'!#REF!)</f>
        <v/>
      </c>
      <c r="E1239" s="191" t="str">
        <f>IF('Formulario PPGR3'!$G1239="","",'Formulario PPGR1'!#REF!)</f>
        <v/>
      </c>
      <c r="F1239" s="191" t="str">
        <f>IF('Formulario PPGR3'!$G1239="","",'Formulario PPGR1'!#REF!)</f>
        <v/>
      </c>
      <c r="G1239" s="190"/>
      <c r="H1239" s="507" t="str" cm="1">
        <f t="array" ref="H1239">IF(Tabla1[[#This Row],[Código_Actividad]]="","",_xlfn.XLOOKUP(Tabla1[[#This Row],[Código_Actividad]],CodigoActividad,Tabla2[Actividades Programables Presupuestables],"",0))</f>
        <v/>
      </c>
      <c r="I1239" s="508" t="str">
        <f>IFERROR(VLOOKUP('Formulario PPGR3'!$G1239,'Formulario PPGR2'!$H$19:$V$286,15,FALSE),"")</f>
        <v/>
      </c>
      <c r="J1239" s="513"/>
      <c r="K1239" s="512"/>
      <c r="L1239" s="509" t="str">
        <f>IF(Tabla1[[#This Row],[Descripción]]="","",_xlfn.XLOOKUP(Tabla1[[#This Row],[Descripción]],Tabla10[Descripción],Tabla10[Unidad de Medida],"",0))</f>
        <v/>
      </c>
      <c r="M1239" s="299"/>
      <c r="N1239" s="525" t="str">
        <f>IF(Tabla1[[#This Row],[Descripción]]="","",_xlfn.XLOOKUP(Tabla1[[#This Row],[Descripción]],Tabla10[Descripción],Tabla10[Precio Unitario],0))</f>
        <v/>
      </c>
      <c r="O1239" s="525" t="str">
        <f>IF(Tabla1[[#This Row],[Cantidad de Insumos]]="","",Tabla1[[#This Row],[Precio Unitario]]*Tabla1[[#This Row],[Cantidad de Insumos]])</f>
        <v/>
      </c>
      <c r="P1239" s="510" t="str">
        <f>IF(Tabla1[[#This Row],[Descripción]]="","",_xlfn.XLOOKUP(Tabla1[[#This Row],[Descripción]],Tabla10[Descripción],Tabla10[CODIGO PRESUPUESTARIO],0))</f>
        <v/>
      </c>
      <c r="Q1239" s="511"/>
      <c r="R1239" s="511" t="str">
        <f>IF(Tabla1[[#This Row],[Insumos]]="","",_xlfn.XLOOKUP(Tabla1[[#This Row],[Insumos]],Tabla10[Insumo],Tabla10[InsumoAbrev],"",0))</f>
        <v/>
      </c>
    </row>
    <row r="1240" spans="2:18" x14ac:dyDescent="0.25">
      <c r="B1240" s="191" t="str">
        <f>IF('Formulario PPGR3'!$G1240="","",CONCATENATE('Formulario PPGR3'!$C1240,".",'Formulario PPGR3'!$D1240,".",'Formulario PPGR3'!$E1240,".",'Formulario PPGR3'!$F1240))</f>
        <v/>
      </c>
      <c r="C1240" s="191" t="str">
        <f>IF('Formulario PPGR3'!$G1240="","",'Formulario PPGR1'!#REF!)</f>
        <v/>
      </c>
      <c r="D1240" s="191" t="str">
        <f>IF('Formulario PPGR3'!$G1240="","",'Formulario PPGR1'!#REF!)</f>
        <v/>
      </c>
      <c r="E1240" s="191" t="str">
        <f>IF('Formulario PPGR3'!$G1240="","",'Formulario PPGR1'!#REF!)</f>
        <v/>
      </c>
      <c r="F1240" s="191" t="str">
        <f>IF('Formulario PPGR3'!$G1240="","",'Formulario PPGR1'!#REF!)</f>
        <v/>
      </c>
      <c r="G1240" s="190"/>
      <c r="H1240" s="507" t="str" cm="1">
        <f t="array" ref="H1240">IF(Tabla1[[#This Row],[Código_Actividad]]="","",_xlfn.XLOOKUP(Tabla1[[#This Row],[Código_Actividad]],CodigoActividad,Tabla2[Actividades Programables Presupuestables],"",0))</f>
        <v/>
      </c>
      <c r="I1240" s="508" t="str">
        <f>IFERROR(VLOOKUP('Formulario PPGR3'!$G1240,'Formulario PPGR2'!$H$19:$V$286,15,FALSE),"")</f>
        <v/>
      </c>
      <c r="J1240" s="513"/>
      <c r="K1240" s="512"/>
      <c r="L1240" s="509" t="str">
        <f>IF(Tabla1[[#This Row],[Descripción]]="","",_xlfn.XLOOKUP(Tabla1[[#This Row],[Descripción]],Tabla10[Descripción],Tabla10[Unidad de Medida],"",0))</f>
        <v/>
      </c>
      <c r="M1240" s="299"/>
      <c r="N1240" s="525" t="str">
        <f>IF(Tabla1[[#This Row],[Descripción]]="","",_xlfn.XLOOKUP(Tabla1[[#This Row],[Descripción]],Tabla10[Descripción],Tabla10[Precio Unitario],0))</f>
        <v/>
      </c>
      <c r="O1240" s="525" t="str">
        <f>IF(Tabla1[[#This Row],[Cantidad de Insumos]]="","",Tabla1[[#This Row],[Precio Unitario]]*Tabla1[[#This Row],[Cantidad de Insumos]])</f>
        <v/>
      </c>
      <c r="P1240" s="510" t="str">
        <f>IF(Tabla1[[#This Row],[Descripción]]="","",_xlfn.XLOOKUP(Tabla1[[#This Row],[Descripción]],Tabla10[Descripción],Tabla10[CODIGO PRESUPUESTARIO],0))</f>
        <v/>
      </c>
      <c r="Q1240" s="511"/>
      <c r="R1240" s="511" t="str">
        <f>IF(Tabla1[[#This Row],[Insumos]]="","",_xlfn.XLOOKUP(Tabla1[[#This Row],[Insumos]],Tabla10[Insumo],Tabla10[InsumoAbrev],"",0))</f>
        <v/>
      </c>
    </row>
    <row r="1241" spans="2:18" x14ac:dyDescent="0.25">
      <c r="B1241" s="191" t="str">
        <f>IF('Formulario PPGR3'!$G1241="","",CONCATENATE('Formulario PPGR3'!$C1241,".",'Formulario PPGR3'!$D1241,".",'Formulario PPGR3'!$E1241,".",'Formulario PPGR3'!$F1241))</f>
        <v/>
      </c>
      <c r="C1241" s="191" t="str">
        <f>IF('Formulario PPGR3'!$G1241="","",'Formulario PPGR1'!#REF!)</f>
        <v/>
      </c>
      <c r="D1241" s="191" t="str">
        <f>IF('Formulario PPGR3'!$G1241="","",'Formulario PPGR1'!#REF!)</f>
        <v/>
      </c>
      <c r="E1241" s="191" t="str">
        <f>IF('Formulario PPGR3'!$G1241="","",'Formulario PPGR1'!#REF!)</f>
        <v/>
      </c>
      <c r="F1241" s="191" t="str">
        <f>IF('Formulario PPGR3'!$G1241="","",'Formulario PPGR1'!#REF!)</f>
        <v/>
      </c>
      <c r="G1241" s="190"/>
      <c r="H1241" s="507" t="str" cm="1">
        <f t="array" ref="H1241">IF(Tabla1[[#This Row],[Código_Actividad]]="","",_xlfn.XLOOKUP(Tabla1[[#This Row],[Código_Actividad]],CodigoActividad,Tabla2[Actividades Programables Presupuestables],"",0))</f>
        <v/>
      </c>
      <c r="I1241" s="508" t="str">
        <f>IFERROR(VLOOKUP('Formulario PPGR3'!$G1241,'Formulario PPGR2'!$H$19:$V$286,15,FALSE),"")</f>
        <v/>
      </c>
      <c r="J1241" s="513"/>
      <c r="K1241" s="512"/>
      <c r="L1241" s="509" t="str">
        <f>IF(Tabla1[[#This Row],[Descripción]]="","",_xlfn.XLOOKUP(Tabla1[[#This Row],[Descripción]],Tabla10[Descripción],Tabla10[Unidad de Medida],"",0))</f>
        <v/>
      </c>
      <c r="M1241" s="299"/>
      <c r="N1241" s="525" t="str">
        <f>IF(Tabla1[[#This Row],[Descripción]]="","",_xlfn.XLOOKUP(Tabla1[[#This Row],[Descripción]],Tabla10[Descripción],Tabla10[Precio Unitario],0))</f>
        <v/>
      </c>
      <c r="O1241" s="525" t="str">
        <f>IF(Tabla1[[#This Row],[Cantidad de Insumos]]="","",Tabla1[[#This Row],[Precio Unitario]]*Tabla1[[#This Row],[Cantidad de Insumos]])</f>
        <v/>
      </c>
      <c r="P1241" s="510" t="str">
        <f>IF(Tabla1[[#This Row],[Descripción]]="","",_xlfn.XLOOKUP(Tabla1[[#This Row],[Descripción]],Tabla10[Descripción],Tabla10[CODIGO PRESUPUESTARIO],0))</f>
        <v/>
      </c>
      <c r="Q1241" s="511"/>
      <c r="R1241" s="511" t="str">
        <f>IF(Tabla1[[#This Row],[Insumos]]="","",_xlfn.XLOOKUP(Tabla1[[#This Row],[Insumos]],Tabla10[Insumo],Tabla10[InsumoAbrev],"",0))</f>
        <v/>
      </c>
    </row>
    <row r="1242" spans="2:18" x14ac:dyDescent="0.25">
      <c r="B1242" s="191" t="str">
        <f>IF('Formulario PPGR3'!$G1242="","",CONCATENATE('Formulario PPGR3'!$C1242,".",'Formulario PPGR3'!$D1242,".",'Formulario PPGR3'!$E1242,".",'Formulario PPGR3'!$F1242))</f>
        <v/>
      </c>
      <c r="C1242" s="191" t="str">
        <f>IF('Formulario PPGR3'!$G1242="","",'Formulario PPGR1'!#REF!)</f>
        <v/>
      </c>
      <c r="D1242" s="191" t="str">
        <f>IF('Formulario PPGR3'!$G1242="","",'Formulario PPGR1'!#REF!)</f>
        <v/>
      </c>
      <c r="E1242" s="191" t="str">
        <f>IF('Formulario PPGR3'!$G1242="","",'Formulario PPGR1'!#REF!)</f>
        <v/>
      </c>
      <c r="F1242" s="191" t="str">
        <f>IF('Formulario PPGR3'!$G1242="","",'Formulario PPGR1'!#REF!)</f>
        <v/>
      </c>
      <c r="G1242" s="190"/>
      <c r="H1242" s="507" t="str" cm="1">
        <f t="array" ref="H1242">IF(Tabla1[[#This Row],[Código_Actividad]]="","",_xlfn.XLOOKUP(Tabla1[[#This Row],[Código_Actividad]],CodigoActividad,Tabla2[Actividades Programables Presupuestables],"",0))</f>
        <v/>
      </c>
      <c r="I1242" s="508" t="str">
        <f>IFERROR(VLOOKUP('Formulario PPGR3'!$G1242,'Formulario PPGR2'!$H$19:$V$286,15,FALSE),"")</f>
        <v/>
      </c>
      <c r="J1242" s="513"/>
      <c r="K1242" s="512"/>
      <c r="L1242" s="509" t="str">
        <f>IF(Tabla1[[#This Row],[Descripción]]="","",_xlfn.XLOOKUP(Tabla1[[#This Row],[Descripción]],Tabla10[Descripción],Tabla10[Unidad de Medida],"",0))</f>
        <v/>
      </c>
      <c r="M1242" s="299"/>
      <c r="N1242" s="525" t="str">
        <f>IF(Tabla1[[#This Row],[Descripción]]="","",_xlfn.XLOOKUP(Tabla1[[#This Row],[Descripción]],Tabla10[Descripción],Tabla10[Precio Unitario],0))</f>
        <v/>
      </c>
      <c r="O1242" s="525" t="str">
        <f>IF(Tabla1[[#This Row],[Cantidad de Insumos]]="","",Tabla1[[#This Row],[Precio Unitario]]*Tabla1[[#This Row],[Cantidad de Insumos]])</f>
        <v/>
      </c>
      <c r="P1242" s="510" t="str">
        <f>IF(Tabla1[[#This Row],[Descripción]]="","",_xlfn.XLOOKUP(Tabla1[[#This Row],[Descripción]],Tabla10[Descripción],Tabla10[CODIGO PRESUPUESTARIO],0))</f>
        <v/>
      </c>
      <c r="Q1242" s="511"/>
      <c r="R1242" s="511" t="str">
        <f>IF(Tabla1[[#This Row],[Insumos]]="","",_xlfn.XLOOKUP(Tabla1[[#This Row],[Insumos]],Tabla10[Insumo],Tabla10[InsumoAbrev],"",0))</f>
        <v/>
      </c>
    </row>
    <row r="1243" spans="2:18" x14ac:dyDescent="0.25">
      <c r="B1243" s="191" t="str">
        <f>IF('Formulario PPGR3'!$G1243="","",CONCATENATE('Formulario PPGR3'!$C1243,".",'Formulario PPGR3'!$D1243,".",'Formulario PPGR3'!$E1243,".",'Formulario PPGR3'!$F1243))</f>
        <v/>
      </c>
      <c r="C1243" s="191" t="str">
        <f>IF('Formulario PPGR3'!$G1243="","",'Formulario PPGR1'!#REF!)</f>
        <v/>
      </c>
      <c r="D1243" s="191" t="str">
        <f>IF('Formulario PPGR3'!$G1243="","",'Formulario PPGR1'!#REF!)</f>
        <v/>
      </c>
      <c r="E1243" s="191" t="str">
        <f>IF('Formulario PPGR3'!$G1243="","",'Formulario PPGR1'!#REF!)</f>
        <v/>
      </c>
      <c r="F1243" s="191" t="str">
        <f>IF('Formulario PPGR3'!$G1243="","",'Formulario PPGR1'!#REF!)</f>
        <v/>
      </c>
      <c r="G1243" s="190"/>
      <c r="H1243" s="507" t="str" cm="1">
        <f t="array" ref="H1243">IF(Tabla1[[#This Row],[Código_Actividad]]="","",_xlfn.XLOOKUP(Tabla1[[#This Row],[Código_Actividad]],CodigoActividad,Tabla2[Actividades Programables Presupuestables],"",0))</f>
        <v/>
      </c>
      <c r="I1243" s="508" t="str">
        <f>IFERROR(VLOOKUP('Formulario PPGR3'!$G1243,'Formulario PPGR2'!$H$19:$V$286,15,FALSE),"")</f>
        <v/>
      </c>
      <c r="J1243" s="513"/>
      <c r="K1243" s="512"/>
      <c r="L1243" s="509" t="str">
        <f>IF(Tabla1[[#This Row],[Descripción]]="","",_xlfn.XLOOKUP(Tabla1[[#This Row],[Descripción]],Tabla10[Descripción],Tabla10[Unidad de Medida],"",0))</f>
        <v/>
      </c>
      <c r="M1243" s="299"/>
      <c r="N1243" s="525" t="str">
        <f>IF(Tabla1[[#This Row],[Descripción]]="","",_xlfn.XLOOKUP(Tabla1[[#This Row],[Descripción]],Tabla10[Descripción],Tabla10[Precio Unitario],0))</f>
        <v/>
      </c>
      <c r="O1243" s="525" t="str">
        <f>IF(Tabla1[[#This Row],[Cantidad de Insumos]]="","",Tabla1[[#This Row],[Precio Unitario]]*Tabla1[[#This Row],[Cantidad de Insumos]])</f>
        <v/>
      </c>
      <c r="P1243" s="510" t="str">
        <f>IF(Tabla1[[#This Row],[Descripción]]="","",_xlfn.XLOOKUP(Tabla1[[#This Row],[Descripción]],Tabla10[Descripción],Tabla10[CODIGO PRESUPUESTARIO],0))</f>
        <v/>
      </c>
      <c r="Q1243" s="511"/>
      <c r="R1243" s="511" t="str">
        <f>IF(Tabla1[[#This Row],[Insumos]]="","",_xlfn.XLOOKUP(Tabla1[[#This Row],[Insumos]],Tabla10[Insumo],Tabla10[InsumoAbrev],"",0))</f>
        <v/>
      </c>
    </row>
    <row r="1244" spans="2:18" x14ac:dyDescent="0.25">
      <c r="B1244" s="191" t="str">
        <f>IF('Formulario PPGR3'!$G1244="","",CONCATENATE('Formulario PPGR3'!$C1244,".",'Formulario PPGR3'!$D1244,".",'Formulario PPGR3'!$E1244,".",'Formulario PPGR3'!$F1244))</f>
        <v/>
      </c>
      <c r="C1244" s="191" t="str">
        <f>IF('Formulario PPGR3'!$G1244="","",'Formulario PPGR1'!#REF!)</f>
        <v/>
      </c>
      <c r="D1244" s="191" t="str">
        <f>IF('Formulario PPGR3'!$G1244="","",'Formulario PPGR1'!#REF!)</f>
        <v/>
      </c>
      <c r="E1244" s="191" t="str">
        <f>IF('Formulario PPGR3'!$G1244="","",'Formulario PPGR1'!#REF!)</f>
        <v/>
      </c>
      <c r="F1244" s="191" t="str">
        <f>IF('Formulario PPGR3'!$G1244="","",'Formulario PPGR1'!#REF!)</f>
        <v/>
      </c>
      <c r="G1244" s="190"/>
      <c r="H1244" s="507" t="str" cm="1">
        <f t="array" ref="H1244">IF(Tabla1[[#This Row],[Código_Actividad]]="","",_xlfn.XLOOKUP(Tabla1[[#This Row],[Código_Actividad]],CodigoActividad,Tabla2[Actividades Programables Presupuestables],"",0))</f>
        <v/>
      </c>
      <c r="I1244" s="508" t="str">
        <f>IFERROR(VLOOKUP('Formulario PPGR3'!$G1244,'Formulario PPGR2'!$H$19:$V$286,15,FALSE),"")</f>
        <v/>
      </c>
      <c r="J1244" s="513"/>
      <c r="K1244" s="512"/>
      <c r="L1244" s="509" t="str">
        <f>IF(Tabla1[[#This Row],[Descripción]]="","",_xlfn.XLOOKUP(Tabla1[[#This Row],[Descripción]],Tabla10[Descripción],Tabla10[Unidad de Medida],"",0))</f>
        <v/>
      </c>
      <c r="M1244" s="299"/>
      <c r="N1244" s="525" t="str">
        <f>IF(Tabla1[[#This Row],[Descripción]]="","",_xlfn.XLOOKUP(Tabla1[[#This Row],[Descripción]],Tabla10[Descripción],Tabla10[Precio Unitario],0))</f>
        <v/>
      </c>
      <c r="O1244" s="525" t="str">
        <f>IF(Tabla1[[#This Row],[Cantidad de Insumos]]="","",Tabla1[[#This Row],[Precio Unitario]]*Tabla1[[#This Row],[Cantidad de Insumos]])</f>
        <v/>
      </c>
      <c r="P1244" s="510" t="str">
        <f>IF(Tabla1[[#This Row],[Descripción]]="","",_xlfn.XLOOKUP(Tabla1[[#This Row],[Descripción]],Tabla10[Descripción],Tabla10[CODIGO PRESUPUESTARIO],0))</f>
        <v/>
      </c>
      <c r="Q1244" s="511"/>
      <c r="R1244" s="511" t="str">
        <f>IF(Tabla1[[#This Row],[Insumos]]="","",_xlfn.XLOOKUP(Tabla1[[#This Row],[Insumos]],Tabla10[Insumo],Tabla10[InsumoAbrev],"",0))</f>
        <v/>
      </c>
    </row>
    <row r="1245" spans="2:18" x14ac:dyDescent="0.25">
      <c r="B1245" s="191" t="str">
        <f>IF('Formulario PPGR3'!$G1245="","",CONCATENATE('Formulario PPGR3'!$C1245,".",'Formulario PPGR3'!$D1245,".",'Formulario PPGR3'!$E1245,".",'Formulario PPGR3'!$F1245))</f>
        <v/>
      </c>
      <c r="C1245" s="191" t="str">
        <f>IF('Formulario PPGR3'!$G1245="","",'Formulario PPGR1'!#REF!)</f>
        <v/>
      </c>
      <c r="D1245" s="191" t="str">
        <f>IF('Formulario PPGR3'!$G1245="","",'Formulario PPGR1'!#REF!)</f>
        <v/>
      </c>
      <c r="E1245" s="191" t="str">
        <f>IF('Formulario PPGR3'!$G1245="","",'Formulario PPGR1'!#REF!)</f>
        <v/>
      </c>
      <c r="F1245" s="191" t="str">
        <f>IF('Formulario PPGR3'!$G1245="","",'Formulario PPGR1'!#REF!)</f>
        <v/>
      </c>
      <c r="G1245" s="190"/>
      <c r="H1245" s="507" t="str" cm="1">
        <f t="array" ref="H1245">IF(Tabla1[[#This Row],[Código_Actividad]]="","",_xlfn.XLOOKUP(Tabla1[[#This Row],[Código_Actividad]],CodigoActividad,Tabla2[Actividades Programables Presupuestables],"",0))</f>
        <v/>
      </c>
      <c r="I1245" s="508" t="str">
        <f>IFERROR(VLOOKUP('Formulario PPGR3'!$G1245,'Formulario PPGR2'!$H$19:$V$286,15,FALSE),"")</f>
        <v/>
      </c>
      <c r="J1245" s="513"/>
      <c r="K1245" s="512"/>
      <c r="L1245" s="509" t="str">
        <f>IF(Tabla1[[#This Row],[Descripción]]="","",_xlfn.XLOOKUP(Tabla1[[#This Row],[Descripción]],Tabla10[Descripción],Tabla10[Unidad de Medida],"",0))</f>
        <v/>
      </c>
      <c r="M1245" s="299"/>
      <c r="N1245" s="525" t="str">
        <f>IF(Tabla1[[#This Row],[Descripción]]="","",_xlfn.XLOOKUP(Tabla1[[#This Row],[Descripción]],Tabla10[Descripción],Tabla10[Precio Unitario],0))</f>
        <v/>
      </c>
      <c r="O1245" s="525" t="str">
        <f>IF(Tabla1[[#This Row],[Cantidad de Insumos]]="","",Tabla1[[#This Row],[Precio Unitario]]*Tabla1[[#This Row],[Cantidad de Insumos]])</f>
        <v/>
      </c>
      <c r="P1245" s="510" t="str">
        <f>IF(Tabla1[[#This Row],[Descripción]]="","",_xlfn.XLOOKUP(Tabla1[[#This Row],[Descripción]],Tabla10[Descripción],Tabla10[CODIGO PRESUPUESTARIO],0))</f>
        <v/>
      </c>
      <c r="Q1245" s="511"/>
      <c r="R1245" s="511" t="str">
        <f>IF(Tabla1[[#This Row],[Insumos]]="","",_xlfn.XLOOKUP(Tabla1[[#This Row],[Insumos]],Tabla10[Insumo],Tabla10[InsumoAbrev],"",0))</f>
        <v/>
      </c>
    </row>
    <row r="1246" spans="2:18" x14ac:dyDescent="0.25">
      <c r="B1246" s="191" t="str">
        <f>IF('Formulario PPGR3'!$G1246="","",CONCATENATE('Formulario PPGR3'!$C1246,".",'Formulario PPGR3'!$D1246,".",'Formulario PPGR3'!$E1246,".",'Formulario PPGR3'!$F1246))</f>
        <v/>
      </c>
      <c r="C1246" s="191" t="str">
        <f>IF('Formulario PPGR3'!$G1246="","",'Formulario PPGR1'!#REF!)</f>
        <v/>
      </c>
      <c r="D1246" s="191" t="str">
        <f>IF('Formulario PPGR3'!$G1246="","",'Formulario PPGR1'!#REF!)</f>
        <v/>
      </c>
      <c r="E1246" s="191" t="str">
        <f>IF('Formulario PPGR3'!$G1246="","",'Formulario PPGR1'!#REF!)</f>
        <v/>
      </c>
      <c r="F1246" s="191" t="str">
        <f>IF('Formulario PPGR3'!$G1246="","",'Formulario PPGR1'!#REF!)</f>
        <v/>
      </c>
      <c r="G1246" s="190"/>
      <c r="H1246" s="507" t="str" cm="1">
        <f t="array" ref="H1246">IF(Tabla1[[#This Row],[Código_Actividad]]="","",_xlfn.XLOOKUP(Tabla1[[#This Row],[Código_Actividad]],CodigoActividad,Tabla2[Actividades Programables Presupuestables],"",0))</f>
        <v/>
      </c>
      <c r="I1246" s="508" t="str">
        <f>IFERROR(VLOOKUP('Formulario PPGR3'!$G1246,'Formulario PPGR2'!$H$19:$V$286,15,FALSE),"")</f>
        <v/>
      </c>
      <c r="J1246" s="513"/>
      <c r="K1246" s="512"/>
      <c r="L1246" s="509" t="str">
        <f>IF(Tabla1[[#This Row],[Descripción]]="","",_xlfn.XLOOKUP(Tabla1[[#This Row],[Descripción]],Tabla10[Descripción],Tabla10[Unidad de Medida],"",0))</f>
        <v/>
      </c>
      <c r="M1246" s="299"/>
      <c r="N1246" s="525" t="str">
        <f>IF(Tabla1[[#This Row],[Descripción]]="","",_xlfn.XLOOKUP(Tabla1[[#This Row],[Descripción]],Tabla10[Descripción],Tabla10[Precio Unitario],0))</f>
        <v/>
      </c>
      <c r="O1246" s="525" t="str">
        <f>IF(Tabla1[[#This Row],[Cantidad de Insumos]]="","",Tabla1[[#This Row],[Precio Unitario]]*Tabla1[[#This Row],[Cantidad de Insumos]])</f>
        <v/>
      </c>
      <c r="P1246" s="510" t="str">
        <f>IF(Tabla1[[#This Row],[Descripción]]="","",_xlfn.XLOOKUP(Tabla1[[#This Row],[Descripción]],Tabla10[Descripción],Tabla10[CODIGO PRESUPUESTARIO],0))</f>
        <v/>
      </c>
      <c r="Q1246" s="511"/>
      <c r="R1246" s="511" t="str">
        <f>IF(Tabla1[[#This Row],[Insumos]]="","",_xlfn.XLOOKUP(Tabla1[[#This Row],[Insumos]],Tabla10[Insumo],Tabla10[InsumoAbrev],"",0))</f>
        <v/>
      </c>
    </row>
    <row r="1247" spans="2:18" x14ac:dyDescent="0.25">
      <c r="B1247" s="191" t="str">
        <f>IF('Formulario PPGR3'!$G1247="","",CONCATENATE('Formulario PPGR3'!$C1247,".",'Formulario PPGR3'!$D1247,".",'Formulario PPGR3'!$E1247,".",'Formulario PPGR3'!$F1247))</f>
        <v/>
      </c>
      <c r="C1247" s="191" t="str">
        <f>IF('Formulario PPGR3'!$G1247="","",'Formulario PPGR1'!#REF!)</f>
        <v/>
      </c>
      <c r="D1247" s="191" t="str">
        <f>IF('Formulario PPGR3'!$G1247="","",'Formulario PPGR1'!#REF!)</f>
        <v/>
      </c>
      <c r="E1247" s="191" t="str">
        <f>IF('Formulario PPGR3'!$G1247="","",'Formulario PPGR1'!#REF!)</f>
        <v/>
      </c>
      <c r="F1247" s="191" t="str">
        <f>IF('Formulario PPGR3'!$G1247="","",'Formulario PPGR1'!#REF!)</f>
        <v/>
      </c>
      <c r="G1247" s="190"/>
      <c r="H1247" s="507" t="str" cm="1">
        <f t="array" ref="H1247">IF(Tabla1[[#This Row],[Código_Actividad]]="","",_xlfn.XLOOKUP(Tabla1[[#This Row],[Código_Actividad]],CodigoActividad,Tabla2[Actividades Programables Presupuestables],"",0))</f>
        <v/>
      </c>
      <c r="I1247" s="508" t="str">
        <f>IFERROR(VLOOKUP('Formulario PPGR3'!$G1247,'Formulario PPGR2'!$H$19:$V$286,15,FALSE),"")</f>
        <v/>
      </c>
      <c r="J1247" s="513"/>
      <c r="K1247" s="512"/>
      <c r="L1247" s="509" t="str">
        <f>IF(Tabla1[[#This Row],[Descripción]]="","",_xlfn.XLOOKUP(Tabla1[[#This Row],[Descripción]],Tabla10[Descripción],Tabla10[Unidad de Medida],"",0))</f>
        <v/>
      </c>
      <c r="M1247" s="299"/>
      <c r="N1247" s="525" t="str">
        <f>IF(Tabla1[[#This Row],[Descripción]]="","",_xlfn.XLOOKUP(Tabla1[[#This Row],[Descripción]],Tabla10[Descripción],Tabla10[Precio Unitario],0))</f>
        <v/>
      </c>
      <c r="O1247" s="525" t="str">
        <f>IF(Tabla1[[#This Row],[Cantidad de Insumos]]="","",Tabla1[[#This Row],[Precio Unitario]]*Tabla1[[#This Row],[Cantidad de Insumos]])</f>
        <v/>
      </c>
      <c r="P1247" s="510" t="str">
        <f>IF(Tabla1[[#This Row],[Descripción]]="","",_xlfn.XLOOKUP(Tabla1[[#This Row],[Descripción]],Tabla10[Descripción],Tabla10[CODIGO PRESUPUESTARIO],0))</f>
        <v/>
      </c>
      <c r="Q1247" s="511"/>
      <c r="R1247" s="511" t="str">
        <f>IF(Tabla1[[#This Row],[Insumos]]="","",_xlfn.XLOOKUP(Tabla1[[#This Row],[Insumos]],Tabla10[Insumo],Tabla10[InsumoAbrev],"",0))</f>
        <v/>
      </c>
    </row>
    <row r="1248" spans="2:18" x14ac:dyDescent="0.25">
      <c r="B1248" s="191" t="str">
        <f>IF('Formulario PPGR3'!$G1248="","",CONCATENATE('Formulario PPGR3'!$C1248,".",'Formulario PPGR3'!$D1248,".",'Formulario PPGR3'!$E1248,".",'Formulario PPGR3'!$F1248))</f>
        <v/>
      </c>
      <c r="C1248" s="191" t="str">
        <f>IF('Formulario PPGR3'!$G1248="","",'Formulario PPGR1'!#REF!)</f>
        <v/>
      </c>
      <c r="D1248" s="191" t="str">
        <f>IF('Formulario PPGR3'!$G1248="","",'Formulario PPGR1'!#REF!)</f>
        <v/>
      </c>
      <c r="E1248" s="191" t="str">
        <f>IF('Formulario PPGR3'!$G1248="","",'Formulario PPGR1'!#REF!)</f>
        <v/>
      </c>
      <c r="F1248" s="191" t="str">
        <f>IF('Formulario PPGR3'!$G1248="","",'Formulario PPGR1'!#REF!)</f>
        <v/>
      </c>
      <c r="G1248" s="190"/>
      <c r="H1248" s="507" t="str" cm="1">
        <f t="array" ref="H1248">IF(Tabla1[[#This Row],[Código_Actividad]]="","",_xlfn.XLOOKUP(Tabla1[[#This Row],[Código_Actividad]],CodigoActividad,Tabla2[Actividades Programables Presupuestables],"",0))</f>
        <v/>
      </c>
      <c r="I1248" s="508" t="str">
        <f>IFERROR(VLOOKUP('Formulario PPGR3'!$G1248,'Formulario PPGR2'!$H$19:$V$286,15,FALSE),"")</f>
        <v/>
      </c>
      <c r="J1248" s="513"/>
      <c r="K1248" s="512"/>
      <c r="L1248" s="509" t="str">
        <f>IF(Tabla1[[#This Row],[Descripción]]="","",_xlfn.XLOOKUP(Tabla1[[#This Row],[Descripción]],Tabla10[Descripción],Tabla10[Unidad de Medida],"",0))</f>
        <v/>
      </c>
      <c r="M1248" s="299"/>
      <c r="N1248" s="525" t="str">
        <f>IF(Tabla1[[#This Row],[Descripción]]="","",_xlfn.XLOOKUP(Tabla1[[#This Row],[Descripción]],Tabla10[Descripción],Tabla10[Precio Unitario],0))</f>
        <v/>
      </c>
      <c r="O1248" s="525" t="str">
        <f>IF(Tabla1[[#This Row],[Cantidad de Insumos]]="","",Tabla1[[#This Row],[Precio Unitario]]*Tabla1[[#This Row],[Cantidad de Insumos]])</f>
        <v/>
      </c>
      <c r="P1248" s="510" t="str">
        <f>IF(Tabla1[[#This Row],[Descripción]]="","",_xlfn.XLOOKUP(Tabla1[[#This Row],[Descripción]],Tabla10[Descripción],Tabla10[CODIGO PRESUPUESTARIO],0))</f>
        <v/>
      </c>
      <c r="Q1248" s="511"/>
      <c r="R1248" s="511" t="str">
        <f>IF(Tabla1[[#This Row],[Insumos]]="","",_xlfn.XLOOKUP(Tabla1[[#This Row],[Insumos]],Tabla10[Insumo],Tabla10[InsumoAbrev],"",0))</f>
        <v/>
      </c>
    </row>
    <row r="1249" spans="2:18" x14ac:dyDescent="0.25">
      <c r="B1249" s="191" t="str">
        <f>IF('Formulario PPGR3'!$G1249="","",CONCATENATE('Formulario PPGR3'!$C1249,".",'Formulario PPGR3'!$D1249,".",'Formulario PPGR3'!$E1249,".",'Formulario PPGR3'!$F1249))</f>
        <v/>
      </c>
      <c r="C1249" s="191" t="str">
        <f>IF('Formulario PPGR3'!$G1249="","",'Formulario PPGR1'!#REF!)</f>
        <v/>
      </c>
      <c r="D1249" s="191" t="str">
        <f>IF('Formulario PPGR3'!$G1249="","",'Formulario PPGR1'!#REF!)</f>
        <v/>
      </c>
      <c r="E1249" s="191" t="str">
        <f>IF('Formulario PPGR3'!$G1249="","",'Formulario PPGR1'!#REF!)</f>
        <v/>
      </c>
      <c r="F1249" s="191" t="str">
        <f>IF('Formulario PPGR3'!$G1249="","",'Formulario PPGR1'!#REF!)</f>
        <v/>
      </c>
      <c r="G1249" s="190"/>
      <c r="H1249" s="507" t="str" cm="1">
        <f t="array" ref="H1249">IF(Tabla1[[#This Row],[Código_Actividad]]="","",_xlfn.XLOOKUP(Tabla1[[#This Row],[Código_Actividad]],CodigoActividad,Tabla2[Actividades Programables Presupuestables],"",0))</f>
        <v/>
      </c>
      <c r="I1249" s="508" t="str">
        <f>IFERROR(VLOOKUP('Formulario PPGR3'!$G1249,'Formulario PPGR2'!$H$19:$V$286,15,FALSE),"")</f>
        <v/>
      </c>
      <c r="J1249" s="513"/>
      <c r="K1249" s="512"/>
      <c r="L1249" s="509" t="str">
        <f>IF(Tabla1[[#This Row],[Descripción]]="","",_xlfn.XLOOKUP(Tabla1[[#This Row],[Descripción]],Tabla10[Descripción],Tabla10[Unidad de Medida],"",0))</f>
        <v/>
      </c>
      <c r="M1249" s="299"/>
      <c r="N1249" s="525" t="str">
        <f>IF(Tabla1[[#This Row],[Descripción]]="","",_xlfn.XLOOKUP(Tabla1[[#This Row],[Descripción]],Tabla10[Descripción],Tabla10[Precio Unitario],0))</f>
        <v/>
      </c>
      <c r="O1249" s="525" t="str">
        <f>IF(Tabla1[[#This Row],[Cantidad de Insumos]]="","",Tabla1[[#This Row],[Precio Unitario]]*Tabla1[[#This Row],[Cantidad de Insumos]])</f>
        <v/>
      </c>
      <c r="P1249" s="510" t="str">
        <f>IF(Tabla1[[#This Row],[Descripción]]="","",_xlfn.XLOOKUP(Tabla1[[#This Row],[Descripción]],Tabla10[Descripción],Tabla10[CODIGO PRESUPUESTARIO],0))</f>
        <v/>
      </c>
      <c r="Q1249" s="511"/>
      <c r="R1249" s="511" t="str">
        <f>IF(Tabla1[[#This Row],[Insumos]]="","",_xlfn.XLOOKUP(Tabla1[[#This Row],[Insumos]],Tabla10[Insumo],Tabla10[InsumoAbrev],"",0))</f>
        <v/>
      </c>
    </row>
    <row r="1250" spans="2:18" x14ac:dyDescent="0.25">
      <c r="B1250" s="191" t="str">
        <f>IF('Formulario PPGR3'!$G1250="","",CONCATENATE('Formulario PPGR3'!$C1250,".",'Formulario PPGR3'!$D1250,".",'Formulario PPGR3'!$E1250,".",'Formulario PPGR3'!$F1250))</f>
        <v/>
      </c>
      <c r="C1250" s="191" t="str">
        <f>IF('Formulario PPGR3'!$G1250="","",'Formulario PPGR1'!#REF!)</f>
        <v/>
      </c>
      <c r="D1250" s="191" t="str">
        <f>IF('Formulario PPGR3'!$G1250="","",'Formulario PPGR1'!#REF!)</f>
        <v/>
      </c>
      <c r="E1250" s="191" t="str">
        <f>IF('Formulario PPGR3'!$G1250="","",'Formulario PPGR1'!#REF!)</f>
        <v/>
      </c>
      <c r="F1250" s="191" t="str">
        <f>IF('Formulario PPGR3'!$G1250="","",'Formulario PPGR1'!#REF!)</f>
        <v/>
      </c>
      <c r="G1250" s="190"/>
      <c r="H1250" s="507" t="str" cm="1">
        <f t="array" ref="H1250">IF(Tabla1[[#This Row],[Código_Actividad]]="","",_xlfn.XLOOKUP(Tabla1[[#This Row],[Código_Actividad]],CodigoActividad,Tabla2[Actividades Programables Presupuestables],"",0))</f>
        <v/>
      </c>
      <c r="I1250" s="508" t="str">
        <f>IFERROR(VLOOKUP('Formulario PPGR3'!$G1250,'Formulario PPGR2'!$H$19:$V$286,15,FALSE),"")</f>
        <v/>
      </c>
      <c r="J1250" s="513"/>
      <c r="K1250" s="512"/>
      <c r="L1250" s="509" t="str">
        <f>IF(Tabla1[[#This Row],[Descripción]]="","",_xlfn.XLOOKUP(Tabla1[[#This Row],[Descripción]],Tabla10[Descripción],Tabla10[Unidad de Medida],"",0))</f>
        <v/>
      </c>
      <c r="M1250" s="299"/>
      <c r="N1250" s="525" t="str">
        <f>IF(Tabla1[[#This Row],[Descripción]]="","",_xlfn.XLOOKUP(Tabla1[[#This Row],[Descripción]],Tabla10[Descripción],Tabla10[Precio Unitario],0))</f>
        <v/>
      </c>
      <c r="O1250" s="525" t="str">
        <f>IF(Tabla1[[#This Row],[Cantidad de Insumos]]="","",Tabla1[[#This Row],[Precio Unitario]]*Tabla1[[#This Row],[Cantidad de Insumos]])</f>
        <v/>
      </c>
      <c r="P1250" s="510" t="str">
        <f>IF(Tabla1[[#This Row],[Descripción]]="","",_xlfn.XLOOKUP(Tabla1[[#This Row],[Descripción]],Tabla10[Descripción],Tabla10[CODIGO PRESUPUESTARIO],0))</f>
        <v/>
      </c>
      <c r="Q1250" s="511"/>
      <c r="R1250" s="511" t="str">
        <f>IF(Tabla1[[#This Row],[Insumos]]="","",_xlfn.XLOOKUP(Tabla1[[#This Row],[Insumos]],Tabla10[Insumo],Tabla10[InsumoAbrev],"",0))</f>
        <v/>
      </c>
    </row>
    <row r="1251" spans="2:18" x14ac:dyDescent="0.25">
      <c r="B1251" s="191" t="str">
        <f>IF('Formulario PPGR3'!$G1251="","",CONCATENATE('Formulario PPGR3'!$C1251,".",'Formulario PPGR3'!$D1251,".",'Formulario PPGR3'!$E1251,".",'Formulario PPGR3'!$F1251))</f>
        <v/>
      </c>
      <c r="C1251" s="191" t="str">
        <f>IF('Formulario PPGR3'!$G1251="","",'Formulario PPGR1'!#REF!)</f>
        <v/>
      </c>
      <c r="D1251" s="191" t="str">
        <f>IF('Formulario PPGR3'!$G1251="","",'Formulario PPGR1'!#REF!)</f>
        <v/>
      </c>
      <c r="E1251" s="191" t="str">
        <f>IF('Formulario PPGR3'!$G1251="","",'Formulario PPGR1'!#REF!)</f>
        <v/>
      </c>
      <c r="F1251" s="191" t="str">
        <f>IF('Formulario PPGR3'!$G1251="","",'Formulario PPGR1'!#REF!)</f>
        <v/>
      </c>
      <c r="G1251" s="190"/>
      <c r="H1251" s="507" t="str" cm="1">
        <f t="array" ref="H1251">IF(Tabla1[[#This Row],[Código_Actividad]]="","",_xlfn.XLOOKUP(Tabla1[[#This Row],[Código_Actividad]],CodigoActividad,Tabla2[Actividades Programables Presupuestables],"",0))</f>
        <v/>
      </c>
      <c r="I1251" s="508" t="str">
        <f>IFERROR(VLOOKUP('Formulario PPGR3'!$G1251,'Formulario PPGR2'!$H$19:$V$286,15,FALSE),"")</f>
        <v/>
      </c>
      <c r="J1251" s="513"/>
      <c r="K1251" s="512"/>
      <c r="L1251" s="509" t="str">
        <f>IF(Tabla1[[#This Row],[Descripción]]="","",_xlfn.XLOOKUP(Tabla1[[#This Row],[Descripción]],Tabla10[Descripción],Tabla10[Unidad de Medida],"",0))</f>
        <v/>
      </c>
      <c r="M1251" s="299"/>
      <c r="N1251" s="525" t="str">
        <f>IF(Tabla1[[#This Row],[Descripción]]="","",_xlfn.XLOOKUP(Tabla1[[#This Row],[Descripción]],Tabla10[Descripción],Tabla10[Precio Unitario],0))</f>
        <v/>
      </c>
      <c r="O1251" s="525" t="str">
        <f>IF(Tabla1[[#This Row],[Cantidad de Insumos]]="","",Tabla1[[#This Row],[Precio Unitario]]*Tabla1[[#This Row],[Cantidad de Insumos]])</f>
        <v/>
      </c>
      <c r="P1251" s="510" t="str">
        <f>IF(Tabla1[[#This Row],[Descripción]]="","",_xlfn.XLOOKUP(Tabla1[[#This Row],[Descripción]],Tabla10[Descripción],Tabla10[CODIGO PRESUPUESTARIO],0))</f>
        <v/>
      </c>
      <c r="Q1251" s="511"/>
      <c r="R1251" s="511" t="str">
        <f>IF(Tabla1[[#This Row],[Insumos]]="","",_xlfn.XLOOKUP(Tabla1[[#This Row],[Insumos]],Tabla10[Insumo],Tabla10[InsumoAbrev],"",0))</f>
        <v/>
      </c>
    </row>
    <row r="1252" spans="2:18" x14ac:dyDescent="0.25">
      <c r="B1252" s="191" t="str">
        <f>IF('Formulario PPGR3'!$G1252="","",CONCATENATE('Formulario PPGR3'!$C1252,".",'Formulario PPGR3'!$D1252,".",'Formulario PPGR3'!$E1252,".",'Formulario PPGR3'!$F1252))</f>
        <v/>
      </c>
      <c r="C1252" s="191" t="str">
        <f>IF('Formulario PPGR3'!$G1252="","",'Formulario PPGR1'!#REF!)</f>
        <v/>
      </c>
      <c r="D1252" s="191" t="str">
        <f>IF('Formulario PPGR3'!$G1252="","",'Formulario PPGR1'!#REF!)</f>
        <v/>
      </c>
      <c r="E1252" s="191" t="str">
        <f>IF('Formulario PPGR3'!$G1252="","",'Formulario PPGR1'!#REF!)</f>
        <v/>
      </c>
      <c r="F1252" s="191" t="str">
        <f>IF('Formulario PPGR3'!$G1252="","",'Formulario PPGR1'!#REF!)</f>
        <v/>
      </c>
      <c r="G1252" s="190"/>
      <c r="H1252" s="507" t="str" cm="1">
        <f t="array" ref="H1252">IF(Tabla1[[#This Row],[Código_Actividad]]="","",_xlfn.XLOOKUP(Tabla1[[#This Row],[Código_Actividad]],CodigoActividad,Tabla2[Actividades Programables Presupuestables],"",0))</f>
        <v/>
      </c>
      <c r="I1252" s="508" t="str">
        <f>IFERROR(VLOOKUP('Formulario PPGR3'!$G1252,'Formulario PPGR2'!$H$19:$V$286,15,FALSE),"")</f>
        <v/>
      </c>
      <c r="J1252" s="513"/>
      <c r="K1252" s="512"/>
      <c r="L1252" s="509" t="str">
        <f>IF(Tabla1[[#This Row],[Descripción]]="","",_xlfn.XLOOKUP(Tabla1[[#This Row],[Descripción]],Tabla10[Descripción],Tabla10[Unidad de Medida],"",0))</f>
        <v/>
      </c>
      <c r="M1252" s="299"/>
      <c r="N1252" s="525" t="str">
        <f>IF(Tabla1[[#This Row],[Descripción]]="","",_xlfn.XLOOKUP(Tabla1[[#This Row],[Descripción]],Tabla10[Descripción],Tabla10[Precio Unitario],0))</f>
        <v/>
      </c>
      <c r="O1252" s="525" t="str">
        <f>IF(Tabla1[[#This Row],[Cantidad de Insumos]]="","",Tabla1[[#This Row],[Precio Unitario]]*Tabla1[[#This Row],[Cantidad de Insumos]])</f>
        <v/>
      </c>
      <c r="P1252" s="510" t="str">
        <f>IF(Tabla1[[#This Row],[Descripción]]="","",_xlfn.XLOOKUP(Tabla1[[#This Row],[Descripción]],Tabla10[Descripción],Tabla10[CODIGO PRESUPUESTARIO],0))</f>
        <v/>
      </c>
      <c r="Q1252" s="511"/>
      <c r="R1252" s="511" t="str">
        <f>IF(Tabla1[[#This Row],[Insumos]]="","",_xlfn.XLOOKUP(Tabla1[[#This Row],[Insumos]],Tabla10[Insumo],Tabla10[InsumoAbrev],"",0))</f>
        <v/>
      </c>
    </row>
    <row r="1253" spans="2:18" x14ac:dyDescent="0.25">
      <c r="B1253" s="191" t="str">
        <f>IF('Formulario PPGR3'!$G1253="","",CONCATENATE('Formulario PPGR3'!$C1253,".",'Formulario PPGR3'!$D1253,".",'Formulario PPGR3'!$E1253,".",'Formulario PPGR3'!$F1253))</f>
        <v/>
      </c>
      <c r="C1253" s="191" t="str">
        <f>IF('Formulario PPGR3'!$G1253="","",'Formulario PPGR1'!#REF!)</f>
        <v/>
      </c>
      <c r="D1253" s="191" t="str">
        <f>IF('Formulario PPGR3'!$G1253="","",'Formulario PPGR1'!#REF!)</f>
        <v/>
      </c>
      <c r="E1253" s="191" t="str">
        <f>IF('Formulario PPGR3'!$G1253="","",'Formulario PPGR1'!#REF!)</f>
        <v/>
      </c>
      <c r="F1253" s="191" t="str">
        <f>IF('Formulario PPGR3'!$G1253="","",'Formulario PPGR1'!#REF!)</f>
        <v/>
      </c>
      <c r="G1253" s="190"/>
      <c r="H1253" s="507" t="str" cm="1">
        <f t="array" ref="H1253">IF(Tabla1[[#This Row],[Código_Actividad]]="","",_xlfn.XLOOKUP(Tabla1[[#This Row],[Código_Actividad]],CodigoActividad,Tabla2[Actividades Programables Presupuestables],"",0))</f>
        <v/>
      </c>
      <c r="I1253" s="508" t="str">
        <f>IFERROR(VLOOKUP('Formulario PPGR3'!$G1253,'Formulario PPGR2'!$H$19:$V$286,15,FALSE),"")</f>
        <v/>
      </c>
      <c r="J1253" s="513"/>
      <c r="K1253" s="512"/>
      <c r="L1253" s="509" t="str">
        <f>IF(Tabla1[[#This Row],[Descripción]]="","",_xlfn.XLOOKUP(Tabla1[[#This Row],[Descripción]],Tabla10[Descripción],Tabla10[Unidad de Medida],"",0))</f>
        <v/>
      </c>
      <c r="M1253" s="299"/>
      <c r="N1253" s="525" t="str">
        <f>IF(Tabla1[[#This Row],[Descripción]]="","",_xlfn.XLOOKUP(Tabla1[[#This Row],[Descripción]],Tabla10[Descripción],Tabla10[Precio Unitario],0))</f>
        <v/>
      </c>
      <c r="O1253" s="525" t="str">
        <f>IF(Tabla1[[#This Row],[Cantidad de Insumos]]="","",Tabla1[[#This Row],[Precio Unitario]]*Tabla1[[#This Row],[Cantidad de Insumos]])</f>
        <v/>
      </c>
      <c r="P1253" s="510" t="str">
        <f>IF(Tabla1[[#This Row],[Descripción]]="","",_xlfn.XLOOKUP(Tabla1[[#This Row],[Descripción]],Tabla10[Descripción],Tabla10[CODIGO PRESUPUESTARIO],0))</f>
        <v/>
      </c>
      <c r="Q1253" s="511"/>
      <c r="R1253" s="511" t="str">
        <f>IF(Tabla1[[#This Row],[Insumos]]="","",_xlfn.XLOOKUP(Tabla1[[#This Row],[Insumos]],Tabla10[Insumo],Tabla10[InsumoAbrev],"",0))</f>
        <v/>
      </c>
    </row>
    <row r="1254" spans="2:18" x14ac:dyDescent="0.25">
      <c r="B1254" s="191" t="str">
        <f>IF('Formulario PPGR3'!$G1254="","",CONCATENATE('Formulario PPGR3'!$C1254,".",'Formulario PPGR3'!$D1254,".",'Formulario PPGR3'!$E1254,".",'Formulario PPGR3'!$F1254))</f>
        <v/>
      </c>
      <c r="C1254" s="191" t="str">
        <f>IF('Formulario PPGR3'!$G1254="","",'Formulario PPGR1'!#REF!)</f>
        <v/>
      </c>
      <c r="D1254" s="191" t="str">
        <f>IF('Formulario PPGR3'!$G1254="","",'Formulario PPGR1'!#REF!)</f>
        <v/>
      </c>
      <c r="E1254" s="191" t="str">
        <f>IF('Formulario PPGR3'!$G1254="","",'Formulario PPGR1'!#REF!)</f>
        <v/>
      </c>
      <c r="F1254" s="191" t="str">
        <f>IF('Formulario PPGR3'!$G1254="","",'Formulario PPGR1'!#REF!)</f>
        <v/>
      </c>
      <c r="G1254" s="190"/>
      <c r="H1254" s="507" t="str" cm="1">
        <f t="array" ref="H1254">IF(Tabla1[[#This Row],[Código_Actividad]]="","",_xlfn.XLOOKUP(Tabla1[[#This Row],[Código_Actividad]],CodigoActividad,Tabla2[Actividades Programables Presupuestables],"",0))</f>
        <v/>
      </c>
      <c r="I1254" s="508" t="str">
        <f>IFERROR(VLOOKUP('Formulario PPGR3'!$G1254,'Formulario PPGR2'!$H$19:$V$286,15,FALSE),"")</f>
        <v/>
      </c>
      <c r="J1254" s="513"/>
      <c r="K1254" s="512"/>
      <c r="L1254" s="509" t="str">
        <f>IF(Tabla1[[#This Row],[Descripción]]="","",_xlfn.XLOOKUP(Tabla1[[#This Row],[Descripción]],Tabla10[Descripción],Tabla10[Unidad de Medida],"",0))</f>
        <v/>
      </c>
      <c r="M1254" s="299"/>
      <c r="N1254" s="525" t="str">
        <f>IF(Tabla1[[#This Row],[Descripción]]="","",_xlfn.XLOOKUP(Tabla1[[#This Row],[Descripción]],Tabla10[Descripción],Tabla10[Precio Unitario],0))</f>
        <v/>
      </c>
      <c r="O1254" s="525" t="str">
        <f>IF(Tabla1[[#This Row],[Cantidad de Insumos]]="","",Tabla1[[#This Row],[Precio Unitario]]*Tabla1[[#This Row],[Cantidad de Insumos]])</f>
        <v/>
      </c>
      <c r="P1254" s="510" t="str">
        <f>IF(Tabla1[[#This Row],[Descripción]]="","",_xlfn.XLOOKUP(Tabla1[[#This Row],[Descripción]],Tabla10[Descripción],Tabla10[CODIGO PRESUPUESTARIO],0))</f>
        <v/>
      </c>
      <c r="Q1254" s="511"/>
      <c r="R1254" s="511" t="str">
        <f>IF(Tabla1[[#This Row],[Insumos]]="","",_xlfn.XLOOKUP(Tabla1[[#This Row],[Insumos]],Tabla10[Insumo],Tabla10[InsumoAbrev],"",0))</f>
        <v/>
      </c>
    </row>
    <row r="1255" spans="2:18" x14ac:dyDescent="0.25">
      <c r="B1255" s="191" t="str">
        <f>IF('Formulario PPGR3'!$G1255="","",CONCATENATE('Formulario PPGR3'!$C1255,".",'Formulario PPGR3'!$D1255,".",'Formulario PPGR3'!$E1255,".",'Formulario PPGR3'!$F1255))</f>
        <v/>
      </c>
      <c r="C1255" s="191" t="str">
        <f>IF('Formulario PPGR3'!$G1255="","",'Formulario PPGR1'!#REF!)</f>
        <v/>
      </c>
      <c r="D1255" s="191" t="str">
        <f>IF('Formulario PPGR3'!$G1255="","",'Formulario PPGR1'!#REF!)</f>
        <v/>
      </c>
      <c r="E1255" s="191" t="str">
        <f>IF('Formulario PPGR3'!$G1255="","",'Formulario PPGR1'!#REF!)</f>
        <v/>
      </c>
      <c r="F1255" s="191" t="str">
        <f>IF('Formulario PPGR3'!$G1255="","",'Formulario PPGR1'!#REF!)</f>
        <v/>
      </c>
      <c r="G1255" s="190"/>
      <c r="H1255" s="507" t="str" cm="1">
        <f t="array" ref="H1255">IF(Tabla1[[#This Row],[Código_Actividad]]="","",_xlfn.XLOOKUP(Tabla1[[#This Row],[Código_Actividad]],CodigoActividad,Tabla2[Actividades Programables Presupuestables],"",0))</f>
        <v/>
      </c>
      <c r="I1255" s="508" t="str">
        <f>IFERROR(VLOOKUP('Formulario PPGR3'!$G1255,'Formulario PPGR2'!$H$19:$V$286,15,FALSE),"")</f>
        <v/>
      </c>
      <c r="J1255" s="513"/>
      <c r="K1255" s="512"/>
      <c r="L1255" s="509" t="str">
        <f>IF(Tabla1[[#This Row],[Descripción]]="","",_xlfn.XLOOKUP(Tabla1[[#This Row],[Descripción]],Tabla10[Descripción],Tabla10[Unidad de Medida],"",0))</f>
        <v/>
      </c>
      <c r="M1255" s="299"/>
      <c r="N1255" s="525" t="str">
        <f>IF(Tabla1[[#This Row],[Descripción]]="","",_xlfn.XLOOKUP(Tabla1[[#This Row],[Descripción]],Tabla10[Descripción],Tabla10[Precio Unitario],0))</f>
        <v/>
      </c>
      <c r="O1255" s="525" t="str">
        <f>IF(Tabla1[[#This Row],[Cantidad de Insumos]]="","",Tabla1[[#This Row],[Precio Unitario]]*Tabla1[[#This Row],[Cantidad de Insumos]])</f>
        <v/>
      </c>
      <c r="P1255" s="510" t="str">
        <f>IF(Tabla1[[#This Row],[Descripción]]="","",_xlfn.XLOOKUP(Tabla1[[#This Row],[Descripción]],Tabla10[Descripción],Tabla10[CODIGO PRESUPUESTARIO],0))</f>
        <v/>
      </c>
      <c r="Q1255" s="511"/>
      <c r="R1255" s="511" t="str">
        <f>IF(Tabla1[[#This Row],[Insumos]]="","",_xlfn.XLOOKUP(Tabla1[[#This Row],[Insumos]],Tabla10[Insumo],Tabla10[InsumoAbrev],"",0))</f>
        <v/>
      </c>
    </row>
    <row r="1256" spans="2:18" x14ac:dyDescent="0.25">
      <c r="B1256" s="191" t="str">
        <f>IF('Formulario PPGR3'!$G1256="","",CONCATENATE('Formulario PPGR3'!$C1256,".",'Formulario PPGR3'!$D1256,".",'Formulario PPGR3'!$E1256,".",'Formulario PPGR3'!$F1256))</f>
        <v/>
      </c>
      <c r="C1256" s="191" t="str">
        <f>IF('Formulario PPGR3'!$G1256="","",'Formulario PPGR1'!#REF!)</f>
        <v/>
      </c>
      <c r="D1256" s="191" t="str">
        <f>IF('Formulario PPGR3'!$G1256="","",'Formulario PPGR1'!#REF!)</f>
        <v/>
      </c>
      <c r="E1256" s="191" t="str">
        <f>IF('Formulario PPGR3'!$G1256="","",'Formulario PPGR1'!#REF!)</f>
        <v/>
      </c>
      <c r="F1256" s="191" t="str">
        <f>IF('Formulario PPGR3'!$G1256="","",'Formulario PPGR1'!#REF!)</f>
        <v/>
      </c>
      <c r="G1256" s="190"/>
      <c r="H1256" s="507" t="str" cm="1">
        <f t="array" ref="H1256">IF(Tabla1[[#This Row],[Código_Actividad]]="","",_xlfn.XLOOKUP(Tabla1[[#This Row],[Código_Actividad]],CodigoActividad,Tabla2[Actividades Programables Presupuestables],"",0))</f>
        <v/>
      </c>
      <c r="I1256" s="508" t="str">
        <f>IFERROR(VLOOKUP('Formulario PPGR3'!$G1256,'Formulario PPGR2'!$H$19:$V$286,15,FALSE),"")</f>
        <v/>
      </c>
      <c r="J1256" s="513"/>
      <c r="K1256" s="512"/>
      <c r="L1256" s="509" t="str">
        <f>IF(Tabla1[[#This Row],[Descripción]]="","",_xlfn.XLOOKUP(Tabla1[[#This Row],[Descripción]],Tabla10[Descripción],Tabla10[Unidad de Medida],"",0))</f>
        <v/>
      </c>
      <c r="M1256" s="299"/>
      <c r="N1256" s="525" t="str">
        <f>IF(Tabla1[[#This Row],[Descripción]]="","",_xlfn.XLOOKUP(Tabla1[[#This Row],[Descripción]],Tabla10[Descripción],Tabla10[Precio Unitario],0))</f>
        <v/>
      </c>
      <c r="O1256" s="525" t="str">
        <f>IF(Tabla1[[#This Row],[Cantidad de Insumos]]="","",Tabla1[[#This Row],[Precio Unitario]]*Tabla1[[#This Row],[Cantidad de Insumos]])</f>
        <v/>
      </c>
      <c r="P1256" s="510" t="str">
        <f>IF(Tabla1[[#This Row],[Descripción]]="","",_xlfn.XLOOKUP(Tabla1[[#This Row],[Descripción]],Tabla10[Descripción],Tabla10[CODIGO PRESUPUESTARIO],0))</f>
        <v/>
      </c>
      <c r="Q1256" s="511"/>
      <c r="R1256" s="511" t="str">
        <f>IF(Tabla1[[#This Row],[Insumos]]="","",_xlfn.XLOOKUP(Tabla1[[#This Row],[Insumos]],Tabla10[Insumo],Tabla10[InsumoAbrev],"",0))</f>
        <v/>
      </c>
    </row>
    <row r="1257" spans="2:18" x14ac:dyDescent="0.25">
      <c r="B1257" s="191" t="str">
        <f>IF('Formulario PPGR3'!$G1257="","",CONCATENATE('Formulario PPGR3'!$C1257,".",'Formulario PPGR3'!$D1257,".",'Formulario PPGR3'!$E1257,".",'Formulario PPGR3'!$F1257))</f>
        <v/>
      </c>
      <c r="C1257" s="191" t="str">
        <f>IF('Formulario PPGR3'!$G1257="","",'Formulario PPGR1'!#REF!)</f>
        <v/>
      </c>
      <c r="D1257" s="191" t="str">
        <f>IF('Formulario PPGR3'!$G1257="","",'Formulario PPGR1'!#REF!)</f>
        <v/>
      </c>
      <c r="E1257" s="191" t="str">
        <f>IF('Formulario PPGR3'!$G1257="","",'Formulario PPGR1'!#REF!)</f>
        <v/>
      </c>
      <c r="F1257" s="191" t="str">
        <f>IF('Formulario PPGR3'!$G1257="","",'Formulario PPGR1'!#REF!)</f>
        <v/>
      </c>
      <c r="G1257" s="190"/>
      <c r="H1257" s="507" t="str" cm="1">
        <f t="array" ref="H1257">IF(Tabla1[[#This Row],[Código_Actividad]]="","",_xlfn.XLOOKUP(Tabla1[[#This Row],[Código_Actividad]],CodigoActividad,Tabla2[Actividades Programables Presupuestables],"",0))</f>
        <v/>
      </c>
      <c r="I1257" s="508" t="str">
        <f>IFERROR(VLOOKUP('Formulario PPGR3'!$G1257,'Formulario PPGR2'!$H$19:$V$286,15,FALSE),"")</f>
        <v/>
      </c>
      <c r="J1257" s="513"/>
      <c r="K1257" s="512"/>
      <c r="L1257" s="509" t="str">
        <f>IF(Tabla1[[#This Row],[Descripción]]="","",_xlfn.XLOOKUP(Tabla1[[#This Row],[Descripción]],Tabla10[Descripción],Tabla10[Unidad de Medida],"",0))</f>
        <v/>
      </c>
      <c r="M1257" s="299"/>
      <c r="N1257" s="525" t="str">
        <f>IF(Tabla1[[#This Row],[Descripción]]="","",_xlfn.XLOOKUP(Tabla1[[#This Row],[Descripción]],Tabla10[Descripción],Tabla10[Precio Unitario],0))</f>
        <v/>
      </c>
      <c r="O1257" s="525" t="str">
        <f>IF(Tabla1[[#This Row],[Cantidad de Insumos]]="","",Tabla1[[#This Row],[Precio Unitario]]*Tabla1[[#This Row],[Cantidad de Insumos]])</f>
        <v/>
      </c>
      <c r="P1257" s="510" t="str">
        <f>IF(Tabla1[[#This Row],[Descripción]]="","",_xlfn.XLOOKUP(Tabla1[[#This Row],[Descripción]],Tabla10[Descripción],Tabla10[CODIGO PRESUPUESTARIO],0))</f>
        <v/>
      </c>
      <c r="Q1257" s="511"/>
      <c r="R1257" s="511" t="str">
        <f>IF(Tabla1[[#This Row],[Insumos]]="","",_xlfn.XLOOKUP(Tabla1[[#This Row],[Insumos]],Tabla10[Insumo],Tabla10[InsumoAbrev],"",0))</f>
        <v/>
      </c>
    </row>
    <row r="1258" spans="2:18" x14ac:dyDescent="0.25">
      <c r="B1258" s="191" t="str">
        <f>IF('Formulario PPGR3'!$G1258="","",CONCATENATE('Formulario PPGR3'!$C1258,".",'Formulario PPGR3'!$D1258,".",'Formulario PPGR3'!$E1258,".",'Formulario PPGR3'!$F1258))</f>
        <v/>
      </c>
      <c r="C1258" s="191" t="str">
        <f>IF('Formulario PPGR3'!$G1258="","",'Formulario PPGR1'!#REF!)</f>
        <v/>
      </c>
      <c r="D1258" s="191" t="str">
        <f>IF('Formulario PPGR3'!$G1258="","",'Formulario PPGR1'!#REF!)</f>
        <v/>
      </c>
      <c r="E1258" s="191" t="str">
        <f>IF('Formulario PPGR3'!$G1258="","",'Formulario PPGR1'!#REF!)</f>
        <v/>
      </c>
      <c r="F1258" s="191" t="str">
        <f>IF('Formulario PPGR3'!$G1258="","",'Formulario PPGR1'!#REF!)</f>
        <v/>
      </c>
      <c r="G1258" s="190"/>
      <c r="H1258" s="507" t="str" cm="1">
        <f t="array" ref="H1258">IF(Tabla1[[#This Row],[Código_Actividad]]="","",_xlfn.XLOOKUP(Tabla1[[#This Row],[Código_Actividad]],CodigoActividad,Tabla2[Actividades Programables Presupuestables],"",0))</f>
        <v/>
      </c>
      <c r="I1258" s="508" t="str">
        <f>IFERROR(VLOOKUP('Formulario PPGR3'!$G1258,'Formulario PPGR2'!$H$19:$V$286,15,FALSE),"")</f>
        <v/>
      </c>
      <c r="J1258" s="513"/>
      <c r="K1258" s="512"/>
      <c r="L1258" s="509" t="str">
        <f>IF(Tabla1[[#This Row],[Descripción]]="","",_xlfn.XLOOKUP(Tabla1[[#This Row],[Descripción]],Tabla10[Descripción],Tabla10[Unidad de Medida],"",0))</f>
        <v/>
      </c>
      <c r="M1258" s="299"/>
      <c r="N1258" s="525" t="str">
        <f>IF(Tabla1[[#This Row],[Descripción]]="","",_xlfn.XLOOKUP(Tabla1[[#This Row],[Descripción]],Tabla10[Descripción],Tabla10[Precio Unitario],0))</f>
        <v/>
      </c>
      <c r="O1258" s="525" t="str">
        <f>IF(Tabla1[[#This Row],[Cantidad de Insumos]]="","",Tabla1[[#This Row],[Precio Unitario]]*Tabla1[[#This Row],[Cantidad de Insumos]])</f>
        <v/>
      </c>
      <c r="P1258" s="510" t="str">
        <f>IF(Tabla1[[#This Row],[Descripción]]="","",_xlfn.XLOOKUP(Tabla1[[#This Row],[Descripción]],Tabla10[Descripción],Tabla10[CODIGO PRESUPUESTARIO],0))</f>
        <v/>
      </c>
      <c r="Q1258" s="511"/>
      <c r="R1258" s="511" t="str">
        <f>IF(Tabla1[[#This Row],[Insumos]]="","",_xlfn.XLOOKUP(Tabla1[[#This Row],[Insumos]],Tabla10[Insumo],Tabla10[InsumoAbrev],"",0))</f>
        <v/>
      </c>
    </row>
    <row r="1259" spans="2:18" x14ac:dyDescent="0.25">
      <c r="B1259" s="191" t="str">
        <f>IF('Formulario PPGR3'!$G1259="","",CONCATENATE('Formulario PPGR3'!$C1259,".",'Formulario PPGR3'!$D1259,".",'Formulario PPGR3'!$E1259,".",'Formulario PPGR3'!$F1259))</f>
        <v/>
      </c>
      <c r="C1259" s="191" t="str">
        <f>IF('Formulario PPGR3'!$G1259="","",'Formulario PPGR1'!#REF!)</f>
        <v/>
      </c>
      <c r="D1259" s="191" t="str">
        <f>IF('Formulario PPGR3'!$G1259="","",'Formulario PPGR1'!#REF!)</f>
        <v/>
      </c>
      <c r="E1259" s="191" t="str">
        <f>IF('Formulario PPGR3'!$G1259="","",'Formulario PPGR1'!#REF!)</f>
        <v/>
      </c>
      <c r="F1259" s="191" t="str">
        <f>IF('Formulario PPGR3'!$G1259="","",'Formulario PPGR1'!#REF!)</f>
        <v/>
      </c>
      <c r="G1259" s="190"/>
      <c r="H1259" s="507" t="str" cm="1">
        <f t="array" ref="H1259">IF(Tabla1[[#This Row],[Código_Actividad]]="","",_xlfn.XLOOKUP(Tabla1[[#This Row],[Código_Actividad]],CodigoActividad,Tabla2[Actividades Programables Presupuestables],"",0))</f>
        <v/>
      </c>
      <c r="I1259" s="508" t="str">
        <f>IFERROR(VLOOKUP('Formulario PPGR3'!$G1259,'Formulario PPGR2'!$H$19:$V$286,15,FALSE),"")</f>
        <v/>
      </c>
      <c r="J1259" s="513"/>
      <c r="K1259" s="512"/>
      <c r="L1259" s="509" t="str">
        <f>IF(Tabla1[[#This Row],[Descripción]]="","",_xlfn.XLOOKUP(Tabla1[[#This Row],[Descripción]],Tabla10[Descripción],Tabla10[Unidad de Medida],"",0))</f>
        <v/>
      </c>
      <c r="M1259" s="299"/>
      <c r="N1259" s="525" t="str">
        <f>IF(Tabla1[[#This Row],[Descripción]]="","",_xlfn.XLOOKUP(Tabla1[[#This Row],[Descripción]],Tabla10[Descripción],Tabla10[Precio Unitario],0))</f>
        <v/>
      </c>
      <c r="O1259" s="525" t="str">
        <f>IF(Tabla1[[#This Row],[Cantidad de Insumos]]="","",Tabla1[[#This Row],[Precio Unitario]]*Tabla1[[#This Row],[Cantidad de Insumos]])</f>
        <v/>
      </c>
      <c r="P1259" s="510" t="str">
        <f>IF(Tabla1[[#This Row],[Descripción]]="","",_xlfn.XLOOKUP(Tabla1[[#This Row],[Descripción]],Tabla10[Descripción],Tabla10[CODIGO PRESUPUESTARIO],0))</f>
        <v/>
      </c>
      <c r="Q1259" s="511"/>
      <c r="R1259" s="511" t="str">
        <f>IF(Tabla1[[#This Row],[Insumos]]="","",_xlfn.XLOOKUP(Tabla1[[#This Row],[Insumos]],Tabla10[Insumo],Tabla10[InsumoAbrev],"",0))</f>
        <v/>
      </c>
    </row>
    <row r="1260" spans="2:18" x14ac:dyDescent="0.25">
      <c r="B1260" s="191" t="str">
        <f>IF('Formulario PPGR3'!$G1260="","",CONCATENATE('Formulario PPGR3'!$C1260,".",'Formulario PPGR3'!$D1260,".",'Formulario PPGR3'!$E1260,".",'Formulario PPGR3'!$F1260))</f>
        <v/>
      </c>
      <c r="C1260" s="191" t="str">
        <f>IF('Formulario PPGR3'!$G1260="","",'Formulario PPGR1'!#REF!)</f>
        <v/>
      </c>
      <c r="D1260" s="191" t="str">
        <f>IF('Formulario PPGR3'!$G1260="","",'Formulario PPGR1'!#REF!)</f>
        <v/>
      </c>
      <c r="E1260" s="191" t="str">
        <f>IF('Formulario PPGR3'!$G1260="","",'Formulario PPGR1'!#REF!)</f>
        <v/>
      </c>
      <c r="F1260" s="191" t="str">
        <f>IF('Formulario PPGR3'!$G1260="","",'Formulario PPGR1'!#REF!)</f>
        <v/>
      </c>
      <c r="G1260" s="190"/>
      <c r="H1260" s="507" t="str" cm="1">
        <f t="array" ref="H1260">IF(Tabla1[[#This Row],[Código_Actividad]]="","",_xlfn.XLOOKUP(Tabla1[[#This Row],[Código_Actividad]],CodigoActividad,Tabla2[Actividades Programables Presupuestables],"",0))</f>
        <v/>
      </c>
      <c r="I1260" s="508" t="str">
        <f>IFERROR(VLOOKUP('Formulario PPGR3'!$G1260,'Formulario PPGR2'!$H$19:$V$286,15,FALSE),"")</f>
        <v/>
      </c>
      <c r="J1260" s="513"/>
      <c r="K1260" s="512"/>
      <c r="L1260" s="509" t="str">
        <f>IF(Tabla1[[#This Row],[Descripción]]="","",_xlfn.XLOOKUP(Tabla1[[#This Row],[Descripción]],Tabla10[Descripción],Tabla10[Unidad de Medida],"",0))</f>
        <v/>
      </c>
      <c r="M1260" s="299"/>
      <c r="N1260" s="525" t="str">
        <f>IF(Tabla1[[#This Row],[Descripción]]="","",_xlfn.XLOOKUP(Tabla1[[#This Row],[Descripción]],Tabla10[Descripción],Tabla10[Precio Unitario],0))</f>
        <v/>
      </c>
      <c r="O1260" s="525" t="str">
        <f>IF(Tabla1[[#This Row],[Cantidad de Insumos]]="","",Tabla1[[#This Row],[Precio Unitario]]*Tabla1[[#This Row],[Cantidad de Insumos]])</f>
        <v/>
      </c>
      <c r="P1260" s="510" t="str">
        <f>IF(Tabla1[[#This Row],[Descripción]]="","",_xlfn.XLOOKUP(Tabla1[[#This Row],[Descripción]],Tabla10[Descripción],Tabla10[CODIGO PRESUPUESTARIO],0))</f>
        <v/>
      </c>
      <c r="Q1260" s="511"/>
      <c r="R1260" s="511" t="str">
        <f>IF(Tabla1[[#This Row],[Insumos]]="","",_xlfn.XLOOKUP(Tabla1[[#This Row],[Insumos]],Tabla10[Insumo],Tabla10[InsumoAbrev],"",0))</f>
        <v/>
      </c>
    </row>
    <row r="1261" spans="2:18" x14ac:dyDescent="0.25">
      <c r="B1261" s="191" t="str">
        <f>IF('Formulario PPGR3'!$G1261="","",CONCATENATE('Formulario PPGR3'!$C1261,".",'Formulario PPGR3'!$D1261,".",'Formulario PPGR3'!$E1261,".",'Formulario PPGR3'!$F1261))</f>
        <v/>
      </c>
      <c r="C1261" s="191" t="str">
        <f>IF('Formulario PPGR3'!$G1261="","",'Formulario PPGR1'!#REF!)</f>
        <v/>
      </c>
      <c r="D1261" s="191" t="str">
        <f>IF('Formulario PPGR3'!$G1261="","",'Formulario PPGR1'!#REF!)</f>
        <v/>
      </c>
      <c r="E1261" s="191" t="str">
        <f>IF('Formulario PPGR3'!$G1261="","",'Formulario PPGR1'!#REF!)</f>
        <v/>
      </c>
      <c r="F1261" s="191" t="str">
        <f>IF('Formulario PPGR3'!$G1261="","",'Formulario PPGR1'!#REF!)</f>
        <v/>
      </c>
      <c r="G1261" s="190"/>
      <c r="H1261" s="507" t="str" cm="1">
        <f t="array" ref="H1261">IF(Tabla1[[#This Row],[Código_Actividad]]="","",_xlfn.XLOOKUP(Tabla1[[#This Row],[Código_Actividad]],CodigoActividad,Tabla2[Actividades Programables Presupuestables],"",0))</f>
        <v/>
      </c>
      <c r="I1261" s="508" t="str">
        <f>IFERROR(VLOOKUP('Formulario PPGR3'!$G1261,'Formulario PPGR2'!$H$19:$V$286,15,FALSE),"")</f>
        <v/>
      </c>
      <c r="J1261" s="513"/>
      <c r="K1261" s="512"/>
      <c r="L1261" s="509" t="str">
        <f>IF(Tabla1[[#This Row],[Descripción]]="","",_xlfn.XLOOKUP(Tabla1[[#This Row],[Descripción]],Tabla10[Descripción],Tabla10[Unidad de Medida],"",0))</f>
        <v/>
      </c>
      <c r="M1261" s="299"/>
      <c r="N1261" s="525" t="str">
        <f>IF(Tabla1[[#This Row],[Descripción]]="","",_xlfn.XLOOKUP(Tabla1[[#This Row],[Descripción]],Tabla10[Descripción],Tabla10[Precio Unitario],0))</f>
        <v/>
      </c>
      <c r="O1261" s="525" t="str">
        <f>IF(Tabla1[[#This Row],[Cantidad de Insumos]]="","",Tabla1[[#This Row],[Precio Unitario]]*Tabla1[[#This Row],[Cantidad de Insumos]])</f>
        <v/>
      </c>
      <c r="P1261" s="510" t="str">
        <f>IF(Tabla1[[#This Row],[Descripción]]="","",_xlfn.XLOOKUP(Tabla1[[#This Row],[Descripción]],Tabla10[Descripción],Tabla10[CODIGO PRESUPUESTARIO],0))</f>
        <v/>
      </c>
      <c r="Q1261" s="511"/>
      <c r="R1261" s="511" t="str">
        <f>IF(Tabla1[[#This Row],[Insumos]]="","",_xlfn.XLOOKUP(Tabla1[[#This Row],[Insumos]],Tabla10[Insumo],Tabla10[InsumoAbrev],"",0))</f>
        <v/>
      </c>
    </row>
    <row r="1262" spans="2:18" x14ac:dyDescent="0.25">
      <c r="B1262" s="191" t="str">
        <f>IF('Formulario PPGR3'!$G1262="","",CONCATENATE('Formulario PPGR3'!$C1262,".",'Formulario PPGR3'!$D1262,".",'Formulario PPGR3'!$E1262,".",'Formulario PPGR3'!$F1262))</f>
        <v/>
      </c>
      <c r="C1262" s="191" t="str">
        <f>IF('Formulario PPGR3'!$G1262="","",'Formulario PPGR1'!#REF!)</f>
        <v/>
      </c>
      <c r="D1262" s="191" t="str">
        <f>IF('Formulario PPGR3'!$G1262="","",'Formulario PPGR1'!#REF!)</f>
        <v/>
      </c>
      <c r="E1262" s="191" t="str">
        <f>IF('Formulario PPGR3'!$G1262="","",'Formulario PPGR1'!#REF!)</f>
        <v/>
      </c>
      <c r="F1262" s="191" t="str">
        <f>IF('Formulario PPGR3'!$G1262="","",'Formulario PPGR1'!#REF!)</f>
        <v/>
      </c>
      <c r="G1262" s="190"/>
      <c r="H1262" s="507" t="str" cm="1">
        <f t="array" ref="H1262">IF(Tabla1[[#This Row],[Código_Actividad]]="","",_xlfn.XLOOKUP(Tabla1[[#This Row],[Código_Actividad]],CodigoActividad,Tabla2[Actividades Programables Presupuestables],"",0))</f>
        <v/>
      </c>
      <c r="I1262" s="508" t="str">
        <f>IFERROR(VLOOKUP('Formulario PPGR3'!$G1262,'Formulario PPGR2'!$H$19:$V$286,15,FALSE),"")</f>
        <v/>
      </c>
      <c r="J1262" s="513"/>
      <c r="K1262" s="512"/>
      <c r="L1262" s="509" t="str">
        <f>IF(Tabla1[[#This Row],[Descripción]]="","",_xlfn.XLOOKUP(Tabla1[[#This Row],[Descripción]],Tabla10[Descripción],Tabla10[Unidad de Medida],"",0))</f>
        <v/>
      </c>
      <c r="M1262" s="299"/>
      <c r="N1262" s="525" t="str">
        <f>IF(Tabla1[[#This Row],[Descripción]]="","",_xlfn.XLOOKUP(Tabla1[[#This Row],[Descripción]],Tabla10[Descripción],Tabla10[Precio Unitario],0))</f>
        <v/>
      </c>
      <c r="O1262" s="525" t="str">
        <f>IF(Tabla1[[#This Row],[Cantidad de Insumos]]="","",Tabla1[[#This Row],[Precio Unitario]]*Tabla1[[#This Row],[Cantidad de Insumos]])</f>
        <v/>
      </c>
      <c r="P1262" s="510" t="str">
        <f>IF(Tabla1[[#This Row],[Descripción]]="","",_xlfn.XLOOKUP(Tabla1[[#This Row],[Descripción]],Tabla10[Descripción],Tabla10[CODIGO PRESUPUESTARIO],0))</f>
        <v/>
      </c>
      <c r="Q1262" s="511"/>
      <c r="R1262" s="511" t="str">
        <f>IF(Tabla1[[#This Row],[Insumos]]="","",_xlfn.XLOOKUP(Tabla1[[#This Row],[Insumos]],Tabla10[Insumo],Tabla10[InsumoAbrev],"",0))</f>
        <v/>
      </c>
    </row>
    <row r="1263" spans="2:18" x14ac:dyDescent="0.25">
      <c r="B1263" s="191" t="str">
        <f>IF('Formulario PPGR3'!$G1263="","",CONCATENATE('Formulario PPGR3'!$C1263,".",'Formulario PPGR3'!$D1263,".",'Formulario PPGR3'!$E1263,".",'Formulario PPGR3'!$F1263))</f>
        <v/>
      </c>
      <c r="C1263" s="191" t="str">
        <f>IF('Formulario PPGR3'!$G1263="","",'Formulario PPGR1'!#REF!)</f>
        <v/>
      </c>
      <c r="D1263" s="191" t="str">
        <f>IF('Formulario PPGR3'!$G1263="","",'Formulario PPGR1'!#REF!)</f>
        <v/>
      </c>
      <c r="E1263" s="191" t="str">
        <f>IF('Formulario PPGR3'!$G1263="","",'Formulario PPGR1'!#REF!)</f>
        <v/>
      </c>
      <c r="F1263" s="191" t="str">
        <f>IF('Formulario PPGR3'!$G1263="","",'Formulario PPGR1'!#REF!)</f>
        <v/>
      </c>
      <c r="G1263" s="190"/>
      <c r="H1263" s="507" t="str" cm="1">
        <f t="array" ref="H1263">IF(Tabla1[[#This Row],[Código_Actividad]]="","",_xlfn.XLOOKUP(Tabla1[[#This Row],[Código_Actividad]],CodigoActividad,Tabla2[Actividades Programables Presupuestables],"",0))</f>
        <v/>
      </c>
      <c r="I1263" s="508" t="str">
        <f>IFERROR(VLOOKUP('Formulario PPGR3'!$G1263,'Formulario PPGR2'!$H$19:$V$286,15,FALSE),"")</f>
        <v/>
      </c>
      <c r="J1263" s="513"/>
      <c r="K1263" s="512"/>
      <c r="L1263" s="509" t="str">
        <f>IF(Tabla1[[#This Row],[Descripción]]="","",_xlfn.XLOOKUP(Tabla1[[#This Row],[Descripción]],Tabla10[Descripción],Tabla10[Unidad de Medida],"",0))</f>
        <v/>
      </c>
      <c r="M1263" s="299"/>
      <c r="N1263" s="525" t="str">
        <f>IF(Tabla1[[#This Row],[Descripción]]="","",_xlfn.XLOOKUP(Tabla1[[#This Row],[Descripción]],Tabla10[Descripción],Tabla10[Precio Unitario],0))</f>
        <v/>
      </c>
      <c r="O1263" s="525" t="str">
        <f>IF(Tabla1[[#This Row],[Cantidad de Insumos]]="","",Tabla1[[#This Row],[Precio Unitario]]*Tabla1[[#This Row],[Cantidad de Insumos]])</f>
        <v/>
      </c>
      <c r="P1263" s="510" t="str">
        <f>IF(Tabla1[[#This Row],[Descripción]]="","",_xlfn.XLOOKUP(Tabla1[[#This Row],[Descripción]],Tabla10[Descripción],Tabla10[CODIGO PRESUPUESTARIO],0))</f>
        <v/>
      </c>
      <c r="Q1263" s="511"/>
      <c r="R1263" s="511" t="str">
        <f>IF(Tabla1[[#This Row],[Insumos]]="","",_xlfn.XLOOKUP(Tabla1[[#This Row],[Insumos]],Tabla10[Insumo],Tabla10[InsumoAbrev],"",0))</f>
        <v/>
      </c>
    </row>
    <row r="1264" spans="2:18" x14ac:dyDescent="0.25">
      <c r="B1264" s="191" t="str">
        <f>IF('Formulario PPGR3'!$G1264="","",CONCATENATE('Formulario PPGR3'!$C1264,".",'Formulario PPGR3'!$D1264,".",'Formulario PPGR3'!$E1264,".",'Formulario PPGR3'!$F1264))</f>
        <v/>
      </c>
      <c r="C1264" s="191" t="str">
        <f>IF('Formulario PPGR3'!$G1264="","",'Formulario PPGR1'!#REF!)</f>
        <v/>
      </c>
      <c r="D1264" s="191" t="str">
        <f>IF('Formulario PPGR3'!$G1264="","",'Formulario PPGR1'!#REF!)</f>
        <v/>
      </c>
      <c r="E1264" s="191" t="str">
        <f>IF('Formulario PPGR3'!$G1264="","",'Formulario PPGR1'!#REF!)</f>
        <v/>
      </c>
      <c r="F1264" s="191" t="str">
        <f>IF('Formulario PPGR3'!$G1264="","",'Formulario PPGR1'!#REF!)</f>
        <v/>
      </c>
      <c r="G1264" s="190"/>
      <c r="H1264" s="507" t="str" cm="1">
        <f t="array" ref="H1264">IF(Tabla1[[#This Row],[Código_Actividad]]="","",_xlfn.XLOOKUP(Tabla1[[#This Row],[Código_Actividad]],CodigoActividad,Tabla2[Actividades Programables Presupuestables],"",0))</f>
        <v/>
      </c>
      <c r="I1264" s="508" t="str">
        <f>IFERROR(VLOOKUP('Formulario PPGR3'!$G1264,'Formulario PPGR2'!$H$19:$V$286,15,FALSE),"")</f>
        <v/>
      </c>
      <c r="J1264" s="513"/>
      <c r="K1264" s="512"/>
      <c r="L1264" s="509" t="str">
        <f>IF(Tabla1[[#This Row],[Descripción]]="","",_xlfn.XLOOKUP(Tabla1[[#This Row],[Descripción]],Tabla10[Descripción],Tabla10[Unidad de Medida],"",0))</f>
        <v/>
      </c>
      <c r="M1264" s="299"/>
      <c r="N1264" s="525" t="str">
        <f>IF(Tabla1[[#This Row],[Descripción]]="","",_xlfn.XLOOKUP(Tabla1[[#This Row],[Descripción]],Tabla10[Descripción],Tabla10[Precio Unitario],0))</f>
        <v/>
      </c>
      <c r="O1264" s="525" t="str">
        <f>IF(Tabla1[[#This Row],[Cantidad de Insumos]]="","",Tabla1[[#This Row],[Precio Unitario]]*Tabla1[[#This Row],[Cantidad de Insumos]])</f>
        <v/>
      </c>
      <c r="P1264" s="510" t="str">
        <f>IF(Tabla1[[#This Row],[Descripción]]="","",_xlfn.XLOOKUP(Tabla1[[#This Row],[Descripción]],Tabla10[Descripción],Tabla10[CODIGO PRESUPUESTARIO],0))</f>
        <v/>
      </c>
      <c r="Q1264" s="511"/>
      <c r="R1264" s="511" t="str">
        <f>IF(Tabla1[[#This Row],[Insumos]]="","",_xlfn.XLOOKUP(Tabla1[[#This Row],[Insumos]],Tabla10[Insumo],Tabla10[InsumoAbrev],"",0))</f>
        <v/>
      </c>
    </row>
    <row r="1265" spans="2:18" x14ac:dyDescent="0.25">
      <c r="B1265" s="191" t="str">
        <f>IF('Formulario PPGR3'!$G1265="","",CONCATENATE('Formulario PPGR3'!$C1265,".",'Formulario PPGR3'!$D1265,".",'Formulario PPGR3'!$E1265,".",'Formulario PPGR3'!$F1265))</f>
        <v/>
      </c>
      <c r="C1265" s="191" t="str">
        <f>IF('Formulario PPGR3'!$G1265="","",'Formulario PPGR1'!#REF!)</f>
        <v/>
      </c>
      <c r="D1265" s="191" t="str">
        <f>IF('Formulario PPGR3'!$G1265="","",'Formulario PPGR1'!#REF!)</f>
        <v/>
      </c>
      <c r="E1265" s="191" t="str">
        <f>IF('Formulario PPGR3'!$G1265="","",'Formulario PPGR1'!#REF!)</f>
        <v/>
      </c>
      <c r="F1265" s="191" t="str">
        <f>IF('Formulario PPGR3'!$G1265="","",'Formulario PPGR1'!#REF!)</f>
        <v/>
      </c>
      <c r="G1265" s="190"/>
      <c r="H1265" s="507" t="str" cm="1">
        <f t="array" ref="H1265">IF(Tabla1[[#This Row],[Código_Actividad]]="","",_xlfn.XLOOKUP(Tabla1[[#This Row],[Código_Actividad]],CodigoActividad,Tabla2[Actividades Programables Presupuestables],"",0))</f>
        <v/>
      </c>
      <c r="I1265" s="508" t="str">
        <f>IFERROR(VLOOKUP('Formulario PPGR3'!$G1265,'Formulario PPGR2'!$H$19:$V$286,15,FALSE),"")</f>
        <v/>
      </c>
      <c r="J1265" s="513"/>
      <c r="K1265" s="512"/>
      <c r="L1265" s="509" t="str">
        <f>IF(Tabla1[[#This Row],[Descripción]]="","",_xlfn.XLOOKUP(Tabla1[[#This Row],[Descripción]],Tabla10[Descripción],Tabla10[Unidad de Medida],"",0))</f>
        <v/>
      </c>
      <c r="M1265" s="299"/>
      <c r="N1265" s="525" t="str">
        <f>IF(Tabla1[[#This Row],[Descripción]]="","",_xlfn.XLOOKUP(Tabla1[[#This Row],[Descripción]],Tabla10[Descripción],Tabla10[Precio Unitario],0))</f>
        <v/>
      </c>
      <c r="O1265" s="525" t="str">
        <f>IF(Tabla1[[#This Row],[Cantidad de Insumos]]="","",Tabla1[[#This Row],[Precio Unitario]]*Tabla1[[#This Row],[Cantidad de Insumos]])</f>
        <v/>
      </c>
      <c r="P1265" s="510" t="str">
        <f>IF(Tabla1[[#This Row],[Descripción]]="","",_xlfn.XLOOKUP(Tabla1[[#This Row],[Descripción]],Tabla10[Descripción],Tabla10[CODIGO PRESUPUESTARIO],0))</f>
        <v/>
      </c>
      <c r="Q1265" s="511"/>
      <c r="R1265" s="511" t="str">
        <f>IF(Tabla1[[#This Row],[Insumos]]="","",_xlfn.XLOOKUP(Tabla1[[#This Row],[Insumos]],Tabla10[Insumo],Tabla10[InsumoAbrev],"",0))</f>
        <v/>
      </c>
    </row>
    <row r="1266" spans="2:18" x14ac:dyDescent="0.25">
      <c r="B1266" s="191" t="str">
        <f>IF('Formulario PPGR3'!$G1266="","",CONCATENATE('Formulario PPGR3'!$C1266,".",'Formulario PPGR3'!$D1266,".",'Formulario PPGR3'!$E1266,".",'Formulario PPGR3'!$F1266))</f>
        <v/>
      </c>
      <c r="C1266" s="191" t="str">
        <f>IF('Formulario PPGR3'!$G1266="","",'Formulario PPGR1'!#REF!)</f>
        <v/>
      </c>
      <c r="D1266" s="191" t="str">
        <f>IF('Formulario PPGR3'!$G1266="","",'Formulario PPGR1'!#REF!)</f>
        <v/>
      </c>
      <c r="E1266" s="191" t="str">
        <f>IF('Formulario PPGR3'!$G1266="","",'Formulario PPGR1'!#REF!)</f>
        <v/>
      </c>
      <c r="F1266" s="191" t="str">
        <f>IF('Formulario PPGR3'!$G1266="","",'Formulario PPGR1'!#REF!)</f>
        <v/>
      </c>
      <c r="G1266" s="190"/>
      <c r="H1266" s="507" t="str" cm="1">
        <f t="array" ref="H1266">IF(Tabla1[[#This Row],[Código_Actividad]]="","",_xlfn.XLOOKUP(Tabla1[[#This Row],[Código_Actividad]],CodigoActividad,Tabla2[Actividades Programables Presupuestables],"",0))</f>
        <v/>
      </c>
      <c r="I1266" s="508" t="str">
        <f>IFERROR(VLOOKUP('Formulario PPGR3'!$G1266,'Formulario PPGR2'!$H$19:$V$286,15,FALSE),"")</f>
        <v/>
      </c>
      <c r="J1266" s="513"/>
      <c r="K1266" s="512"/>
      <c r="L1266" s="509" t="str">
        <f>IF(Tabla1[[#This Row],[Descripción]]="","",_xlfn.XLOOKUP(Tabla1[[#This Row],[Descripción]],Tabla10[Descripción],Tabla10[Unidad de Medida],"",0))</f>
        <v/>
      </c>
      <c r="M1266" s="299"/>
      <c r="N1266" s="525" t="str">
        <f>IF(Tabla1[[#This Row],[Descripción]]="","",_xlfn.XLOOKUP(Tabla1[[#This Row],[Descripción]],Tabla10[Descripción],Tabla10[Precio Unitario],0))</f>
        <v/>
      </c>
      <c r="O1266" s="525" t="str">
        <f>IF(Tabla1[[#This Row],[Cantidad de Insumos]]="","",Tabla1[[#This Row],[Precio Unitario]]*Tabla1[[#This Row],[Cantidad de Insumos]])</f>
        <v/>
      </c>
      <c r="P1266" s="510" t="str">
        <f>IF(Tabla1[[#This Row],[Descripción]]="","",_xlfn.XLOOKUP(Tabla1[[#This Row],[Descripción]],Tabla10[Descripción],Tabla10[CODIGO PRESUPUESTARIO],0))</f>
        <v/>
      </c>
      <c r="Q1266" s="511"/>
      <c r="R1266" s="511" t="str">
        <f>IF(Tabla1[[#This Row],[Insumos]]="","",_xlfn.XLOOKUP(Tabla1[[#This Row],[Insumos]],Tabla10[Insumo],Tabla10[InsumoAbrev],"",0))</f>
        <v/>
      </c>
    </row>
    <row r="1267" spans="2:18" x14ac:dyDescent="0.25">
      <c r="B1267" s="191" t="str">
        <f>IF('Formulario PPGR3'!$G1267="","",CONCATENATE('Formulario PPGR3'!$C1267,".",'Formulario PPGR3'!$D1267,".",'Formulario PPGR3'!$E1267,".",'Formulario PPGR3'!$F1267))</f>
        <v/>
      </c>
      <c r="C1267" s="191" t="str">
        <f>IF('Formulario PPGR3'!$G1267="","",'Formulario PPGR1'!#REF!)</f>
        <v/>
      </c>
      <c r="D1267" s="191" t="str">
        <f>IF('Formulario PPGR3'!$G1267="","",'Formulario PPGR1'!#REF!)</f>
        <v/>
      </c>
      <c r="E1267" s="191" t="str">
        <f>IF('Formulario PPGR3'!$G1267="","",'Formulario PPGR1'!#REF!)</f>
        <v/>
      </c>
      <c r="F1267" s="191" t="str">
        <f>IF('Formulario PPGR3'!$G1267="","",'Formulario PPGR1'!#REF!)</f>
        <v/>
      </c>
      <c r="G1267" s="190"/>
      <c r="H1267" s="507" t="str" cm="1">
        <f t="array" ref="H1267">IF(Tabla1[[#This Row],[Código_Actividad]]="","",_xlfn.XLOOKUP(Tabla1[[#This Row],[Código_Actividad]],CodigoActividad,Tabla2[Actividades Programables Presupuestables],"",0))</f>
        <v/>
      </c>
      <c r="I1267" s="508" t="str">
        <f>IFERROR(VLOOKUP('Formulario PPGR3'!$G1267,'Formulario PPGR2'!$H$19:$V$286,15,FALSE),"")</f>
        <v/>
      </c>
      <c r="J1267" s="513"/>
      <c r="K1267" s="512"/>
      <c r="L1267" s="509" t="str">
        <f>IF(Tabla1[[#This Row],[Descripción]]="","",_xlfn.XLOOKUP(Tabla1[[#This Row],[Descripción]],Tabla10[Descripción],Tabla10[Unidad de Medida],"",0))</f>
        <v/>
      </c>
      <c r="M1267" s="299"/>
      <c r="N1267" s="525" t="str">
        <f>IF(Tabla1[[#This Row],[Descripción]]="","",_xlfn.XLOOKUP(Tabla1[[#This Row],[Descripción]],Tabla10[Descripción],Tabla10[Precio Unitario],0))</f>
        <v/>
      </c>
      <c r="O1267" s="525" t="str">
        <f>IF(Tabla1[[#This Row],[Cantidad de Insumos]]="","",Tabla1[[#This Row],[Precio Unitario]]*Tabla1[[#This Row],[Cantidad de Insumos]])</f>
        <v/>
      </c>
      <c r="P1267" s="510" t="str">
        <f>IF(Tabla1[[#This Row],[Descripción]]="","",_xlfn.XLOOKUP(Tabla1[[#This Row],[Descripción]],Tabla10[Descripción],Tabla10[CODIGO PRESUPUESTARIO],0))</f>
        <v/>
      </c>
      <c r="Q1267" s="511"/>
      <c r="R1267" s="511" t="str">
        <f>IF(Tabla1[[#This Row],[Insumos]]="","",_xlfn.XLOOKUP(Tabla1[[#This Row],[Insumos]],Tabla10[Insumo],Tabla10[InsumoAbrev],"",0))</f>
        <v/>
      </c>
    </row>
    <row r="1268" spans="2:18" x14ac:dyDescent="0.25">
      <c r="B1268" s="191" t="str">
        <f>IF('Formulario PPGR3'!$G1268="","",CONCATENATE('Formulario PPGR3'!$C1268,".",'Formulario PPGR3'!$D1268,".",'Formulario PPGR3'!$E1268,".",'Formulario PPGR3'!$F1268))</f>
        <v/>
      </c>
      <c r="C1268" s="191" t="str">
        <f>IF('Formulario PPGR3'!$G1268="","",'Formulario PPGR1'!#REF!)</f>
        <v/>
      </c>
      <c r="D1268" s="191" t="str">
        <f>IF('Formulario PPGR3'!$G1268="","",'Formulario PPGR1'!#REF!)</f>
        <v/>
      </c>
      <c r="E1268" s="191" t="str">
        <f>IF('Formulario PPGR3'!$G1268="","",'Formulario PPGR1'!#REF!)</f>
        <v/>
      </c>
      <c r="F1268" s="191" t="str">
        <f>IF('Formulario PPGR3'!$G1268="","",'Formulario PPGR1'!#REF!)</f>
        <v/>
      </c>
      <c r="G1268" s="190"/>
      <c r="H1268" s="507" t="str" cm="1">
        <f t="array" ref="H1268">IF(Tabla1[[#This Row],[Código_Actividad]]="","",_xlfn.XLOOKUP(Tabla1[[#This Row],[Código_Actividad]],CodigoActividad,Tabla2[Actividades Programables Presupuestables],"",0))</f>
        <v/>
      </c>
      <c r="I1268" s="508" t="str">
        <f>IFERROR(VLOOKUP('Formulario PPGR3'!$G1268,'Formulario PPGR2'!$H$19:$V$286,15,FALSE),"")</f>
        <v/>
      </c>
      <c r="J1268" s="513"/>
      <c r="K1268" s="512"/>
      <c r="L1268" s="509" t="str">
        <f>IF(Tabla1[[#This Row],[Descripción]]="","",_xlfn.XLOOKUP(Tabla1[[#This Row],[Descripción]],Tabla10[Descripción],Tabla10[Unidad de Medida],"",0))</f>
        <v/>
      </c>
      <c r="M1268" s="299"/>
      <c r="N1268" s="525" t="str">
        <f>IF(Tabla1[[#This Row],[Descripción]]="","",_xlfn.XLOOKUP(Tabla1[[#This Row],[Descripción]],Tabla10[Descripción],Tabla10[Precio Unitario],0))</f>
        <v/>
      </c>
      <c r="O1268" s="525" t="str">
        <f>IF(Tabla1[[#This Row],[Cantidad de Insumos]]="","",Tabla1[[#This Row],[Precio Unitario]]*Tabla1[[#This Row],[Cantidad de Insumos]])</f>
        <v/>
      </c>
      <c r="P1268" s="510" t="str">
        <f>IF(Tabla1[[#This Row],[Descripción]]="","",_xlfn.XLOOKUP(Tabla1[[#This Row],[Descripción]],Tabla10[Descripción],Tabla10[CODIGO PRESUPUESTARIO],0))</f>
        <v/>
      </c>
      <c r="Q1268" s="511"/>
      <c r="R1268" s="511" t="str">
        <f>IF(Tabla1[[#This Row],[Insumos]]="","",_xlfn.XLOOKUP(Tabla1[[#This Row],[Insumos]],Tabla10[Insumo],Tabla10[InsumoAbrev],"",0))</f>
        <v/>
      </c>
    </row>
    <row r="1269" spans="2:18" x14ac:dyDescent="0.25">
      <c r="B1269" s="191" t="str">
        <f>IF('Formulario PPGR3'!$G1269="","",CONCATENATE('Formulario PPGR3'!$C1269,".",'Formulario PPGR3'!$D1269,".",'Formulario PPGR3'!$E1269,".",'Formulario PPGR3'!$F1269))</f>
        <v/>
      </c>
      <c r="C1269" s="191" t="str">
        <f>IF('Formulario PPGR3'!$G1269="","",'Formulario PPGR1'!#REF!)</f>
        <v/>
      </c>
      <c r="D1269" s="191" t="str">
        <f>IF('Formulario PPGR3'!$G1269="","",'Formulario PPGR1'!#REF!)</f>
        <v/>
      </c>
      <c r="E1269" s="191" t="str">
        <f>IF('Formulario PPGR3'!$G1269="","",'Formulario PPGR1'!#REF!)</f>
        <v/>
      </c>
      <c r="F1269" s="191" t="str">
        <f>IF('Formulario PPGR3'!$G1269="","",'Formulario PPGR1'!#REF!)</f>
        <v/>
      </c>
      <c r="G1269" s="190"/>
      <c r="H1269" s="507" t="str" cm="1">
        <f t="array" ref="H1269">IF(Tabla1[[#This Row],[Código_Actividad]]="","",_xlfn.XLOOKUP(Tabla1[[#This Row],[Código_Actividad]],CodigoActividad,Tabla2[Actividades Programables Presupuestables],"",0))</f>
        <v/>
      </c>
      <c r="I1269" s="508" t="str">
        <f>IFERROR(VLOOKUP('Formulario PPGR3'!$G1269,'Formulario PPGR2'!$H$19:$V$286,15,FALSE),"")</f>
        <v/>
      </c>
      <c r="J1269" s="513"/>
      <c r="K1269" s="512"/>
      <c r="L1269" s="509" t="str">
        <f>IF(Tabla1[[#This Row],[Descripción]]="","",_xlfn.XLOOKUP(Tabla1[[#This Row],[Descripción]],Tabla10[Descripción],Tabla10[Unidad de Medida],"",0))</f>
        <v/>
      </c>
      <c r="M1269" s="299"/>
      <c r="N1269" s="525" t="str">
        <f>IF(Tabla1[[#This Row],[Descripción]]="","",_xlfn.XLOOKUP(Tabla1[[#This Row],[Descripción]],Tabla10[Descripción],Tabla10[Precio Unitario],0))</f>
        <v/>
      </c>
      <c r="O1269" s="525" t="str">
        <f>IF(Tabla1[[#This Row],[Cantidad de Insumos]]="","",Tabla1[[#This Row],[Precio Unitario]]*Tabla1[[#This Row],[Cantidad de Insumos]])</f>
        <v/>
      </c>
      <c r="P1269" s="510" t="str">
        <f>IF(Tabla1[[#This Row],[Descripción]]="","",_xlfn.XLOOKUP(Tabla1[[#This Row],[Descripción]],Tabla10[Descripción],Tabla10[CODIGO PRESUPUESTARIO],0))</f>
        <v/>
      </c>
      <c r="Q1269" s="511"/>
      <c r="R1269" s="511" t="str">
        <f>IF(Tabla1[[#This Row],[Insumos]]="","",_xlfn.XLOOKUP(Tabla1[[#This Row],[Insumos]],Tabla10[Insumo],Tabla10[InsumoAbrev],"",0))</f>
        <v/>
      </c>
    </row>
    <row r="1270" spans="2:18" x14ac:dyDescent="0.25">
      <c r="B1270" s="191" t="str">
        <f>IF('Formulario PPGR3'!$G1270="","",CONCATENATE('Formulario PPGR3'!$C1270,".",'Formulario PPGR3'!$D1270,".",'Formulario PPGR3'!$E1270,".",'Formulario PPGR3'!$F1270))</f>
        <v/>
      </c>
      <c r="C1270" s="191" t="str">
        <f>IF('Formulario PPGR3'!$G1270="","",'Formulario PPGR1'!#REF!)</f>
        <v/>
      </c>
      <c r="D1270" s="191" t="str">
        <f>IF('Formulario PPGR3'!$G1270="","",'Formulario PPGR1'!#REF!)</f>
        <v/>
      </c>
      <c r="E1270" s="191" t="str">
        <f>IF('Formulario PPGR3'!$G1270="","",'Formulario PPGR1'!#REF!)</f>
        <v/>
      </c>
      <c r="F1270" s="191" t="str">
        <f>IF('Formulario PPGR3'!$G1270="","",'Formulario PPGR1'!#REF!)</f>
        <v/>
      </c>
      <c r="G1270" s="190"/>
      <c r="H1270" s="507" t="str" cm="1">
        <f t="array" ref="H1270">IF(Tabla1[[#This Row],[Código_Actividad]]="","",_xlfn.XLOOKUP(Tabla1[[#This Row],[Código_Actividad]],CodigoActividad,Tabla2[Actividades Programables Presupuestables],"",0))</f>
        <v/>
      </c>
      <c r="I1270" s="508" t="str">
        <f>IFERROR(VLOOKUP('Formulario PPGR3'!$G1270,'Formulario PPGR2'!$H$19:$V$286,15,FALSE),"")</f>
        <v/>
      </c>
      <c r="J1270" s="513"/>
      <c r="K1270" s="512"/>
      <c r="L1270" s="509" t="str">
        <f>IF(Tabla1[[#This Row],[Descripción]]="","",_xlfn.XLOOKUP(Tabla1[[#This Row],[Descripción]],Tabla10[Descripción],Tabla10[Unidad de Medida],"",0))</f>
        <v/>
      </c>
      <c r="M1270" s="299"/>
      <c r="N1270" s="525" t="str">
        <f>IF(Tabla1[[#This Row],[Descripción]]="","",_xlfn.XLOOKUP(Tabla1[[#This Row],[Descripción]],Tabla10[Descripción],Tabla10[Precio Unitario],0))</f>
        <v/>
      </c>
      <c r="O1270" s="525" t="str">
        <f>IF(Tabla1[[#This Row],[Cantidad de Insumos]]="","",Tabla1[[#This Row],[Precio Unitario]]*Tabla1[[#This Row],[Cantidad de Insumos]])</f>
        <v/>
      </c>
      <c r="P1270" s="510" t="str">
        <f>IF(Tabla1[[#This Row],[Descripción]]="","",_xlfn.XLOOKUP(Tabla1[[#This Row],[Descripción]],Tabla10[Descripción],Tabla10[CODIGO PRESUPUESTARIO],0))</f>
        <v/>
      </c>
      <c r="Q1270" s="511"/>
      <c r="R1270" s="511" t="str">
        <f>IF(Tabla1[[#This Row],[Insumos]]="","",_xlfn.XLOOKUP(Tabla1[[#This Row],[Insumos]],Tabla10[Insumo],Tabla10[InsumoAbrev],"",0))</f>
        <v/>
      </c>
    </row>
    <row r="1271" spans="2:18" x14ac:dyDescent="0.25">
      <c r="B1271" s="191" t="str">
        <f>IF('Formulario PPGR3'!$G1271="","",CONCATENATE('Formulario PPGR3'!$C1271,".",'Formulario PPGR3'!$D1271,".",'Formulario PPGR3'!$E1271,".",'Formulario PPGR3'!$F1271))</f>
        <v/>
      </c>
      <c r="C1271" s="191" t="str">
        <f>IF('Formulario PPGR3'!$G1271="","",'Formulario PPGR1'!#REF!)</f>
        <v/>
      </c>
      <c r="D1271" s="191" t="str">
        <f>IF('Formulario PPGR3'!$G1271="","",'Formulario PPGR1'!#REF!)</f>
        <v/>
      </c>
      <c r="E1271" s="191" t="str">
        <f>IF('Formulario PPGR3'!$G1271="","",'Formulario PPGR1'!#REF!)</f>
        <v/>
      </c>
      <c r="F1271" s="191" t="str">
        <f>IF('Formulario PPGR3'!$G1271="","",'Formulario PPGR1'!#REF!)</f>
        <v/>
      </c>
      <c r="G1271" s="190"/>
      <c r="H1271" s="507" t="str" cm="1">
        <f t="array" ref="H1271">IF(Tabla1[[#This Row],[Código_Actividad]]="","",_xlfn.XLOOKUP(Tabla1[[#This Row],[Código_Actividad]],CodigoActividad,Tabla2[Actividades Programables Presupuestables],"",0))</f>
        <v/>
      </c>
      <c r="I1271" s="508" t="str">
        <f>IFERROR(VLOOKUP('Formulario PPGR3'!$G1271,'Formulario PPGR2'!$H$19:$V$286,15,FALSE),"")</f>
        <v/>
      </c>
      <c r="J1271" s="513"/>
      <c r="K1271" s="512"/>
      <c r="L1271" s="509" t="str">
        <f>IF(Tabla1[[#This Row],[Descripción]]="","",_xlfn.XLOOKUP(Tabla1[[#This Row],[Descripción]],Tabla10[Descripción],Tabla10[Unidad de Medida],"",0))</f>
        <v/>
      </c>
      <c r="M1271" s="299"/>
      <c r="N1271" s="525" t="str">
        <f>IF(Tabla1[[#This Row],[Descripción]]="","",_xlfn.XLOOKUP(Tabla1[[#This Row],[Descripción]],Tabla10[Descripción],Tabla10[Precio Unitario],0))</f>
        <v/>
      </c>
      <c r="O1271" s="525" t="str">
        <f>IF(Tabla1[[#This Row],[Cantidad de Insumos]]="","",Tabla1[[#This Row],[Precio Unitario]]*Tabla1[[#This Row],[Cantidad de Insumos]])</f>
        <v/>
      </c>
      <c r="P1271" s="510" t="str">
        <f>IF(Tabla1[[#This Row],[Descripción]]="","",_xlfn.XLOOKUP(Tabla1[[#This Row],[Descripción]],Tabla10[Descripción],Tabla10[CODIGO PRESUPUESTARIO],0))</f>
        <v/>
      </c>
      <c r="Q1271" s="511"/>
      <c r="R1271" s="511" t="str">
        <f>IF(Tabla1[[#This Row],[Insumos]]="","",_xlfn.XLOOKUP(Tabla1[[#This Row],[Insumos]],Tabla10[Insumo],Tabla10[InsumoAbrev],"",0))</f>
        <v/>
      </c>
    </row>
    <row r="1272" spans="2:18" x14ac:dyDescent="0.25">
      <c r="B1272" s="191" t="str">
        <f>IF('Formulario PPGR3'!$G1272="","",CONCATENATE('Formulario PPGR3'!$C1272,".",'Formulario PPGR3'!$D1272,".",'Formulario PPGR3'!$E1272,".",'Formulario PPGR3'!$F1272))</f>
        <v/>
      </c>
      <c r="C1272" s="191" t="str">
        <f>IF('Formulario PPGR3'!$G1272="","",'Formulario PPGR1'!#REF!)</f>
        <v/>
      </c>
      <c r="D1272" s="191" t="str">
        <f>IF('Formulario PPGR3'!$G1272="","",'Formulario PPGR1'!#REF!)</f>
        <v/>
      </c>
      <c r="E1272" s="191" t="str">
        <f>IF('Formulario PPGR3'!$G1272="","",'Formulario PPGR1'!#REF!)</f>
        <v/>
      </c>
      <c r="F1272" s="191" t="str">
        <f>IF('Formulario PPGR3'!$G1272="","",'Formulario PPGR1'!#REF!)</f>
        <v/>
      </c>
      <c r="G1272" s="190"/>
      <c r="H1272" s="507" t="str" cm="1">
        <f t="array" ref="H1272">IF(Tabla1[[#This Row],[Código_Actividad]]="","",_xlfn.XLOOKUP(Tabla1[[#This Row],[Código_Actividad]],CodigoActividad,Tabla2[Actividades Programables Presupuestables],"",0))</f>
        <v/>
      </c>
      <c r="I1272" s="508" t="str">
        <f>IFERROR(VLOOKUP('Formulario PPGR3'!$G1272,'Formulario PPGR2'!$H$19:$V$286,15,FALSE),"")</f>
        <v/>
      </c>
      <c r="J1272" s="513"/>
      <c r="K1272" s="512"/>
      <c r="L1272" s="509" t="str">
        <f>IF(Tabla1[[#This Row],[Descripción]]="","",_xlfn.XLOOKUP(Tabla1[[#This Row],[Descripción]],Tabla10[Descripción],Tabla10[Unidad de Medida],"",0))</f>
        <v/>
      </c>
      <c r="M1272" s="299"/>
      <c r="N1272" s="525" t="str">
        <f>IF(Tabla1[[#This Row],[Descripción]]="","",_xlfn.XLOOKUP(Tabla1[[#This Row],[Descripción]],Tabla10[Descripción],Tabla10[Precio Unitario],0))</f>
        <v/>
      </c>
      <c r="O1272" s="525" t="str">
        <f>IF(Tabla1[[#This Row],[Cantidad de Insumos]]="","",Tabla1[[#This Row],[Precio Unitario]]*Tabla1[[#This Row],[Cantidad de Insumos]])</f>
        <v/>
      </c>
      <c r="P1272" s="510" t="str">
        <f>IF(Tabla1[[#This Row],[Descripción]]="","",_xlfn.XLOOKUP(Tabla1[[#This Row],[Descripción]],Tabla10[Descripción],Tabla10[CODIGO PRESUPUESTARIO],0))</f>
        <v/>
      </c>
      <c r="Q1272" s="511"/>
      <c r="R1272" s="511" t="str">
        <f>IF(Tabla1[[#This Row],[Insumos]]="","",_xlfn.XLOOKUP(Tabla1[[#This Row],[Insumos]],Tabla10[Insumo],Tabla10[InsumoAbrev],"",0))</f>
        <v/>
      </c>
    </row>
    <row r="1273" spans="2:18" x14ac:dyDescent="0.25">
      <c r="B1273" s="191" t="str">
        <f>IF('Formulario PPGR3'!$G1273="","",CONCATENATE('Formulario PPGR3'!$C1273,".",'Formulario PPGR3'!$D1273,".",'Formulario PPGR3'!$E1273,".",'Formulario PPGR3'!$F1273))</f>
        <v/>
      </c>
      <c r="C1273" s="191" t="str">
        <f>IF('Formulario PPGR3'!$G1273="","",'Formulario PPGR1'!#REF!)</f>
        <v/>
      </c>
      <c r="D1273" s="191" t="str">
        <f>IF('Formulario PPGR3'!$G1273="","",'Formulario PPGR1'!#REF!)</f>
        <v/>
      </c>
      <c r="E1273" s="191" t="str">
        <f>IF('Formulario PPGR3'!$G1273="","",'Formulario PPGR1'!#REF!)</f>
        <v/>
      </c>
      <c r="F1273" s="191" t="str">
        <f>IF('Formulario PPGR3'!$G1273="","",'Formulario PPGR1'!#REF!)</f>
        <v/>
      </c>
      <c r="G1273" s="190"/>
      <c r="H1273" s="507" t="str" cm="1">
        <f t="array" ref="H1273">IF(Tabla1[[#This Row],[Código_Actividad]]="","",_xlfn.XLOOKUP(Tabla1[[#This Row],[Código_Actividad]],CodigoActividad,Tabla2[Actividades Programables Presupuestables],"",0))</f>
        <v/>
      </c>
      <c r="I1273" s="508" t="str">
        <f>IFERROR(VLOOKUP('Formulario PPGR3'!$G1273,'Formulario PPGR2'!$H$19:$V$286,15,FALSE),"")</f>
        <v/>
      </c>
      <c r="J1273" s="513"/>
      <c r="K1273" s="512"/>
      <c r="L1273" s="509" t="str">
        <f>IF(Tabla1[[#This Row],[Descripción]]="","",_xlfn.XLOOKUP(Tabla1[[#This Row],[Descripción]],Tabla10[Descripción],Tabla10[Unidad de Medida],"",0))</f>
        <v/>
      </c>
      <c r="M1273" s="299"/>
      <c r="N1273" s="525" t="str">
        <f>IF(Tabla1[[#This Row],[Descripción]]="","",_xlfn.XLOOKUP(Tabla1[[#This Row],[Descripción]],Tabla10[Descripción],Tabla10[Precio Unitario],0))</f>
        <v/>
      </c>
      <c r="O1273" s="525" t="str">
        <f>IF(Tabla1[[#This Row],[Cantidad de Insumos]]="","",Tabla1[[#This Row],[Precio Unitario]]*Tabla1[[#This Row],[Cantidad de Insumos]])</f>
        <v/>
      </c>
      <c r="P1273" s="510" t="str">
        <f>IF(Tabla1[[#This Row],[Descripción]]="","",_xlfn.XLOOKUP(Tabla1[[#This Row],[Descripción]],Tabla10[Descripción],Tabla10[CODIGO PRESUPUESTARIO],0))</f>
        <v/>
      </c>
      <c r="Q1273" s="511"/>
      <c r="R1273" s="511" t="str">
        <f>IF(Tabla1[[#This Row],[Insumos]]="","",_xlfn.XLOOKUP(Tabla1[[#This Row],[Insumos]],Tabla10[Insumo],Tabla10[InsumoAbrev],"",0))</f>
        <v/>
      </c>
    </row>
    <row r="1274" spans="2:18" x14ac:dyDescent="0.25">
      <c r="B1274" s="191" t="str">
        <f>IF('Formulario PPGR3'!$G1274="","",CONCATENATE('Formulario PPGR3'!$C1274,".",'Formulario PPGR3'!$D1274,".",'Formulario PPGR3'!$E1274,".",'Formulario PPGR3'!$F1274))</f>
        <v/>
      </c>
      <c r="C1274" s="191" t="str">
        <f>IF('Formulario PPGR3'!$G1274="","",'Formulario PPGR1'!#REF!)</f>
        <v/>
      </c>
      <c r="D1274" s="191" t="str">
        <f>IF('Formulario PPGR3'!$G1274="","",'Formulario PPGR1'!#REF!)</f>
        <v/>
      </c>
      <c r="E1274" s="191" t="str">
        <f>IF('Formulario PPGR3'!$G1274="","",'Formulario PPGR1'!#REF!)</f>
        <v/>
      </c>
      <c r="F1274" s="191" t="str">
        <f>IF('Formulario PPGR3'!$G1274="","",'Formulario PPGR1'!#REF!)</f>
        <v/>
      </c>
      <c r="G1274" s="190"/>
      <c r="H1274" s="507" t="str" cm="1">
        <f t="array" ref="H1274">IF(Tabla1[[#This Row],[Código_Actividad]]="","",_xlfn.XLOOKUP(Tabla1[[#This Row],[Código_Actividad]],CodigoActividad,Tabla2[Actividades Programables Presupuestables],"",0))</f>
        <v/>
      </c>
      <c r="I1274" s="508" t="str">
        <f>IFERROR(VLOOKUP('Formulario PPGR3'!$G1274,'Formulario PPGR2'!$H$19:$V$286,15,FALSE),"")</f>
        <v/>
      </c>
      <c r="J1274" s="513"/>
      <c r="K1274" s="512"/>
      <c r="L1274" s="509" t="str">
        <f>IF(Tabla1[[#This Row],[Descripción]]="","",_xlfn.XLOOKUP(Tabla1[[#This Row],[Descripción]],Tabla10[Descripción],Tabla10[Unidad de Medida],"",0))</f>
        <v/>
      </c>
      <c r="M1274" s="299"/>
      <c r="N1274" s="525" t="str">
        <f>IF(Tabla1[[#This Row],[Descripción]]="","",_xlfn.XLOOKUP(Tabla1[[#This Row],[Descripción]],Tabla10[Descripción],Tabla10[Precio Unitario],0))</f>
        <v/>
      </c>
      <c r="O1274" s="525" t="str">
        <f>IF(Tabla1[[#This Row],[Cantidad de Insumos]]="","",Tabla1[[#This Row],[Precio Unitario]]*Tabla1[[#This Row],[Cantidad de Insumos]])</f>
        <v/>
      </c>
      <c r="P1274" s="510" t="str">
        <f>IF(Tabla1[[#This Row],[Descripción]]="","",_xlfn.XLOOKUP(Tabla1[[#This Row],[Descripción]],Tabla10[Descripción],Tabla10[CODIGO PRESUPUESTARIO],0))</f>
        <v/>
      </c>
      <c r="Q1274" s="511"/>
      <c r="R1274" s="511" t="str">
        <f>IF(Tabla1[[#This Row],[Insumos]]="","",_xlfn.XLOOKUP(Tabla1[[#This Row],[Insumos]],Tabla10[Insumo],Tabla10[InsumoAbrev],"",0))</f>
        <v/>
      </c>
    </row>
    <row r="1275" spans="2:18" x14ac:dyDescent="0.25">
      <c r="B1275" s="191" t="str">
        <f>IF('Formulario PPGR3'!$G1275="","",CONCATENATE('Formulario PPGR3'!$C1275,".",'Formulario PPGR3'!$D1275,".",'Formulario PPGR3'!$E1275,".",'Formulario PPGR3'!$F1275))</f>
        <v/>
      </c>
      <c r="C1275" s="191" t="str">
        <f>IF('Formulario PPGR3'!$G1275="","",'Formulario PPGR1'!#REF!)</f>
        <v/>
      </c>
      <c r="D1275" s="191" t="str">
        <f>IF('Formulario PPGR3'!$G1275="","",'Formulario PPGR1'!#REF!)</f>
        <v/>
      </c>
      <c r="E1275" s="191" t="str">
        <f>IF('Formulario PPGR3'!$G1275="","",'Formulario PPGR1'!#REF!)</f>
        <v/>
      </c>
      <c r="F1275" s="191" t="str">
        <f>IF('Formulario PPGR3'!$G1275="","",'Formulario PPGR1'!#REF!)</f>
        <v/>
      </c>
      <c r="G1275" s="190"/>
      <c r="H1275" s="507" t="str" cm="1">
        <f t="array" ref="H1275">IF(Tabla1[[#This Row],[Código_Actividad]]="","",_xlfn.XLOOKUP(Tabla1[[#This Row],[Código_Actividad]],CodigoActividad,Tabla2[Actividades Programables Presupuestables],"",0))</f>
        <v/>
      </c>
      <c r="I1275" s="508" t="str">
        <f>IFERROR(VLOOKUP('Formulario PPGR3'!$G1275,'Formulario PPGR2'!$H$19:$V$286,15,FALSE),"")</f>
        <v/>
      </c>
      <c r="J1275" s="513"/>
      <c r="K1275" s="512"/>
      <c r="L1275" s="509" t="str">
        <f>IF(Tabla1[[#This Row],[Descripción]]="","",_xlfn.XLOOKUP(Tabla1[[#This Row],[Descripción]],Tabla10[Descripción],Tabla10[Unidad de Medida],"",0))</f>
        <v/>
      </c>
      <c r="M1275" s="299"/>
      <c r="N1275" s="525" t="str">
        <f>IF(Tabla1[[#This Row],[Descripción]]="","",_xlfn.XLOOKUP(Tabla1[[#This Row],[Descripción]],Tabla10[Descripción],Tabla10[Precio Unitario],0))</f>
        <v/>
      </c>
      <c r="O1275" s="525" t="str">
        <f>IF(Tabla1[[#This Row],[Cantidad de Insumos]]="","",Tabla1[[#This Row],[Precio Unitario]]*Tabla1[[#This Row],[Cantidad de Insumos]])</f>
        <v/>
      </c>
      <c r="P1275" s="510" t="str">
        <f>IF(Tabla1[[#This Row],[Descripción]]="","",_xlfn.XLOOKUP(Tabla1[[#This Row],[Descripción]],Tabla10[Descripción],Tabla10[CODIGO PRESUPUESTARIO],0))</f>
        <v/>
      </c>
      <c r="Q1275" s="511"/>
      <c r="R1275" s="511" t="str">
        <f>IF(Tabla1[[#This Row],[Insumos]]="","",_xlfn.XLOOKUP(Tabla1[[#This Row],[Insumos]],Tabla10[Insumo],Tabla10[InsumoAbrev],"",0))</f>
        <v/>
      </c>
    </row>
    <row r="1276" spans="2:18" x14ac:dyDescent="0.25">
      <c r="B1276" s="191" t="str">
        <f>IF('Formulario PPGR3'!$G1276="","",CONCATENATE('Formulario PPGR3'!$C1276,".",'Formulario PPGR3'!$D1276,".",'Formulario PPGR3'!$E1276,".",'Formulario PPGR3'!$F1276))</f>
        <v/>
      </c>
      <c r="C1276" s="191" t="str">
        <f>IF('Formulario PPGR3'!$G1276="","",'Formulario PPGR1'!#REF!)</f>
        <v/>
      </c>
      <c r="D1276" s="191" t="str">
        <f>IF('Formulario PPGR3'!$G1276="","",'Formulario PPGR1'!#REF!)</f>
        <v/>
      </c>
      <c r="E1276" s="191" t="str">
        <f>IF('Formulario PPGR3'!$G1276="","",'Formulario PPGR1'!#REF!)</f>
        <v/>
      </c>
      <c r="F1276" s="191" t="str">
        <f>IF('Formulario PPGR3'!$G1276="","",'Formulario PPGR1'!#REF!)</f>
        <v/>
      </c>
      <c r="G1276" s="190"/>
      <c r="H1276" s="507" t="str" cm="1">
        <f t="array" ref="H1276">IF(Tabla1[[#This Row],[Código_Actividad]]="","",_xlfn.XLOOKUP(Tabla1[[#This Row],[Código_Actividad]],CodigoActividad,Tabla2[Actividades Programables Presupuestables],"",0))</f>
        <v/>
      </c>
      <c r="I1276" s="508" t="str">
        <f>IFERROR(VLOOKUP('Formulario PPGR3'!$G1276,'Formulario PPGR2'!$H$19:$V$286,15,FALSE),"")</f>
        <v/>
      </c>
      <c r="J1276" s="513"/>
      <c r="K1276" s="512"/>
      <c r="L1276" s="509" t="str">
        <f>IF(Tabla1[[#This Row],[Descripción]]="","",_xlfn.XLOOKUP(Tabla1[[#This Row],[Descripción]],Tabla10[Descripción],Tabla10[Unidad de Medida],"",0))</f>
        <v/>
      </c>
      <c r="M1276" s="299"/>
      <c r="N1276" s="525" t="str">
        <f>IF(Tabla1[[#This Row],[Descripción]]="","",_xlfn.XLOOKUP(Tabla1[[#This Row],[Descripción]],Tabla10[Descripción],Tabla10[Precio Unitario],0))</f>
        <v/>
      </c>
      <c r="O1276" s="525" t="str">
        <f>IF(Tabla1[[#This Row],[Cantidad de Insumos]]="","",Tabla1[[#This Row],[Precio Unitario]]*Tabla1[[#This Row],[Cantidad de Insumos]])</f>
        <v/>
      </c>
      <c r="P1276" s="510" t="str">
        <f>IF(Tabla1[[#This Row],[Descripción]]="","",_xlfn.XLOOKUP(Tabla1[[#This Row],[Descripción]],Tabla10[Descripción],Tabla10[CODIGO PRESUPUESTARIO],0))</f>
        <v/>
      </c>
      <c r="Q1276" s="511"/>
      <c r="R1276" s="511" t="str">
        <f>IF(Tabla1[[#This Row],[Insumos]]="","",_xlfn.XLOOKUP(Tabla1[[#This Row],[Insumos]],Tabla10[Insumo],Tabla10[InsumoAbrev],"",0))</f>
        <v/>
      </c>
    </row>
    <row r="1277" spans="2:18" x14ac:dyDescent="0.25">
      <c r="B1277" s="191" t="str">
        <f>IF('Formulario PPGR3'!$G1277="","",CONCATENATE('Formulario PPGR3'!$C1277,".",'Formulario PPGR3'!$D1277,".",'Formulario PPGR3'!$E1277,".",'Formulario PPGR3'!$F1277))</f>
        <v/>
      </c>
      <c r="C1277" s="191" t="str">
        <f>IF('Formulario PPGR3'!$G1277="","",'Formulario PPGR1'!#REF!)</f>
        <v/>
      </c>
      <c r="D1277" s="191" t="str">
        <f>IF('Formulario PPGR3'!$G1277="","",'Formulario PPGR1'!#REF!)</f>
        <v/>
      </c>
      <c r="E1277" s="191" t="str">
        <f>IF('Formulario PPGR3'!$G1277="","",'Formulario PPGR1'!#REF!)</f>
        <v/>
      </c>
      <c r="F1277" s="191" t="str">
        <f>IF('Formulario PPGR3'!$G1277="","",'Formulario PPGR1'!#REF!)</f>
        <v/>
      </c>
      <c r="G1277" s="190"/>
      <c r="H1277" s="507" t="str" cm="1">
        <f t="array" ref="H1277">IF(Tabla1[[#This Row],[Código_Actividad]]="","",_xlfn.XLOOKUP(Tabla1[[#This Row],[Código_Actividad]],CodigoActividad,Tabla2[Actividades Programables Presupuestables],"",0))</f>
        <v/>
      </c>
      <c r="I1277" s="508" t="str">
        <f>IFERROR(VLOOKUP('Formulario PPGR3'!$G1277,'Formulario PPGR2'!$H$19:$V$286,15,FALSE),"")</f>
        <v/>
      </c>
      <c r="J1277" s="513"/>
      <c r="K1277" s="512"/>
      <c r="L1277" s="509" t="str">
        <f>IF(Tabla1[[#This Row],[Descripción]]="","",_xlfn.XLOOKUP(Tabla1[[#This Row],[Descripción]],Tabla10[Descripción],Tabla10[Unidad de Medida],"",0))</f>
        <v/>
      </c>
      <c r="M1277" s="299"/>
      <c r="N1277" s="525" t="str">
        <f>IF(Tabla1[[#This Row],[Descripción]]="","",_xlfn.XLOOKUP(Tabla1[[#This Row],[Descripción]],Tabla10[Descripción],Tabla10[Precio Unitario],0))</f>
        <v/>
      </c>
      <c r="O1277" s="525" t="str">
        <f>IF(Tabla1[[#This Row],[Cantidad de Insumos]]="","",Tabla1[[#This Row],[Precio Unitario]]*Tabla1[[#This Row],[Cantidad de Insumos]])</f>
        <v/>
      </c>
      <c r="P1277" s="510" t="str">
        <f>IF(Tabla1[[#This Row],[Descripción]]="","",_xlfn.XLOOKUP(Tabla1[[#This Row],[Descripción]],Tabla10[Descripción],Tabla10[CODIGO PRESUPUESTARIO],0))</f>
        <v/>
      </c>
      <c r="Q1277" s="511"/>
      <c r="R1277" s="511" t="str">
        <f>IF(Tabla1[[#This Row],[Insumos]]="","",_xlfn.XLOOKUP(Tabla1[[#This Row],[Insumos]],Tabla10[Insumo],Tabla10[InsumoAbrev],"",0))</f>
        <v/>
      </c>
    </row>
    <row r="1278" spans="2:18" x14ac:dyDescent="0.25">
      <c r="B1278" s="191" t="str">
        <f>IF('Formulario PPGR3'!$G1278="","",CONCATENATE('Formulario PPGR3'!$C1278,".",'Formulario PPGR3'!$D1278,".",'Formulario PPGR3'!$E1278,".",'Formulario PPGR3'!$F1278))</f>
        <v/>
      </c>
      <c r="C1278" s="191" t="str">
        <f>IF('Formulario PPGR3'!$G1278="","",'Formulario PPGR1'!#REF!)</f>
        <v/>
      </c>
      <c r="D1278" s="191" t="str">
        <f>IF('Formulario PPGR3'!$G1278="","",'Formulario PPGR1'!#REF!)</f>
        <v/>
      </c>
      <c r="E1278" s="191" t="str">
        <f>IF('Formulario PPGR3'!$G1278="","",'Formulario PPGR1'!#REF!)</f>
        <v/>
      </c>
      <c r="F1278" s="191" t="str">
        <f>IF('Formulario PPGR3'!$G1278="","",'Formulario PPGR1'!#REF!)</f>
        <v/>
      </c>
      <c r="G1278" s="190"/>
      <c r="H1278" s="507" t="str" cm="1">
        <f t="array" ref="H1278">IF(Tabla1[[#This Row],[Código_Actividad]]="","",_xlfn.XLOOKUP(Tabla1[[#This Row],[Código_Actividad]],CodigoActividad,Tabla2[Actividades Programables Presupuestables],"",0))</f>
        <v/>
      </c>
      <c r="I1278" s="508" t="str">
        <f>IFERROR(VLOOKUP('Formulario PPGR3'!$G1278,'Formulario PPGR2'!$H$19:$V$286,15,FALSE),"")</f>
        <v/>
      </c>
      <c r="J1278" s="513"/>
      <c r="K1278" s="512"/>
      <c r="L1278" s="509" t="str">
        <f>IF(Tabla1[[#This Row],[Descripción]]="","",_xlfn.XLOOKUP(Tabla1[[#This Row],[Descripción]],Tabla10[Descripción],Tabla10[Unidad de Medida],"",0))</f>
        <v/>
      </c>
      <c r="M1278" s="299"/>
      <c r="N1278" s="525" t="str">
        <f>IF(Tabla1[[#This Row],[Descripción]]="","",_xlfn.XLOOKUP(Tabla1[[#This Row],[Descripción]],Tabla10[Descripción],Tabla10[Precio Unitario],0))</f>
        <v/>
      </c>
      <c r="O1278" s="525" t="str">
        <f>IF(Tabla1[[#This Row],[Cantidad de Insumos]]="","",Tabla1[[#This Row],[Precio Unitario]]*Tabla1[[#This Row],[Cantidad de Insumos]])</f>
        <v/>
      </c>
      <c r="P1278" s="510" t="str">
        <f>IF(Tabla1[[#This Row],[Descripción]]="","",_xlfn.XLOOKUP(Tabla1[[#This Row],[Descripción]],Tabla10[Descripción],Tabla10[CODIGO PRESUPUESTARIO],0))</f>
        <v/>
      </c>
      <c r="Q1278" s="511"/>
      <c r="R1278" s="511" t="str">
        <f>IF(Tabla1[[#This Row],[Insumos]]="","",_xlfn.XLOOKUP(Tabla1[[#This Row],[Insumos]],Tabla10[Insumo],Tabla10[InsumoAbrev],"",0))</f>
        <v/>
      </c>
    </row>
    <row r="1279" spans="2:18" x14ac:dyDescent="0.25">
      <c r="B1279" s="191" t="str">
        <f>IF('Formulario PPGR3'!$G1279="","",CONCATENATE('Formulario PPGR3'!$C1279,".",'Formulario PPGR3'!$D1279,".",'Formulario PPGR3'!$E1279,".",'Formulario PPGR3'!$F1279))</f>
        <v/>
      </c>
      <c r="C1279" s="191" t="str">
        <f>IF('Formulario PPGR3'!$G1279="","",'Formulario PPGR1'!#REF!)</f>
        <v/>
      </c>
      <c r="D1279" s="191" t="str">
        <f>IF('Formulario PPGR3'!$G1279="","",'Formulario PPGR1'!#REF!)</f>
        <v/>
      </c>
      <c r="E1279" s="191" t="str">
        <f>IF('Formulario PPGR3'!$G1279="","",'Formulario PPGR1'!#REF!)</f>
        <v/>
      </c>
      <c r="F1279" s="191" t="str">
        <f>IF('Formulario PPGR3'!$G1279="","",'Formulario PPGR1'!#REF!)</f>
        <v/>
      </c>
      <c r="G1279" s="190"/>
      <c r="H1279" s="507" t="str" cm="1">
        <f t="array" ref="H1279">IF(Tabla1[[#This Row],[Código_Actividad]]="","",_xlfn.XLOOKUP(Tabla1[[#This Row],[Código_Actividad]],CodigoActividad,Tabla2[Actividades Programables Presupuestables],"",0))</f>
        <v/>
      </c>
      <c r="I1279" s="508" t="str">
        <f>IFERROR(VLOOKUP('Formulario PPGR3'!$G1279,'Formulario PPGR2'!$H$19:$V$286,15,FALSE),"")</f>
        <v/>
      </c>
      <c r="J1279" s="513"/>
      <c r="K1279" s="512"/>
      <c r="L1279" s="509" t="str">
        <f>IF(Tabla1[[#This Row],[Descripción]]="","",_xlfn.XLOOKUP(Tabla1[[#This Row],[Descripción]],Tabla10[Descripción],Tabla10[Unidad de Medida],"",0))</f>
        <v/>
      </c>
      <c r="M1279" s="299"/>
      <c r="N1279" s="525" t="str">
        <f>IF(Tabla1[[#This Row],[Descripción]]="","",_xlfn.XLOOKUP(Tabla1[[#This Row],[Descripción]],Tabla10[Descripción],Tabla10[Precio Unitario],0))</f>
        <v/>
      </c>
      <c r="O1279" s="525" t="str">
        <f>IF(Tabla1[[#This Row],[Cantidad de Insumos]]="","",Tabla1[[#This Row],[Precio Unitario]]*Tabla1[[#This Row],[Cantidad de Insumos]])</f>
        <v/>
      </c>
      <c r="P1279" s="510" t="str">
        <f>IF(Tabla1[[#This Row],[Descripción]]="","",_xlfn.XLOOKUP(Tabla1[[#This Row],[Descripción]],Tabla10[Descripción],Tabla10[CODIGO PRESUPUESTARIO],0))</f>
        <v/>
      </c>
      <c r="Q1279" s="511"/>
      <c r="R1279" s="511" t="str">
        <f>IF(Tabla1[[#This Row],[Insumos]]="","",_xlfn.XLOOKUP(Tabla1[[#This Row],[Insumos]],Tabla10[Insumo],Tabla10[InsumoAbrev],"",0))</f>
        <v/>
      </c>
    </row>
    <row r="1280" spans="2:18" x14ac:dyDescent="0.25">
      <c r="B1280" s="191" t="str">
        <f>IF('Formulario PPGR3'!$G1280="","",CONCATENATE('Formulario PPGR3'!$C1280,".",'Formulario PPGR3'!$D1280,".",'Formulario PPGR3'!$E1280,".",'Formulario PPGR3'!$F1280))</f>
        <v/>
      </c>
      <c r="C1280" s="191" t="str">
        <f>IF('Formulario PPGR3'!$G1280="","",'Formulario PPGR1'!#REF!)</f>
        <v/>
      </c>
      <c r="D1280" s="191" t="str">
        <f>IF('Formulario PPGR3'!$G1280="","",'Formulario PPGR1'!#REF!)</f>
        <v/>
      </c>
      <c r="E1280" s="191" t="str">
        <f>IF('Formulario PPGR3'!$G1280="","",'Formulario PPGR1'!#REF!)</f>
        <v/>
      </c>
      <c r="F1280" s="191" t="str">
        <f>IF('Formulario PPGR3'!$G1280="","",'Formulario PPGR1'!#REF!)</f>
        <v/>
      </c>
      <c r="G1280" s="190"/>
      <c r="H1280" s="507" t="str" cm="1">
        <f t="array" ref="H1280">IF(Tabla1[[#This Row],[Código_Actividad]]="","",_xlfn.XLOOKUP(Tabla1[[#This Row],[Código_Actividad]],CodigoActividad,Tabla2[Actividades Programables Presupuestables],"",0))</f>
        <v/>
      </c>
      <c r="I1280" s="508" t="str">
        <f>IFERROR(VLOOKUP('Formulario PPGR3'!$G1280,'Formulario PPGR2'!$H$19:$V$286,15,FALSE),"")</f>
        <v/>
      </c>
      <c r="J1280" s="513"/>
      <c r="K1280" s="512"/>
      <c r="L1280" s="509" t="str">
        <f>IF(Tabla1[[#This Row],[Descripción]]="","",_xlfn.XLOOKUP(Tabla1[[#This Row],[Descripción]],Tabla10[Descripción],Tabla10[Unidad de Medida],"",0))</f>
        <v/>
      </c>
      <c r="M1280" s="299"/>
      <c r="N1280" s="525" t="str">
        <f>IF(Tabla1[[#This Row],[Descripción]]="","",_xlfn.XLOOKUP(Tabla1[[#This Row],[Descripción]],Tabla10[Descripción],Tabla10[Precio Unitario],0))</f>
        <v/>
      </c>
      <c r="O1280" s="525" t="str">
        <f>IF(Tabla1[[#This Row],[Cantidad de Insumos]]="","",Tabla1[[#This Row],[Precio Unitario]]*Tabla1[[#This Row],[Cantidad de Insumos]])</f>
        <v/>
      </c>
      <c r="P1280" s="510" t="str">
        <f>IF(Tabla1[[#This Row],[Descripción]]="","",_xlfn.XLOOKUP(Tabla1[[#This Row],[Descripción]],Tabla10[Descripción],Tabla10[CODIGO PRESUPUESTARIO],0))</f>
        <v/>
      </c>
      <c r="Q1280" s="511"/>
      <c r="R1280" s="511" t="str">
        <f>IF(Tabla1[[#This Row],[Insumos]]="","",_xlfn.XLOOKUP(Tabla1[[#This Row],[Insumos]],Tabla10[Insumo],Tabla10[InsumoAbrev],"",0))</f>
        <v/>
      </c>
    </row>
    <row r="1281" spans="2:18" x14ac:dyDescent="0.25">
      <c r="B1281" s="191" t="str">
        <f>IF('Formulario PPGR3'!$G1281="","",CONCATENATE('Formulario PPGR3'!$C1281,".",'Formulario PPGR3'!$D1281,".",'Formulario PPGR3'!$E1281,".",'Formulario PPGR3'!$F1281))</f>
        <v/>
      </c>
      <c r="C1281" s="191" t="str">
        <f>IF('Formulario PPGR3'!$G1281="","",'Formulario PPGR1'!#REF!)</f>
        <v/>
      </c>
      <c r="D1281" s="191" t="str">
        <f>IF('Formulario PPGR3'!$G1281="","",'Formulario PPGR1'!#REF!)</f>
        <v/>
      </c>
      <c r="E1281" s="191" t="str">
        <f>IF('Formulario PPGR3'!$G1281="","",'Formulario PPGR1'!#REF!)</f>
        <v/>
      </c>
      <c r="F1281" s="191" t="str">
        <f>IF('Formulario PPGR3'!$G1281="","",'Formulario PPGR1'!#REF!)</f>
        <v/>
      </c>
      <c r="G1281" s="190"/>
      <c r="H1281" s="507" t="str" cm="1">
        <f t="array" ref="H1281">IF(Tabla1[[#This Row],[Código_Actividad]]="","",_xlfn.XLOOKUP(Tabla1[[#This Row],[Código_Actividad]],CodigoActividad,Tabla2[Actividades Programables Presupuestables],"",0))</f>
        <v/>
      </c>
      <c r="I1281" s="508" t="str">
        <f>IFERROR(VLOOKUP('Formulario PPGR3'!$G1281,'Formulario PPGR2'!$H$19:$V$286,15,FALSE),"")</f>
        <v/>
      </c>
      <c r="J1281" s="513"/>
      <c r="K1281" s="512"/>
      <c r="L1281" s="509" t="str">
        <f>IF(Tabla1[[#This Row],[Descripción]]="","",_xlfn.XLOOKUP(Tabla1[[#This Row],[Descripción]],Tabla10[Descripción],Tabla10[Unidad de Medida],"",0))</f>
        <v/>
      </c>
      <c r="M1281" s="299"/>
      <c r="N1281" s="525" t="str">
        <f>IF(Tabla1[[#This Row],[Descripción]]="","",_xlfn.XLOOKUP(Tabla1[[#This Row],[Descripción]],Tabla10[Descripción],Tabla10[Precio Unitario],0))</f>
        <v/>
      </c>
      <c r="O1281" s="525" t="str">
        <f>IF(Tabla1[[#This Row],[Cantidad de Insumos]]="","",Tabla1[[#This Row],[Precio Unitario]]*Tabla1[[#This Row],[Cantidad de Insumos]])</f>
        <v/>
      </c>
      <c r="P1281" s="510" t="str">
        <f>IF(Tabla1[[#This Row],[Descripción]]="","",_xlfn.XLOOKUP(Tabla1[[#This Row],[Descripción]],Tabla10[Descripción],Tabla10[CODIGO PRESUPUESTARIO],0))</f>
        <v/>
      </c>
      <c r="Q1281" s="511"/>
      <c r="R1281" s="511" t="str">
        <f>IF(Tabla1[[#This Row],[Insumos]]="","",_xlfn.XLOOKUP(Tabla1[[#This Row],[Insumos]],Tabla10[Insumo],Tabla10[InsumoAbrev],"",0))</f>
        <v/>
      </c>
    </row>
    <row r="1282" spans="2:18" x14ac:dyDescent="0.25">
      <c r="B1282" s="191" t="str">
        <f>IF('Formulario PPGR3'!$G1282="","",CONCATENATE('Formulario PPGR3'!$C1282,".",'Formulario PPGR3'!$D1282,".",'Formulario PPGR3'!$E1282,".",'Formulario PPGR3'!$F1282))</f>
        <v/>
      </c>
      <c r="C1282" s="191" t="str">
        <f>IF('Formulario PPGR3'!$G1282="","",'Formulario PPGR1'!#REF!)</f>
        <v/>
      </c>
      <c r="D1282" s="191" t="str">
        <f>IF('Formulario PPGR3'!$G1282="","",'Formulario PPGR1'!#REF!)</f>
        <v/>
      </c>
      <c r="E1282" s="191" t="str">
        <f>IF('Formulario PPGR3'!$G1282="","",'Formulario PPGR1'!#REF!)</f>
        <v/>
      </c>
      <c r="F1282" s="191" t="str">
        <f>IF('Formulario PPGR3'!$G1282="","",'Formulario PPGR1'!#REF!)</f>
        <v/>
      </c>
      <c r="G1282" s="190"/>
      <c r="H1282" s="507" t="str" cm="1">
        <f t="array" ref="H1282">IF(Tabla1[[#This Row],[Código_Actividad]]="","",_xlfn.XLOOKUP(Tabla1[[#This Row],[Código_Actividad]],CodigoActividad,Tabla2[Actividades Programables Presupuestables],"",0))</f>
        <v/>
      </c>
      <c r="I1282" s="508" t="str">
        <f>IFERROR(VLOOKUP('Formulario PPGR3'!$G1282,'Formulario PPGR2'!$H$19:$V$286,15,FALSE),"")</f>
        <v/>
      </c>
      <c r="J1282" s="513"/>
      <c r="K1282" s="512"/>
      <c r="L1282" s="509" t="str">
        <f>IF(Tabla1[[#This Row],[Descripción]]="","",_xlfn.XLOOKUP(Tabla1[[#This Row],[Descripción]],Tabla10[Descripción],Tabla10[Unidad de Medida],"",0))</f>
        <v/>
      </c>
      <c r="M1282" s="299"/>
      <c r="N1282" s="525" t="str">
        <f>IF(Tabla1[[#This Row],[Descripción]]="","",_xlfn.XLOOKUP(Tabla1[[#This Row],[Descripción]],Tabla10[Descripción],Tabla10[Precio Unitario],0))</f>
        <v/>
      </c>
      <c r="O1282" s="525" t="str">
        <f>IF(Tabla1[[#This Row],[Cantidad de Insumos]]="","",Tabla1[[#This Row],[Precio Unitario]]*Tabla1[[#This Row],[Cantidad de Insumos]])</f>
        <v/>
      </c>
      <c r="P1282" s="510" t="str">
        <f>IF(Tabla1[[#This Row],[Descripción]]="","",_xlfn.XLOOKUP(Tabla1[[#This Row],[Descripción]],Tabla10[Descripción],Tabla10[CODIGO PRESUPUESTARIO],0))</f>
        <v/>
      </c>
      <c r="Q1282" s="511"/>
      <c r="R1282" s="511" t="str">
        <f>IF(Tabla1[[#This Row],[Insumos]]="","",_xlfn.XLOOKUP(Tabla1[[#This Row],[Insumos]],Tabla10[Insumo],Tabla10[InsumoAbrev],"",0))</f>
        <v/>
      </c>
    </row>
    <row r="1283" spans="2:18" x14ac:dyDescent="0.25">
      <c r="B1283" s="191" t="str">
        <f>IF('Formulario PPGR3'!$G1283="","",CONCATENATE('Formulario PPGR3'!$C1283,".",'Formulario PPGR3'!$D1283,".",'Formulario PPGR3'!$E1283,".",'Formulario PPGR3'!$F1283))</f>
        <v/>
      </c>
      <c r="C1283" s="191" t="str">
        <f>IF('Formulario PPGR3'!$G1283="","",'Formulario PPGR1'!#REF!)</f>
        <v/>
      </c>
      <c r="D1283" s="191" t="str">
        <f>IF('Formulario PPGR3'!$G1283="","",'Formulario PPGR1'!#REF!)</f>
        <v/>
      </c>
      <c r="E1283" s="191" t="str">
        <f>IF('Formulario PPGR3'!$G1283="","",'Formulario PPGR1'!#REF!)</f>
        <v/>
      </c>
      <c r="F1283" s="191" t="str">
        <f>IF('Formulario PPGR3'!$G1283="","",'Formulario PPGR1'!#REF!)</f>
        <v/>
      </c>
      <c r="G1283" s="190"/>
      <c r="H1283" s="507" t="str" cm="1">
        <f t="array" ref="H1283">IF(Tabla1[[#This Row],[Código_Actividad]]="","",_xlfn.XLOOKUP(Tabla1[[#This Row],[Código_Actividad]],CodigoActividad,Tabla2[Actividades Programables Presupuestables],"",0))</f>
        <v/>
      </c>
      <c r="I1283" s="508" t="str">
        <f>IFERROR(VLOOKUP('Formulario PPGR3'!$G1283,'Formulario PPGR2'!$H$19:$V$286,15,FALSE),"")</f>
        <v/>
      </c>
      <c r="J1283" s="513"/>
      <c r="K1283" s="512"/>
      <c r="L1283" s="509" t="str">
        <f>IF(Tabla1[[#This Row],[Descripción]]="","",_xlfn.XLOOKUP(Tabla1[[#This Row],[Descripción]],Tabla10[Descripción],Tabla10[Unidad de Medida],"",0))</f>
        <v/>
      </c>
      <c r="M1283" s="299"/>
      <c r="N1283" s="525" t="str">
        <f>IF(Tabla1[[#This Row],[Descripción]]="","",_xlfn.XLOOKUP(Tabla1[[#This Row],[Descripción]],Tabla10[Descripción],Tabla10[Precio Unitario],0))</f>
        <v/>
      </c>
      <c r="O1283" s="525" t="str">
        <f>IF(Tabla1[[#This Row],[Cantidad de Insumos]]="","",Tabla1[[#This Row],[Precio Unitario]]*Tabla1[[#This Row],[Cantidad de Insumos]])</f>
        <v/>
      </c>
      <c r="P1283" s="510" t="str">
        <f>IF(Tabla1[[#This Row],[Descripción]]="","",_xlfn.XLOOKUP(Tabla1[[#This Row],[Descripción]],Tabla10[Descripción],Tabla10[CODIGO PRESUPUESTARIO],0))</f>
        <v/>
      </c>
      <c r="Q1283" s="511"/>
      <c r="R1283" s="511" t="str">
        <f>IF(Tabla1[[#This Row],[Insumos]]="","",_xlfn.XLOOKUP(Tabla1[[#This Row],[Insumos]],Tabla10[Insumo],Tabla10[InsumoAbrev],"",0))</f>
        <v/>
      </c>
    </row>
    <row r="1284" spans="2:18" x14ac:dyDescent="0.25">
      <c r="B1284" s="191" t="str">
        <f>IF('Formulario PPGR3'!$G1284="","",CONCATENATE('Formulario PPGR3'!$C1284,".",'Formulario PPGR3'!$D1284,".",'Formulario PPGR3'!$E1284,".",'Formulario PPGR3'!$F1284))</f>
        <v/>
      </c>
      <c r="C1284" s="191" t="str">
        <f>IF('Formulario PPGR3'!$G1284="","",'Formulario PPGR1'!#REF!)</f>
        <v/>
      </c>
      <c r="D1284" s="191" t="str">
        <f>IF('Formulario PPGR3'!$G1284="","",'Formulario PPGR1'!#REF!)</f>
        <v/>
      </c>
      <c r="E1284" s="191" t="str">
        <f>IF('Formulario PPGR3'!$G1284="","",'Formulario PPGR1'!#REF!)</f>
        <v/>
      </c>
      <c r="F1284" s="191" t="str">
        <f>IF('Formulario PPGR3'!$G1284="","",'Formulario PPGR1'!#REF!)</f>
        <v/>
      </c>
      <c r="G1284" s="190"/>
      <c r="H1284" s="507" t="str" cm="1">
        <f t="array" ref="H1284">IF(Tabla1[[#This Row],[Código_Actividad]]="","",_xlfn.XLOOKUP(Tabla1[[#This Row],[Código_Actividad]],CodigoActividad,Tabla2[Actividades Programables Presupuestables],"",0))</f>
        <v/>
      </c>
      <c r="I1284" s="508" t="str">
        <f>IFERROR(VLOOKUP('Formulario PPGR3'!$G1284,'Formulario PPGR2'!$H$19:$V$286,15,FALSE),"")</f>
        <v/>
      </c>
      <c r="J1284" s="513"/>
      <c r="K1284" s="512"/>
      <c r="L1284" s="509" t="str">
        <f>IF(Tabla1[[#This Row],[Descripción]]="","",_xlfn.XLOOKUP(Tabla1[[#This Row],[Descripción]],Tabla10[Descripción],Tabla10[Unidad de Medida],"",0))</f>
        <v/>
      </c>
      <c r="M1284" s="299"/>
      <c r="N1284" s="525" t="str">
        <f>IF(Tabla1[[#This Row],[Descripción]]="","",_xlfn.XLOOKUP(Tabla1[[#This Row],[Descripción]],Tabla10[Descripción],Tabla10[Precio Unitario],0))</f>
        <v/>
      </c>
      <c r="O1284" s="525" t="str">
        <f>IF(Tabla1[[#This Row],[Cantidad de Insumos]]="","",Tabla1[[#This Row],[Precio Unitario]]*Tabla1[[#This Row],[Cantidad de Insumos]])</f>
        <v/>
      </c>
      <c r="P1284" s="510" t="str">
        <f>IF(Tabla1[[#This Row],[Descripción]]="","",_xlfn.XLOOKUP(Tabla1[[#This Row],[Descripción]],Tabla10[Descripción],Tabla10[CODIGO PRESUPUESTARIO],0))</f>
        <v/>
      </c>
      <c r="Q1284" s="511"/>
      <c r="R1284" s="511" t="str">
        <f>IF(Tabla1[[#This Row],[Insumos]]="","",_xlfn.XLOOKUP(Tabla1[[#This Row],[Insumos]],Tabla10[Insumo],Tabla10[InsumoAbrev],"",0))</f>
        <v/>
      </c>
    </row>
    <row r="1285" spans="2:18" x14ac:dyDescent="0.25">
      <c r="B1285" s="191" t="str">
        <f>IF('Formulario PPGR3'!$G1285="","",CONCATENATE('Formulario PPGR3'!$C1285,".",'Formulario PPGR3'!$D1285,".",'Formulario PPGR3'!$E1285,".",'Formulario PPGR3'!$F1285))</f>
        <v/>
      </c>
      <c r="C1285" s="191" t="str">
        <f>IF('Formulario PPGR3'!$G1285="","",'Formulario PPGR1'!#REF!)</f>
        <v/>
      </c>
      <c r="D1285" s="191" t="str">
        <f>IF('Formulario PPGR3'!$G1285="","",'Formulario PPGR1'!#REF!)</f>
        <v/>
      </c>
      <c r="E1285" s="191" t="str">
        <f>IF('Formulario PPGR3'!$G1285="","",'Formulario PPGR1'!#REF!)</f>
        <v/>
      </c>
      <c r="F1285" s="191" t="str">
        <f>IF('Formulario PPGR3'!$G1285="","",'Formulario PPGR1'!#REF!)</f>
        <v/>
      </c>
      <c r="G1285" s="190"/>
      <c r="H1285" s="507" t="str" cm="1">
        <f t="array" ref="H1285">IF(Tabla1[[#This Row],[Código_Actividad]]="","",_xlfn.XLOOKUP(Tabla1[[#This Row],[Código_Actividad]],CodigoActividad,Tabla2[Actividades Programables Presupuestables],"",0))</f>
        <v/>
      </c>
      <c r="I1285" s="508" t="str">
        <f>IFERROR(VLOOKUP('Formulario PPGR3'!$G1285,'Formulario PPGR2'!$H$19:$V$286,15,FALSE),"")</f>
        <v/>
      </c>
      <c r="J1285" s="513"/>
      <c r="K1285" s="512"/>
      <c r="L1285" s="509" t="str">
        <f>IF(Tabla1[[#This Row],[Descripción]]="","",_xlfn.XLOOKUP(Tabla1[[#This Row],[Descripción]],Tabla10[Descripción],Tabla10[Unidad de Medida],"",0))</f>
        <v/>
      </c>
      <c r="M1285" s="299"/>
      <c r="N1285" s="525" t="str">
        <f>IF(Tabla1[[#This Row],[Descripción]]="","",_xlfn.XLOOKUP(Tabla1[[#This Row],[Descripción]],Tabla10[Descripción],Tabla10[Precio Unitario],0))</f>
        <v/>
      </c>
      <c r="O1285" s="525" t="str">
        <f>IF(Tabla1[[#This Row],[Cantidad de Insumos]]="","",Tabla1[[#This Row],[Precio Unitario]]*Tabla1[[#This Row],[Cantidad de Insumos]])</f>
        <v/>
      </c>
      <c r="P1285" s="510" t="str">
        <f>IF(Tabla1[[#This Row],[Descripción]]="","",_xlfn.XLOOKUP(Tabla1[[#This Row],[Descripción]],Tabla10[Descripción],Tabla10[CODIGO PRESUPUESTARIO],0))</f>
        <v/>
      </c>
      <c r="Q1285" s="511"/>
      <c r="R1285" s="511" t="str">
        <f>IF(Tabla1[[#This Row],[Insumos]]="","",_xlfn.XLOOKUP(Tabla1[[#This Row],[Insumos]],Tabla10[Insumo],Tabla10[InsumoAbrev],"",0))</f>
        <v/>
      </c>
    </row>
    <row r="1286" spans="2:18" x14ac:dyDescent="0.25">
      <c r="B1286" s="191" t="str">
        <f>IF('Formulario PPGR3'!$G1286="","",CONCATENATE('Formulario PPGR3'!$C1286,".",'Formulario PPGR3'!$D1286,".",'Formulario PPGR3'!$E1286,".",'Formulario PPGR3'!$F1286))</f>
        <v/>
      </c>
      <c r="C1286" s="191" t="str">
        <f>IF('Formulario PPGR3'!$G1286="","",'Formulario PPGR1'!#REF!)</f>
        <v/>
      </c>
      <c r="D1286" s="191" t="str">
        <f>IF('Formulario PPGR3'!$G1286="","",'Formulario PPGR1'!#REF!)</f>
        <v/>
      </c>
      <c r="E1286" s="191" t="str">
        <f>IF('Formulario PPGR3'!$G1286="","",'Formulario PPGR1'!#REF!)</f>
        <v/>
      </c>
      <c r="F1286" s="191" t="str">
        <f>IF('Formulario PPGR3'!$G1286="","",'Formulario PPGR1'!#REF!)</f>
        <v/>
      </c>
      <c r="G1286" s="190"/>
      <c r="H1286" s="507" t="str" cm="1">
        <f t="array" ref="H1286">IF(Tabla1[[#This Row],[Código_Actividad]]="","",_xlfn.XLOOKUP(Tabla1[[#This Row],[Código_Actividad]],CodigoActividad,Tabla2[Actividades Programables Presupuestables],"",0))</f>
        <v/>
      </c>
      <c r="I1286" s="508" t="str">
        <f>IFERROR(VLOOKUP('Formulario PPGR3'!$G1286,'Formulario PPGR2'!$H$19:$V$286,15,FALSE),"")</f>
        <v/>
      </c>
      <c r="J1286" s="513"/>
      <c r="K1286" s="512"/>
      <c r="L1286" s="509" t="str">
        <f>IF(Tabla1[[#This Row],[Descripción]]="","",_xlfn.XLOOKUP(Tabla1[[#This Row],[Descripción]],Tabla10[Descripción],Tabla10[Unidad de Medida],"",0))</f>
        <v/>
      </c>
      <c r="M1286" s="299"/>
      <c r="N1286" s="525" t="str">
        <f>IF(Tabla1[[#This Row],[Descripción]]="","",_xlfn.XLOOKUP(Tabla1[[#This Row],[Descripción]],Tabla10[Descripción],Tabla10[Precio Unitario],0))</f>
        <v/>
      </c>
      <c r="O1286" s="525" t="str">
        <f>IF(Tabla1[[#This Row],[Cantidad de Insumos]]="","",Tabla1[[#This Row],[Precio Unitario]]*Tabla1[[#This Row],[Cantidad de Insumos]])</f>
        <v/>
      </c>
      <c r="P1286" s="510" t="str">
        <f>IF(Tabla1[[#This Row],[Descripción]]="","",_xlfn.XLOOKUP(Tabla1[[#This Row],[Descripción]],Tabla10[Descripción],Tabla10[CODIGO PRESUPUESTARIO],0))</f>
        <v/>
      </c>
      <c r="Q1286" s="511"/>
      <c r="R1286" s="511" t="str">
        <f>IF(Tabla1[[#This Row],[Insumos]]="","",_xlfn.XLOOKUP(Tabla1[[#This Row],[Insumos]],Tabla10[Insumo],Tabla10[InsumoAbrev],"",0))</f>
        <v/>
      </c>
    </row>
    <row r="1287" spans="2:18" x14ac:dyDescent="0.25">
      <c r="B1287" s="191" t="str">
        <f>IF('Formulario PPGR3'!$G1287="","",CONCATENATE('Formulario PPGR3'!$C1287,".",'Formulario PPGR3'!$D1287,".",'Formulario PPGR3'!$E1287,".",'Formulario PPGR3'!$F1287))</f>
        <v/>
      </c>
      <c r="C1287" s="191" t="str">
        <f>IF('Formulario PPGR3'!$G1287="","",'Formulario PPGR1'!#REF!)</f>
        <v/>
      </c>
      <c r="D1287" s="191" t="str">
        <f>IF('Formulario PPGR3'!$G1287="","",'Formulario PPGR1'!#REF!)</f>
        <v/>
      </c>
      <c r="E1287" s="191" t="str">
        <f>IF('Formulario PPGR3'!$G1287="","",'Formulario PPGR1'!#REF!)</f>
        <v/>
      </c>
      <c r="F1287" s="191" t="str">
        <f>IF('Formulario PPGR3'!$G1287="","",'Formulario PPGR1'!#REF!)</f>
        <v/>
      </c>
      <c r="G1287" s="190"/>
      <c r="H1287" s="507" t="str" cm="1">
        <f t="array" ref="H1287">IF(Tabla1[[#This Row],[Código_Actividad]]="","",_xlfn.XLOOKUP(Tabla1[[#This Row],[Código_Actividad]],CodigoActividad,Tabla2[Actividades Programables Presupuestables],"",0))</f>
        <v/>
      </c>
      <c r="I1287" s="508" t="str">
        <f>IFERROR(VLOOKUP('Formulario PPGR3'!$G1287,'Formulario PPGR2'!$H$19:$V$286,15,FALSE),"")</f>
        <v/>
      </c>
      <c r="J1287" s="513"/>
      <c r="K1287" s="512"/>
      <c r="L1287" s="509" t="str">
        <f>IF(Tabla1[[#This Row],[Descripción]]="","",_xlfn.XLOOKUP(Tabla1[[#This Row],[Descripción]],Tabla10[Descripción],Tabla10[Unidad de Medida],"",0))</f>
        <v/>
      </c>
      <c r="M1287" s="299"/>
      <c r="N1287" s="525" t="str">
        <f>IF(Tabla1[[#This Row],[Descripción]]="","",_xlfn.XLOOKUP(Tabla1[[#This Row],[Descripción]],Tabla10[Descripción],Tabla10[Precio Unitario],0))</f>
        <v/>
      </c>
      <c r="O1287" s="525" t="str">
        <f>IF(Tabla1[[#This Row],[Cantidad de Insumos]]="","",Tabla1[[#This Row],[Precio Unitario]]*Tabla1[[#This Row],[Cantidad de Insumos]])</f>
        <v/>
      </c>
      <c r="P1287" s="510" t="str">
        <f>IF(Tabla1[[#This Row],[Descripción]]="","",_xlfn.XLOOKUP(Tabla1[[#This Row],[Descripción]],Tabla10[Descripción],Tabla10[CODIGO PRESUPUESTARIO],0))</f>
        <v/>
      </c>
      <c r="Q1287" s="511"/>
      <c r="R1287" s="511" t="str">
        <f>IF(Tabla1[[#This Row],[Insumos]]="","",_xlfn.XLOOKUP(Tabla1[[#This Row],[Insumos]],Tabla10[Insumo],Tabla10[InsumoAbrev],"",0))</f>
        <v/>
      </c>
    </row>
    <row r="1288" spans="2:18" x14ac:dyDescent="0.25">
      <c r="B1288" s="191" t="str">
        <f>IF('Formulario PPGR3'!$G1288="","",CONCATENATE('Formulario PPGR3'!$C1288,".",'Formulario PPGR3'!$D1288,".",'Formulario PPGR3'!$E1288,".",'Formulario PPGR3'!$F1288))</f>
        <v/>
      </c>
      <c r="C1288" s="191" t="str">
        <f>IF('Formulario PPGR3'!$G1288="","",'Formulario PPGR1'!#REF!)</f>
        <v/>
      </c>
      <c r="D1288" s="191" t="str">
        <f>IF('Formulario PPGR3'!$G1288="","",'Formulario PPGR1'!#REF!)</f>
        <v/>
      </c>
      <c r="E1288" s="191" t="str">
        <f>IF('Formulario PPGR3'!$G1288="","",'Formulario PPGR1'!#REF!)</f>
        <v/>
      </c>
      <c r="F1288" s="191" t="str">
        <f>IF('Formulario PPGR3'!$G1288="","",'Formulario PPGR1'!#REF!)</f>
        <v/>
      </c>
      <c r="G1288" s="190"/>
      <c r="H1288" s="507" t="str" cm="1">
        <f t="array" ref="H1288">IF(Tabla1[[#This Row],[Código_Actividad]]="","",_xlfn.XLOOKUP(Tabla1[[#This Row],[Código_Actividad]],CodigoActividad,Tabla2[Actividades Programables Presupuestables],"",0))</f>
        <v/>
      </c>
      <c r="I1288" s="508" t="str">
        <f>IFERROR(VLOOKUP('Formulario PPGR3'!$G1288,'Formulario PPGR2'!$H$19:$V$286,15,FALSE),"")</f>
        <v/>
      </c>
      <c r="J1288" s="513"/>
      <c r="K1288" s="512"/>
      <c r="L1288" s="509" t="str">
        <f>IF(Tabla1[[#This Row],[Descripción]]="","",_xlfn.XLOOKUP(Tabla1[[#This Row],[Descripción]],Tabla10[Descripción],Tabla10[Unidad de Medida],"",0))</f>
        <v/>
      </c>
      <c r="M1288" s="299"/>
      <c r="N1288" s="525" t="str">
        <f>IF(Tabla1[[#This Row],[Descripción]]="","",_xlfn.XLOOKUP(Tabla1[[#This Row],[Descripción]],Tabla10[Descripción],Tabla10[Precio Unitario],0))</f>
        <v/>
      </c>
      <c r="O1288" s="525" t="str">
        <f>IF(Tabla1[[#This Row],[Cantidad de Insumos]]="","",Tabla1[[#This Row],[Precio Unitario]]*Tabla1[[#This Row],[Cantidad de Insumos]])</f>
        <v/>
      </c>
      <c r="P1288" s="510" t="str">
        <f>IF(Tabla1[[#This Row],[Descripción]]="","",_xlfn.XLOOKUP(Tabla1[[#This Row],[Descripción]],Tabla10[Descripción],Tabla10[CODIGO PRESUPUESTARIO],0))</f>
        <v/>
      </c>
      <c r="Q1288" s="511"/>
      <c r="R1288" s="511" t="str">
        <f>IF(Tabla1[[#This Row],[Insumos]]="","",_xlfn.XLOOKUP(Tabla1[[#This Row],[Insumos]],Tabla10[Insumo],Tabla10[InsumoAbrev],"",0))</f>
        <v/>
      </c>
    </row>
    <row r="1289" spans="2:18" x14ac:dyDescent="0.25">
      <c r="B1289" s="191" t="str">
        <f>IF('Formulario PPGR3'!$G1289="","",CONCATENATE('Formulario PPGR3'!$C1289,".",'Formulario PPGR3'!$D1289,".",'Formulario PPGR3'!$E1289,".",'Formulario PPGR3'!$F1289))</f>
        <v/>
      </c>
      <c r="C1289" s="191" t="str">
        <f>IF('Formulario PPGR3'!$G1289="","",'Formulario PPGR1'!#REF!)</f>
        <v/>
      </c>
      <c r="D1289" s="191" t="str">
        <f>IF('Formulario PPGR3'!$G1289="","",'Formulario PPGR1'!#REF!)</f>
        <v/>
      </c>
      <c r="E1289" s="191" t="str">
        <f>IF('Formulario PPGR3'!$G1289="","",'Formulario PPGR1'!#REF!)</f>
        <v/>
      </c>
      <c r="F1289" s="191" t="str">
        <f>IF('Formulario PPGR3'!$G1289="","",'Formulario PPGR1'!#REF!)</f>
        <v/>
      </c>
      <c r="G1289" s="190"/>
      <c r="H1289" s="507" t="str" cm="1">
        <f t="array" ref="H1289">IF(Tabla1[[#This Row],[Código_Actividad]]="","",_xlfn.XLOOKUP(Tabla1[[#This Row],[Código_Actividad]],CodigoActividad,Tabla2[Actividades Programables Presupuestables],"",0))</f>
        <v/>
      </c>
      <c r="I1289" s="508" t="str">
        <f>IFERROR(VLOOKUP('Formulario PPGR3'!$G1289,'Formulario PPGR2'!$H$19:$V$286,15,FALSE),"")</f>
        <v/>
      </c>
      <c r="J1289" s="513"/>
      <c r="K1289" s="512"/>
      <c r="L1289" s="509" t="str">
        <f>IF(Tabla1[[#This Row],[Descripción]]="","",_xlfn.XLOOKUP(Tabla1[[#This Row],[Descripción]],Tabla10[Descripción],Tabla10[Unidad de Medida],"",0))</f>
        <v/>
      </c>
      <c r="M1289" s="299"/>
      <c r="N1289" s="525" t="str">
        <f>IF(Tabla1[[#This Row],[Descripción]]="","",_xlfn.XLOOKUP(Tabla1[[#This Row],[Descripción]],Tabla10[Descripción],Tabla10[Precio Unitario],0))</f>
        <v/>
      </c>
      <c r="O1289" s="525" t="str">
        <f>IF(Tabla1[[#This Row],[Cantidad de Insumos]]="","",Tabla1[[#This Row],[Precio Unitario]]*Tabla1[[#This Row],[Cantidad de Insumos]])</f>
        <v/>
      </c>
      <c r="P1289" s="510" t="str">
        <f>IF(Tabla1[[#This Row],[Descripción]]="","",_xlfn.XLOOKUP(Tabla1[[#This Row],[Descripción]],Tabla10[Descripción],Tabla10[CODIGO PRESUPUESTARIO],0))</f>
        <v/>
      </c>
      <c r="Q1289" s="511"/>
      <c r="R1289" s="511" t="str">
        <f>IF(Tabla1[[#This Row],[Insumos]]="","",_xlfn.XLOOKUP(Tabla1[[#This Row],[Insumos]],Tabla10[Insumo],Tabla10[InsumoAbrev],"",0))</f>
        <v/>
      </c>
    </row>
    <row r="1290" spans="2:18" x14ac:dyDescent="0.25">
      <c r="B1290" s="191" t="str">
        <f>IF('Formulario PPGR3'!$G1290="","",CONCATENATE('Formulario PPGR3'!$C1290,".",'Formulario PPGR3'!$D1290,".",'Formulario PPGR3'!$E1290,".",'Formulario PPGR3'!$F1290))</f>
        <v/>
      </c>
      <c r="C1290" s="191" t="str">
        <f>IF('Formulario PPGR3'!$G1290="","",'Formulario PPGR1'!#REF!)</f>
        <v/>
      </c>
      <c r="D1290" s="191" t="str">
        <f>IF('Formulario PPGR3'!$G1290="","",'Formulario PPGR1'!#REF!)</f>
        <v/>
      </c>
      <c r="E1290" s="191" t="str">
        <f>IF('Formulario PPGR3'!$G1290="","",'Formulario PPGR1'!#REF!)</f>
        <v/>
      </c>
      <c r="F1290" s="191" t="str">
        <f>IF('Formulario PPGR3'!$G1290="","",'Formulario PPGR1'!#REF!)</f>
        <v/>
      </c>
      <c r="G1290" s="190"/>
      <c r="H1290" s="507" t="str" cm="1">
        <f t="array" ref="H1290">IF(Tabla1[[#This Row],[Código_Actividad]]="","",_xlfn.XLOOKUP(Tabla1[[#This Row],[Código_Actividad]],CodigoActividad,Tabla2[Actividades Programables Presupuestables],"",0))</f>
        <v/>
      </c>
      <c r="I1290" s="508" t="str">
        <f>IFERROR(VLOOKUP('Formulario PPGR3'!$G1290,'Formulario PPGR2'!$H$19:$V$286,15,FALSE),"")</f>
        <v/>
      </c>
      <c r="J1290" s="513"/>
      <c r="K1290" s="512"/>
      <c r="L1290" s="509" t="str">
        <f>IF(Tabla1[[#This Row],[Descripción]]="","",_xlfn.XLOOKUP(Tabla1[[#This Row],[Descripción]],Tabla10[Descripción],Tabla10[Unidad de Medida],"",0))</f>
        <v/>
      </c>
      <c r="M1290" s="299"/>
      <c r="N1290" s="525" t="str">
        <f>IF(Tabla1[[#This Row],[Descripción]]="","",_xlfn.XLOOKUP(Tabla1[[#This Row],[Descripción]],Tabla10[Descripción],Tabla10[Precio Unitario],0))</f>
        <v/>
      </c>
      <c r="O1290" s="525" t="str">
        <f>IF(Tabla1[[#This Row],[Cantidad de Insumos]]="","",Tabla1[[#This Row],[Precio Unitario]]*Tabla1[[#This Row],[Cantidad de Insumos]])</f>
        <v/>
      </c>
      <c r="P1290" s="510" t="str">
        <f>IF(Tabla1[[#This Row],[Descripción]]="","",_xlfn.XLOOKUP(Tabla1[[#This Row],[Descripción]],Tabla10[Descripción],Tabla10[CODIGO PRESUPUESTARIO],0))</f>
        <v/>
      </c>
      <c r="Q1290" s="511"/>
      <c r="R1290" s="511" t="str">
        <f>IF(Tabla1[[#This Row],[Insumos]]="","",_xlfn.XLOOKUP(Tabla1[[#This Row],[Insumos]],Tabla10[Insumo],Tabla10[InsumoAbrev],"",0))</f>
        <v/>
      </c>
    </row>
    <row r="1291" spans="2:18" x14ac:dyDescent="0.25">
      <c r="B1291" s="191" t="str">
        <f>IF('Formulario PPGR3'!$G1291="","",CONCATENATE('Formulario PPGR3'!$C1291,".",'Formulario PPGR3'!$D1291,".",'Formulario PPGR3'!$E1291,".",'Formulario PPGR3'!$F1291))</f>
        <v/>
      </c>
      <c r="C1291" s="191" t="str">
        <f>IF('Formulario PPGR3'!$G1291="","",'Formulario PPGR1'!#REF!)</f>
        <v/>
      </c>
      <c r="D1291" s="191" t="str">
        <f>IF('Formulario PPGR3'!$G1291="","",'Formulario PPGR1'!#REF!)</f>
        <v/>
      </c>
      <c r="E1291" s="191" t="str">
        <f>IF('Formulario PPGR3'!$G1291="","",'Formulario PPGR1'!#REF!)</f>
        <v/>
      </c>
      <c r="F1291" s="191" t="str">
        <f>IF('Formulario PPGR3'!$G1291="","",'Formulario PPGR1'!#REF!)</f>
        <v/>
      </c>
      <c r="G1291" s="190"/>
      <c r="H1291" s="507" t="str" cm="1">
        <f t="array" ref="H1291">IF(Tabla1[[#This Row],[Código_Actividad]]="","",_xlfn.XLOOKUP(Tabla1[[#This Row],[Código_Actividad]],CodigoActividad,Tabla2[Actividades Programables Presupuestables],"",0))</f>
        <v/>
      </c>
      <c r="I1291" s="508" t="str">
        <f>IFERROR(VLOOKUP('Formulario PPGR3'!$G1291,'Formulario PPGR2'!$H$19:$V$286,15,FALSE),"")</f>
        <v/>
      </c>
      <c r="J1291" s="513"/>
      <c r="K1291" s="512"/>
      <c r="L1291" s="509" t="str">
        <f>IF(Tabla1[[#This Row],[Descripción]]="","",_xlfn.XLOOKUP(Tabla1[[#This Row],[Descripción]],Tabla10[Descripción],Tabla10[Unidad de Medida],"",0))</f>
        <v/>
      </c>
      <c r="M1291" s="299"/>
      <c r="N1291" s="525" t="str">
        <f>IF(Tabla1[[#This Row],[Descripción]]="","",_xlfn.XLOOKUP(Tabla1[[#This Row],[Descripción]],Tabla10[Descripción],Tabla10[Precio Unitario],0))</f>
        <v/>
      </c>
      <c r="O1291" s="525" t="str">
        <f>IF(Tabla1[[#This Row],[Cantidad de Insumos]]="","",Tabla1[[#This Row],[Precio Unitario]]*Tabla1[[#This Row],[Cantidad de Insumos]])</f>
        <v/>
      </c>
      <c r="P1291" s="510" t="str">
        <f>IF(Tabla1[[#This Row],[Descripción]]="","",_xlfn.XLOOKUP(Tabla1[[#This Row],[Descripción]],Tabla10[Descripción],Tabla10[CODIGO PRESUPUESTARIO],0))</f>
        <v/>
      </c>
      <c r="Q1291" s="511"/>
      <c r="R1291" s="511" t="str">
        <f>IF(Tabla1[[#This Row],[Insumos]]="","",_xlfn.XLOOKUP(Tabla1[[#This Row],[Insumos]],Tabla10[Insumo],Tabla10[InsumoAbrev],"",0))</f>
        <v/>
      </c>
    </row>
    <row r="1292" spans="2:18" x14ac:dyDescent="0.25">
      <c r="B1292" s="191" t="str">
        <f>IF('Formulario PPGR3'!$G1292="","",CONCATENATE('Formulario PPGR3'!$C1292,".",'Formulario PPGR3'!$D1292,".",'Formulario PPGR3'!$E1292,".",'Formulario PPGR3'!$F1292))</f>
        <v/>
      </c>
      <c r="C1292" s="191" t="str">
        <f>IF('Formulario PPGR3'!$G1292="","",'Formulario PPGR1'!#REF!)</f>
        <v/>
      </c>
      <c r="D1292" s="191" t="str">
        <f>IF('Formulario PPGR3'!$G1292="","",'Formulario PPGR1'!#REF!)</f>
        <v/>
      </c>
      <c r="E1292" s="191" t="str">
        <f>IF('Formulario PPGR3'!$G1292="","",'Formulario PPGR1'!#REF!)</f>
        <v/>
      </c>
      <c r="F1292" s="191" t="str">
        <f>IF('Formulario PPGR3'!$G1292="","",'Formulario PPGR1'!#REF!)</f>
        <v/>
      </c>
      <c r="G1292" s="190"/>
      <c r="H1292" s="507" t="str" cm="1">
        <f t="array" ref="H1292">IF(Tabla1[[#This Row],[Código_Actividad]]="","",_xlfn.XLOOKUP(Tabla1[[#This Row],[Código_Actividad]],CodigoActividad,Tabla2[Actividades Programables Presupuestables],"",0))</f>
        <v/>
      </c>
      <c r="I1292" s="508" t="str">
        <f>IFERROR(VLOOKUP('Formulario PPGR3'!$G1292,'Formulario PPGR2'!$H$19:$V$286,15,FALSE),"")</f>
        <v/>
      </c>
      <c r="J1292" s="513"/>
      <c r="K1292" s="512"/>
      <c r="L1292" s="509" t="str">
        <f>IF(Tabla1[[#This Row],[Descripción]]="","",_xlfn.XLOOKUP(Tabla1[[#This Row],[Descripción]],Tabla10[Descripción],Tabla10[Unidad de Medida],"",0))</f>
        <v/>
      </c>
      <c r="M1292" s="299"/>
      <c r="N1292" s="525" t="str">
        <f>IF(Tabla1[[#This Row],[Descripción]]="","",_xlfn.XLOOKUP(Tabla1[[#This Row],[Descripción]],Tabla10[Descripción],Tabla10[Precio Unitario],0))</f>
        <v/>
      </c>
      <c r="O1292" s="525" t="str">
        <f>IF(Tabla1[[#This Row],[Cantidad de Insumos]]="","",Tabla1[[#This Row],[Precio Unitario]]*Tabla1[[#This Row],[Cantidad de Insumos]])</f>
        <v/>
      </c>
      <c r="P1292" s="510" t="str">
        <f>IF(Tabla1[[#This Row],[Descripción]]="","",_xlfn.XLOOKUP(Tabla1[[#This Row],[Descripción]],Tabla10[Descripción],Tabla10[CODIGO PRESUPUESTARIO],0))</f>
        <v/>
      </c>
      <c r="Q1292" s="511"/>
      <c r="R1292" s="511" t="str">
        <f>IF(Tabla1[[#This Row],[Insumos]]="","",_xlfn.XLOOKUP(Tabla1[[#This Row],[Insumos]],Tabla10[Insumo],Tabla10[InsumoAbrev],"",0))</f>
        <v/>
      </c>
    </row>
    <row r="1293" spans="2:18" x14ac:dyDescent="0.25">
      <c r="B1293" s="191" t="str">
        <f>IF('Formulario PPGR3'!$G1293="","",CONCATENATE('Formulario PPGR3'!$C1293,".",'Formulario PPGR3'!$D1293,".",'Formulario PPGR3'!$E1293,".",'Formulario PPGR3'!$F1293))</f>
        <v/>
      </c>
      <c r="C1293" s="191" t="str">
        <f>IF('Formulario PPGR3'!$G1293="","",'Formulario PPGR1'!#REF!)</f>
        <v/>
      </c>
      <c r="D1293" s="191" t="str">
        <f>IF('Formulario PPGR3'!$G1293="","",'Formulario PPGR1'!#REF!)</f>
        <v/>
      </c>
      <c r="E1293" s="191" t="str">
        <f>IF('Formulario PPGR3'!$G1293="","",'Formulario PPGR1'!#REF!)</f>
        <v/>
      </c>
      <c r="F1293" s="191" t="str">
        <f>IF('Formulario PPGR3'!$G1293="","",'Formulario PPGR1'!#REF!)</f>
        <v/>
      </c>
      <c r="G1293" s="190"/>
      <c r="H1293" s="507" t="str" cm="1">
        <f t="array" ref="H1293">IF(Tabla1[[#This Row],[Código_Actividad]]="","",_xlfn.XLOOKUP(Tabla1[[#This Row],[Código_Actividad]],CodigoActividad,Tabla2[Actividades Programables Presupuestables],"",0))</f>
        <v/>
      </c>
      <c r="I1293" s="508" t="str">
        <f>IFERROR(VLOOKUP('Formulario PPGR3'!$G1293,'Formulario PPGR2'!$H$19:$V$286,15,FALSE),"")</f>
        <v/>
      </c>
      <c r="J1293" s="513"/>
      <c r="K1293" s="512"/>
      <c r="L1293" s="509" t="str">
        <f>IF(Tabla1[[#This Row],[Descripción]]="","",_xlfn.XLOOKUP(Tabla1[[#This Row],[Descripción]],Tabla10[Descripción],Tabla10[Unidad de Medida],"",0))</f>
        <v/>
      </c>
      <c r="M1293" s="299"/>
      <c r="N1293" s="525" t="str">
        <f>IF(Tabla1[[#This Row],[Descripción]]="","",_xlfn.XLOOKUP(Tabla1[[#This Row],[Descripción]],Tabla10[Descripción],Tabla10[Precio Unitario],0))</f>
        <v/>
      </c>
      <c r="O1293" s="525" t="str">
        <f>IF(Tabla1[[#This Row],[Cantidad de Insumos]]="","",Tabla1[[#This Row],[Precio Unitario]]*Tabla1[[#This Row],[Cantidad de Insumos]])</f>
        <v/>
      </c>
      <c r="P1293" s="510" t="str">
        <f>IF(Tabla1[[#This Row],[Descripción]]="","",_xlfn.XLOOKUP(Tabla1[[#This Row],[Descripción]],Tabla10[Descripción],Tabla10[CODIGO PRESUPUESTARIO],0))</f>
        <v/>
      </c>
      <c r="Q1293" s="511"/>
      <c r="R1293" s="511" t="str">
        <f>IF(Tabla1[[#This Row],[Insumos]]="","",_xlfn.XLOOKUP(Tabla1[[#This Row],[Insumos]],Tabla10[Insumo],Tabla10[InsumoAbrev],"",0))</f>
        <v/>
      </c>
    </row>
    <row r="1294" spans="2:18" x14ac:dyDescent="0.25">
      <c r="B1294" s="191" t="str">
        <f>IF('Formulario PPGR3'!$G1294="","",CONCATENATE('Formulario PPGR3'!$C1294,".",'Formulario PPGR3'!$D1294,".",'Formulario PPGR3'!$E1294,".",'Formulario PPGR3'!$F1294))</f>
        <v/>
      </c>
      <c r="C1294" s="191" t="str">
        <f>IF('Formulario PPGR3'!$G1294="","",'Formulario PPGR1'!#REF!)</f>
        <v/>
      </c>
      <c r="D1294" s="191" t="str">
        <f>IF('Formulario PPGR3'!$G1294="","",'Formulario PPGR1'!#REF!)</f>
        <v/>
      </c>
      <c r="E1294" s="191" t="str">
        <f>IF('Formulario PPGR3'!$G1294="","",'Formulario PPGR1'!#REF!)</f>
        <v/>
      </c>
      <c r="F1294" s="191" t="str">
        <f>IF('Formulario PPGR3'!$G1294="","",'Formulario PPGR1'!#REF!)</f>
        <v/>
      </c>
      <c r="G1294" s="190"/>
      <c r="H1294" s="507" t="str" cm="1">
        <f t="array" ref="H1294">IF(Tabla1[[#This Row],[Código_Actividad]]="","",_xlfn.XLOOKUP(Tabla1[[#This Row],[Código_Actividad]],CodigoActividad,Tabla2[Actividades Programables Presupuestables],"",0))</f>
        <v/>
      </c>
      <c r="I1294" s="508" t="str">
        <f>IFERROR(VLOOKUP('Formulario PPGR3'!$G1294,'Formulario PPGR2'!$H$19:$V$286,15,FALSE),"")</f>
        <v/>
      </c>
      <c r="J1294" s="513"/>
      <c r="K1294" s="512"/>
      <c r="L1294" s="509" t="str">
        <f>IF(Tabla1[[#This Row],[Descripción]]="","",_xlfn.XLOOKUP(Tabla1[[#This Row],[Descripción]],Tabla10[Descripción],Tabla10[Unidad de Medida],"",0))</f>
        <v/>
      </c>
      <c r="M1294" s="299"/>
      <c r="N1294" s="525" t="str">
        <f>IF(Tabla1[[#This Row],[Descripción]]="","",_xlfn.XLOOKUP(Tabla1[[#This Row],[Descripción]],Tabla10[Descripción],Tabla10[Precio Unitario],0))</f>
        <v/>
      </c>
      <c r="O1294" s="525" t="str">
        <f>IF(Tabla1[[#This Row],[Cantidad de Insumos]]="","",Tabla1[[#This Row],[Precio Unitario]]*Tabla1[[#This Row],[Cantidad de Insumos]])</f>
        <v/>
      </c>
      <c r="P1294" s="510" t="str">
        <f>IF(Tabla1[[#This Row],[Descripción]]="","",_xlfn.XLOOKUP(Tabla1[[#This Row],[Descripción]],Tabla10[Descripción],Tabla10[CODIGO PRESUPUESTARIO],0))</f>
        <v/>
      </c>
      <c r="Q1294" s="511"/>
      <c r="R1294" s="511" t="str">
        <f>IF(Tabla1[[#This Row],[Insumos]]="","",_xlfn.XLOOKUP(Tabla1[[#This Row],[Insumos]],Tabla10[Insumo],Tabla10[InsumoAbrev],"",0))</f>
        <v/>
      </c>
    </row>
    <row r="1295" spans="2:18" x14ac:dyDescent="0.25">
      <c r="B1295" s="191" t="str">
        <f>IF('Formulario PPGR3'!$G1295="","",CONCATENATE('Formulario PPGR3'!$C1295,".",'Formulario PPGR3'!$D1295,".",'Formulario PPGR3'!$E1295,".",'Formulario PPGR3'!$F1295))</f>
        <v/>
      </c>
      <c r="C1295" s="191" t="str">
        <f>IF('Formulario PPGR3'!$G1295="","",'Formulario PPGR1'!#REF!)</f>
        <v/>
      </c>
      <c r="D1295" s="191" t="str">
        <f>IF('Formulario PPGR3'!$G1295="","",'Formulario PPGR1'!#REF!)</f>
        <v/>
      </c>
      <c r="E1295" s="191" t="str">
        <f>IF('Formulario PPGR3'!$G1295="","",'Formulario PPGR1'!#REF!)</f>
        <v/>
      </c>
      <c r="F1295" s="191" t="str">
        <f>IF('Formulario PPGR3'!$G1295="","",'Formulario PPGR1'!#REF!)</f>
        <v/>
      </c>
      <c r="G1295" s="190"/>
      <c r="H1295" s="507" t="str" cm="1">
        <f t="array" ref="H1295">IF(Tabla1[[#This Row],[Código_Actividad]]="","",_xlfn.XLOOKUP(Tabla1[[#This Row],[Código_Actividad]],CodigoActividad,Tabla2[Actividades Programables Presupuestables],"",0))</f>
        <v/>
      </c>
      <c r="I1295" s="508" t="str">
        <f>IFERROR(VLOOKUP('Formulario PPGR3'!$G1295,'Formulario PPGR2'!$H$19:$V$286,15,FALSE),"")</f>
        <v/>
      </c>
      <c r="J1295" s="513"/>
      <c r="K1295" s="512"/>
      <c r="L1295" s="509" t="str">
        <f>IF(Tabla1[[#This Row],[Descripción]]="","",_xlfn.XLOOKUP(Tabla1[[#This Row],[Descripción]],Tabla10[Descripción],Tabla10[Unidad de Medida],"",0))</f>
        <v/>
      </c>
      <c r="M1295" s="299"/>
      <c r="N1295" s="525" t="str">
        <f>IF(Tabla1[[#This Row],[Descripción]]="","",_xlfn.XLOOKUP(Tabla1[[#This Row],[Descripción]],Tabla10[Descripción],Tabla10[Precio Unitario],0))</f>
        <v/>
      </c>
      <c r="O1295" s="525" t="str">
        <f>IF(Tabla1[[#This Row],[Cantidad de Insumos]]="","",Tabla1[[#This Row],[Precio Unitario]]*Tabla1[[#This Row],[Cantidad de Insumos]])</f>
        <v/>
      </c>
      <c r="P1295" s="510" t="str">
        <f>IF(Tabla1[[#This Row],[Descripción]]="","",_xlfn.XLOOKUP(Tabla1[[#This Row],[Descripción]],Tabla10[Descripción],Tabla10[CODIGO PRESUPUESTARIO],0))</f>
        <v/>
      </c>
      <c r="Q1295" s="511"/>
      <c r="R1295" s="511" t="str">
        <f>IF(Tabla1[[#This Row],[Insumos]]="","",_xlfn.XLOOKUP(Tabla1[[#This Row],[Insumos]],Tabla10[Insumo],Tabla10[InsumoAbrev],"",0))</f>
        <v/>
      </c>
    </row>
    <row r="1296" spans="2:18" x14ac:dyDescent="0.25">
      <c r="B1296" s="191" t="str">
        <f>IF('Formulario PPGR3'!$G1296="","",CONCATENATE('Formulario PPGR3'!$C1296,".",'Formulario PPGR3'!$D1296,".",'Formulario PPGR3'!$E1296,".",'Formulario PPGR3'!$F1296))</f>
        <v/>
      </c>
      <c r="C1296" s="191" t="str">
        <f>IF('Formulario PPGR3'!$G1296="","",'Formulario PPGR1'!#REF!)</f>
        <v/>
      </c>
      <c r="D1296" s="191" t="str">
        <f>IF('Formulario PPGR3'!$G1296="","",'Formulario PPGR1'!#REF!)</f>
        <v/>
      </c>
      <c r="E1296" s="191" t="str">
        <f>IF('Formulario PPGR3'!$G1296="","",'Formulario PPGR1'!#REF!)</f>
        <v/>
      </c>
      <c r="F1296" s="191" t="str">
        <f>IF('Formulario PPGR3'!$G1296="","",'Formulario PPGR1'!#REF!)</f>
        <v/>
      </c>
      <c r="G1296" s="190"/>
      <c r="H1296" s="507" t="str" cm="1">
        <f t="array" ref="H1296">IF(Tabla1[[#This Row],[Código_Actividad]]="","",_xlfn.XLOOKUP(Tabla1[[#This Row],[Código_Actividad]],CodigoActividad,Tabla2[Actividades Programables Presupuestables],"",0))</f>
        <v/>
      </c>
      <c r="I1296" s="508" t="str">
        <f>IFERROR(VLOOKUP('Formulario PPGR3'!$G1296,'Formulario PPGR2'!$H$19:$V$286,15,FALSE),"")</f>
        <v/>
      </c>
      <c r="J1296" s="513"/>
      <c r="K1296" s="512"/>
      <c r="L1296" s="509" t="str">
        <f>IF(Tabla1[[#This Row],[Descripción]]="","",_xlfn.XLOOKUP(Tabla1[[#This Row],[Descripción]],Tabla10[Descripción],Tabla10[Unidad de Medida],"",0))</f>
        <v/>
      </c>
      <c r="M1296" s="299"/>
      <c r="N1296" s="525" t="str">
        <f>IF(Tabla1[[#This Row],[Descripción]]="","",_xlfn.XLOOKUP(Tabla1[[#This Row],[Descripción]],Tabla10[Descripción],Tabla10[Precio Unitario],0))</f>
        <v/>
      </c>
      <c r="O1296" s="525" t="str">
        <f>IF(Tabla1[[#This Row],[Cantidad de Insumos]]="","",Tabla1[[#This Row],[Precio Unitario]]*Tabla1[[#This Row],[Cantidad de Insumos]])</f>
        <v/>
      </c>
      <c r="P1296" s="510" t="str">
        <f>IF(Tabla1[[#This Row],[Descripción]]="","",_xlfn.XLOOKUP(Tabla1[[#This Row],[Descripción]],Tabla10[Descripción],Tabla10[CODIGO PRESUPUESTARIO],0))</f>
        <v/>
      </c>
      <c r="Q1296" s="511"/>
      <c r="R1296" s="511" t="str">
        <f>IF(Tabla1[[#This Row],[Insumos]]="","",_xlfn.XLOOKUP(Tabla1[[#This Row],[Insumos]],Tabla10[Insumo],Tabla10[InsumoAbrev],"",0))</f>
        <v/>
      </c>
    </row>
    <row r="1297" spans="2:18" x14ac:dyDescent="0.25">
      <c r="B1297" s="191" t="str">
        <f>IF('Formulario PPGR3'!$G1297="","",CONCATENATE('Formulario PPGR3'!$C1297,".",'Formulario PPGR3'!$D1297,".",'Formulario PPGR3'!$E1297,".",'Formulario PPGR3'!$F1297))</f>
        <v/>
      </c>
      <c r="C1297" s="191" t="str">
        <f>IF('Formulario PPGR3'!$G1297="","",'Formulario PPGR1'!#REF!)</f>
        <v/>
      </c>
      <c r="D1297" s="191" t="str">
        <f>IF('Formulario PPGR3'!$G1297="","",'Formulario PPGR1'!#REF!)</f>
        <v/>
      </c>
      <c r="E1297" s="191" t="str">
        <f>IF('Formulario PPGR3'!$G1297="","",'Formulario PPGR1'!#REF!)</f>
        <v/>
      </c>
      <c r="F1297" s="191" t="str">
        <f>IF('Formulario PPGR3'!$G1297="","",'Formulario PPGR1'!#REF!)</f>
        <v/>
      </c>
      <c r="G1297" s="190"/>
      <c r="H1297" s="507" t="str" cm="1">
        <f t="array" ref="H1297">IF(Tabla1[[#This Row],[Código_Actividad]]="","",_xlfn.XLOOKUP(Tabla1[[#This Row],[Código_Actividad]],CodigoActividad,Tabla2[Actividades Programables Presupuestables],"",0))</f>
        <v/>
      </c>
      <c r="I1297" s="508" t="str">
        <f>IFERROR(VLOOKUP('Formulario PPGR3'!$G1297,'Formulario PPGR2'!$H$19:$V$286,15,FALSE),"")</f>
        <v/>
      </c>
      <c r="J1297" s="513"/>
      <c r="K1297" s="512"/>
      <c r="L1297" s="509" t="str">
        <f>IF(Tabla1[[#This Row],[Descripción]]="","",_xlfn.XLOOKUP(Tabla1[[#This Row],[Descripción]],Tabla10[Descripción],Tabla10[Unidad de Medida],"",0))</f>
        <v/>
      </c>
      <c r="M1297" s="299"/>
      <c r="N1297" s="525" t="str">
        <f>IF(Tabla1[[#This Row],[Descripción]]="","",_xlfn.XLOOKUP(Tabla1[[#This Row],[Descripción]],Tabla10[Descripción],Tabla10[Precio Unitario],0))</f>
        <v/>
      </c>
      <c r="O1297" s="525" t="str">
        <f>IF(Tabla1[[#This Row],[Cantidad de Insumos]]="","",Tabla1[[#This Row],[Precio Unitario]]*Tabla1[[#This Row],[Cantidad de Insumos]])</f>
        <v/>
      </c>
      <c r="P1297" s="510" t="str">
        <f>IF(Tabla1[[#This Row],[Descripción]]="","",_xlfn.XLOOKUP(Tabla1[[#This Row],[Descripción]],Tabla10[Descripción],Tabla10[CODIGO PRESUPUESTARIO],0))</f>
        <v/>
      </c>
      <c r="Q1297" s="511"/>
      <c r="R1297" s="511" t="str">
        <f>IF(Tabla1[[#This Row],[Insumos]]="","",_xlfn.XLOOKUP(Tabla1[[#This Row],[Insumos]],Tabla10[Insumo],Tabla10[InsumoAbrev],"",0))</f>
        <v/>
      </c>
    </row>
    <row r="1298" spans="2:18" x14ac:dyDescent="0.25">
      <c r="B1298" s="191" t="str">
        <f>IF('Formulario PPGR3'!$G1298="","",CONCATENATE('Formulario PPGR3'!$C1298,".",'Formulario PPGR3'!$D1298,".",'Formulario PPGR3'!$E1298,".",'Formulario PPGR3'!$F1298))</f>
        <v/>
      </c>
      <c r="C1298" s="191" t="str">
        <f>IF('Formulario PPGR3'!$G1298="","",'Formulario PPGR1'!#REF!)</f>
        <v/>
      </c>
      <c r="D1298" s="191" t="str">
        <f>IF('Formulario PPGR3'!$G1298="","",'Formulario PPGR1'!#REF!)</f>
        <v/>
      </c>
      <c r="E1298" s="191" t="str">
        <f>IF('Formulario PPGR3'!$G1298="","",'Formulario PPGR1'!#REF!)</f>
        <v/>
      </c>
      <c r="F1298" s="191" t="str">
        <f>IF('Formulario PPGR3'!$G1298="","",'Formulario PPGR1'!#REF!)</f>
        <v/>
      </c>
      <c r="G1298" s="190"/>
      <c r="H1298" s="507" t="str" cm="1">
        <f t="array" ref="H1298">IF(Tabla1[[#This Row],[Código_Actividad]]="","",_xlfn.XLOOKUP(Tabla1[[#This Row],[Código_Actividad]],CodigoActividad,Tabla2[Actividades Programables Presupuestables],"",0))</f>
        <v/>
      </c>
      <c r="I1298" s="508" t="str">
        <f>IFERROR(VLOOKUP('Formulario PPGR3'!$G1298,'Formulario PPGR2'!$H$19:$V$286,15,FALSE),"")</f>
        <v/>
      </c>
      <c r="J1298" s="513"/>
      <c r="K1298" s="512"/>
      <c r="L1298" s="509" t="str">
        <f>IF(Tabla1[[#This Row],[Descripción]]="","",_xlfn.XLOOKUP(Tabla1[[#This Row],[Descripción]],Tabla10[Descripción],Tabla10[Unidad de Medida],"",0))</f>
        <v/>
      </c>
      <c r="M1298" s="299"/>
      <c r="N1298" s="525" t="str">
        <f>IF(Tabla1[[#This Row],[Descripción]]="","",_xlfn.XLOOKUP(Tabla1[[#This Row],[Descripción]],Tabla10[Descripción],Tabla10[Precio Unitario],0))</f>
        <v/>
      </c>
      <c r="O1298" s="525" t="str">
        <f>IF(Tabla1[[#This Row],[Cantidad de Insumos]]="","",Tabla1[[#This Row],[Precio Unitario]]*Tabla1[[#This Row],[Cantidad de Insumos]])</f>
        <v/>
      </c>
      <c r="P1298" s="510" t="str">
        <f>IF(Tabla1[[#This Row],[Descripción]]="","",_xlfn.XLOOKUP(Tabla1[[#This Row],[Descripción]],Tabla10[Descripción],Tabla10[CODIGO PRESUPUESTARIO],0))</f>
        <v/>
      </c>
      <c r="Q1298" s="511"/>
      <c r="R1298" s="511" t="str">
        <f>IF(Tabla1[[#This Row],[Insumos]]="","",_xlfn.XLOOKUP(Tabla1[[#This Row],[Insumos]],Tabla10[Insumo],Tabla10[InsumoAbrev],"",0))</f>
        <v/>
      </c>
    </row>
    <row r="1299" spans="2:18" x14ac:dyDescent="0.25">
      <c r="B1299" s="191" t="str">
        <f>IF('Formulario PPGR3'!$G1299="","",CONCATENATE('Formulario PPGR3'!$C1299,".",'Formulario PPGR3'!$D1299,".",'Formulario PPGR3'!$E1299,".",'Formulario PPGR3'!$F1299))</f>
        <v/>
      </c>
      <c r="C1299" s="191" t="str">
        <f>IF('Formulario PPGR3'!$G1299="","",'Formulario PPGR1'!#REF!)</f>
        <v/>
      </c>
      <c r="D1299" s="191" t="str">
        <f>IF('Formulario PPGR3'!$G1299="","",'Formulario PPGR1'!#REF!)</f>
        <v/>
      </c>
      <c r="E1299" s="191" t="str">
        <f>IF('Formulario PPGR3'!$G1299="","",'Formulario PPGR1'!#REF!)</f>
        <v/>
      </c>
      <c r="F1299" s="191" t="str">
        <f>IF('Formulario PPGR3'!$G1299="","",'Formulario PPGR1'!#REF!)</f>
        <v/>
      </c>
      <c r="G1299" s="190"/>
      <c r="H1299" s="507" t="str" cm="1">
        <f t="array" ref="H1299">IF(Tabla1[[#This Row],[Código_Actividad]]="","",_xlfn.XLOOKUP(Tabla1[[#This Row],[Código_Actividad]],CodigoActividad,Tabla2[Actividades Programables Presupuestables],"",0))</f>
        <v/>
      </c>
      <c r="I1299" s="508" t="str">
        <f>IFERROR(VLOOKUP('Formulario PPGR3'!$G1299,'Formulario PPGR2'!$H$19:$V$286,15,FALSE),"")</f>
        <v/>
      </c>
      <c r="J1299" s="513"/>
      <c r="K1299" s="512"/>
      <c r="L1299" s="509" t="str">
        <f>IF(Tabla1[[#This Row],[Descripción]]="","",_xlfn.XLOOKUP(Tabla1[[#This Row],[Descripción]],Tabla10[Descripción],Tabla10[Unidad de Medida],"",0))</f>
        <v/>
      </c>
      <c r="M1299" s="299"/>
      <c r="N1299" s="525" t="str">
        <f>IF(Tabla1[[#This Row],[Descripción]]="","",_xlfn.XLOOKUP(Tabla1[[#This Row],[Descripción]],Tabla10[Descripción],Tabla10[Precio Unitario],0))</f>
        <v/>
      </c>
      <c r="O1299" s="525" t="str">
        <f>IF(Tabla1[[#This Row],[Cantidad de Insumos]]="","",Tabla1[[#This Row],[Precio Unitario]]*Tabla1[[#This Row],[Cantidad de Insumos]])</f>
        <v/>
      </c>
      <c r="P1299" s="510" t="str">
        <f>IF(Tabla1[[#This Row],[Descripción]]="","",_xlfn.XLOOKUP(Tabla1[[#This Row],[Descripción]],Tabla10[Descripción],Tabla10[CODIGO PRESUPUESTARIO],0))</f>
        <v/>
      </c>
      <c r="Q1299" s="511"/>
      <c r="R1299" s="511" t="str">
        <f>IF(Tabla1[[#This Row],[Insumos]]="","",_xlfn.XLOOKUP(Tabla1[[#This Row],[Insumos]],Tabla10[Insumo],Tabla10[InsumoAbrev],"",0))</f>
        <v/>
      </c>
    </row>
    <row r="1300" spans="2:18" x14ac:dyDescent="0.25">
      <c r="B1300" s="191" t="str">
        <f>IF('Formulario PPGR3'!$G1300="","",CONCATENATE('Formulario PPGR3'!$C1300,".",'Formulario PPGR3'!$D1300,".",'Formulario PPGR3'!$E1300,".",'Formulario PPGR3'!$F1300))</f>
        <v/>
      </c>
      <c r="C1300" s="191" t="str">
        <f>IF('Formulario PPGR3'!$G1300="","",'Formulario PPGR1'!#REF!)</f>
        <v/>
      </c>
      <c r="D1300" s="191" t="str">
        <f>IF('Formulario PPGR3'!$G1300="","",'Formulario PPGR1'!#REF!)</f>
        <v/>
      </c>
      <c r="E1300" s="191" t="str">
        <f>IF('Formulario PPGR3'!$G1300="","",'Formulario PPGR1'!#REF!)</f>
        <v/>
      </c>
      <c r="F1300" s="191" t="str">
        <f>IF('Formulario PPGR3'!$G1300="","",'Formulario PPGR1'!#REF!)</f>
        <v/>
      </c>
      <c r="G1300" s="190"/>
      <c r="H1300" s="507" t="str" cm="1">
        <f t="array" ref="H1300">IF(Tabla1[[#This Row],[Código_Actividad]]="","",_xlfn.XLOOKUP(Tabla1[[#This Row],[Código_Actividad]],CodigoActividad,Tabla2[Actividades Programables Presupuestables],"",0))</f>
        <v/>
      </c>
      <c r="I1300" s="508" t="str">
        <f>IFERROR(VLOOKUP('Formulario PPGR3'!$G1300,'Formulario PPGR2'!$H$19:$V$286,15,FALSE),"")</f>
        <v/>
      </c>
      <c r="J1300" s="513"/>
      <c r="K1300" s="512"/>
      <c r="L1300" s="509" t="str">
        <f>IF(Tabla1[[#This Row],[Descripción]]="","",_xlfn.XLOOKUP(Tabla1[[#This Row],[Descripción]],Tabla10[Descripción],Tabla10[Unidad de Medida],"",0))</f>
        <v/>
      </c>
      <c r="M1300" s="299"/>
      <c r="N1300" s="525" t="str">
        <f>IF(Tabla1[[#This Row],[Descripción]]="","",_xlfn.XLOOKUP(Tabla1[[#This Row],[Descripción]],Tabla10[Descripción],Tabla10[Precio Unitario],0))</f>
        <v/>
      </c>
      <c r="O1300" s="525" t="str">
        <f>IF(Tabla1[[#This Row],[Cantidad de Insumos]]="","",Tabla1[[#This Row],[Precio Unitario]]*Tabla1[[#This Row],[Cantidad de Insumos]])</f>
        <v/>
      </c>
      <c r="P1300" s="510" t="str">
        <f>IF(Tabla1[[#This Row],[Descripción]]="","",_xlfn.XLOOKUP(Tabla1[[#This Row],[Descripción]],Tabla10[Descripción],Tabla10[CODIGO PRESUPUESTARIO],0))</f>
        <v/>
      </c>
      <c r="Q1300" s="511"/>
      <c r="R1300" s="511" t="str">
        <f>IF(Tabla1[[#This Row],[Insumos]]="","",_xlfn.XLOOKUP(Tabla1[[#This Row],[Insumos]],Tabla10[Insumo],Tabla10[InsumoAbrev],"",0))</f>
        <v/>
      </c>
    </row>
    <row r="1301" spans="2:18" x14ac:dyDescent="0.25">
      <c r="B1301" s="191" t="str">
        <f>IF('Formulario PPGR3'!$G1301="","",CONCATENATE('Formulario PPGR3'!$C1301,".",'Formulario PPGR3'!$D1301,".",'Formulario PPGR3'!$E1301,".",'Formulario PPGR3'!$F1301))</f>
        <v/>
      </c>
      <c r="C1301" s="191" t="str">
        <f>IF('Formulario PPGR3'!$G1301="","",'Formulario PPGR1'!#REF!)</f>
        <v/>
      </c>
      <c r="D1301" s="191" t="str">
        <f>IF('Formulario PPGR3'!$G1301="","",'Formulario PPGR1'!#REF!)</f>
        <v/>
      </c>
      <c r="E1301" s="191" t="str">
        <f>IF('Formulario PPGR3'!$G1301="","",'Formulario PPGR1'!#REF!)</f>
        <v/>
      </c>
      <c r="F1301" s="191" t="str">
        <f>IF('Formulario PPGR3'!$G1301="","",'Formulario PPGR1'!#REF!)</f>
        <v/>
      </c>
      <c r="G1301" s="190"/>
      <c r="H1301" s="507" t="str" cm="1">
        <f t="array" ref="H1301">IF(Tabla1[[#This Row],[Código_Actividad]]="","",_xlfn.XLOOKUP(Tabla1[[#This Row],[Código_Actividad]],CodigoActividad,Tabla2[Actividades Programables Presupuestables],"",0))</f>
        <v/>
      </c>
      <c r="I1301" s="508" t="str">
        <f>IFERROR(VLOOKUP('Formulario PPGR3'!$G1301,'Formulario PPGR2'!$H$19:$V$286,15,FALSE),"")</f>
        <v/>
      </c>
      <c r="J1301" s="513"/>
      <c r="K1301" s="512"/>
      <c r="L1301" s="509" t="str">
        <f>IF(Tabla1[[#This Row],[Descripción]]="","",_xlfn.XLOOKUP(Tabla1[[#This Row],[Descripción]],Tabla10[Descripción],Tabla10[Unidad de Medida],"",0))</f>
        <v/>
      </c>
      <c r="M1301" s="299"/>
      <c r="N1301" s="525" t="str">
        <f>IF(Tabla1[[#This Row],[Descripción]]="","",_xlfn.XLOOKUP(Tabla1[[#This Row],[Descripción]],Tabla10[Descripción],Tabla10[Precio Unitario],0))</f>
        <v/>
      </c>
      <c r="O1301" s="525" t="str">
        <f>IF(Tabla1[[#This Row],[Cantidad de Insumos]]="","",Tabla1[[#This Row],[Precio Unitario]]*Tabla1[[#This Row],[Cantidad de Insumos]])</f>
        <v/>
      </c>
      <c r="P1301" s="510" t="str">
        <f>IF(Tabla1[[#This Row],[Descripción]]="","",_xlfn.XLOOKUP(Tabla1[[#This Row],[Descripción]],Tabla10[Descripción],Tabla10[CODIGO PRESUPUESTARIO],0))</f>
        <v/>
      </c>
      <c r="Q1301" s="511"/>
      <c r="R1301" s="511" t="str">
        <f>IF(Tabla1[[#This Row],[Insumos]]="","",_xlfn.XLOOKUP(Tabla1[[#This Row],[Insumos]],Tabla10[Insumo],Tabla10[InsumoAbrev],"",0))</f>
        <v/>
      </c>
    </row>
    <row r="1302" spans="2:18" x14ac:dyDescent="0.25">
      <c r="B1302" s="191" t="str">
        <f>IF('Formulario PPGR3'!$G1302="","",CONCATENATE('Formulario PPGR3'!$C1302,".",'Formulario PPGR3'!$D1302,".",'Formulario PPGR3'!$E1302,".",'Formulario PPGR3'!$F1302))</f>
        <v/>
      </c>
      <c r="C1302" s="191" t="str">
        <f>IF('Formulario PPGR3'!$G1302="","",'Formulario PPGR1'!#REF!)</f>
        <v/>
      </c>
      <c r="D1302" s="191" t="str">
        <f>IF('Formulario PPGR3'!$G1302="","",'Formulario PPGR1'!#REF!)</f>
        <v/>
      </c>
      <c r="E1302" s="191" t="str">
        <f>IF('Formulario PPGR3'!$G1302="","",'Formulario PPGR1'!#REF!)</f>
        <v/>
      </c>
      <c r="F1302" s="191" t="str">
        <f>IF('Formulario PPGR3'!$G1302="","",'Formulario PPGR1'!#REF!)</f>
        <v/>
      </c>
      <c r="G1302" s="190"/>
      <c r="H1302" s="507" t="str" cm="1">
        <f t="array" ref="H1302">IF(Tabla1[[#This Row],[Código_Actividad]]="","",_xlfn.XLOOKUP(Tabla1[[#This Row],[Código_Actividad]],CodigoActividad,Tabla2[Actividades Programables Presupuestables],"",0))</f>
        <v/>
      </c>
      <c r="I1302" s="508" t="str">
        <f>IFERROR(VLOOKUP('Formulario PPGR3'!$G1302,'Formulario PPGR2'!$H$19:$V$286,15,FALSE),"")</f>
        <v/>
      </c>
      <c r="J1302" s="513"/>
      <c r="K1302" s="512"/>
      <c r="L1302" s="509" t="str">
        <f>IF(Tabla1[[#This Row],[Descripción]]="","",_xlfn.XLOOKUP(Tabla1[[#This Row],[Descripción]],Tabla10[Descripción],Tabla10[Unidad de Medida],"",0))</f>
        <v/>
      </c>
      <c r="M1302" s="299"/>
      <c r="N1302" s="525" t="str">
        <f>IF(Tabla1[[#This Row],[Descripción]]="","",_xlfn.XLOOKUP(Tabla1[[#This Row],[Descripción]],Tabla10[Descripción],Tabla10[Precio Unitario],0))</f>
        <v/>
      </c>
      <c r="O1302" s="525" t="str">
        <f>IF(Tabla1[[#This Row],[Cantidad de Insumos]]="","",Tabla1[[#This Row],[Precio Unitario]]*Tabla1[[#This Row],[Cantidad de Insumos]])</f>
        <v/>
      </c>
      <c r="P1302" s="510" t="str">
        <f>IF(Tabla1[[#This Row],[Descripción]]="","",_xlfn.XLOOKUP(Tabla1[[#This Row],[Descripción]],Tabla10[Descripción],Tabla10[CODIGO PRESUPUESTARIO],0))</f>
        <v/>
      </c>
      <c r="Q1302" s="511"/>
      <c r="R1302" s="511" t="str">
        <f>IF(Tabla1[[#This Row],[Insumos]]="","",_xlfn.XLOOKUP(Tabla1[[#This Row],[Insumos]],Tabla10[Insumo],Tabla10[InsumoAbrev],"",0))</f>
        <v/>
      </c>
    </row>
    <row r="1303" spans="2:18" x14ac:dyDescent="0.25">
      <c r="B1303" s="191" t="str">
        <f>IF('Formulario PPGR3'!$G1303="","",CONCATENATE('Formulario PPGR3'!$C1303,".",'Formulario PPGR3'!$D1303,".",'Formulario PPGR3'!$E1303,".",'Formulario PPGR3'!$F1303))</f>
        <v/>
      </c>
      <c r="C1303" s="191" t="str">
        <f>IF('Formulario PPGR3'!$G1303="","",'Formulario PPGR1'!#REF!)</f>
        <v/>
      </c>
      <c r="D1303" s="191" t="str">
        <f>IF('Formulario PPGR3'!$G1303="","",'Formulario PPGR1'!#REF!)</f>
        <v/>
      </c>
      <c r="E1303" s="191" t="str">
        <f>IF('Formulario PPGR3'!$G1303="","",'Formulario PPGR1'!#REF!)</f>
        <v/>
      </c>
      <c r="F1303" s="191" t="str">
        <f>IF('Formulario PPGR3'!$G1303="","",'Formulario PPGR1'!#REF!)</f>
        <v/>
      </c>
      <c r="G1303" s="190"/>
      <c r="H1303" s="507" t="str" cm="1">
        <f t="array" ref="H1303">IF(Tabla1[[#This Row],[Código_Actividad]]="","",_xlfn.XLOOKUP(Tabla1[[#This Row],[Código_Actividad]],CodigoActividad,Tabla2[Actividades Programables Presupuestables],"",0))</f>
        <v/>
      </c>
      <c r="I1303" s="508" t="str">
        <f>IFERROR(VLOOKUP('Formulario PPGR3'!$G1303,'Formulario PPGR2'!$H$19:$V$286,15,FALSE),"")</f>
        <v/>
      </c>
      <c r="J1303" s="513"/>
      <c r="K1303" s="512"/>
      <c r="L1303" s="509" t="str">
        <f>IF(Tabla1[[#This Row],[Descripción]]="","",_xlfn.XLOOKUP(Tabla1[[#This Row],[Descripción]],Tabla10[Descripción],Tabla10[Unidad de Medida],"",0))</f>
        <v/>
      </c>
      <c r="M1303" s="299"/>
      <c r="N1303" s="525" t="str">
        <f>IF(Tabla1[[#This Row],[Descripción]]="","",_xlfn.XLOOKUP(Tabla1[[#This Row],[Descripción]],Tabla10[Descripción],Tabla10[Precio Unitario],0))</f>
        <v/>
      </c>
      <c r="O1303" s="525" t="str">
        <f>IF(Tabla1[[#This Row],[Cantidad de Insumos]]="","",Tabla1[[#This Row],[Precio Unitario]]*Tabla1[[#This Row],[Cantidad de Insumos]])</f>
        <v/>
      </c>
      <c r="P1303" s="510" t="str">
        <f>IF(Tabla1[[#This Row],[Descripción]]="","",_xlfn.XLOOKUP(Tabla1[[#This Row],[Descripción]],Tabla10[Descripción],Tabla10[CODIGO PRESUPUESTARIO],0))</f>
        <v/>
      </c>
      <c r="Q1303" s="511"/>
      <c r="R1303" s="511" t="str">
        <f>IF(Tabla1[[#This Row],[Insumos]]="","",_xlfn.XLOOKUP(Tabla1[[#This Row],[Insumos]],Tabla10[Insumo],Tabla10[InsumoAbrev],"",0))</f>
        <v/>
      </c>
    </row>
    <row r="1304" spans="2:18" x14ac:dyDescent="0.25">
      <c r="B1304" s="191" t="str">
        <f>IF('Formulario PPGR3'!$G1304="","",CONCATENATE('Formulario PPGR3'!$C1304,".",'Formulario PPGR3'!$D1304,".",'Formulario PPGR3'!$E1304,".",'Formulario PPGR3'!$F1304))</f>
        <v/>
      </c>
      <c r="C1304" s="191" t="str">
        <f>IF('Formulario PPGR3'!$G1304="","",'Formulario PPGR1'!#REF!)</f>
        <v/>
      </c>
      <c r="D1304" s="191" t="str">
        <f>IF('Formulario PPGR3'!$G1304="","",'Formulario PPGR1'!#REF!)</f>
        <v/>
      </c>
      <c r="E1304" s="191" t="str">
        <f>IF('Formulario PPGR3'!$G1304="","",'Formulario PPGR1'!#REF!)</f>
        <v/>
      </c>
      <c r="F1304" s="191" t="str">
        <f>IF('Formulario PPGR3'!$G1304="","",'Formulario PPGR1'!#REF!)</f>
        <v/>
      </c>
      <c r="G1304" s="190"/>
      <c r="H1304" s="507" t="str" cm="1">
        <f t="array" ref="H1304">IF(Tabla1[[#This Row],[Código_Actividad]]="","",_xlfn.XLOOKUP(Tabla1[[#This Row],[Código_Actividad]],CodigoActividad,Tabla2[Actividades Programables Presupuestables],"",0))</f>
        <v/>
      </c>
      <c r="I1304" s="508" t="str">
        <f>IFERROR(VLOOKUP('Formulario PPGR3'!$G1304,'Formulario PPGR2'!$H$19:$V$286,15,FALSE),"")</f>
        <v/>
      </c>
      <c r="J1304" s="513"/>
      <c r="K1304" s="512"/>
      <c r="L1304" s="509" t="str">
        <f>IF(Tabla1[[#This Row],[Descripción]]="","",_xlfn.XLOOKUP(Tabla1[[#This Row],[Descripción]],Tabla10[Descripción],Tabla10[Unidad de Medida],"",0))</f>
        <v/>
      </c>
      <c r="M1304" s="299"/>
      <c r="N1304" s="525" t="str">
        <f>IF(Tabla1[[#This Row],[Descripción]]="","",_xlfn.XLOOKUP(Tabla1[[#This Row],[Descripción]],Tabla10[Descripción],Tabla10[Precio Unitario],0))</f>
        <v/>
      </c>
      <c r="O1304" s="525" t="str">
        <f>IF(Tabla1[[#This Row],[Cantidad de Insumos]]="","",Tabla1[[#This Row],[Precio Unitario]]*Tabla1[[#This Row],[Cantidad de Insumos]])</f>
        <v/>
      </c>
      <c r="P1304" s="510" t="str">
        <f>IF(Tabla1[[#This Row],[Descripción]]="","",_xlfn.XLOOKUP(Tabla1[[#This Row],[Descripción]],Tabla10[Descripción],Tabla10[CODIGO PRESUPUESTARIO],0))</f>
        <v/>
      </c>
      <c r="Q1304" s="511"/>
      <c r="R1304" s="511" t="str">
        <f>IF(Tabla1[[#This Row],[Insumos]]="","",_xlfn.XLOOKUP(Tabla1[[#This Row],[Insumos]],Tabla10[Insumo],Tabla10[InsumoAbrev],"",0))</f>
        <v/>
      </c>
    </row>
    <row r="1305" spans="2:18" x14ac:dyDescent="0.25">
      <c r="B1305" s="191" t="str">
        <f>IF('Formulario PPGR3'!$G1305="","",CONCATENATE('Formulario PPGR3'!$C1305,".",'Formulario PPGR3'!$D1305,".",'Formulario PPGR3'!$E1305,".",'Formulario PPGR3'!$F1305))</f>
        <v/>
      </c>
      <c r="C1305" s="191" t="str">
        <f>IF('Formulario PPGR3'!$G1305="","",'Formulario PPGR1'!#REF!)</f>
        <v/>
      </c>
      <c r="D1305" s="191" t="str">
        <f>IF('Formulario PPGR3'!$G1305="","",'Formulario PPGR1'!#REF!)</f>
        <v/>
      </c>
      <c r="E1305" s="191" t="str">
        <f>IF('Formulario PPGR3'!$G1305="","",'Formulario PPGR1'!#REF!)</f>
        <v/>
      </c>
      <c r="F1305" s="191" t="str">
        <f>IF('Formulario PPGR3'!$G1305="","",'Formulario PPGR1'!#REF!)</f>
        <v/>
      </c>
      <c r="G1305" s="190"/>
      <c r="H1305" s="507" t="str" cm="1">
        <f t="array" ref="H1305">IF(Tabla1[[#This Row],[Código_Actividad]]="","",_xlfn.XLOOKUP(Tabla1[[#This Row],[Código_Actividad]],CodigoActividad,Tabla2[Actividades Programables Presupuestables],"",0))</f>
        <v/>
      </c>
      <c r="I1305" s="508" t="str">
        <f>IFERROR(VLOOKUP('Formulario PPGR3'!$G1305,'Formulario PPGR2'!$H$19:$V$286,15,FALSE),"")</f>
        <v/>
      </c>
      <c r="J1305" s="513"/>
      <c r="K1305" s="512"/>
      <c r="L1305" s="509" t="str">
        <f>IF(Tabla1[[#This Row],[Descripción]]="","",_xlfn.XLOOKUP(Tabla1[[#This Row],[Descripción]],Tabla10[Descripción],Tabla10[Unidad de Medida],"",0))</f>
        <v/>
      </c>
      <c r="M1305" s="299"/>
      <c r="N1305" s="525" t="str">
        <f>IF(Tabla1[[#This Row],[Descripción]]="","",_xlfn.XLOOKUP(Tabla1[[#This Row],[Descripción]],Tabla10[Descripción],Tabla10[Precio Unitario],0))</f>
        <v/>
      </c>
      <c r="O1305" s="525" t="str">
        <f>IF(Tabla1[[#This Row],[Cantidad de Insumos]]="","",Tabla1[[#This Row],[Precio Unitario]]*Tabla1[[#This Row],[Cantidad de Insumos]])</f>
        <v/>
      </c>
      <c r="P1305" s="510" t="str">
        <f>IF(Tabla1[[#This Row],[Descripción]]="","",_xlfn.XLOOKUP(Tabla1[[#This Row],[Descripción]],Tabla10[Descripción],Tabla10[CODIGO PRESUPUESTARIO],0))</f>
        <v/>
      </c>
      <c r="Q1305" s="511"/>
      <c r="R1305" s="511" t="str">
        <f>IF(Tabla1[[#This Row],[Insumos]]="","",_xlfn.XLOOKUP(Tabla1[[#This Row],[Insumos]],Tabla10[Insumo],Tabla10[InsumoAbrev],"",0))</f>
        <v/>
      </c>
    </row>
    <row r="1306" spans="2:18" x14ac:dyDescent="0.25">
      <c r="B1306" s="191" t="str">
        <f>IF('Formulario PPGR3'!$G1306="","",CONCATENATE('Formulario PPGR3'!$C1306,".",'Formulario PPGR3'!$D1306,".",'Formulario PPGR3'!$E1306,".",'Formulario PPGR3'!$F1306))</f>
        <v/>
      </c>
      <c r="C1306" s="191" t="str">
        <f>IF('Formulario PPGR3'!$G1306="","",'Formulario PPGR1'!#REF!)</f>
        <v/>
      </c>
      <c r="D1306" s="191" t="str">
        <f>IF('Formulario PPGR3'!$G1306="","",'Formulario PPGR1'!#REF!)</f>
        <v/>
      </c>
      <c r="E1306" s="191" t="str">
        <f>IF('Formulario PPGR3'!$G1306="","",'Formulario PPGR1'!#REF!)</f>
        <v/>
      </c>
      <c r="F1306" s="191" t="str">
        <f>IF('Formulario PPGR3'!$G1306="","",'Formulario PPGR1'!#REF!)</f>
        <v/>
      </c>
      <c r="G1306" s="190"/>
      <c r="H1306" s="507" t="str" cm="1">
        <f t="array" ref="H1306">IF(Tabla1[[#This Row],[Código_Actividad]]="","",_xlfn.XLOOKUP(Tabla1[[#This Row],[Código_Actividad]],CodigoActividad,Tabla2[Actividades Programables Presupuestables],"",0))</f>
        <v/>
      </c>
      <c r="I1306" s="508" t="str">
        <f>IFERROR(VLOOKUP('Formulario PPGR3'!$G1306,'Formulario PPGR2'!$H$19:$V$286,15,FALSE),"")</f>
        <v/>
      </c>
      <c r="J1306" s="513"/>
      <c r="K1306" s="512"/>
      <c r="L1306" s="509" t="str">
        <f>IF(Tabla1[[#This Row],[Descripción]]="","",_xlfn.XLOOKUP(Tabla1[[#This Row],[Descripción]],Tabla10[Descripción],Tabla10[Unidad de Medida],"",0))</f>
        <v/>
      </c>
      <c r="M1306" s="299"/>
      <c r="N1306" s="525" t="str">
        <f>IF(Tabla1[[#This Row],[Descripción]]="","",_xlfn.XLOOKUP(Tabla1[[#This Row],[Descripción]],Tabla10[Descripción],Tabla10[Precio Unitario],0))</f>
        <v/>
      </c>
      <c r="O1306" s="525" t="str">
        <f>IF(Tabla1[[#This Row],[Cantidad de Insumos]]="","",Tabla1[[#This Row],[Precio Unitario]]*Tabla1[[#This Row],[Cantidad de Insumos]])</f>
        <v/>
      </c>
      <c r="P1306" s="510" t="str">
        <f>IF(Tabla1[[#This Row],[Descripción]]="","",_xlfn.XLOOKUP(Tabla1[[#This Row],[Descripción]],Tabla10[Descripción],Tabla10[CODIGO PRESUPUESTARIO],0))</f>
        <v/>
      </c>
      <c r="Q1306" s="511"/>
      <c r="R1306" s="511" t="str">
        <f>IF(Tabla1[[#This Row],[Insumos]]="","",_xlfn.XLOOKUP(Tabla1[[#This Row],[Insumos]],Tabla10[Insumo],Tabla10[InsumoAbrev],"",0))</f>
        <v/>
      </c>
    </row>
    <row r="1307" spans="2:18" x14ac:dyDescent="0.25">
      <c r="B1307" s="191" t="str">
        <f>IF('Formulario PPGR3'!$G1307="","",CONCATENATE('Formulario PPGR3'!$C1307,".",'Formulario PPGR3'!$D1307,".",'Formulario PPGR3'!$E1307,".",'Formulario PPGR3'!$F1307))</f>
        <v/>
      </c>
      <c r="C1307" s="191" t="str">
        <f>IF('Formulario PPGR3'!$G1307="","",'Formulario PPGR1'!#REF!)</f>
        <v/>
      </c>
      <c r="D1307" s="191" t="str">
        <f>IF('Formulario PPGR3'!$G1307="","",'Formulario PPGR1'!#REF!)</f>
        <v/>
      </c>
      <c r="E1307" s="191" t="str">
        <f>IF('Formulario PPGR3'!$G1307="","",'Formulario PPGR1'!#REF!)</f>
        <v/>
      </c>
      <c r="F1307" s="191" t="str">
        <f>IF('Formulario PPGR3'!$G1307="","",'Formulario PPGR1'!#REF!)</f>
        <v/>
      </c>
      <c r="G1307" s="190"/>
      <c r="H1307" s="507" t="str" cm="1">
        <f t="array" ref="H1307">IF(Tabla1[[#This Row],[Código_Actividad]]="","",_xlfn.XLOOKUP(Tabla1[[#This Row],[Código_Actividad]],CodigoActividad,Tabla2[Actividades Programables Presupuestables],"",0))</f>
        <v/>
      </c>
      <c r="I1307" s="508" t="str">
        <f>IFERROR(VLOOKUP('Formulario PPGR3'!$G1307,'Formulario PPGR2'!$H$19:$V$286,15,FALSE),"")</f>
        <v/>
      </c>
      <c r="J1307" s="513"/>
      <c r="K1307" s="512"/>
      <c r="L1307" s="509" t="str">
        <f>IF(Tabla1[[#This Row],[Descripción]]="","",_xlfn.XLOOKUP(Tabla1[[#This Row],[Descripción]],Tabla10[Descripción],Tabla10[Unidad de Medida],"",0))</f>
        <v/>
      </c>
      <c r="M1307" s="299"/>
      <c r="N1307" s="525" t="str">
        <f>IF(Tabla1[[#This Row],[Descripción]]="","",_xlfn.XLOOKUP(Tabla1[[#This Row],[Descripción]],Tabla10[Descripción],Tabla10[Precio Unitario],0))</f>
        <v/>
      </c>
      <c r="O1307" s="525" t="str">
        <f>IF(Tabla1[[#This Row],[Cantidad de Insumos]]="","",Tabla1[[#This Row],[Precio Unitario]]*Tabla1[[#This Row],[Cantidad de Insumos]])</f>
        <v/>
      </c>
      <c r="P1307" s="510" t="str">
        <f>IF(Tabla1[[#This Row],[Descripción]]="","",_xlfn.XLOOKUP(Tabla1[[#This Row],[Descripción]],Tabla10[Descripción],Tabla10[CODIGO PRESUPUESTARIO],0))</f>
        <v/>
      </c>
      <c r="Q1307" s="511"/>
      <c r="R1307" s="511" t="str">
        <f>IF(Tabla1[[#This Row],[Insumos]]="","",_xlfn.XLOOKUP(Tabla1[[#This Row],[Insumos]],Tabla10[Insumo],Tabla10[InsumoAbrev],"",0))</f>
        <v/>
      </c>
    </row>
    <row r="1308" spans="2:18" x14ac:dyDescent="0.25">
      <c r="B1308" s="191" t="str">
        <f>IF('Formulario PPGR3'!$G1308="","",CONCATENATE('Formulario PPGR3'!$C1308,".",'Formulario PPGR3'!$D1308,".",'Formulario PPGR3'!$E1308,".",'Formulario PPGR3'!$F1308))</f>
        <v/>
      </c>
      <c r="C1308" s="191" t="str">
        <f>IF('Formulario PPGR3'!$G1308="","",'Formulario PPGR1'!#REF!)</f>
        <v/>
      </c>
      <c r="D1308" s="191" t="str">
        <f>IF('Formulario PPGR3'!$G1308="","",'Formulario PPGR1'!#REF!)</f>
        <v/>
      </c>
      <c r="E1308" s="191" t="str">
        <f>IF('Formulario PPGR3'!$G1308="","",'Formulario PPGR1'!#REF!)</f>
        <v/>
      </c>
      <c r="F1308" s="191" t="str">
        <f>IF('Formulario PPGR3'!$G1308="","",'Formulario PPGR1'!#REF!)</f>
        <v/>
      </c>
      <c r="G1308" s="190"/>
      <c r="H1308" s="507" t="str" cm="1">
        <f t="array" ref="H1308">IF(Tabla1[[#This Row],[Código_Actividad]]="","",_xlfn.XLOOKUP(Tabla1[[#This Row],[Código_Actividad]],CodigoActividad,Tabla2[Actividades Programables Presupuestables],"",0))</f>
        <v/>
      </c>
      <c r="I1308" s="508" t="str">
        <f>IFERROR(VLOOKUP('Formulario PPGR3'!$G1308,'Formulario PPGR2'!$H$19:$V$286,15,FALSE),"")</f>
        <v/>
      </c>
      <c r="J1308" s="513"/>
      <c r="K1308" s="512"/>
      <c r="L1308" s="509" t="str">
        <f>IF(Tabla1[[#This Row],[Descripción]]="","",_xlfn.XLOOKUP(Tabla1[[#This Row],[Descripción]],Tabla10[Descripción],Tabla10[Unidad de Medida],"",0))</f>
        <v/>
      </c>
      <c r="M1308" s="299"/>
      <c r="N1308" s="525" t="str">
        <f>IF(Tabla1[[#This Row],[Descripción]]="","",_xlfn.XLOOKUP(Tabla1[[#This Row],[Descripción]],Tabla10[Descripción],Tabla10[Precio Unitario],0))</f>
        <v/>
      </c>
      <c r="O1308" s="525" t="str">
        <f>IF(Tabla1[[#This Row],[Cantidad de Insumos]]="","",Tabla1[[#This Row],[Precio Unitario]]*Tabla1[[#This Row],[Cantidad de Insumos]])</f>
        <v/>
      </c>
      <c r="P1308" s="510" t="str">
        <f>IF(Tabla1[[#This Row],[Descripción]]="","",_xlfn.XLOOKUP(Tabla1[[#This Row],[Descripción]],Tabla10[Descripción],Tabla10[CODIGO PRESUPUESTARIO],0))</f>
        <v/>
      </c>
      <c r="Q1308" s="511"/>
      <c r="R1308" s="511" t="str">
        <f>IF(Tabla1[[#This Row],[Insumos]]="","",_xlfn.XLOOKUP(Tabla1[[#This Row],[Insumos]],Tabla10[Insumo],Tabla10[InsumoAbrev],"",0))</f>
        <v/>
      </c>
    </row>
    <row r="1309" spans="2:18" x14ac:dyDescent="0.25">
      <c r="B1309" s="191" t="str">
        <f>IF('Formulario PPGR3'!$G1309="","",CONCATENATE('Formulario PPGR3'!$C1309,".",'Formulario PPGR3'!$D1309,".",'Formulario PPGR3'!$E1309,".",'Formulario PPGR3'!$F1309))</f>
        <v/>
      </c>
      <c r="C1309" s="191" t="str">
        <f>IF('Formulario PPGR3'!$G1309="","",'Formulario PPGR1'!#REF!)</f>
        <v/>
      </c>
      <c r="D1309" s="191" t="str">
        <f>IF('Formulario PPGR3'!$G1309="","",'Formulario PPGR1'!#REF!)</f>
        <v/>
      </c>
      <c r="E1309" s="191" t="str">
        <f>IF('Formulario PPGR3'!$G1309="","",'Formulario PPGR1'!#REF!)</f>
        <v/>
      </c>
      <c r="F1309" s="191" t="str">
        <f>IF('Formulario PPGR3'!$G1309="","",'Formulario PPGR1'!#REF!)</f>
        <v/>
      </c>
      <c r="G1309" s="190"/>
      <c r="H1309" s="507" t="str" cm="1">
        <f t="array" ref="H1309">IF(Tabla1[[#This Row],[Código_Actividad]]="","",_xlfn.XLOOKUP(Tabla1[[#This Row],[Código_Actividad]],CodigoActividad,Tabla2[Actividades Programables Presupuestables],"",0))</f>
        <v/>
      </c>
      <c r="I1309" s="508" t="str">
        <f>IFERROR(VLOOKUP('Formulario PPGR3'!$G1309,'Formulario PPGR2'!$H$19:$V$286,15,FALSE),"")</f>
        <v/>
      </c>
      <c r="J1309" s="513"/>
      <c r="K1309" s="512"/>
      <c r="L1309" s="509" t="str">
        <f>IF(Tabla1[[#This Row],[Descripción]]="","",_xlfn.XLOOKUP(Tabla1[[#This Row],[Descripción]],Tabla10[Descripción],Tabla10[Unidad de Medida],"",0))</f>
        <v/>
      </c>
      <c r="M1309" s="299"/>
      <c r="N1309" s="525" t="str">
        <f>IF(Tabla1[[#This Row],[Descripción]]="","",_xlfn.XLOOKUP(Tabla1[[#This Row],[Descripción]],Tabla10[Descripción],Tabla10[Precio Unitario],0))</f>
        <v/>
      </c>
      <c r="O1309" s="525" t="str">
        <f>IF(Tabla1[[#This Row],[Cantidad de Insumos]]="","",Tabla1[[#This Row],[Precio Unitario]]*Tabla1[[#This Row],[Cantidad de Insumos]])</f>
        <v/>
      </c>
      <c r="P1309" s="510" t="str">
        <f>IF(Tabla1[[#This Row],[Descripción]]="","",_xlfn.XLOOKUP(Tabla1[[#This Row],[Descripción]],Tabla10[Descripción],Tabla10[CODIGO PRESUPUESTARIO],0))</f>
        <v/>
      </c>
      <c r="Q1309" s="511"/>
      <c r="R1309" s="511" t="str">
        <f>IF(Tabla1[[#This Row],[Insumos]]="","",_xlfn.XLOOKUP(Tabla1[[#This Row],[Insumos]],Tabla10[Insumo],Tabla10[InsumoAbrev],"",0))</f>
        <v/>
      </c>
    </row>
    <row r="1310" spans="2:18" x14ac:dyDescent="0.25">
      <c r="B1310" s="191" t="str">
        <f>IF('Formulario PPGR3'!$G1310="","",CONCATENATE('Formulario PPGR3'!$C1310,".",'Formulario PPGR3'!$D1310,".",'Formulario PPGR3'!$E1310,".",'Formulario PPGR3'!$F1310))</f>
        <v/>
      </c>
      <c r="C1310" s="191" t="str">
        <f>IF('Formulario PPGR3'!$G1310="","",'Formulario PPGR1'!#REF!)</f>
        <v/>
      </c>
      <c r="D1310" s="191" t="str">
        <f>IF('Formulario PPGR3'!$G1310="","",'Formulario PPGR1'!#REF!)</f>
        <v/>
      </c>
      <c r="E1310" s="191" t="str">
        <f>IF('Formulario PPGR3'!$G1310="","",'Formulario PPGR1'!#REF!)</f>
        <v/>
      </c>
      <c r="F1310" s="191" t="str">
        <f>IF('Formulario PPGR3'!$G1310="","",'Formulario PPGR1'!#REF!)</f>
        <v/>
      </c>
      <c r="G1310" s="190"/>
      <c r="H1310" s="507" t="str" cm="1">
        <f t="array" ref="H1310">IF(Tabla1[[#This Row],[Código_Actividad]]="","",_xlfn.XLOOKUP(Tabla1[[#This Row],[Código_Actividad]],CodigoActividad,Tabla2[Actividades Programables Presupuestables],"",0))</f>
        <v/>
      </c>
      <c r="I1310" s="508" t="str">
        <f>IFERROR(VLOOKUP('Formulario PPGR3'!$G1310,'Formulario PPGR2'!$H$19:$V$286,15,FALSE),"")</f>
        <v/>
      </c>
      <c r="J1310" s="513"/>
      <c r="K1310" s="512"/>
      <c r="L1310" s="509" t="str">
        <f>IF(Tabla1[[#This Row],[Descripción]]="","",_xlfn.XLOOKUP(Tabla1[[#This Row],[Descripción]],Tabla10[Descripción],Tabla10[Unidad de Medida],"",0))</f>
        <v/>
      </c>
      <c r="M1310" s="299"/>
      <c r="N1310" s="525" t="str">
        <f>IF(Tabla1[[#This Row],[Descripción]]="","",_xlfn.XLOOKUP(Tabla1[[#This Row],[Descripción]],Tabla10[Descripción],Tabla10[Precio Unitario],0))</f>
        <v/>
      </c>
      <c r="O1310" s="525" t="str">
        <f>IF(Tabla1[[#This Row],[Cantidad de Insumos]]="","",Tabla1[[#This Row],[Precio Unitario]]*Tabla1[[#This Row],[Cantidad de Insumos]])</f>
        <v/>
      </c>
      <c r="P1310" s="510" t="str">
        <f>IF(Tabla1[[#This Row],[Descripción]]="","",_xlfn.XLOOKUP(Tabla1[[#This Row],[Descripción]],Tabla10[Descripción],Tabla10[CODIGO PRESUPUESTARIO],0))</f>
        <v/>
      </c>
      <c r="Q1310" s="511"/>
      <c r="R1310" s="511" t="str">
        <f>IF(Tabla1[[#This Row],[Insumos]]="","",_xlfn.XLOOKUP(Tabla1[[#This Row],[Insumos]],Tabla10[Insumo],Tabla10[InsumoAbrev],"",0))</f>
        <v/>
      </c>
    </row>
    <row r="1311" spans="2:18" x14ac:dyDescent="0.25">
      <c r="B1311" s="191" t="str">
        <f>IF('Formulario PPGR3'!$G1311="","",CONCATENATE('Formulario PPGR3'!$C1311,".",'Formulario PPGR3'!$D1311,".",'Formulario PPGR3'!$E1311,".",'Formulario PPGR3'!$F1311))</f>
        <v/>
      </c>
      <c r="C1311" s="191" t="str">
        <f>IF('Formulario PPGR3'!$G1311="","",'Formulario PPGR1'!#REF!)</f>
        <v/>
      </c>
      <c r="D1311" s="191" t="str">
        <f>IF('Formulario PPGR3'!$G1311="","",'Formulario PPGR1'!#REF!)</f>
        <v/>
      </c>
      <c r="E1311" s="191" t="str">
        <f>IF('Formulario PPGR3'!$G1311="","",'Formulario PPGR1'!#REF!)</f>
        <v/>
      </c>
      <c r="F1311" s="191" t="str">
        <f>IF('Formulario PPGR3'!$G1311="","",'Formulario PPGR1'!#REF!)</f>
        <v/>
      </c>
      <c r="G1311" s="190"/>
      <c r="H1311" s="507" t="str" cm="1">
        <f t="array" ref="H1311">IF(Tabla1[[#This Row],[Código_Actividad]]="","",_xlfn.XLOOKUP(Tabla1[[#This Row],[Código_Actividad]],CodigoActividad,Tabla2[Actividades Programables Presupuestables],"",0))</f>
        <v/>
      </c>
      <c r="I1311" s="508" t="str">
        <f>IFERROR(VLOOKUP('Formulario PPGR3'!$G1311,'Formulario PPGR2'!$H$19:$V$286,15,FALSE),"")</f>
        <v/>
      </c>
      <c r="J1311" s="513"/>
      <c r="K1311" s="512"/>
      <c r="L1311" s="509" t="str">
        <f>IF(Tabla1[[#This Row],[Descripción]]="","",_xlfn.XLOOKUP(Tabla1[[#This Row],[Descripción]],Tabla10[Descripción],Tabla10[Unidad de Medida],"",0))</f>
        <v/>
      </c>
      <c r="M1311" s="299"/>
      <c r="N1311" s="525" t="str">
        <f>IF(Tabla1[[#This Row],[Descripción]]="","",_xlfn.XLOOKUP(Tabla1[[#This Row],[Descripción]],Tabla10[Descripción],Tabla10[Precio Unitario],0))</f>
        <v/>
      </c>
      <c r="O1311" s="525" t="str">
        <f>IF(Tabla1[[#This Row],[Cantidad de Insumos]]="","",Tabla1[[#This Row],[Precio Unitario]]*Tabla1[[#This Row],[Cantidad de Insumos]])</f>
        <v/>
      </c>
      <c r="P1311" s="510" t="str">
        <f>IF(Tabla1[[#This Row],[Descripción]]="","",_xlfn.XLOOKUP(Tabla1[[#This Row],[Descripción]],Tabla10[Descripción],Tabla10[CODIGO PRESUPUESTARIO],0))</f>
        <v/>
      </c>
      <c r="Q1311" s="511"/>
      <c r="R1311" s="511" t="str">
        <f>IF(Tabla1[[#This Row],[Insumos]]="","",_xlfn.XLOOKUP(Tabla1[[#This Row],[Insumos]],Tabla10[Insumo],Tabla10[InsumoAbrev],"",0))</f>
        <v/>
      </c>
    </row>
    <row r="1312" spans="2:18" x14ac:dyDescent="0.25">
      <c r="B1312" s="191" t="str">
        <f>IF('Formulario PPGR3'!$G1312="","",CONCATENATE('Formulario PPGR3'!$C1312,".",'Formulario PPGR3'!$D1312,".",'Formulario PPGR3'!$E1312,".",'Formulario PPGR3'!$F1312))</f>
        <v/>
      </c>
      <c r="C1312" s="191" t="str">
        <f>IF('Formulario PPGR3'!$G1312="","",'Formulario PPGR1'!#REF!)</f>
        <v/>
      </c>
      <c r="D1312" s="191" t="str">
        <f>IF('Formulario PPGR3'!$G1312="","",'Formulario PPGR1'!#REF!)</f>
        <v/>
      </c>
      <c r="E1312" s="191" t="str">
        <f>IF('Formulario PPGR3'!$G1312="","",'Formulario PPGR1'!#REF!)</f>
        <v/>
      </c>
      <c r="F1312" s="191" t="str">
        <f>IF('Formulario PPGR3'!$G1312="","",'Formulario PPGR1'!#REF!)</f>
        <v/>
      </c>
      <c r="G1312" s="190"/>
      <c r="H1312" s="507" t="str" cm="1">
        <f t="array" ref="H1312">IF(Tabla1[[#This Row],[Código_Actividad]]="","",_xlfn.XLOOKUP(Tabla1[[#This Row],[Código_Actividad]],CodigoActividad,Tabla2[Actividades Programables Presupuestables],"",0))</f>
        <v/>
      </c>
      <c r="I1312" s="508" t="str">
        <f>IFERROR(VLOOKUP('Formulario PPGR3'!$G1312,'Formulario PPGR2'!$H$19:$V$286,15,FALSE),"")</f>
        <v/>
      </c>
      <c r="J1312" s="513"/>
      <c r="K1312" s="512"/>
      <c r="L1312" s="509" t="str">
        <f>IF(Tabla1[[#This Row],[Descripción]]="","",_xlfn.XLOOKUP(Tabla1[[#This Row],[Descripción]],Tabla10[Descripción],Tabla10[Unidad de Medida],"",0))</f>
        <v/>
      </c>
      <c r="M1312" s="299"/>
      <c r="N1312" s="525" t="str">
        <f>IF(Tabla1[[#This Row],[Descripción]]="","",_xlfn.XLOOKUP(Tabla1[[#This Row],[Descripción]],Tabla10[Descripción],Tabla10[Precio Unitario],0))</f>
        <v/>
      </c>
      <c r="O1312" s="525" t="str">
        <f>IF(Tabla1[[#This Row],[Cantidad de Insumos]]="","",Tabla1[[#This Row],[Precio Unitario]]*Tabla1[[#This Row],[Cantidad de Insumos]])</f>
        <v/>
      </c>
      <c r="P1312" s="510" t="str">
        <f>IF(Tabla1[[#This Row],[Descripción]]="","",_xlfn.XLOOKUP(Tabla1[[#This Row],[Descripción]],Tabla10[Descripción],Tabla10[CODIGO PRESUPUESTARIO],0))</f>
        <v/>
      </c>
      <c r="Q1312" s="511"/>
      <c r="R1312" s="511" t="str">
        <f>IF(Tabla1[[#This Row],[Insumos]]="","",_xlfn.XLOOKUP(Tabla1[[#This Row],[Insumos]],Tabla10[Insumo],Tabla10[InsumoAbrev],"",0))</f>
        <v/>
      </c>
    </row>
    <row r="1313" spans="2:18" x14ac:dyDescent="0.25">
      <c r="B1313" s="191" t="str">
        <f>IF('Formulario PPGR3'!$G1313="","",CONCATENATE('Formulario PPGR3'!$C1313,".",'Formulario PPGR3'!$D1313,".",'Formulario PPGR3'!$E1313,".",'Formulario PPGR3'!$F1313))</f>
        <v/>
      </c>
      <c r="C1313" s="191" t="str">
        <f>IF('Formulario PPGR3'!$G1313="","",'Formulario PPGR1'!#REF!)</f>
        <v/>
      </c>
      <c r="D1313" s="191" t="str">
        <f>IF('Formulario PPGR3'!$G1313="","",'Formulario PPGR1'!#REF!)</f>
        <v/>
      </c>
      <c r="E1313" s="191" t="str">
        <f>IF('Formulario PPGR3'!$G1313="","",'Formulario PPGR1'!#REF!)</f>
        <v/>
      </c>
      <c r="F1313" s="191" t="str">
        <f>IF('Formulario PPGR3'!$G1313="","",'Formulario PPGR1'!#REF!)</f>
        <v/>
      </c>
      <c r="G1313" s="190"/>
      <c r="H1313" s="507" t="str" cm="1">
        <f t="array" ref="H1313">IF(Tabla1[[#This Row],[Código_Actividad]]="","",_xlfn.XLOOKUP(Tabla1[[#This Row],[Código_Actividad]],CodigoActividad,Tabla2[Actividades Programables Presupuestables],"",0))</f>
        <v/>
      </c>
      <c r="I1313" s="508" t="str">
        <f>IFERROR(VLOOKUP('Formulario PPGR3'!$G1313,'Formulario PPGR2'!$H$19:$V$286,15,FALSE),"")</f>
        <v/>
      </c>
      <c r="J1313" s="513"/>
      <c r="K1313" s="512"/>
      <c r="L1313" s="509" t="str">
        <f>IF(Tabla1[[#This Row],[Descripción]]="","",_xlfn.XLOOKUP(Tabla1[[#This Row],[Descripción]],Tabla10[Descripción],Tabla10[Unidad de Medida],"",0))</f>
        <v/>
      </c>
      <c r="M1313" s="299"/>
      <c r="N1313" s="525" t="str">
        <f>IF(Tabla1[[#This Row],[Descripción]]="","",_xlfn.XLOOKUP(Tabla1[[#This Row],[Descripción]],Tabla10[Descripción],Tabla10[Precio Unitario],0))</f>
        <v/>
      </c>
      <c r="O1313" s="525" t="str">
        <f>IF(Tabla1[[#This Row],[Cantidad de Insumos]]="","",Tabla1[[#This Row],[Precio Unitario]]*Tabla1[[#This Row],[Cantidad de Insumos]])</f>
        <v/>
      </c>
      <c r="P1313" s="510" t="str">
        <f>IF(Tabla1[[#This Row],[Descripción]]="","",_xlfn.XLOOKUP(Tabla1[[#This Row],[Descripción]],Tabla10[Descripción],Tabla10[CODIGO PRESUPUESTARIO],0))</f>
        <v/>
      </c>
      <c r="Q1313" s="511"/>
      <c r="R1313" s="511" t="str">
        <f>IF(Tabla1[[#This Row],[Insumos]]="","",_xlfn.XLOOKUP(Tabla1[[#This Row],[Insumos]],Tabla10[Insumo],Tabla10[InsumoAbrev],"",0))</f>
        <v/>
      </c>
    </row>
    <row r="1314" spans="2:18" x14ac:dyDescent="0.25">
      <c r="B1314" s="191" t="str">
        <f>IF('Formulario PPGR3'!$G1314="","",CONCATENATE('Formulario PPGR3'!$C1314,".",'Formulario PPGR3'!$D1314,".",'Formulario PPGR3'!$E1314,".",'Formulario PPGR3'!$F1314))</f>
        <v/>
      </c>
      <c r="C1314" s="191" t="str">
        <f>IF('Formulario PPGR3'!$G1314="","",'Formulario PPGR1'!#REF!)</f>
        <v/>
      </c>
      <c r="D1314" s="191" t="str">
        <f>IF('Formulario PPGR3'!$G1314="","",'Formulario PPGR1'!#REF!)</f>
        <v/>
      </c>
      <c r="E1314" s="191" t="str">
        <f>IF('Formulario PPGR3'!$G1314="","",'Formulario PPGR1'!#REF!)</f>
        <v/>
      </c>
      <c r="F1314" s="191" t="str">
        <f>IF('Formulario PPGR3'!$G1314="","",'Formulario PPGR1'!#REF!)</f>
        <v/>
      </c>
      <c r="G1314" s="190"/>
      <c r="H1314" s="507" t="str" cm="1">
        <f t="array" ref="H1314">IF(Tabla1[[#This Row],[Código_Actividad]]="","",_xlfn.XLOOKUP(Tabla1[[#This Row],[Código_Actividad]],CodigoActividad,Tabla2[Actividades Programables Presupuestables],"",0))</f>
        <v/>
      </c>
      <c r="I1314" s="508" t="str">
        <f>IFERROR(VLOOKUP('Formulario PPGR3'!$G1314,'Formulario PPGR2'!$H$19:$V$286,15,FALSE),"")</f>
        <v/>
      </c>
      <c r="J1314" s="513"/>
      <c r="K1314" s="512"/>
      <c r="L1314" s="509" t="str">
        <f>IF(Tabla1[[#This Row],[Descripción]]="","",_xlfn.XLOOKUP(Tabla1[[#This Row],[Descripción]],Tabla10[Descripción],Tabla10[Unidad de Medida],"",0))</f>
        <v/>
      </c>
      <c r="M1314" s="299"/>
      <c r="N1314" s="525" t="str">
        <f>IF(Tabla1[[#This Row],[Descripción]]="","",_xlfn.XLOOKUP(Tabla1[[#This Row],[Descripción]],Tabla10[Descripción],Tabla10[Precio Unitario],0))</f>
        <v/>
      </c>
      <c r="O1314" s="525" t="str">
        <f>IF(Tabla1[[#This Row],[Cantidad de Insumos]]="","",Tabla1[[#This Row],[Precio Unitario]]*Tabla1[[#This Row],[Cantidad de Insumos]])</f>
        <v/>
      </c>
      <c r="P1314" s="510" t="str">
        <f>IF(Tabla1[[#This Row],[Descripción]]="","",_xlfn.XLOOKUP(Tabla1[[#This Row],[Descripción]],Tabla10[Descripción],Tabla10[CODIGO PRESUPUESTARIO],0))</f>
        <v/>
      </c>
      <c r="Q1314" s="511"/>
      <c r="R1314" s="511" t="str">
        <f>IF(Tabla1[[#This Row],[Insumos]]="","",_xlfn.XLOOKUP(Tabla1[[#This Row],[Insumos]],Tabla10[Insumo],Tabla10[InsumoAbrev],"",0))</f>
        <v/>
      </c>
    </row>
    <row r="1315" spans="2:18" x14ac:dyDescent="0.25">
      <c r="B1315" s="191" t="str">
        <f>IF('Formulario PPGR3'!$G1315="","",CONCATENATE('Formulario PPGR3'!$C1315,".",'Formulario PPGR3'!$D1315,".",'Formulario PPGR3'!$E1315,".",'Formulario PPGR3'!$F1315))</f>
        <v/>
      </c>
      <c r="C1315" s="191" t="str">
        <f>IF('Formulario PPGR3'!$G1315="","",'Formulario PPGR1'!#REF!)</f>
        <v/>
      </c>
      <c r="D1315" s="191" t="str">
        <f>IF('Formulario PPGR3'!$G1315="","",'Formulario PPGR1'!#REF!)</f>
        <v/>
      </c>
      <c r="E1315" s="191" t="str">
        <f>IF('Formulario PPGR3'!$G1315="","",'Formulario PPGR1'!#REF!)</f>
        <v/>
      </c>
      <c r="F1315" s="191" t="str">
        <f>IF('Formulario PPGR3'!$G1315="","",'Formulario PPGR1'!#REF!)</f>
        <v/>
      </c>
      <c r="G1315" s="190"/>
      <c r="H1315" s="507" t="str" cm="1">
        <f t="array" ref="H1315">IF(Tabla1[[#This Row],[Código_Actividad]]="","",_xlfn.XLOOKUP(Tabla1[[#This Row],[Código_Actividad]],CodigoActividad,Tabla2[Actividades Programables Presupuestables],"",0))</f>
        <v/>
      </c>
      <c r="I1315" s="508" t="str">
        <f>IFERROR(VLOOKUP('Formulario PPGR3'!$G1315,'Formulario PPGR2'!$H$19:$V$286,15,FALSE),"")</f>
        <v/>
      </c>
      <c r="J1315" s="513"/>
      <c r="K1315" s="512"/>
      <c r="L1315" s="509" t="str">
        <f>IF(Tabla1[[#This Row],[Descripción]]="","",_xlfn.XLOOKUP(Tabla1[[#This Row],[Descripción]],Tabla10[Descripción],Tabla10[Unidad de Medida],"",0))</f>
        <v/>
      </c>
      <c r="M1315" s="299"/>
      <c r="N1315" s="525" t="str">
        <f>IF(Tabla1[[#This Row],[Descripción]]="","",_xlfn.XLOOKUP(Tabla1[[#This Row],[Descripción]],Tabla10[Descripción],Tabla10[Precio Unitario],0))</f>
        <v/>
      </c>
      <c r="O1315" s="525" t="str">
        <f>IF(Tabla1[[#This Row],[Cantidad de Insumos]]="","",Tabla1[[#This Row],[Precio Unitario]]*Tabla1[[#This Row],[Cantidad de Insumos]])</f>
        <v/>
      </c>
      <c r="P1315" s="510" t="str">
        <f>IF(Tabla1[[#This Row],[Descripción]]="","",_xlfn.XLOOKUP(Tabla1[[#This Row],[Descripción]],Tabla10[Descripción],Tabla10[CODIGO PRESUPUESTARIO],0))</f>
        <v/>
      </c>
      <c r="Q1315" s="511"/>
      <c r="R1315" s="511" t="str">
        <f>IF(Tabla1[[#This Row],[Insumos]]="","",_xlfn.XLOOKUP(Tabla1[[#This Row],[Insumos]],Tabla10[Insumo],Tabla10[InsumoAbrev],"",0))</f>
        <v/>
      </c>
    </row>
    <row r="1316" spans="2:18" x14ac:dyDescent="0.25">
      <c r="B1316" s="191" t="str">
        <f>IF('Formulario PPGR3'!$G1316="","",CONCATENATE('Formulario PPGR3'!$C1316,".",'Formulario PPGR3'!$D1316,".",'Formulario PPGR3'!$E1316,".",'Formulario PPGR3'!$F1316))</f>
        <v/>
      </c>
      <c r="C1316" s="191" t="str">
        <f>IF('Formulario PPGR3'!$G1316="","",'Formulario PPGR1'!#REF!)</f>
        <v/>
      </c>
      <c r="D1316" s="191" t="str">
        <f>IF('Formulario PPGR3'!$G1316="","",'Formulario PPGR1'!#REF!)</f>
        <v/>
      </c>
      <c r="E1316" s="191" t="str">
        <f>IF('Formulario PPGR3'!$G1316="","",'Formulario PPGR1'!#REF!)</f>
        <v/>
      </c>
      <c r="F1316" s="191" t="str">
        <f>IF('Formulario PPGR3'!$G1316="","",'Formulario PPGR1'!#REF!)</f>
        <v/>
      </c>
      <c r="G1316" s="190"/>
      <c r="H1316" s="507" t="str" cm="1">
        <f t="array" ref="H1316">IF(Tabla1[[#This Row],[Código_Actividad]]="","",_xlfn.XLOOKUP(Tabla1[[#This Row],[Código_Actividad]],CodigoActividad,Tabla2[Actividades Programables Presupuestables],"",0))</f>
        <v/>
      </c>
      <c r="I1316" s="508" t="str">
        <f>IFERROR(VLOOKUP('Formulario PPGR3'!$G1316,'Formulario PPGR2'!$H$19:$V$286,15,FALSE),"")</f>
        <v/>
      </c>
      <c r="J1316" s="513"/>
      <c r="K1316" s="512"/>
      <c r="L1316" s="509" t="str">
        <f>IF(Tabla1[[#This Row],[Descripción]]="","",_xlfn.XLOOKUP(Tabla1[[#This Row],[Descripción]],Tabla10[Descripción],Tabla10[Unidad de Medida],"",0))</f>
        <v/>
      </c>
      <c r="M1316" s="299"/>
      <c r="N1316" s="525" t="str">
        <f>IF(Tabla1[[#This Row],[Descripción]]="","",_xlfn.XLOOKUP(Tabla1[[#This Row],[Descripción]],Tabla10[Descripción],Tabla10[Precio Unitario],0))</f>
        <v/>
      </c>
      <c r="O1316" s="525" t="str">
        <f>IF(Tabla1[[#This Row],[Cantidad de Insumos]]="","",Tabla1[[#This Row],[Precio Unitario]]*Tabla1[[#This Row],[Cantidad de Insumos]])</f>
        <v/>
      </c>
      <c r="P1316" s="510" t="str">
        <f>IF(Tabla1[[#This Row],[Descripción]]="","",_xlfn.XLOOKUP(Tabla1[[#This Row],[Descripción]],Tabla10[Descripción],Tabla10[CODIGO PRESUPUESTARIO],0))</f>
        <v/>
      </c>
      <c r="Q1316" s="511"/>
      <c r="R1316" s="511" t="str">
        <f>IF(Tabla1[[#This Row],[Insumos]]="","",_xlfn.XLOOKUP(Tabla1[[#This Row],[Insumos]],Tabla10[Insumo],Tabla10[InsumoAbrev],"",0))</f>
        <v/>
      </c>
    </row>
    <row r="1317" spans="2:18" x14ac:dyDescent="0.25">
      <c r="B1317" s="191" t="str">
        <f>IF('Formulario PPGR3'!$G1317="","",CONCATENATE('Formulario PPGR3'!$C1317,".",'Formulario PPGR3'!$D1317,".",'Formulario PPGR3'!$E1317,".",'Formulario PPGR3'!$F1317))</f>
        <v/>
      </c>
      <c r="C1317" s="191" t="str">
        <f>IF('Formulario PPGR3'!$G1317="","",'Formulario PPGR1'!#REF!)</f>
        <v/>
      </c>
      <c r="D1317" s="191" t="str">
        <f>IF('Formulario PPGR3'!$G1317="","",'Formulario PPGR1'!#REF!)</f>
        <v/>
      </c>
      <c r="E1317" s="191" t="str">
        <f>IF('Formulario PPGR3'!$G1317="","",'Formulario PPGR1'!#REF!)</f>
        <v/>
      </c>
      <c r="F1317" s="191" t="str">
        <f>IF('Formulario PPGR3'!$G1317="","",'Formulario PPGR1'!#REF!)</f>
        <v/>
      </c>
      <c r="G1317" s="190"/>
      <c r="H1317" s="507" t="str" cm="1">
        <f t="array" ref="H1317">IF(Tabla1[[#This Row],[Código_Actividad]]="","",_xlfn.XLOOKUP(Tabla1[[#This Row],[Código_Actividad]],CodigoActividad,Tabla2[Actividades Programables Presupuestables],"",0))</f>
        <v/>
      </c>
      <c r="I1317" s="508" t="str">
        <f>IFERROR(VLOOKUP('Formulario PPGR3'!$G1317,'Formulario PPGR2'!$H$19:$V$286,15,FALSE),"")</f>
        <v/>
      </c>
      <c r="J1317" s="513"/>
      <c r="K1317" s="512"/>
      <c r="L1317" s="509" t="str">
        <f>IF(Tabla1[[#This Row],[Descripción]]="","",_xlfn.XLOOKUP(Tabla1[[#This Row],[Descripción]],Tabla10[Descripción],Tabla10[Unidad de Medida],"",0))</f>
        <v/>
      </c>
      <c r="M1317" s="299"/>
      <c r="N1317" s="525" t="str">
        <f>IF(Tabla1[[#This Row],[Descripción]]="","",_xlfn.XLOOKUP(Tabla1[[#This Row],[Descripción]],Tabla10[Descripción],Tabla10[Precio Unitario],0))</f>
        <v/>
      </c>
      <c r="O1317" s="525" t="str">
        <f>IF(Tabla1[[#This Row],[Cantidad de Insumos]]="","",Tabla1[[#This Row],[Precio Unitario]]*Tabla1[[#This Row],[Cantidad de Insumos]])</f>
        <v/>
      </c>
      <c r="P1317" s="510" t="str">
        <f>IF(Tabla1[[#This Row],[Descripción]]="","",_xlfn.XLOOKUP(Tabla1[[#This Row],[Descripción]],Tabla10[Descripción],Tabla10[CODIGO PRESUPUESTARIO],0))</f>
        <v/>
      </c>
      <c r="Q1317" s="511"/>
      <c r="R1317" s="511" t="str">
        <f>IF(Tabla1[[#This Row],[Insumos]]="","",_xlfn.XLOOKUP(Tabla1[[#This Row],[Insumos]],Tabla10[Insumo],Tabla10[InsumoAbrev],"",0))</f>
        <v/>
      </c>
    </row>
    <row r="1318" spans="2:18" x14ac:dyDescent="0.25">
      <c r="B1318" s="191" t="str">
        <f>IF('Formulario PPGR3'!$G1318="","",CONCATENATE('Formulario PPGR3'!$C1318,".",'Formulario PPGR3'!$D1318,".",'Formulario PPGR3'!$E1318,".",'Formulario PPGR3'!$F1318))</f>
        <v/>
      </c>
      <c r="C1318" s="191" t="str">
        <f>IF('Formulario PPGR3'!$G1318="","",'Formulario PPGR1'!#REF!)</f>
        <v/>
      </c>
      <c r="D1318" s="191" t="str">
        <f>IF('Formulario PPGR3'!$G1318="","",'Formulario PPGR1'!#REF!)</f>
        <v/>
      </c>
      <c r="E1318" s="191" t="str">
        <f>IF('Formulario PPGR3'!$G1318="","",'Formulario PPGR1'!#REF!)</f>
        <v/>
      </c>
      <c r="F1318" s="191" t="str">
        <f>IF('Formulario PPGR3'!$G1318="","",'Formulario PPGR1'!#REF!)</f>
        <v/>
      </c>
      <c r="G1318" s="190"/>
      <c r="H1318" s="507" t="str" cm="1">
        <f t="array" ref="H1318">IF(Tabla1[[#This Row],[Código_Actividad]]="","",_xlfn.XLOOKUP(Tabla1[[#This Row],[Código_Actividad]],CodigoActividad,Tabla2[Actividades Programables Presupuestables],"",0))</f>
        <v/>
      </c>
      <c r="I1318" s="508" t="str">
        <f>IFERROR(VLOOKUP('Formulario PPGR3'!$G1318,'Formulario PPGR2'!$H$19:$V$286,15,FALSE),"")</f>
        <v/>
      </c>
      <c r="J1318" s="513"/>
      <c r="K1318" s="512"/>
      <c r="L1318" s="509" t="str">
        <f>IF(Tabla1[[#This Row],[Descripción]]="","",_xlfn.XLOOKUP(Tabla1[[#This Row],[Descripción]],Tabla10[Descripción],Tabla10[Unidad de Medida],"",0))</f>
        <v/>
      </c>
      <c r="M1318" s="299"/>
      <c r="N1318" s="525" t="str">
        <f>IF(Tabla1[[#This Row],[Descripción]]="","",_xlfn.XLOOKUP(Tabla1[[#This Row],[Descripción]],Tabla10[Descripción],Tabla10[Precio Unitario],0))</f>
        <v/>
      </c>
      <c r="O1318" s="525" t="str">
        <f>IF(Tabla1[[#This Row],[Cantidad de Insumos]]="","",Tabla1[[#This Row],[Precio Unitario]]*Tabla1[[#This Row],[Cantidad de Insumos]])</f>
        <v/>
      </c>
      <c r="P1318" s="510" t="str">
        <f>IF(Tabla1[[#This Row],[Descripción]]="","",_xlfn.XLOOKUP(Tabla1[[#This Row],[Descripción]],Tabla10[Descripción],Tabla10[CODIGO PRESUPUESTARIO],0))</f>
        <v/>
      </c>
      <c r="Q1318" s="511"/>
      <c r="R1318" s="511" t="str">
        <f>IF(Tabla1[[#This Row],[Insumos]]="","",_xlfn.XLOOKUP(Tabla1[[#This Row],[Insumos]],Tabla10[Insumo],Tabla10[InsumoAbrev],"",0))</f>
        <v/>
      </c>
    </row>
    <row r="1319" spans="2:18" x14ac:dyDescent="0.25">
      <c r="B1319" s="191" t="str">
        <f>IF('Formulario PPGR3'!$G1319="","",CONCATENATE('Formulario PPGR3'!$C1319,".",'Formulario PPGR3'!$D1319,".",'Formulario PPGR3'!$E1319,".",'Formulario PPGR3'!$F1319))</f>
        <v/>
      </c>
      <c r="C1319" s="191" t="str">
        <f>IF('Formulario PPGR3'!$G1319="","",'Formulario PPGR1'!#REF!)</f>
        <v/>
      </c>
      <c r="D1319" s="191" t="str">
        <f>IF('Formulario PPGR3'!$G1319="","",'Formulario PPGR1'!#REF!)</f>
        <v/>
      </c>
      <c r="E1319" s="191" t="str">
        <f>IF('Formulario PPGR3'!$G1319="","",'Formulario PPGR1'!#REF!)</f>
        <v/>
      </c>
      <c r="F1319" s="191" t="str">
        <f>IF('Formulario PPGR3'!$G1319="","",'Formulario PPGR1'!#REF!)</f>
        <v/>
      </c>
      <c r="G1319" s="190"/>
      <c r="H1319" s="507" t="str" cm="1">
        <f t="array" ref="H1319">IF(Tabla1[[#This Row],[Código_Actividad]]="","",_xlfn.XLOOKUP(Tabla1[[#This Row],[Código_Actividad]],CodigoActividad,Tabla2[Actividades Programables Presupuestables],"",0))</f>
        <v/>
      </c>
      <c r="I1319" s="508" t="str">
        <f>IFERROR(VLOOKUP('Formulario PPGR3'!$G1319,'Formulario PPGR2'!$H$19:$V$286,15,FALSE),"")</f>
        <v/>
      </c>
      <c r="J1319" s="513"/>
      <c r="K1319" s="512"/>
      <c r="L1319" s="509" t="str">
        <f>IF(Tabla1[[#This Row],[Descripción]]="","",_xlfn.XLOOKUP(Tabla1[[#This Row],[Descripción]],Tabla10[Descripción],Tabla10[Unidad de Medida],"",0))</f>
        <v/>
      </c>
      <c r="M1319" s="299"/>
      <c r="N1319" s="525" t="str">
        <f>IF(Tabla1[[#This Row],[Descripción]]="","",_xlfn.XLOOKUP(Tabla1[[#This Row],[Descripción]],Tabla10[Descripción],Tabla10[Precio Unitario],0))</f>
        <v/>
      </c>
      <c r="O1319" s="525" t="str">
        <f>IF(Tabla1[[#This Row],[Cantidad de Insumos]]="","",Tabla1[[#This Row],[Precio Unitario]]*Tabla1[[#This Row],[Cantidad de Insumos]])</f>
        <v/>
      </c>
      <c r="P1319" s="510" t="str">
        <f>IF(Tabla1[[#This Row],[Descripción]]="","",_xlfn.XLOOKUP(Tabla1[[#This Row],[Descripción]],Tabla10[Descripción],Tabla10[CODIGO PRESUPUESTARIO],0))</f>
        <v/>
      </c>
      <c r="Q1319" s="511"/>
      <c r="R1319" s="511" t="str">
        <f>IF(Tabla1[[#This Row],[Insumos]]="","",_xlfn.XLOOKUP(Tabla1[[#This Row],[Insumos]],Tabla10[Insumo],Tabla10[InsumoAbrev],"",0))</f>
        <v/>
      </c>
    </row>
    <row r="1320" spans="2:18" x14ac:dyDescent="0.25">
      <c r="B1320" s="191" t="str">
        <f>IF('Formulario PPGR3'!$G1320="","",CONCATENATE('Formulario PPGR3'!$C1320,".",'Formulario PPGR3'!$D1320,".",'Formulario PPGR3'!$E1320,".",'Formulario PPGR3'!$F1320))</f>
        <v/>
      </c>
      <c r="C1320" s="191" t="str">
        <f>IF('Formulario PPGR3'!$G1320="","",'Formulario PPGR1'!#REF!)</f>
        <v/>
      </c>
      <c r="D1320" s="191" t="str">
        <f>IF('Formulario PPGR3'!$G1320="","",'Formulario PPGR1'!#REF!)</f>
        <v/>
      </c>
      <c r="E1320" s="191" t="str">
        <f>IF('Formulario PPGR3'!$G1320="","",'Formulario PPGR1'!#REF!)</f>
        <v/>
      </c>
      <c r="F1320" s="191" t="str">
        <f>IF('Formulario PPGR3'!$G1320="","",'Formulario PPGR1'!#REF!)</f>
        <v/>
      </c>
      <c r="G1320" s="190"/>
      <c r="H1320" s="507" t="str" cm="1">
        <f t="array" ref="H1320">IF(Tabla1[[#This Row],[Código_Actividad]]="","",_xlfn.XLOOKUP(Tabla1[[#This Row],[Código_Actividad]],CodigoActividad,Tabla2[Actividades Programables Presupuestables],"",0))</f>
        <v/>
      </c>
      <c r="I1320" s="508" t="str">
        <f>IFERROR(VLOOKUP('Formulario PPGR3'!$G1320,'Formulario PPGR2'!$H$19:$V$286,15,FALSE),"")</f>
        <v/>
      </c>
      <c r="J1320" s="513"/>
      <c r="K1320" s="512"/>
      <c r="L1320" s="509" t="str">
        <f>IF(Tabla1[[#This Row],[Descripción]]="","",_xlfn.XLOOKUP(Tabla1[[#This Row],[Descripción]],Tabla10[Descripción],Tabla10[Unidad de Medida],"",0))</f>
        <v/>
      </c>
      <c r="M1320" s="299"/>
      <c r="N1320" s="525" t="str">
        <f>IF(Tabla1[[#This Row],[Descripción]]="","",_xlfn.XLOOKUP(Tabla1[[#This Row],[Descripción]],Tabla10[Descripción],Tabla10[Precio Unitario],0))</f>
        <v/>
      </c>
      <c r="O1320" s="525" t="str">
        <f>IF(Tabla1[[#This Row],[Cantidad de Insumos]]="","",Tabla1[[#This Row],[Precio Unitario]]*Tabla1[[#This Row],[Cantidad de Insumos]])</f>
        <v/>
      </c>
      <c r="P1320" s="510" t="str">
        <f>IF(Tabla1[[#This Row],[Descripción]]="","",_xlfn.XLOOKUP(Tabla1[[#This Row],[Descripción]],Tabla10[Descripción],Tabla10[CODIGO PRESUPUESTARIO],0))</f>
        <v/>
      </c>
      <c r="Q1320" s="511"/>
      <c r="R1320" s="511" t="str">
        <f>IF(Tabla1[[#This Row],[Insumos]]="","",_xlfn.XLOOKUP(Tabla1[[#This Row],[Insumos]],Tabla10[Insumo],Tabla10[InsumoAbrev],"",0))</f>
        <v/>
      </c>
    </row>
    <row r="1321" spans="2:18" x14ac:dyDescent="0.25">
      <c r="B1321" s="191" t="str">
        <f>IF('Formulario PPGR3'!$G1321="","",CONCATENATE('Formulario PPGR3'!$C1321,".",'Formulario PPGR3'!$D1321,".",'Formulario PPGR3'!$E1321,".",'Formulario PPGR3'!$F1321))</f>
        <v/>
      </c>
      <c r="C1321" s="191" t="str">
        <f>IF('Formulario PPGR3'!$G1321="","",'Formulario PPGR1'!#REF!)</f>
        <v/>
      </c>
      <c r="D1321" s="191" t="str">
        <f>IF('Formulario PPGR3'!$G1321="","",'Formulario PPGR1'!#REF!)</f>
        <v/>
      </c>
      <c r="E1321" s="191" t="str">
        <f>IF('Formulario PPGR3'!$G1321="","",'Formulario PPGR1'!#REF!)</f>
        <v/>
      </c>
      <c r="F1321" s="191" t="str">
        <f>IF('Formulario PPGR3'!$G1321="","",'Formulario PPGR1'!#REF!)</f>
        <v/>
      </c>
      <c r="G1321" s="190"/>
      <c r="H1321" s="507" t="str" cm="1">
        <f t="array" ref="H1321">IF(Tabla1[[#This Row],[Código_Actividad]]="","",_xlfn.XLOOKUP(Tabla1[[#This Row],[Código_Actividad]],CodigoActividad,Tabla2[Actividades Programables Presupuestables],"",0))</f>
        <v/>
      </c>
      <c r="I1321" s="508" t="str">
        <f>IFERROR(VLOOKUP('Formulario PPGR3'!$G1321,'Formulario PPGR2'!$H$19:$V$286,15,FALSE),"")</f>
        <v/>
      </c>
      <c r="J1321" s="513"/>
      <c r="K1321" s="512"/>
      <c r="L1321" s="509" t="str">
        <f>IF(Tabla1[[#This Row],[Descripción]]="","",_xlfn.XLOOKUP(Tabla1[[#This Row],[Descripción]],Tabla10[Descripción],Tabla10[Unidad de Medida],"",0))</f>
        <v/>
      </c>
      <c r="M1321" s="299"/>
      <c r="N1321" s="525" t="str">
        <f>IF(Tabla1[[#This Row],[Descripción]]="","",_xlfn.XLOOKUP(Tabla1[[#This Row],[Descripción]],Tabla10[Descripción],Tabla10[Precio Unitario],0))</f>
        <v/>
      </c>
      <c r="O1321" s="525" t="str">
        <f>IF(Tabla1[[#This Row],[Cantidad de Insumos]]="","",Tabla1[[#This Row],[Precio Unitario]]*Tabla1[[#This Row],[Cantidad de Insumos]])</f>
        <v/>
      </c>
      <c r="P1321" s="510" t="str">
        <f>IF(Tabla1[[#This Row],[Descripción]]="","",_xlfn.XLOOKUP(Tabla1[[#This Row],[Descripción]],Tabla10[Descripción],Tabla10[CODIGO PRESUPUESTARIO],0))</f>
        <v/>
      </c>
      <c r="Q1321" s="511"/>
      <c r="R1321" s="511" t="str">
        <f>IF(Tabla1[[#This Row],[Insumos]]="","",_xlfn.XLOOKUP(Tabla1[[#This Row],[Insumos]],Tabla10[Insumo],Tabla10[InsumoAbrev],"",0))</f>
        <v/>
      </c>
    </row>
    <row r="1322" spans="2:18" x14ac:dyDescent="0.25">
      <c r="B1322" s="191" t="str">
        <f>IF('Formulario PPGR3'!$G1322="","",CONCATENATE('Formulario PPGR3'!$C1322,".",'Formulario PPGR3'!$D1322,".",'Formulario PPGR3'!$E1322,".",'Formulario PPGR3'!$F1322))</f>
        <v/>
      </c>
      <c r="C1322" s="191" t="str">
        <f>IF('Formulario PPGR3'!$G1322="","",'Formulario PPGR1'!#REF!)</f>
        <v/>
      </c>
      <c r="D1322" s="191" t="str">
        <f>IF('Formulario PPGR3'!$G1322="","",'Formulario PPGR1'!#REF!)</f>
        <v/>
      </c>
      <c r="E1322" s="191" t="str">
        <f>IF('Formulario PPGR3'!$G1322="","",'Formulario PPGR1'!#REF!)</f>
        <v/>
      </c>
      <c r="F1322" s="191" t="str">
        <f>IF('Formulario PPGR3'!$G1322="","",'Formulario PPGR1'!#REF!)</f>
        <v/>
      </c>
      <c r="G1322" s="190"/>
      <c r="H1322" s="507" t="str" cm="1">
        <f t="array" ref="H1322">IF(Tabla1[[#This Row],[Código_Actividad]]="","",_xlfn.XLOOKUP(Tabla1[[#This Row],[Código_Actividad]],CodigoActividad,Tabla2[Actividades Programables Presupuestables],"",0))</f>
        <v/>
      </c>
      <c r="I1322" s="508" t="str">
        <f>IFERROR(VLOOKUP('Formulario PPGR3'!$G1322,'Formulario PPGR2'!$H$19:$V$286,15,FALSE),"")</f>
        <v/>
      </c>
      <c r="J1322" s="513"/>
      <c r="K1322" s="512"/>
      <c r="L1322" s="509" t="str">
        <f>IF(Tabla1[[#This Row],[Descripción]]="","",_xlfn.XLOOKUP(Tabla1[[#This Row],[Descripción]],Tabla10[Descripción],Tabla10[Unidad de Medida],"",0))</f>
        <v/>
      </c>
      <c r="M1322" s="299"/>
      <c r="N1322" s="525" t="str">
        <f>IF(Tabla1[[#This Row],[Descripción]]="","",_xlfn.XLOOKUP(Tabla1[[#This Row],[Descripción]],Tabla10[Descripción],Tabla10[Precio Unitario],0))</f>
        <v/>
      </c>
      <c r="O1322" s="525" t="str">
        <f>IF(Tabla1[[#This Row],[Cantidad de Insumos]]="","",Tabla1[[#This Row],[Precio Unitario]]*Tabla1[[#This Row],[Cantidad de Insumos]])</f>
        <v/>
      </c>
      <c r="P1322" s="510" t="str">
        <f>IF(Tabla1[[#This Row],[Descripción]]="","",_xlfn.XLOOKUP(Tabla1[[#This Row],[Descripción]],Tabla10[Descripción],Tabla10[CODIGO PRESUPUESTARIO],0))</f>
        <v/>
      </c>
      <c r="Q1322" s="511"/>
      <c r="R1322" s="511" t="str">
        <f>IF(Tabla1[[#This Row],[Insumos]]="","",_xlfn.XLOOKUP(Tabla1[[#This Row],[Insumos]],Tabla10[Insumo],Tabla10[InsumoAbrev],"",0))</f>
        <v/>
      </c>
    </row>
    <row r="1323" spans="2:18" x14ac:dyDescent="0.25">
      <c r="B1323" s="191" t="str">
        <f>IF('Formulario PPGR3'!$G1323="","",CONCATENATE('Formulario PPGR3'!$C1323,".",'Formulario PPGR3'!$D1323,".",'Formulario PPGR3'!$E1323,".",'Formulario PPGR3'!$F1323))</f>
        <v/>
      </c>
      <c r="C1323" s="191" t="str">
        <f>IF('Formulario PPGR3'!$G1323="","",'Formulario PPGR1'!#REF!)</f>
        <v/>
      </c>
      <c r="D1323" s="191" t="str">
        <f>IF('Formulario PPGR3'!$G1323="","",'Formulario PPGR1'!#REF!)</f>
        <v/>
      </c>
      <c r="E1323" s="191" t="str">
        <f>IF('Formulario PPGR3'!$G1323="","",'Formulario PPGR1'!#REF!)</f>
        <v/>
      </c>
      <c r="F1323" s="191" t="str">
        <f>IF('Formulario PPGR3'!$G1323="","",'Formulario PPGR1'!#REF!)</f>
        <v/>
      </c>
      <c r="G1323" s="190"/>
      <c r="H1323" s="507" t="str" cm="1">
        <f t="array" ref="H1323">IF(Tabla1[[#This Row],[Código_Actividad]]="","",_xlfn.XLOOKUP(Tabla1[[#This Row],[Código_Actividad]],CodigoActividad,Tabla2[Actividades Programables Presupuestables],"",0))</f>
        <v/>
      </c>
      <c r="I1323" s="508" t="str">
        <f>IFERROR(VLOOKUP('Formulario PPGR3'!$G1323,'Formulario PPGR2'!$H$19:$V$286,15,FALSE),"")</f>
        <v/>
      </c>
      <c r="J1323" s="513"/>
      <c r="K1323" s="512"/>
      <c r="L1323" s="509" t="str">
        <f>IF(Tabla1[[#This Row],[Descripción]]="","",_xlfn.XLOOKUP(Tabla1[[#This Row],[Descripción]],Tabla10[Descripción],Tabla10[Unidad de Medida],"",0))</f>
        <v/>
      </c>
      <c r="M1323" s="299"/>
      <c r="N1323" s="525" t="str">
        <f>IF(Tabla1[[#This Row],[Descripción]]="","",_xlfn.XLOOKUP(Tabla1[[#This Row],[Descripción]],Tabla10[Descripción],Tabla10[Precio Unitario],0))</f>
        <v/>
      </c>
      <c r="O1323" s="525" t="str">
        <f>IF(Tabla1[[#This Row],[Cantidad de Insumos]]="","",Tabla1[[#This Row],[Precio Unitario]]*Tabla1[[#This Row],[Cantidad de Insumos]])</f>
        <v/>
      </c>
      <c r="P1323" s="510" t="str">
        <f>IF(Tabla1[[#This Row],[Descripción]]="","",_xlfn.XLOOKUP(Tabla1[[#This Row],[Descripción]],Tabla10[Descripción],Tabla10[CODIGO PRESUPUESTARIO],0))</f>
        <v/>
      </c>
      <c r="Q1323" s="511"/>
      <c r="R1323" s="511" t="str">
        <f>IF(Tabla1[[#This Row],[Insumos]]="","",_xlfn.XLOOKUP(Tabla1[[#This Row],[Insumos]],Tabla10[Insumo],Tabla10[InsumoAbrev],"",0))</f>
        <v/>
      </c>
    </row>
    <row r="1324" spans="2:18" x14ac:dyDescent="0.25">
      <c r="B1324" s="191" t="str">
        <f>IF('Formulario PPGR3'!$G1324="","",CONCATENATE('Formulario PPGR3'!$C1324,".",'Formulario PPGR3'!$D1324,".",'Formulario PPGR3'!$E1324,".",'Formulario PPGR3'!$F1324))</f>
        <v/>
      </c>
      <c r="C1324" s="191" t="str">
        <f>IF('Formulario PPGR3'!$G1324="","",'Formulario PPGR1'!#REF!)</f>
        <v/>
      </c>
      <c r="D1324" s="191" t="str">
        <f>IF('Formulario PPGR3'!$G1324="","",'Formulario PPGR1'!#REF!)</f>
        <v/>
      </c>
      <c r="E1324" s="191" t="str">
        <f>IF('Formulario PPGR3'!$G1324="","",'Formulario PPGR1'!#REF!)</f>
        <v/>
      </c>
      <c r="F1324" s="191" t="str">
        <f>IF('Formulario PPGR3'!$G1324="","",'Formulario PPGR1'!#REF!)</f>
        <v/>
      </c>
      <c r="G1324" s="190"/>
      <c r="H1324" s="507" t="str" cm="1">
        <f t="array" ref="H1324">IF(Tabla1[[#This Row],[Código_Actividad]]="","",_xlfn.XLOOKUP(Tabla1[[#This Row],[Código_Actividad]],CodigoActividad,Tabla2[Actividades Programables Presupuestables],"",0))</f>
        <v/>
      </c>
      <c r="I1324" s="508" t="str">
        <f>IFERROR(VLOOKUP('Formulario PPGR3'!$G1324,'Formulario PPGR2'!$H$19:$V$286,15,FALSE),"")</f>
        <v/>
      </c>
      <c r="J1324" s="513"/>
      <c r="K1324" s="512"/>
      <c r="L1324" s="509" t="str">
        <f>IF(Tabla1[[#This Row],[Descripción]]="","",_xlfn.XLOOKUP(Tabla1[[#This Row],[Descripción]],Tabla10[Descripción],Tabla10[Unidad de Medida],"",0))</f>
        <v/>
      </c>
      <c r="M1324" s="299"/>
      <c r="N1324" s="525" t="str">
        <f>IF(Tabla1[[#This Row],[Descripción]]="","",_xlfn.XLOOKUP(Tabla1[[#This Row],[Descripción]],Tabla10[Descripción],Tabla10[Precio Unitario],0))</f>
        <v/>
      </c>
      <c r="O1324" s="525" t="str">
        <f>IF(Tabla1[[#This Row],[Cantidad de Insumos]]="","",Tabla1[[#This Row],[Precio Unitario]]*Tabla1[[#This Row],[Cantidad de Insumos]])</f>
        <v/>
      </c>
      <c r="P1324" s="510" t="str">
        <f>IF(Tabla1[[#This Row],[Descripción]]="","",_xlfn.XLOOKUP(Tabla1[[#This Row],[Descripción]],Tabla10[Descripción],Tabla10[CODIGO PRESUPUESTARIO],0))</f>
        <v/>
      </c>
      <c r="Q1324" s="511"/>
      <c r="R1324" s="511" t="str">
        <f>IF(Tabla1[[#This Row],[Insumos]]="","",_xlfn.XLOOKUP(Tabla1[[#This Row],[Insumos]],Tabla10[Insumo],Tabla10[InsumoAbrev],"",0))</f>
        <v/>
      </c>
    </row>
    <row r="1325" spans="2:18" x14ac:dyDescent="0.25">
      <c r="B1325" s="191" t="str">
        <f>IF('Formulario PPGR3'!$G1325="","",CONCATENATE('Formulario PPGR3'!$C1325,".",'Formulario PPGR3'!$D1325,".",'Formulario PPGR3'!$E1325,".",'Formulario PPGR3'!$F1325))</f>
        <v/>
      </c>
      <c r="C1325" s="191" t="str">
        <f>IF('Formulario PPGR3'!$G1325="","",'Formulario PPGR1'!#REF!)</f>
        <v/>
      </c>
      <c r="D1325" s="191" t="str">
        <f>IF('Formulario PPGR3'!$G1325="","",'Formulario PPGR1'!#REF!)</f>
        <v/>
      </c>
      <c r="E1325" s="191" t="str">
        <f>IF('Formulario PPGR3'!$G1325="","",'Formulario PPGR1'!#REF!)</f>
        <v/>
      </c>
      <c r="F1325" s="191" t="str">
        <f>IF('Formulario PPGR3'!$G1325="","",'Formulario PPGR1'!#REF!)</f>
        <v/>
      </c>
      <c r="G1325" s="190"/>
      <c r="H1325" s="507" t="str" cm="1">
        <f t="array" ref="H1325">IF(Tabla1[[#This Row],[Código_Actividad]]="","",_xlfn.XLOOKUP(Tabla1[[#This Row],[Código_Actividad]],CodigoActividad,Tabla2[Actividades Programables Presupuestables],"",0))</f>
        <v/>
      </c>
      <c r="I1325" s="508" t="str">
        <f>IFERROR(VLOOKUP('Formulario PPGR3'!$G1325,'Formulario PPGR2'!$H$19:$V$286,15,FALSE),"")</f>
        <v/>
      </c>
      <c r="J1325" s="513"/>
      <c r="K1325" s="512"/>
      <c r="L1325" s="509" t="str">
        <f>IF(Tabla1[[#This Row],[Descripción]]="","",_xlfn.XLOOKUP(Tabla1[[#This Row],[Descripción]],Tabla10[Descripción],Tabla10[Unidad de Medida],"",0))</f>
        <v/>
      </c>
      <c r="M1325" s="299"/>
      <c r="N1325" s="525" t="str">
        <f>IF(Tabla1[[#This Row],[Descripción]]="","",_xlfn.XLOOKUP(Tabla1[[#This Row],[Descripción]],Tabla10[Descripción],Tabla10[Precio Unitario],0))</f>
        <v/>
      </c>
      <c r="O1325" s="525" t="str">
        <f>IF(Tabla1[[#This Row],[Cantidad de Insumos]]="","",Tabla1[[#This Row],[Precio Unitario]]*Tabla1[[#This Row],[Cantidad de Insumos]])</f>
        <v/>
      </c>
      <c r="P1325" s="510" t="str">
        <f>IF(Tabla1[[#This Row],[Descripción]]="","",_xlfn.XLOOKUP(Tabla1[[#This Row],[Descripción]],Tabla10[Descripción],Tabla10[CODIGO PRESUPUESTARIO],0))</f>
        <v/>
      </c>
      <c r="Q1325" s="511"/>
      <c r="R1325" s="511" t="str">
        <f>IF(Tabla1[[#This Row],[Insumos]]="","",_xlfn.XLOOKUP(Tabla1[[#This Row],[Insumos]],Tabla10[Insumo],Tabla10[InsumoAbrev],"",0))</f>
        <v/>
      </c>
    </row>
    <row r="1326" spans="2:18" x14ac:dyDescent="0.25">
      <c r="B1326" s="191" t="str">
        <f>IF('Formulario PPGR3'!$G1326="","",CONCATENATE('Formulario PPGR3'!$C1326,".",'Formulario PPGR3'!$D1326,".",'Formulario PPGR3'!$E1326,".",'Formulario PPGR3'!$F1326))</f>
        <v/>
      </c>
      <c r="C1326" s="191" t="str">
        <f>IF('Formulario PPGR3'!$G1326="","",'Formulario PPGR1'!#REF!)</f>
        <v/>
      </c>
      <c r="D1326" s="191" t="str">
        <f>IF('Formulario PPGR3'!$G1326="","",'Formulario PPGR1'!#REF!)</f>
        <v/>
      </c>
      <c r="E1326" s="191" t="str">
        <f>IF('Formulario PPGR3'!$G1326="","",'Formulario PPGR1'!#REF!)</f>
        <v/>
      </c>
      <c r="F1326" s="191" t="str">
        <f>IF('Formulario PPGR3'!$G1326="","",'Formulario PPGR1'!#REF!)</f>
        <v/>
      </c>
      <c r="G1326" s="190"/>
      <c r="H1326" s="507" t="str" cm="1">
        <f t="array" ref="H1326">IF(Tabla1[[#This Row],[Código_Actividad]]="","",_xlfn.XLOOKUP(Tabla1[[#This Row],[Código_Actividad]],CodigoActividad,Tabla2[Actividades Programables Presupuestables],"",0))</f>
        <v/>
      </c>
      <c r="I1326" s="508" t="str">
        <f>IFERROR(VLOOKUP('Formulario PPGR3'!$G1326,'Formulario PPGR2'!$H$19:$V$286,15,FALSE),"")</f>
        <v/>
      </c>
      <c r="J1326" s="513"/>
      <c r="K1326" s="512"/>
      <c r="L1326" s="509" t="str">
        <f>IF(Tabla1[[#This Row],[Descripción]]="","",_xlfn.XLOOKUP(Tabla1[[#This Row],[Descripción]],Tabla10[Descripción],Tabla10[Unidad de Medida],"",0))</f>
        <v/>
      </c>
      <c r="M1326" s="299"/>
      <c r="N1326" s="525" t="str">
        <f>IF(Tabla1[[#This Row],[Descripción]]="","",_xlfn.XLOOKUP(Tabla1[[#This Row],[Descripción]],Tabla10[Descripción],Tabla10[Precio Unitario],0))</f>
        <v/>
      </c>
      <c r="O1326" s="525" t="str">
        <f>IF(Tabla1[[#This Row],[Cantidad de Insumos]]="","",Tabla1[[#This Row],[Precio Unitario]]*Tabla1[[#This Row],[Cantidad de Insumos]])</f>
        <v/>
      </c>
      <c r="P1326" s="510" t="str">
        <f>IF(Tabla1[[#This Row],[Descripción]]="","",_xlfn.XLOOKUP(Tabla1[[#This Row],[Descripción]],Tabla10[Descripción],Tabla10[CODIGO PRESUPUESTARIO],0))</f>
        <v/>
      </c>
      <c r="Q1326" s="511"/>
      <c r="R1326" s="511" t="str">
        <f>IF(Tabla1[[#This Row],[Insumos]]="","",_xlfn.XLOOKUP(Tabla1[[#This Row],[Insumos]],Tabla10[Insumo],Tabla10[InsumoAbrev],"",0))</f>
        <v/>
      </c>
    </row>
    <row r="1327" spans="2:18" x14ac:dyDescent="0.25">
      <c r="B1327" s="191" t="str">
        <f>IF('Formulario PPGR3'!$G1327="","",CONCATENATE('Formulario PPGR3'!$C1327,".",'Formulario PPGR3'!$D1327,".",'Formulario PPGR3'!$E1327,".",'Formulario PPGR3'!$F1327))</f>
        <v/>
      </c>
      <c r="C1327" s="191" t="str">
        <f>IF('Formulario PPGR3'!$G1327="","",'Formulario PPGR1'!#REF!)</f>
        <v/>
      </c>
      <c r="D1327" s="191" t="str">
        <f>IF('Formulario PPGR3'!$G1327="","",'Formulario PPGR1'!#REF!)</f>
        <v/>
      </c>
      <c r="E1327" s="191" t="str">
        <f>IF('Formulario PPGR3'!$G1327="","",'Formulario PPGR1'!#REF!)</f>
        <v/>
      </c>
      <c r="F1327" s="191" t="str">
        <f>IF('Formulario PPGR3'!$G1327="","",'Formulario PPGR1'!#REF!)</f>
        <v/>
      </c>
      <c r="G1327" s="190"/>
      <c r="H1327" s="507" t="str" cm="1">
        <f t="array" ref="H1327">IF(Tabla1[[#This Row],[Código_Actividad]]="","",_xlfn.XLOOKUP(Tabla1[[#This Row],[Código_Actividad]],CodigoActividad,Tabla2[Actividades Programables Presupuestables],"",0))</f>
        <v/>
      </c>
      <c r="I1327" s="508" t="str">
        <f>IFERROR(VLOOKUP('Formulario PPGR3'!$G1327,'Formulario PPGR2'!$H$19:$V$286,15,FALSE),"")</f>
        <v/>
      </c>
      <c r="J1327" s="513"/>
      <c r="K1327" s="512"/>
      <c r="L1327" s="509" t="str">
        <f>IF(Tabla1[[#This Row],[Descripción]]="","",_xlfn.XLOOKUP(Tabla1[[#This Row],[Descripción]],Tabla10[Descripción],Tabla10[Unidad de Medida],"",0))</f>
        <v/>
      </c>
      <c r="M1327" s="299"/>
      <c r="N1327" s="525" t="str">
        <f>IF(Tabla1[[#This Row],[Descripción]]="","",_xlfn.XLOOKUP(Tabla1[[#This Row],[Descripción]],Tabla10[Descripción],Tabla10[Precio Unitario],0))</f>
        <v/>
      </c>
      <c r="O1327" s="525" t="str">
        <f>IF(Tabla1[[#This Row],[Cantidad de Insumos]]="","",Tabla1[[#This Row],[Precio Unitario]]*Tabla1[[#This Row],[Cantidad de Insumos]])</f>
        <v/>
      </c>
      <c r="P1327" s="510" t="str">
        <f>IF(Tabla1[[#This Row],[Descripción]]="","",_xlfn.XLOOKUP(Tabla1[[#This Row],[Descripción]],Tabla10[Descripción],Tabla10[CODIGO PRESUPUESTARIO],0))</f>
        <v/>
      </c>
      <c r="Q1327" s="511"/>
      <c r="R1327" s="511" t="str">
        <f>IF(Tabla1[[#This Row],[Insumos]]="","",_xlfn.XLOOKUP(Tabla1[[#This Row],[Insumos]],Tabla10[Insumo],Tabla10[InsumoAbrev],"",0))</f>
        <v/>
      </c>
    </row>
    <row r="1328" spans="2:18" x14ac:dyDescent="0.25">
      <c r="B1328" s="191" t="str">
        <f>IF('Formulario PPGR3'!$G1328="","",CONCATENATE('Formulario PPGR3'!$C1328,".",'Formulario PPGR3'!$D1328,".",'Formulario PPGR3'!$E1328,".",'Formulario PPGR3'!$F1328))</f>
        <v/>
      </c>
      <c r="C1328" s="191" t="str">
        <f>IF('Formulario PPGR3'!$G1328="","",'Formulario PPGR1'!#REF!)</f>
        <v/>
      </c>
      <c r="D1328" s="191" t="str">
        <f>IF('Formulario PPGR3'!$G1328="","",'Formulario PPGR1'!#REF!)</f>
        <v/>
      </c>
      <c r="E1328" s="191" t="str">
        <f>IF('Formulario PPGR3'!$G1328="","",'Formulario PPGR1'!#REF!)</f>
        <v/>
      </c>
      <c r="F1328" s="191" t="str">
        <f>IF('Formulario PPGR3'!$G1328="","",'Formulario PPGR1'!#REF!)</f>
        <v/>
      </c>
      <c r="G1328" s="190"/>
      <c r="H1328" s="507" t="str" cm="1">
        <f t="array" ref="H1328">IF(Tabla1[[#This Row],[Código_Actividad]]="","",_xlfn.XLOOKUP(Tabla1[[#This Row],[Código_Actividad]],CodigoActividad,Tabla2[Actividades Programables Presupuestables],"",0))</f>
        <v/>
      </c>
      <c r="I1328" s="508" t="str">
        <f>IFERROR(VLOOKUP('Formulario PPGR3'!$G1328,'Formulario PPGR2'!$H$19:$V$286,15,FALSE),"")</f>
        <v/>
      </c>
      <c r="J1328" s="513"/>
      <c r="K1328" s="512"/>
      <c r="L1328" s="509" t="str">
        <f>IF(Tabla1[[#This Row],[Descripción]]="","",_xlfn.XLOOKUP(Tabla1[[#This Row],[Descripción]],Tabla10[Descripción],Tabla10[Unidad de Medida],"",0))</f>
        <v/>
      </c>
      <c r="M1328" s="299"/>
      <c r="N1328" s="525" t="str">
        <f>IF(Tabla1[[#This Row],[Descripción]]="","",_xlfn.XLOOKUP(Tabla1[[#This Row],[Descripción]],Tabla10[Descripción],Tabla10[Precio Unitario],0))</f>
        <v/>
      </c>
      <c r="O1328" s="525" t="str">
        <f>IF(Tabla1[[#This Row],[Cantidad de Insumos]]="","",Tabla1[[#This Row],[Precio Unitario]]*Tabla1[[#This Row],[Cantidad de Insumos]])</f>
        <v/>
      </c>
      <c r="P1328" s="510" t="str">
        <f>IF(Tabla1[[#This Row],[Descripción]]="","",_xlfn.XLOOKUP(Tabla1[[#This Row],[Descripción]],Tabla10[Descripción],Tabla10[CODIGO PRESUPUESTARIO],0))</f>
        <v/>
      </c>
      <c r="Q1328" s="511"/>
      <c r="R1328" s="511" t="str">
        <f>IF(Tabla1[[#This Row],[Insumos]]="","",_xlfn.XLOOKUP(Tabla1[[#This Row],[Insumos]],Tabla10[Insumo],Tabla10[InsumoAbrev],"",0))</f>
        <v/>
      </c>
    </row>
    <row r="1329" spans="2:18" x14ac:dyDescent="0.25">
      <c r="B1329" s="191" t="str">
        <f>IF('Formulario PPGR3'!$G1329="","",CONCATENATE('Formulario PPGR3'!$C1329,".",'Formulario PPGR3'!$D1329,".",'Formulario PPGR3'!$E1329,".",'Formulario PPGR3'!$F1329))</f>
        <v/>
      </c>
      <c r="C1329" s="191" t="str">
        <f>IF('Formulario PPGR3'!$G1329="","",'Formulario PPGR1'!#REF!)</f>
        <v/>
      </c>
      <c r="D1329" s="191" t="str">
        <f>IF('Formulario PPGR3'!$G1329="","",'Formulario PPGR1'!#REF!)</f>
        <v/>
      </c>
      <c r="E1329" s="191" t="str">
        <f>IF('Formulario PPGR3'!$G1329="","",'Formulario PPGR1'!#REF!)</f>
        <v/>
      </c>
      <c r="F1329" s="191" t="str">
        <f>IF('Formulario PPGR3'!$G1329="","",'Formulario PPGR1'!#REF!)</f>
        <v/>
      </c>
      <c r="G1329" s="190"/>
      <c r="H1329" s="507" t="str" cm="1">
        <f t="array" ref="H1329">IF(Tabla1[[#This Row],[Código_Actividad]]="","",_xlfn.XLOOKUP(Tabla1[[#This Row],[Código_Actividad]],CodigoActividad,Tabla2[Actividades Programables Presupuestables],"",0))</f>
        <v/>
      </c>
      <c r="I1329" s="508" t="str">
        <f>IFERROR(VLOOKUP('Formulario PPGR3'!$G1329,'Formulario PPGR2'!$H$19:$V$286,15,FALSE),"")</f>
        <v/>
      </c>
      <c r="J1329" s="513"/>
      <c r="K1329" s="512"/>
      <c r="L1329" s="509" t="str">
        <f>IF(Tabla1[[#This Row],[Descripción]]="","",_xlfn.XLOOKUP(Tabla1[[#This Row],[Descripción]],Tabla10[Descripción],Tabla10[Unidad de Medida],"",0))</f>
        <v/>
      </c>
      <c r="M1329" s="299"/>
      <c r="N1329" s="525" t="str">
        <f>IF(Tabla1[[#This Row],[Descripción]]="","",_xlfn.XLOOKUP(Tabla1[[#This Row],[Descripción]],Tabla10[Descripción],Tabla10[Precio Unitario],0))</f>
        <v/>
      </c>
      <c r="O1329" s="525" t="str">
        <f>IF(Tabla1[[#This Row],[Cantidad de Insumos]]="","",Tabla1[[#This Row],[Precio Unitario]]*Tabla1[[#This Row],[Cantidad de Insumos]])</f>
        <v/>
      </c>
      <c r="P1329" s="510" t="str">
        <f>IF(Tabla1[[#This Row],[Descripción]]="","",_xlfn.XLOOKUP(Tabla1[[#This Row],[Descripción]],Tabla10[Descripción],Tabla10[CODIGO PRESUPUESTARIO],0))</f>
        <v/>
      </c>
      <c r="Q1329" s="511"/>
      <c r="R1329" s="511" t="str">
        <f>IF(Tabla1[[#This Row],[Insumos]]="","",_xlfn.XLOOKUP(Tabla1[[#This Row],[Insumos]],Tabla10[Insumo],Tabla10[InsumoAbrev],"",0))</f>
        <v/>
      </c>
    </row>
    <row r="1330" spans="2:18" x14ac:dyDescent="0.25">
      <c r="B1330" s="191" t="str">
        <f>IF('Formulario PPGR3'!$G1330="","",CONCATENATE('Formulario PPGR3'!$C1330,".",'Formulario PPGR3'!$D1330,".",'Formulario PPGR3'!$E1330,".",'Formulario PPGR3'!$F1330))</f>
        <v/>
      </c>
      <c r="C1330" s="191" t="str">
        <f>IF('Formulario PPGR3'!$G1330="","",'Formulario PPGR1'!#REF!)</f>
        <v/>
      </c>
      <c r="D1330" s="191" t="str">
        <f>IF('Formulario PPGR3'!$G1330="","",'Formulario PPGR1'!#REF!)</f>
        <v/>
      </c>
      <c r="E1330" s="191" t="str">
        <f>IF('Formulario PPGR3'!$G1330="","",'Formulario PPGR1'!#REF!)</f>
        <v/>
      </c>
      <c r="F1330" s="191" t="str">
        <f>IF('Formulario PPGR3'!$G1330="","",'Formulario PPGR1'!#REF!)</f>
        <v/>
      </c>
      <c r="G1330" s="190"/>
      <c r="H1330" s="507" t="str" cm="1">
        <f t="array" ref="H1330">IF(Tabla1[[#This Row],[Código_Actividad]]="","",_xlfn.XLOOKUP(Tabla1[[#This Row],[Código_Actividad]],CodigoActividad,Tabla2[Actividades Programables Presupuestables],"",0))</f>
        <v/>
      </c>
      <c r="I1330" s="508" t="str">
        <f>IFERROR(VLOOKUP('Formulario PPGR3'!$G1330,'Formulario PPGR2'!$H$19:$V$286,15,FALSE),"")</f>
        <v/>
      </c>
      <c r="J1330" s="513"/>
      <c r="K1330" s="512"/>
      <c r="L1330" s="509" t="str">
        <f>IF(Tabla1[[#This Row],[Descripción]]="","",_xlfn.XLOOKUP(Tabla1[[#This Row],[Descripción]],Tabla10[Descripción],Tabla10[Unidad de Medida],"",0))</f>
        <v/>
      </c>
      <c r="M1330" s="299"/>
      <c r="N1330" s="525" t="str">
        <f>IF(Tabla1[[#This Row],[Descripción]]="","",_xlfn.XLOOKUP(Tabla1[[#This Row],[Descripción]],Tabla10[Descripción],Tabla10[Precio Unitario],0))</f>
        <v/>
      </c>
      <c r="O1330" s="525" t="str">
        <f>IF(Tabla1[[#This Row],[Cantidad de Insumos]]="","",Tabla1[[#This Row],[Precio Unitario]]*Tabla1[[#This Row],[Cantidad de Insumos]])</f>
        <v/>
      </c>
      <c r="P1330" s="510" t="str">
        <f>IF(Tabla1[[#This Row],[Descripción]]="","",_xlfn.XLOOKUP(Tabla1[[#This Row],[Descripción]],Tabla10[Descripción],Tabla10[CODIGO PRESUPUESTARIO],0))</f>
        <v/>
      </c>
      <c r="Q1330" s="511"/>
      <c r="R1330" s="511" t="str">
        <f>IF(Tabla1[[#This Row],[Insumos]]="","",_xlfn.XLOOKUP(Tabla1[[#This Row],[Insumos]],Tabla10[Insumo],Tabla10[InsumoAbrev],"",0))</f>
        <v/>
      </c>
    </row>
    <row r="1331" spans="2:18" x14ac:dyDescent="0.25">
      <c r="B1331" s="191" t="str">
        <f>IF('Formulario PPGR3'!$G1331="","",CONCATENATE('Formulario PPGR3'!$C1331,".",'Formulario PPGR3'!$D1331,".",'Formulario PPGR3'!$E1331,".",'Formulario PPGR3'!$F1331))</f>
        <v/>
      </c>
      <c r="C1331" s="191" t="str">
        <f>IF('Formulario PPGR3'!$G1331="","",'Formulario PPGR1'!#REF!)</f>
        <v/>
      </c>
      <c r="D1331" s="191" t="str">
        <f>IF('Formulario PPGR3'!$G1331="","",'Formulario PPGR1'!#REF!)</f>
        <v/>
      </c>
      <c r="E1331" s="191" t="str">
        <f>IF('Formulario PPGR3'!$G1331="","",'Formulario PPGR1'!#REF!)</f>
        <v/>
      </c>
      <c r="F1331" s="191" t="str">
        <f>IF('Formulario PPGR3'!$G1331="","",'Formulario PPGR1'!#REF!)</f>
        <v/>
      </c>
      <c r="G1331" s="190"/>
      <c r="H1331" s="507" t="str" cm="1">
        <f t="array" ref="H1331">IF(Tabla1[[#This Row],[Código_Actividad]]="","",_xlfn.XLOOKUP(Tabla1[[#This Row],[Código_Actividad]],CodigoActividad,Tabla2[Actividades Programables Presupuestables],"",0))</f>
        <v/>
      </c>
      <c r="I1331" s="508" t="str">
        <f>IFERROR(VLOOKUP('Formulario PPGR3'!$G1331,'Formulario PPGR2'!$H$19:$V$286,15,FALSE),"")</f>
        <v/>
      </c>
      <c r="J1331" s="513"/>
      <c r="K1331" s="512"/>
      <c r="L1331" s="509" t="str">
        <f>IF(Tabla1[[#This Row],[Descripción]]="","",_xlfn.XLOOKUP(Tabla1[[#This Row],[Descripción]],Tabla10[Descripción],Tabla10[Unidad de Medida],"",0))</f>
        <v/>
      </c>
      <c r="M1331" s="299"/>
      <c r="N1331" s="525" t="str">
        <f>IF(Tabla1[[#This Row],[Descripción]]="","",_xlfn.XLOOKUP(Tabla1[[#This Row],[Descripción]],Tabla10[Descripción],Tabla10[Precio Unitario],0))</f>
        <v/>
      </c>
      <c r="O1331" s="525" t="str">
        <f>IF(Tabla1[[#This Row],[Cantidad de Insumos]]="","",Tabla1[[#This Row],[Precio Unitario]]*Tabla1[[#This Row],[Cantidad de Insumos]])</f>
        <v/>
      </c>
      <c r="P1331" s="510" t="str">
        <f>IF(Tabla1[[#This Row],[Descripción]]="","",_xlfn.XLOOKUP(Tabla1[[#This Row],[Descripción]],Tabla10[Descripción],Tabla10[CODIGO PRESUPUESTARIO],0))</f>
        <v/>
      </c>
      <c r="Q1331" s="511"/>
      <c r="R1331" s="511" t="str">
        <f>IF(Tabla1[[#This Row],[Insumos]]="","",_xlfn.XLOOKUP(Tabla1[[#This Row],[Insumos]],Tabla10[Insumo],Tabla10[InsumoAbrev],"",0))</f>
        <v/>
      </c>
    </row>
    <row r="1332" spans="2:18" x14ac:dyDescent="0.25">
      <c r="B1332" s="191" t="str">
        <f>IF('Formulario PPGR3'!$G1332="","",CONCATENATE('Formulario PPGR3'!$C1332,".",'Formulario PPGR3'!$D1332,".",'Formulario PPGR3'!$E1332,".",'Formulario PPGR3'!$F1332))</f>
        <v/>
      </c>
      <c r="C1332" s="191" t="str">
        <f>IF('Formulario PPGR3'!$G1332="","",'Formulario PPGR1'!#REF!)</f>
        <v/>
      </c>
      <c r="D1332" s="191" t="str">
        <f>IF('Formulario PPGR3'!$G1332="","",'Formulario PPGR1'!#REF!)</f>
        <v/>
      </c>
      <c r="E1332" s="191" t="str">
        <f>IF('Formulario PPGR3'!$G1332="","",'Formulario PPGR1'!#REF!)</f>
        <v/>
      </c>
      <c r="F1332" s="191" t="str">
        <f>IF('Formulario PPGR3'!$G1332="","",'Formulario PPGR1'!#REF!)</f>
        <v/>
      </c>
      <c r="G1332" s="190"/>
      <c r="H1332" s="507" t="str" cm="1">
        <f t="array" ref="H1332">IF(Tabla1[[#This Row],[Código_Actividad]]="","",_xlfn.XLOOKUP(Tabla1[[#This Row],[Código_Actividad]],CodigoActividad,Tabla2[Actividades Programables Presupuestables],"",0))</f>
        <v/>
      </c>
      <c r="I1332" s="508" t="str">
        <f>IFERROR(VLOOKUP('Formulario PPGR3'!$G1332,'Formulario PPGR2'!$H$19:$V$286,15,FALSE),"")</f>
        <v/>
      </c>
      <c r="J1332" s="513"/>
      <c r="K1332" s="512"/>
      <c r="L1332" s="509" t="str">
        <f>IF(Tabla1[[#This Row],[Descripción]]="","",_xlfn.XLOOKUP(Tabla1[[#This Row],[Descripción]],Tabla10[Descripción],Tabla10[Unidad de Medida],"",0))</f>
        <v/>
      </c>
      <c r="M1332" s="299"/>
      <c r="N1332" s="525" t="str">
        <f>IF(Tabla1[[#This Row],[Descripción]]="","",_xlfn.XLOOKUP(Tabla1[[#This Row],[Descripción]],Tabla10[Descripción],Tabla10[Precio Unitario],0))</f>
        <v/>
      </c>
      <c r="O1332" s="525" t="str">
        <f>IF(Tabla1[[#This Row],[Cantidad de Insumos]]="","",Tabla1[[#This Row],[Precio Unitario]]*Tabla1[[#This Row],[Cantidad de Insumos]])</f>
        <v/>
      </c>
      <c r="P1332" s="510" t="str">
        <f>IF(Tabla1[[#This Row],[Descripción]]="","",_xlfn.XLOOKUP(Tabla1[[#This Row],[Descripción]],Tabla10[Descripción],Tabla10[CODIGO PRESUPUESTARIO],0))</f>
        <v/>
      </c>
      <c r="Q1332" s="511"/>
      <c r="R1332" s="511" t="str">
        <f>IF(Tabla1[[#This Row],[Insumos]]="","",_xlfn.XLOOKUP(Tabla1[[#This Row],[Insumos]],Tabla10[Insumo],Tabla10[InsumoAbrev],"",0))</f>
        <v/>
      </c>
    </row>
    <row r="1333" spans="2:18" x14ac:dyDescent="0.25">
      <c r="B1333" s="191" t="str">
        <f>IF('Formulario PPGR3'!$G1333="","",CONCATENATE('Formulario PPGR3'!$C1333,".",'Formulario PPGR3'!$D1333,".",'Formulario PPGR3'!$E1333,".",'Formulario PPGR3'!$F1333))</f>
        <v/>
      </c>
      <c r="C1333" s="191" t="str">
        <f>IF('Formulario PPGR3'!$G1333="","",'Formulario PPGR1'!#REF!)</f>
        <v/>
      </c>
      <c r="D1333" s="191" t="str">
        <f>IF('Formulario PPGR3'!$G1333="","",'Formulario PPGR1'!#REF!)</f>
        <v/>
      </c>
      <c r="E1333" s="191" t="str">
        <f>IF('Formulario PPGR3'!$G1333="","",'Formulario PPGR1'!#REF!)</f>
        <v/>
      </c>
      <c r="F1333" s="191" t="str">
        <f>IF('Formulario PPGR3'!$G1333="","",'Formulario PPGR1'!#REF!)</f>
        <v/>
      </c>
      <c r="G1333" s="190"/>
      <c r="H1333" s="507" t="str" cm="1">
        <f t="array" ref="H1333">IF(Tabla1[[#This Row],[Código_Actividad]]="","",_xlfn.XLOOKUP(Tabla1[[#This Row],[Código_Actividad]],CodigoActividad,Tabla2[Actividades Programables Presupuestables],"",0))</f>
        <v/>
      </c>
      <c r="I1333" s="508" t="str">
        <f>IFERROR(VLOOKUP('Formulario PPGR3'!$G1333,'Formulario PPGR2'!$H$19:$V$286,15,FALSE),"")</f>
        <v/>
      </c>
      <c r="J1333" s="513"/>
      <c r="K1333" s="512"/>
      <c r="L1333" s="509" t="str">
        <f>IF(Tabla1[[#This Row],[Descripción]]="","",_xlfn.XLOOKUP(Tabla1[[#This Row],[Descripción]],Tabla10[Descripción],Tabla10[Unidad de Medida],"",0))</f>
        <v/>
      </c>
      <c r="M1333" s="299"/>
      <c r="N1333" s="525" t="str">
        <f>IF(Tabla1[[#This Row],[Descripción]]="","",_xlfn.XLOOKUP(Tabla1[[#This Row],[Descripción]],Tabla10[Descripción],Tabla10[Precio Unitario],0))</f>
        <v/>
      </c>
      <c r="O1333" s="525" t="str">
        <f>IF(Tabla1[[#This Row],[Cantidad de Insumos]]="","",Tabla1[[#This Row],[Precio Unitario]]*Tabla1[[#This Row],[Cantidad de Insumos]])</f>
        <v/>
      </c>
      <c r="P1333" s="510" t="str">
        <f>IF(Tabla1[[#This Row],[Descripción]]="","",_xlfn.XLOOKUP(Tabla1[[#This Row],[Descripción]],Tabla10[Descripción],Tabla10[CODIGO PRESUPUESTARIO],0))</f>
        <v/>
      </c>
      <c r="Q1333" s="511"/>
      <c r="R1333" s="511" t="str">
        <f>IF(Tabla1[[#This Row],[Insumos]]="","",_xlfn.XLOOKUP(Tabla1[[#This Row],[Insumos]],Tabla10[Insumo],Tabla10[InsumoAbrev],"",0))</f>
        <v/>
      </c>
    </row>
    <row r="1334" spans="2:18" x14ac:dyDescent="0.25">
      <c r="B1334" s="191" t="str">
        <f>IF('Formulario PPGR3'!$G1334="","",CONCATENATE('Formulario PPGR3'!$C1334,".",'Formulario PPGR3'!$D1334,".",'Formulario PPGR3'!$E1334,".",'Formulario PPGR3'!$F1334))</f>
        <v/>
      </c>
      <c r="C1334" s="191" t="str">
        <f>IF('Formulario PPGR3'!$G1334="","",'Formulario PPGR1'!#REF!)</f>
        <v/>
      </c>
      <c r="D1334" s="191" t="str">
        <f>IF('Formulario PPGR3'!$G1334="","",'Formulario PPGR1'!#REF!)</f>
        <v/>
      </c>
      <c r="E1334" s="191" t="str">
        <f>IF('Formulario PPGR3'!$G1334="","",'Formulario PPGR1'!#REF!)</f>
        <v/>
      </c>
      <c r="F1334" s="191" t="str">
        <f>IF('Formulario PPGR3'!$G1334="","",'Formulario PPGR1'!#REF!)</f>
        <v/>
      </c>
      <c r="G1334" s="190"/>
      <c r="H1334" s="507" t="str" cm="1">
        <f t="array" ref="H1334">IF(Tabla1[[#This Row],[Código_Actividad]]="","",_xlfn.XLOOKUP(Tabla1[[#This Row],[Código_Actividad]],CodigoActividad,Tabla2[Actividades Programables Presupuestables],"",0))</f>
        <v/>
      </c>
      <c r="I1334" s="508" t="str">
        <f>IFERROR(VLOOKUP('Formulario PPGR3'!$G1334,'Formulario PPGR2'!$H$19:$V$286,15,FALSE),"")</f>
        <v/>
      </c>
      <c r="J1334" s="513"/>
      <c r="K1334" s="512"/>
      <c r="L1334" s="509" t="str">
        <f>IF(Tabla1[[#This Row],[Descripción]]="","",_xlfn.XLOOKUP(Tabla1[[#This Row],[Descripción]],Tabla10[Descripción],Tabla10[Unidad de Medida],"",0))</f>
        <v/>
      </c>
      <c r="M1334" s="299"/>
      <c r="N1334" s="525" t="str">
        <f>IF(Tabla1[[#This Row],[Descripción]]="","",_xlfn.XLOOKUP(Tabla1[[#This Row],[Descripción]],Tabla10[Descripción],Tabla10[Precio Unitario],0))</f>
        <v/>
      </c>
      <c r="O1334" s="525" t="str">
        <f>IF(Tabla1[[#This Row],[Cantidad de Insumos]]="","",Tabla1[[#This Row],[Precio Unitario]]*Tabla1[[#This Row],[Cantidad de Insumos]])</f>
        <v/>
      </c>
      <c r="P1334" s="510" t="str">
        <f>IF(Tabla1[[#This Row],[Descripción]]="","",_xlfn.XLOOKUP(Tabla1[[#This Row],[Descripción]],Tabla10[Descripción],Tabla10[CODIGO PRESUPUESTARIO],0))</f>
        <v/>
      </c>
      <c r="Q1334" s="511"/>
      <c r="R1334" s="511" t="str">
        <f>IF(Tabla1[[#This Row],[Insumos]]="","",_xlfn.XLOOKUP(Tabla1[[#This Row],[Insumos]],Tabla10[Insumo],Tabla10[InsumoAbrev],"",0))</f>
        <v/>
      </c>
    </row>
    <row r="1335" spans="2:18" x14ac:dyDescent="0.25">
      <c r="B1335" s="191" t="str">
        <f>IF('Formulario PPGR3'!$G1335="","",CONCATENATE('Formulario PPGR3'!$C1335,".",'Formulario PPGR3'!$D1335,".",'Formulario PPGR3'!$E1335,".",'Formulario PPGR3'!$F1335))</f>
        <v/>
      </c>
      <c r="C1335" s="191" t="str">
        <f>IF('Formulario PPGR3'!$G1335="","",'Formulario PPGR1'!#REF!)</f>
        <v/>
      </c>
      <c r="D1335" s="191" t="str">
        <f>IF('Formulario PPGR3'!$G1335="","",'Formulario PPGR1'!#REF!)</f>
        <v/>
      </c>
      <c r="E1335" s="191" t="str">
        <f>IF('Formulario PPGR3'!$G1335="","",'Formulario PPGR1'!#REF!)</f>
        <v/>
      </c>
      <c r="F1335" s="191" t="str">
        <f>IF('Formulario PPGR3'!$G1335="","",'Formulario PPGR1'!#REF!)</f>
        <v/>
      </c>
      <c r="G1335" s="190"/>
      <c r="H1335" s="507" t="str" cm="1">
        <f t="array" ref="H1335">IF(Tabla1[[#This Row],[Código_Actividad]]="","",_xlfn.XLOOKUP(Tabla1[[#This Row],[Código_Actividad]],CodigoActividad,Tabla2[Actividades Programables Presupuestables],"",0))</f>
        <v/>
      </c>
      <c r="I1335" s="508" t="str">
        <f>IFERROR(VLOOKUP('Formulario PPGR3'!$G1335,'Formulario PPGR2'!$H$19:$V$286,15,FALSE),"")</f>
        <v/>
      </c>
      <c r="J1335" s="513"/>
      <c r="K1335" s="512"/>
      <c r="L1335" s="509" t="str">
        <f>IF(Tabla1[[#This Row],[Descripción]]="","",_xlfn.XLOOKUP(Tabla1[[#This Row],[Descripción]],Tabla10[Descripción],Tabla10[Unidad de Medida],"",0))</f>
        <v/>
      </c>
      <c r="M1335" s="299"/>
      <c r="N1335" s="525" t="str">
        <f>IF(Tabla1[[#This Row],[Descripción]]="","",_xlfn.XLOOKUP(Tabla1[[#This Row],[Descripción]],Tabla10[Descripción],Tabla10[Precio Unitario],0))</f>
        <v/>
      </c>
      <c r="O1335" s="525" t="str">
        <f>IF(Tabla1[[#This Row],[Cantidad de Insumos]]="","",Tabla1[[#This Row],[Precio Unitario]]*Tabla1[[#This Row],[Cantidad de Insumos]])</f>
        <v/>
      </c>
      <c r="P1335" s="510" t="str">
        <f>IF(Tabla1[[#This Row],[Descripción]]="","",_xlfn.XLOOKUP(Tabla1[[#This Row],[Descripción]],Tabla10[Descripción],Tabla10[CODIGO PRESUPUESTARIO],0))</f>
        <v/>
      </c>
      <c r="Q1335" s="511"/>
      <c r="R1335" s="511" t="str">
        <f>IF(Tabla1[[#This Row],[Insumos]]="","",_xlfn.XLOOKUP(Tabla1[[#This Row],[Insumos]],Tabla10[Insumo],Tabla10[InsumoAbrev],"",0))</f>
        <v/>
      </c>
    </row>
    <row r="1336" spans="2:18" x14ac:dyDescent="0.25">
      <c r="B1336" s="191" t="str">
        <f>IF('Formulario PPGR3'!$G1336="","",CONCATENATE('Formulario PPGR3'!$C1336,".",'Formulario PPGR3'!$D1336,".",'Formulario PPGR3'!$E1336,".",'Formulario PPGR3'!$F1336))</f>
        <v/>
      </c>
      <c r="C1336" s="191" t="str">
        <f>IF('Formulario PPGR3'!$G1336="","",'Formulario PPGR1'!#REF!)</f>
        <v/>
      </c>
      <c r="D1336" s="191" t="str">
        <f>IF('Formulario PPGR3'!$G1336="","",'Formulario PPGR1'!#REF!)</f>
        <v/>
      </c>
      <c r="E1336" s="191" t="str">
        <f>IF('Formulario PPGR3'!$G1336="","",'Formulario PPGR1'!#REF!)</f>
        <v/>
      </c>
      <c r="F1336" s="191" t="str">
        <f>IF('Formulario PPGR3'!$G1336="","",'Formulario PPGR1'!#REF!)</f>
        <v/>
      </c>
      <c r="G1336" s="190"/>
      <c r="H1336" s="507" t="str" cm="1">
        <f t="array" ref="H1336">IF(Tabla1[[#This Row],[Código_Actividad]]="","",_xlfn.XLOOKUP(Tabla1[[#This Row],[Código_Actividad]],CodigoActividad,Tabla2[Actividades Programables Presupuestables],"",0))</f>
        <v/>
      </c>
      <c r="I1336" s="508" t="str">
        <f>IFERROR(VLOOKUP('Formulario PPGR3'!$G1336,'Formulario PPGR2'!$H$19:$V$286,15,FALSE),"")</f>
        <v/>
      </c>
      <c r="J1336" s="513"/>
      <c r="K1336" s="512"/>
      <c r="L1336" s="509" t="str">
        <f>IF(Tabla1[[#This Row],[Descripción]]="","",_xlfn.XLOOKUP(Tabla1[[#This Row],[Descripción]],Tabla10[Descripción],Tabla10[Unidad de Medida],"",0))</f>
        <v/>
      </c>
      <c r="M1336" s="299"/>
      <c r="N1336" s="525" t="str">
        <f>IF(Tabla1[[#This Row],[Descripción]]="","",_xlfn.XLOOKUP(Tabla1[[#This Row],[Descripción]],Tabla10[Descripción],Tabla10[Precio Unitario],0))</f>
        <v/>
      </c>
      <c r="O1336" s="525" t="str">
        <f>IF(Tabla1[[#This Row],[Cantidad de Insumos]]="","",Tabla1[[#This Row],[Precio Unitario]]*Tabla1[[#This Row],[Cantidad de Insumos]])</f>
        <v/>
      </c>
      <c r="P1336" s="510" t="str">
        <f>IF(Tabla1[[#This Row],[Descripción]]="","",_xlfn.XLOOKUP(Tabla1[[#This Row],[Descripción]],Tabla10[Descripción],Tabla10[CODIGO PRESUPUESTARIO],0))</f>
        <v/>
      </c>
      <c r="Q1336" s="511"/>
      <c r="R1336" s="511" t="str">
        <f>IF(Tabla1[[#This Row],[Insumos]]="","",_xlfn.XLOOKUP(Tabla1[[#This Row],[Insumos]],Tabla10[Insumo],Tabla10[InsumoAbrev],"",0))</f>
        <v/>
      </c>
    </row>
    <row r="1337" spans="2:18" x14ac:dyDescent="0.25">
      <c r="B1337" s="191" t="str">
        <f>IF('Formulario PPGR3'!$G1337="","",CONCATENATE('Formulario PPGR3'!$C1337,".",'Formulario PPGR3'!$D1337,".",'Formulario PPGR3'!$E1337,".",'Formulario PPGR3'!$F1337))</f>
        <v/>
      </c>
      <c r="C1337" s="191" t="str">
        <f>IF('Formulario PPGR3'!$G1337="","",'Formulario PPGR1'!#REF!)</f>
        <v/>
      </c>
      <c r="D1337" s="191" t="str">
        <f>IF('Formulario PPGR3'!$G1337="","",'Formulario PPGR1'!#REF!)</f>
        <v/>
      </c>
      <c r="E1337" s="191" t="str">
        <f>IF('Formulario PPGR3'!$G1337="","",'Formulario PPGR1'!#REF!)</f>
        <v/>
      </c>
      <c r="F1337" s="191" t="str">
        <f>IF('Formulario PPGR3'!$G1337="","",'Formulario PPGR1'!#REF!)</f>
        <v/>
      </c>
      <c r="G1337" s="190"/>
      <c r="H1337" s="507" t="str" cm="1">
        <f t="array" ref="H1337">IF(Tabla1[[#This Row],[Código_Actividad]]="","",_xlfn.XLOOKUP(Tabla1[[#This Row],[Código_Actividad]],CodigoActividad,Tabla2[Actividades Programables Presupuestables],"",0))</f>
        <v/>
      </c>
      <c r="I1337" s="508" t="str">
        <f>IFERROR(VLOOKUP('Formulario PPGR3'!$G1337,'Formulario PPGR2'!$H$19:$V$286,15,FALSE),"")</f>
        <v/>
      </c>
      <c r="J1337" s="513"/>
      <c r="K1337" s="512"/>
      <c r="L1337" s="509" t="str">
        <f>IF(Tabla1[[#This Row],[Descripción]]="","",_xlfn.XLOOKUP(Tabla1[[#This Row],[Descripción]],Tabla10[Descripción],Tabla10[Unidad de Medida],"",0))</f>
        <v/>
      </c>
      <c r="M1337" s="299"/>
      <c r="N1337" s="525" t="str">
        <f>IF(Tabla1[[#This Row],[Descripción]]="","",_xlfn.XLOOKUP(Tabla1[[#This Row],[Descripción]],Tabla10[Descripción],Tabla10[Precio Unitario],0))</f>
        <v/>
      </c>
      <c r="O1337" s="525" t="str">
        <f>IF(Tabla1[[#This Row],[Cantidad de Insumos]]="","",Tabla1[[#This Row],[Precio Unitario]]*Tabla1[[#This Row],[Cantidad de Insumos]])</f>
        <v/>
      </c>
      <c r="P1337" s="510" t="str">
        <f>IF(Tabla1[[#This Row],[Descripción]]="","",_xlfn.XLOOKUP(Tabla1[[#This Row],[Descripción]],Tabla10[Descripción],Tabla10[CODIGO PRESUPUESTARIO],0))</f>
        <v/>
      </c>
      <c r="Q1337" s="511"/>
      <c r="R1337" s="511" t="str">
        <f>IF(Tabla1[[#This Row],[Insumos]]="","",_xlfn.XLOOKUP(Tabla1[[#This Row],[Insumos]],Tabla10[Insumo],Tabla10[InsumoAbrev],"",0))</f>
        <v/>
      </c>
    </row>
    <row r="1338" spans="2:18" x14ac:dyDescent="0.25">
      <c r="B1338" s="191" t="str">
        <f>IF('Formulario PPGR3'!$G1338="","",CONCATENATE('Formulario PPGR3'!$C1338,".",'Formulario PPGR3'!$D1338,".",'Formulario PPGR3'!$E1338,".",'Formulario PPGR3'!$F1338))</f>
        <v/>
      </c>
      <c r="C1338" s="191" t="str">
        <f>IF('Formulario PPGR3'!$G1338="","",'Formulario PPGR1'!#REF!)</f>
        <v/>
      </c>
      <c r="D1338" s="191" t="str">
        <f>IF('Formulario PPGR3'!$G1338="","",'Formulario PPGR1'!#REF!)</f>
        <v/>
      </c>
      <c r="E1338" s="191" t="str">
        <f>IF('Formulario PPGR3'!$G1338="","",'Formulario PPGR1'!#REF!)</f>
        <v/>
      </c>
      <c r="F1338" s="191" t="str">
        <f>IF('Formulario PPGR3'!$G1338="","",'Formulario PPGR1'!#REF!)</f>
        <v/>
      </c>
      <c r="G1338" s="190"/>
      <c r="H1338" s="507" t="str" cm="1">
        <f t="array" ref="H1338">IF(Tabla1[[#This Row],[Código_Actividad]]="","",_xlfn.XLOOKUP(Tabla1[[#This Row],[Código_Actividad]],CodigoActividad,Tabla2[Actividades Programables Presupuestables],"",0))</f>
        <v/>
      </c>
      <c r="I1338" s="508" t="str">
        <f>IFERROR(VLOOKUP('Formulario PPGR3'!$G1338,'Formulario PPGR2'!$H$19:$V$286,15,FALSE),"")</f>
        <v/>
      </c>
      <c r="J1338" s="513"/>
      <c r="K1338" s="512"/>
      <c r="L1338" s="509" t="str">
        <f>IF(Tabla1[[#This Row],[Descripción]]="","",_xlfn.XLOOKUP(Tabla1[[#This Row],[Descripción]],Tabla10[Descripción],Tabla10[Unidad de Medida],"",0))</f>
        <v/>
      </c>
      <c r="M1338" s="299"/>
      <c r="N1338" s="525" t="str">
        <f>IF(Tabla1[[#This Row],[Descripción]]="","",_xlfn.XLOOKUP(Tabla1[[#This Row],[Descripción]],Tabla10[Descripción],Tabla10[Precio Unitario],0))</f>
        <v/>
      </c>
      <c r="O1338" s="525" t="str">
        <f>IF(Tabla1[[#This Row],[Cantidad de Insumos]]="","",Tabla1[[#This Row],[Precio Unitario]]*Tabla1[[#This Row],[Cantidad de Insumos]])</f>
        <v/>
      </c>
      <c r="P1338" s="510" t="str">
        <f>IF(Tabla1[[#This Row],[Descripción]]="","",_xlfn.XLOOKUP(Tabla1[[#This Row],[Descripción]],Tabla10[Descripción],Tabla10[CODIGO PRESUPUESTARIO],0))</f>
        <v/>
      </c>
      <c r="Q1338" s="511"/>
      <c r="R1338" s="511" t="str">
        <f>IF(Tabla1[[#This Row],[Insumos]]="","",_xlfn.XLOOKUP(Tabla1[[#This Row],[Insumos]],Tabla10[Insumo],Tabla10[InsumoAbrev],"",0))</f>
        <v/>
      </c>
    </row>
    <row r="1339" spans="2:18" x14ac:dyDescent="0.25">
      <c r="B1339" s="191" t="str">
        <f>IF('Formulario PPGR3'!$G1339="","",CONCATENATE('Formulario PPGR3'!$C1339,".",'Formulario PPGR3'!$D1339,".",'Formulario PPGR3'!$E1339,".",'Formulario PPGR3'!$F1339))</f>
        <v/>
      </c>
      <c r="C1339" s="191" t="str">
        <f>IF('Formulario PPGR3'!$G1339="","",'Formulario PPGR1'!#REF!)</f>
        <v/>
      </c>
      <c r="D1339" s="191" t="str">
        <f>IF('Formulario PPGR3'!$G1339="","",'Formulario PPGR1'!#REF!)</f>
        <v/>
      </c>
      <c r="E1339" s="191" t="str">
        <f>IF('Formulario PPGR3'!$G1339="","",'Formulario PPGR1'!#REF!)</f>
        <v/>
      </c>
      <c r="F1339" s="191" t="str">
        <f>IF('Formulario PPGR3'!$G1339="","",'Formulario PPGR1'!#REF!)</f>
        <v/>
      </c>
      <c r="G1339" s="190"/>
      <c r="H1339" s="507" t="str" cm="1">
        <f t="array" ref="H1339">IF(Tabla1[[#This Row],[Código_Actividad]]="","",_xlfn.XLOOKUP(Tabla1[[#This Row],[Código_Actividad]],CodigoActividad,Tabla2[Actividades Programables Presupuestables],"",0))</f>
        <v/>
      </c>
      <c r="I1339" s="508" t="str">
        <f>IFERROR(VLOOKUP('Formulario PPGR3'!$G1339,'Formulario PPGR2'!$H$19:$V$286,15,FALSE),"")</f>
        <v/>
      </c>
      <c r="J1339" s="513"/>
      <c r="K1339" s="512"/>
      <c r="L1339" s="509" t="str">
        <f>IF(Tabla1[[#This Row],[Descripción]]="","",_xlfn.XLOOKUP(Tabla1[[#This Row],[Descripción]],Tabla10[Descripción],Tabla10[Unidad de Medida],"",0))</f>
        <v/>
      </c>
      <c r="M1339" s="299"/>
      <c r="N1339" s="525" t="str">
        <f>IF(Tabla1[[#This Row],[Descripción]]="","",_xlfn.XLOOKUP(Tabla1[[#This Row],[Descripción]],Tabla10[Descripción],Tabla10[Precio Unitario],0))</f>
        <v/>
      </c>
      <c r="O1339" s="525" t="str">
        <f>IF(Tabla1[[#This Row],[Cantidad de Insumos]]="","",Tabla1[[#This Row],[Precio Unitario]]*Tabla1[[#This Row],[Cantidad de Insumos]])</f>
        <v/>
      </c>
      <c r="P1339" s="510" t="str">
        <f>IF(Tabla1[[#This Row],[Descripción]]="","",_xlfn.XLOOKUP(Tabla1[[#This Row],[Descripción]],Tabla10[Descripción],Tabla10[CODIGO PRESUPUESTARIO],0))</f>
        <v/>
      </c>
      <c r="Q1339" s="511"/>
      <c r="R1339" s="511" t="str">
        <f>IF(Tabla1[[#This Row],[Insumos]]="","",_xlfn.XLOOKUP(Tabla1[[#This Row],[Insumos]],Tabla10[Insumo],Tabla10[InsumoAbrev],"",0))</f>
        <v/>
      </c>
    </row>
    <row r="1340" spans="2:18" x14ac:dyDescent="0.25">
      <c r="B1340" s="191" t="str">
        <f>IF('Formulario PPGR3'!$G1340="","",CONCATENATE('Formulario PPGR3'!$C1340,".",'Formulario PPGR3'!$D1340,".",'Formulario PPGR3'!$E1340,".",'Formulario PPGR3'!$F1340))</f>
        <v/>
      </c>
      <c r="C1340" s="191" t="str">
        <f>IF('Formulario PPGR3'!$G1340="","",'Formulario PPGR1'!#REF!)</f>
        <v/>
      </c>
      <c r="D1340" s="191" t="str">
        <f>IF('Formulario PPGR3'!$G1340="","",'Formulario PPGR1'!#REF!)</f>
        <v/>
      </c>
      <c r="E1340" s="191" t="str">
        <f>IF('Formulario PPGR3'!$G1340="","",'Formulario PPGR1'!#REF!)</f>
        <v/>
      </c>
      <c r="F1340" s="191" t="str">
        <f>IF('Formulario PPGR3'!$G1340="","",'Formulario PPGR1'!#REF!)</f>
        <v/>
      </c>
      <c r="G1340" s="190"/>
      <c r="H1340" s="507" t="str" cm="1">
        <f t="array" ref="H1340">IF(Tabla1[[#This Row],[Código_Actividad]]="","",_xlfn.XLOOKUP(Tabla1[[#This Row],[Código_Actividad]],CodigoActividad,Tabla2[Actividades Programables Presupuestables],"",0))</f>
        <v/>
      </c>
      <c r="I1340" s="508" t="str">
        <f>IFERROR(VLOOKUP('Formulario PPGR3'!$G1340,'Formulario PPGR2'!$H$19:$V$286,15,FALSE),"")</f>
        <v/>
      </c>
      <c r="J1340" s="513"/>
      <c r="K1340" s="512"/>
      <c r="L1340" s="509" t="str">
        <f>IF(Tabla1[[#This Row],[Descripción]]="","",_xlfn.XLOOKUP(Tabla1[[#This Row],[Descripción]],Tabla10[Descripción],Tabla10[Unidad de Medida],"",0))</f>
        <v/>
      </c>
      <c r="M1340" s="299"/>
      <c r="N1340" s="525" t="str">
        <f>IF(Tabla1[[#This Row],[Descripción]]="","",_xlfn.XLOOKUP(Tabla1[[#This Row],[Descripción]],Tabla10[Descripción],Tabla10[Precio Unitario],0))</f>
        <v/>
      </c>
      <c r="O1340" s="525" t="str">
        <f>IF(Tabla1[[#This Row],[Cantidad de Insumos]]="","",Tabla1[[#This Row],[Precio Unitario]]*Tabla1[[#This Row],[Cantidad de Insumos]])</f>
        <v/>
      </c>
      <c r="P1340" s="510" t="str">
        <f>IF(Tabla1[[#This Row],[Descripción]]="","",_xlfn.XLOOKUP(Tabla1[[#This Row],[Descripción]],Tabla10[Descripción],Tabla10[CODIGO PRESUPUESTARIO],0))</f>
        <v/>
      </c>
      <c r="Q1340" s="511"/>
      <c r="R1340" s="511" t="str">
        <f>IF(Tabla1[[#This Row],[Insumos]]="","",_xlfn.XLOOKUP(Tabla1[[#This Row],[Insumos]],Tabla10[Insumo],Tabla10[InsumoAbrev],"",0))</f>
        <v/>
      </c>
    </row>
    <row r="1341" spans="2:18" x14ac:dyDescent="0.25">
      <c r="B1341" s="191" t="str">
        <f>IF('Formulario PPGR3'!$G1341="","",CONCATENATE('Formulario PPGR3'!$C1341,".",'Formulario PPGR3'!$D1341,".",'Formulario PPGR3'!$E1341,".",'Formulario PPGR3'!$F1341))</f>
        <v/>
      </c>
      <c r="C1341" s="191" t="str">
        <f>IF('Formulario PPGR3'!$G1341="","",'Formulario PPGR1'!#REF!)</f>
        <v/>
      </c>
      <c r="D1341" s="191" t="str">
        <f>IF('Formulario PPGR3'!$G1341="","",'Formulario PPGR1'!#REF!)</f>
        <v/>
      </c>
      <c r="E1341" s="191" t="str">
        <f>IF('Formulario PPGR3'!$G1341="","",'Formulario PPGR1'!#REF!)</f>
        <v/>
      </c>
      <c r="F1341" s="191" t="str">
        <f>IF('Formulario PPGR3'!$G1341="","",'Formulario PPGR1'!#REF!)</f>
        <v/>
      </c>
      <c r="G1341" s="190"/>
      <c r="H1341" s="507" t="str" cm="1">
        <f t="array" ref="H1341">IF(Tabla1[[#This Row],[Código_Actividad]]="","",_xlfn.XLOOKUP(Tabla1[[#This Row],[Código_Actividad]],CodigoActividad,Tabla2[Actividades Programables Presupuestables],"",0))</f>
        <v/>
      </c>
      <c r="I1341" s="508" t="str">
        <f>IFERROR(VLOOKUP('Formulario PPGR3'!$G1341,'Formulario PPGR2'!$H$19:$V$286,15,FALSE),"")</f>
        <v/>
      </c>
      <c r="J1341" s="513"/>
      <c r="K1341" s="512"/>
      <c r="L1341" s="509" t="str">
        <f>IF(Tabla1[[#This Row],[Descripción]]="","",_xlfn.XLOOKUP(Tabla1[[#This Row],[Descripción]],Tabla10[Descripción],Tabla10[Unidad de Medida],"",0))</f>
        <v/>
      </c>
      <c r="M1341" s="299"/>
      <c r="N1341" s="525" t="str">
        <f>IF(Tabla1[[#This Row],[Descripción]]="","",_xlfn.XLOOKUP(Tabla1[[#This Row],[Descripción]],Tabla10[Descripción],Tabla10[Precio Unitario],0))</f>
        <v/>
      </c>
      <c r="O1341" s="525" t="str">
        <f>IF(Tabla1[[#This Row],[Cantidad de Insumos]]="","",Tabla1[[#This Row],[Precio Unitario]]*Tabla1[[#This Row],[Cantidad de Insumos]])</f>
        <v/>
      </c>
      <c r="P1341" s="510" t="str">
        <f>IF(Tabla1[[#This Row],[Descripción]]="","",_xlfn.XLOOKUP(Tabla1[[#This Row],[Descripción]],Tabla10[Descripción],Tabla10[CODIGO PRESUPUESTARIO],0))</f>
        <v/>
      </c>
      <c r="Q1341" s="511"/>
      <c r="R1341" s="511" t="str">
        <f>IF(Tabla1[[#This Row],[Insumos]]="","",_xlfn.XLOOKUP(Tabla1[[#This Row],[Insumos]],Tabla10[Insumo],Tabla10[InsumoAbrev],"",0))</f>
        <v/>
      </c>
    </row>
    <row r="1342" spans="2:18" x14ac:dyDescent="0.25">
      <c r="B1342" s="191" t="str">
        <f>IF('Formulario PPGR3'!$G1342="","",CONCATENATE('Formulario PPGR3'!$C1342,".",'Formulario PPGR3'!$D1342,".",'Formulario PPGR3'!$E1342,".",'Formulario PPGR3'!$F1342))</f>
        <v/>
      </c>
      <c r="C1342" s="191" t="str">
        <f>IF('Formulario PPGR3'!$G1342="","",'Formulario PPGR1'!#REF!)</f>
        <v/>
      </c>
      <c r="D1342" s="191" t="str">
        <f>IF('Formulario PPGR3'!$G1342="","",'Formulario PPGR1'!#REF!)</f>
        <v/>
      </c>
      <c r="E1342" s="191" t="str">
        <f>IF('Formulario PPGR3'!$G1342="","",'Formulario PPGR1'!#REF!)</f>
        <v/>
      </c>
      <c r="F1342" s="191" t="str">
        <f>IF('Formulario PPGR3'!$G1342="","",'Formulario PPGR1'!#REF!)</f>
        <v/>
      </c>
      <c r="G1342" s="238"/>
      <c r="H1342" s="507" t="str" cm="1">
        <f t="array" ref="H1342">IF(Tabla1[[#This Row],[Código_Actividad]]="","",_xlfn.XLOOKUP(Tabla1[[#This Row],[Código_Actividad]],CodigoActividad,Tabla2[Actividades Programables Presupuestables],"",0))</f>
        <v/>
      </c>
      <c r="I1342" s="508" t="str">
        <f>IFERROR(VLOOKUP('Formulario PPGR3'!$G1342,'Formulario PPGR2'!$H$19:$V$286,15,FALSE),"")</f>
        <v/>
      </c>
      <c r="J1342" s="513"/>
      <c r="K1342" s="512"/>
      <c r="L1342" s="509" t="str">
        <f>IF(Tabla1[[#This Row],[Descripción]]="","",_xlfn.XLOOKUP(Tabla1[[#This Row],[Descripción]],Tabla10[Descripción],Tabla10[Unidad de Medida],"",0))</f>
        <v/>
      </c>
      <c r="M1342" s="299"/>
      <c r="N1342" s="525" t="str">
        <f>IF(Tabla1[[#This Row],[Descripción]]="","",_xlfn.XLOOKUP(Tabla1[[#This Row],[Descripción]],Tabla10[Descripción],Tabla10[Precio Unitario],0))</f>
        <v/>
      </c>
      <c r="O1342" s="525" t="str">
        <f>IF(Tabla1[[#This Row],[Cantidad de Insumos]]="","",Tabla1[[#This Row],[Precio Unitario]]*Tabla1[[#This Row],[Cantidad de Insumos]])</f>
        <v/>
      </c>
      <c r="P1342" s="510" t="str">
        <f>IF(Tabla1[[#This Row],[Descripción]]="","",_xlfn.XLOOKUP(Tabla1[[#This Row],[Descripción]],Tabla10[Descripción],Tabla10[CODIGO PRESUPUESTARIO],0))</f>
        <v/>
      </c>
      <c r="Q1342" s="511"/>
      <c r="R1342" s="511" t="str">
        <f>IF(Tabla1[[#This Row],[Insumos]]="","",_xlfn.XLOOKUP(Tabla1[[#This Row],[Insumos]],Tabla10[Insumo],Tabla10[InsumoAbrev],"",0))</f>
        <v/>
      </c>
    </row>
    <row r="1343" spans="2:18" x14ac:dyDescent="0.25">
      <c r="B1343" s="191" t="str">
        <f>IF('Formulario PPGR3'!$G1343="","",CONCATENATE('Formulario PPGR3'!$C1343,".",'Formulario PPGR3'!$D1343,".",'Formulario PPGR3'!$E1343,".",'Formulario PPGR3'!$F1343))</f>
        <v/>
      </c>
      <c r="C1343" s="191" t="str">
        <f>IF('Formulario PPGR3'!$G1343="","",'Formulario PPGR1'!#REF!)</f>
        <v/>
      </c>
      <c r="D1343" s="191" t="str">
        <f>IF('Formulario PPGR3'!$G1343="","",'Formulario PPGR1'!#REF!)</f>
        <v/>
      </c>
      <c r="E1343" s="191" t="str">
        <f>IF('Formulario PPGR3'!$G1343="","",'Formulario PPGR1'!#REF!)</f>
        <v/>
      </c>
      <c r="F1343" s="191" t="str">
        <f>IF('Formulario PPGR3'!$G1343="","",'Formulario PPGR1'!#REF!)</f>
        <v/>
      </c>
      <c r="G1343" s="238"/>
      <c r="H1343" s="507" t="str" cm="1">
        <f t="array" ref="H1343">IF(Tabla1[[#This Row],[Código_Actividad]]="","",_xlfn.XLOOKUP(Tabla1[[#This Row],[Código_Actividad]],CodigoActividad,Tabla2[Actividades Programables Presupuestables],"",0))</f>
        <v/>
      </c>
      <c r="I1343" s="508" t="str">
        <f>IFERROR(VLOOKUP('Formulario PPGR3'!$G1343,'Formulario PPGR2'!$H$19:$V$286,15,FALSE),"")</f>
        <v/>
      </c>
      <c r="J1343" s="513"/>
      <c r="K1343" s="512"/>
      <c r="L1343" s="509" t="str">
        <f>IF(Tabla1[[#This Row],[Descripción]]="","",_xlfn.XLOOKUP(Tabla1[[#This Row],[Descripción]],Tabla10[Descripción],Tabla10[Unidad de Medida],"",0))</f>
        <v/>
      </c>
      <c r="M1343" s="299"/>
      <c r="N1343" s="525" t="str">
        <f>IF(Tabla1[[#This Row],[Descripción]]="","",_xlfn.XLOOKUP(Tabla1[[#This Row],[Descripción]],Tabla10[Descripción],Tabla10[Precio Unitario],0))</f>
        <v/>
      </c>
      <c r="O1343" s="525" t="str">
        <f>IF(Tabla1[[#This Row],[Cantidad de Insumos]]="","",Tabla1[[#This Row],[Precio Unitario]]*Tabla1[[#This Row],[Cantidad de Insumos]])</f>
        <v/>
      </c>
      <c r="P1343" s="510" t="str">
        <f>IF(Tabla1[[#This Row],[Descripción]]="","",_xlfn.XLOOKUP(Tabla1[[#This Row],[Descripción]],Tabla10[Descripción],Tabla10[CODIGO PRESUPUESTARIO],0))</f>
        <v/>
      </c>
      <c r="Q1343" s="511"/>
      <c r="R1343" s="511" t="str">
        <f>IF(Tabla1[[#This Row],[Insumos]]="","",_xlfn.XLOOKUP(Tabla1[[#This Row],[Insumos]],Tabla10[Insumo],Tabla10[InsumoAbrev],"",0))</f>
        <v/>
      </c>
    </row>
    <row r="1344" spans="2:18" x14ac:dyDescent="0.25">
      <c r="B1344" s="191" t="str">
        <f>IF('Formulario PPGR3'!$G1344="","",CONCATENATE('Formulario PPGR3'!$C1344,".",'Formulario PPGR3'!$D1344,".",'Formulario PPGR3'!$E1344,".",'Formulario PPGR3'!$F1344))</f>
        <v/>
      </c>
      <c r="C1344" s="191" t="str">
        <f>IF('Formulario PPGR3'!$G1344="","",'Formulario PPGR1'!#REF!)</f>
        <v/>
      </c>
      <c r="D1344" s="191" t="str">
        <f>IF('Formulario PPGR3'!$G1344="","",'Formulario PPGR1'!#REF!)</f>
        <v/>
      </c>
      <c r="E1344" s="191" t="str">
        <f>IF('Formulario PPGR3'!$G1344="","",'Formulario PPGR1'!#REF!)</f>
        <v/>
      </c>
      <c r="F1344" s="191" t="str">
        <f>IF('Formulario PPGR3'!$G1344="","",'Formulario PPGR1'!#REF!)</f>
        <v/>
      </c>
      <c r="G1344" s="238"/>
      <c r="H1344" s="507" t="str" cm="1">
        <f t="array" ref="H1344">IF(Tabla1[[#This Row],[Código_Actividad]]="","",_xlfn.XLOOKUP(Tabla1[[#This Row],[Código_Actividad]],CodigoActividad,Tabla2[Actividades Programables Presupuestables],"",0))</f>
        <v/>
      </c>
      <c r="I1344" s="508" t="str">
        <f>IFERROR(VLOOKUP('Formulario PPGR3'!$G1344,'Formulario PPGR2'!$H$19:$V$286,15,FALSE),"")</f>
        <v/>
      </c>
      <c r="J1344" s="513"/>
      <c r="K1344" s="512"/>
      <c r="L1344" s="509" t="str">
        <f>IF(Tabla1[[#This Row],[Descripción]]="","",_xlfn.XLOOKUP(Tabla1[[#This Row],[Descripción]],Tabla10[Descripción],Tabla10[Unidad de Medida],"",0))</f>
        <v/>
      </c>
      <c r="M1344" s="299"/>
      <c r="N1344" s="525" t="str">
        <f>IF(Tabla1[[#This Row],[Descripción]]="","",_xlfn.XLOOKUP(Tabla1[[#This Row],[Descripción]],Tabla10[Descripción],Tabla10[Precio Unitario],0))</f>
        <v/>
      </c>
      <c r="O1344" s="525" t="str">
        <f>IF(Tabla1[[#This Row],[Cantidad de Insumos]]="","",Tabla1[[#This Row],[Precio Unitario]]*Tabla1[[#This Row],[Cantidad de Insumos]])</f>
        <v/>
      </c>
      <c r="P1344" s="510" t="str">
        <f>IF(Tabla1[[#This Row],[Descripción]]="","",_xlfn.XLOOKUP(Tabla1[[#This Row],[Descripción]],Tabla10[Descripción],Tabla10[CODIGO PRESUPUESTARIO],0))</f>
        <v/>
      </c>
      <c r="Q1344" s="511"/>
      <c r="R1344" s="511" t="str">
        <f>IF(Tabla1[[#This Row],[Insumos]]="","",_xlfn.XLOOKUP(Tabla1[[#This Row],[Insumos]],Tabla10[Insumo],Tabla10[InsumoAbrev],"",0))</f>
        <v/>
      </c>
    </row>
    <row r="1345" spans="2:18" x14ac:dyDescent="0.25">
      <c r="B1345" s="191" t="str">
        <f>IF('Formulario PPGR3'!$G1345="","",CONCATENATE('Formulario PPGR3'!$C1345,".",'Formulario PPGR3'!$D1345,".",'Formulario PPGR3'!$E1345,".",'Formulario PPGR3'!$F1345))</f>
        <v/>
      </c>
      <c r="C1345" s="191" t="str">
        <f>IF('Formulario PPGR3'!$G1345="","",'Formulario PPGR1'!#REF!)</f>
        <v/>
      </c>
      <c r="D1345" s="191" t="str">
        <f>IF('Formulario PPGR3'!$G1345="","",'Formulario PPGR1'!#REF!)</f>
        <v/>
      </c>
      <c r="E1345" s="191" t="str">
        <f>IF('Formulario PPGR3'!$G1345="","",'Formulario PPGR1'!#REF!)</f>
        <v/>
      </c>
      <c r="F1345" s="191" t="str">
        <f>IF('Formulario PPGR3'!$G1345="","",'Formulario PPGR1'!#REF!)</f>
        <v/>
      </c>
      <c r="G1345" s="238"/>
      <c r="H1345" s="507" t="str" cm="1">
        <f t="array" ref="H1345">IF(Tabla1[[#This Row],[Código_Actividad]]="","",_xlfn.XLOOKUP(Tabla1[[#This Row],[Código_Actividad]],CodigoActividad,Tabla2[Actividades Programables Presupuestables],"",0))</f>
        <v/>
      </c>
      <c r="I1345" s="508" t="str">
        <f>IFERROR(VLOOKUP('Formulario PPGR3'!$G1345,'Formulario PPGR2'!$H$19:$V$286,15,FALSE),"")</f>
        <v/>
      </c>
      <c r="J1345" s="513"/>
      <c r="K1345" s="512"/>
      <c r="L1345" s="509" t="str">
        <f>IF(Tabla1[[#This Row],[Descripción]]="","",_xlfn.XLOOKUP(Tabla1[[#This Row],[Descripción]],Tabla10[Descripción],Tabla10[Unidad de Medida],"",0))</f>
        <v/>
      </c>
      <c r="M1345" s="299"/>
      <c r="N1345" s="525" t="str">
        <f>IF(Tabla1[[#This Row],[Descripción]]="","",_xlfn.XLOOKUP(Tabla1[[#This Row],[Descripción]],Tabla10[Descripción],Tabla10[Precio Unitario],0))</f>
        <v/>
      </c>
      <c r="O1345" s="525" t="str">
        <f>IF(Tabla1[[#This Row],[Cantidad de Insumos]]="","",Tabla1[[#This Row],[Precio Unitario]]*Tabla1[[#This Row],[Cantidad de Insumos]])</f>
        <v/>
      </c>
      <c r="P1345" s="510" t="str">
        <f>IF(Tabla1[[#This Row],[Descripción]]="","",_xlfn.XLOOKUP(Tabla1[[#This Row],[Descripción]],Tabla10[Descripción],Tabla10[CODIGO PRESUPUESTARIO],0))</f>
        <v/>
      </c>
      <c r="Q1345" s="511"/>
      <c r="R1345" s="511" t="str">
        <f>IF(Tabla1[[#This Row],[Insumos]]="","",_xlfn.XLOOKUP(Tabla1[[#This Row],[Insumos]],Tabla10[Insumo],Tabla10[InsumoAbrev],"",0))</f>
        <v/>
      </c>
    </row>
    <row r="1346" spans="2:18" x14ac:dyDescent="0.25">
      <c r="B1346" s="191" t="str">
        <f>IF('Formulario PPGR3'!$G1346="","",CONCATENATE('Formulario PPGR3'!$C1346,".",'Formulario PPGR3'!$D1346,".",'Formulario PPGR3'!$E1346,".",'Formulario PPGR3'!$F1346))</f>
        <v/>
      </c>
      <c r="C1346" s="191" t="str">
        <f>IF('Formulario PPGR3'!$G1346="","",'Formulario PPGR1'!#REF!)</f>
        <v/>
      </c>
      <c r="D1346" s="191" t="str">
        <f>IF('Formulario PPGR3'!$G1346="","",'Formulario PPGR1'!#REF!)</f>
        <v/>
      </c>
      <c r="E1346" s="191" t="str">
        <f>IF('Formulario PPGR3'!$G1346="","",'Formulario PPGR1'!#REF!)</f>
        <v/>
      </c>
      <c r="F1346" s="191" t="str">
        <f>IF('Formulario PPGR3'!$G1346="","",'Formulario PPGR1'!#REF!)</f>
        <v/>
      </c>
      <c r="G1346" s="238"/>
      <c r="H1346" s="507" t="str" cm="1">
        <f t="array" ref="H1346">IF(Tabla1[[#This Row],[Código_Actividad]]="","",_xlfn.XLOOKUP(Tabla1[[#This Row],[Código_Actividad]],CodigoActividad,Tabla2[Actividades Programables Presupuestables],"",0))</f>
        <v/>
      </c>
      <c r="I1346" s="508" t="str">
        <f>IFERROR(VLOOKUP('Formulario PPGR3'!$G1346,'Formulario PPGR2'!$H$19:$V$286,15,FALSE),"")</f>
        <v/>
      </c>
      <c r="J1346" s="513"/>
      <c r="K1346" s="512"/>
      <c r="L1346" s="509" t="str">
        <f>IF(Tabla1[[#This Row],[Descripción]]="","",_xlfn.XLOOKUP(Tabla1[[#This Row],[Descripción]],Tabla10[Descripción],Tabla10[Unidad de Medida],"",0))</f>
        <v/>
      </c>
      <c r="M1346" s="299"/>
      <c r="N1346" s="525" t="str">
        <f>IF(Tabla1[[#This Row],[Descripción]]="","",_xlfn.XLOOKUP(Tabla1[[#This Row],[Descripción]],Tabla10[Descripción],Tabla10[Precio Unitario],0))</f>
        <v/>
      </c>
      <c r="O1346" s="525" t="str">
        <f>IF(Tabla1[[#This Row],[Cantidad de Insumos]]="","",Tabla1[[#This Row],[Precio Unitario]]*Tabla1[[#This Row],[Cantidad de Insumos]])</f>
        <v/>
      </c>
      <c r="P1346" s="510" t="str">
        <f>IF(Tabla1[[#This Row],[Descripción]]="","",_xlfn.XLOOKUP(Tabla1[[#This Row],[Descripción]],Tabla10[Descripción],Tabla10[CODIGO PRESUPUESTARIO],0))</f>
        <v/>
      </c>
      <c r="Q1346" s="511"/>
      <c r="R1346" s="511" t="str">
        <f>IF(Tabla1[[#This Row],[Insumos]]="","",_xlfn.XLOOKUP(Tabla1[[#This Row],[Insumos]],Tabla10[Insumo],Tabla10[InsumoAbrev],"",0))</f>
        <v/>
      </c>
    </row>
    <row r="1347" spans="2:18" x14ac:dyDescent="0.25">
      <c r="B1347" s="191" t="str">
        <f>IF('Formulario PPGR3'!$G1347="","",CONCATENATE('Formulario PPGR3'!$C1347,".",'Formulario PPGR3'!$D1347,".",'Formulario PPGR3'!$E1347,".",'Formulario PPGR3'!$F1347))</f>
        <v/>
      </c>
      <c r="C1347" s="191" t="str">
        <f>IF('Formulario PPGR3'!$G1347="","",'Formulario PPGR1'!#REF!)</f>
        <v/>
      </c>
      <c r="D1347" s="191" t="str">
        <f>IF('Formulario PPGR3'!$G1347="","",'Formulario PPGR1'!#REF!)</f>
        <v/>
      </c>
      <c r="E1347" s="191" t="str">
        <f>IF('Formulario PPGR3'!$G1347="","",'Formulario PPGR1'!#REF!)</f>
        <v/>
      </c>
      <c r="F1347" s="191" t="str">
        <f>IF('Formulario PPGR3'!$G1347="","",'Formulario PPGR1'!#REF!)</f>
        <v/>
      </c>
      <c r="G1347" s="238"/>
      <c r="H1347" s="507" t="str" cm="1">
        <f t="array" ref="H1347">IF(Tabla1[[#This Row],[Código_Actividad]]="","",_xlfn.XLOOKUP(Tabla1[[#This Row],[Código_Actividad]],CodigoActividad,Tabla2[Actividades Programables Presupuestables],"",0))</f>
        <v/>
      </c>
      <c r="I1347" s="508" t="str">
        <f>IFERROR(VLOOKUP('Formulario PPGR3'!$G1347,'Formulario PPGR2'!$H$19:$V$286,15,FALSE),"")</f>
        <v/>
      </c>
      <c r="J1347" s="513"/>
      <c r="K1347" s="512"/>
      <c r="L1347" s="509" t="str">
        <f>IF(Tabla1[[#This Row],[Descripción]]="","",_xlfn.XLOOKUP(Tabla1[[#This Row],[Descripción]],Tabla10[Descripción],Tabla10[Unidad de Medida],"",0))</f>
        <v/>
      </c>
      <c r="M1347" s="299"/>
      <c r="N1347" s="525" t="str">
        <f>IF(Tabla1[[#This Row],[Descripción]]="","",_xlfn.XLOOKUP(Tabla1[[#This Row],[Descripción]],Tabla10[Descripción],Tabla10[Precio Unitario],0))</f>
        <v/>
      </c>
      <c r="O1347" s="525" t="str">
        <f>IF(Tabla1[[#This Row],[Cantidad de Insumos]]="","",Tabla1[[#This Row],[Precio Unitario]]*Tabla1[[#This Row],[Cantidad de Insumos]])</f>
        <v/>
      </c>
      <c r="P1347" s="510" t="str">
        <f>IF(Tabla1[[#This Row],[Descripción]]="","",_xlfn.XLOOKUP(Tabla1[[#This Row],[Descripción]],Tabla10[Descripción],Tabla10[CODIGO PRESUPUESTARIO],0))</f>
        <v/>
      </c>
      <c r="Q1347" s="511"/>
      <c r="R1347" s="511" t="str">
        <f>IF(Tabla1[[#This Row],[Insumos]]="","",_xlfn.XLOOKUP(Tabla1[[#This Row],[Insumos]],Tabla10[Insumo],Tabla10[InsumoAbrev],"",0))</f>
        <v/>
      </c>
    </row>
    <row r="1348" spans="2:18" x14ac:dyDescent="0.25">
      <c r="B1348" s="191" t="str">
        <f>IF('Formulario PPGR3'!$G1348="","",CONCATENATE('Formulario PPGR3'!$C1348,".",'Formulario PPGR3'!$D1348,".",'Formulario PPGR3'!$E1348,".",'Formulario PPGR3'!$F1348))</f>
        <v/>
      </c>
      <c r="C1348" s="191" t="str">
        <f>IF('Formulario PPGR3'!$G1348="","",'Formulario PPGR1'!#REF!)</f>
        <v/>
      </c>
      <c r="D1348" s="191" t="str">
        <f>IF('Formulario PPGR3'!$G1348="","",'Formulario PPGR1'!#REF!)</f>
        <v/>
      </c>
      <c r="E1348" s="191" t="str">
        <f>IF('Formulario PPGR3'!$G1348="","",'Formulario PPGR1'!#REF!)</f>
        <v/>
      </c>
      <c r="F1348" s="191" t="str">
        <f>IF('Formulario PPGR3'!$G1348="","",'Formulario PPGR1'!#REF!)</f>
        <v/>
      </c>
      <c r="G1348" s="238"/>
      <c r="H1348" s="507" t="str" cm="1">
        <f t="array" ref="H1348">IF(Tabla1[[#This Row],[Código_Actividad]]="","",_xlfn.XLOOKUP(Tabla1[[#This Row],[Código_Actividad]],CodigoActividad,Tabla2[Actividades Programables Presupuestables],"",0))</f>
        <v/>
      </c>
      <c r="I1348" s="508" t="str">
        <f>IFERROR(VLOOKUP('Formulario PPGR3'!$G1348,'Formulario PPGR2'!$H$19:$V$286,15,FALSE),"")</f>
        <v/>
      </c>
      <c r="J1348" s="513"/>
      <c r="K1348" s="512"/>
      <c r="L1348" s="509" t="str">
        <f>IF(Tabla1[[#This Row],[Descripción]]="","",_xlfn.XLOOKUP(Tabla1[[#This Row],[Descripción]],Tabla10[Descripción],Tabla10[Unidad de Medida],"",0))</f>
        <v/>
      </c>
      <c r="M1348" s="299"/>
      <c r="N1348" s="525" t="str">
        <f>IF(Tabla1[[#This Row],[Descripción]]="","",_xlfn.XLOOKUP(Tabla1[[#This Row],[Descripción]],Tabla10[Descripción],Tabla10[Precio Unitario],0))</f>
        <v/>
      </c>
      <c r="O1348" s="525" t="str">
        <f>IF(Tabla1[[#This Row],[Cantidad de Insumos]]="","",Tabla1[[#This Row],[Precio Unitario]]*Tabla1[[#This Row],[Cantidad de Insumos]])</f>
        <v/>
      </c>
      <c r="P1348" s="510" t="str">
        <f>IF(Tabla1[[#This Row],[Descripción]]="","",_xlfn.XLOOKUP(Tabla1[[#This Row],[Descripción]],Tabla10[Descripción],Tabla10[CODIGO PRESUPUESTARIO],0))</f>
        <v/>
      </c>
      <c r="Q1348" s="511"/>
      <c r="R1348" s="511" t="str">
        <f>IF(Tabla1[[#This Row],[Insumos]]="","",_xlfn.XLOOKUP(Tabla1[[#This Row],[Insumos]],Tabla10[Insumo],Tabla10[InsumoAbrev],"",0))</f>
        <v/>
      </c>
    </row>
    <row r="1349" spans="2:18" hidden="1" x14ac:dyDescent="0.25">
      <c r="B1349" s="191" t="str">
        <f>IF('Formulario PPGR3'!$G1349="","",CONCATENATE('Formulario PPGR3'!$C1349,".",'Formulario PPGR3'!$D1349,".",'Formulario PPGR3'!$E1349,".",'Formulario PPGR3'!$F1349))</f>
        <v/>
      </c>
      <c r="C1349" s="191" t="str">
        <f>IF('Formulario PPGR3'!$G1349="","",'Formulario PPGR1'!#REF!)</f>
        <v/>
      </c>
      <c r="D1349" s="191" t="str">
        <f>IF('Formulario PPGR3'!$G1349="","",'Formulario PPGR1'!#REF!)</f>
        <v/>
      </c>
      <c r="E1349" s="191" t="str">
        <f>IF('Formulario PPGR3'!$G1349="","",'Formulario PPGR1'!#REF!)</f>
        <v/>
      </c>
      <c r="F1349" s="191" t="str">
        <f>IF('Formulario PPGR3'!$G1349="","",'Formulario PPGR1'!#REF!)</f>
        <v/>
      </c>
      <c r="G1349" s="238"/>
      <c r="H1349" s="507" t="str" cm="1">
        <f t="array" ref="H1349">IF(Tabla1[[#This Row],[Código_Actividad]]="","",_xlfn.XLOOKUP(Tabla1[[#This Row],[Código_Actividad]],CodigoActividad,Tabla2[Actividades Programables Presupuestables],"",0))</f>
        <v/>
      </c>
      <c r="I1349" s="508" t="str">
        <f>IFERROR(VLOOKUP('Formulario PPGR3'!$G1349,'Formulario PPGR2'!$H$19:$V$286,15,FALSE),"")</f>
        <v/>
      </c>
      <c r="J1349" s="513"/>
      <c r="K1349" s="512"/>
      <c r="L1349" s="509" t="str">
        <f>IF(Tabla1[[#This Row],[Descripción]]="","",_xlfn.XLOOKUP(Tabla1[[#This Row],[Descripción]],Tabla10[Descripción],Tabla10[Unidad de Medida],"",0))</f>
        <v/>
      </c>
      <c r="M1349" s="299"/>
      <c r="N1349" s="525" t="str">
        <f>IF(Tabla1[[#This Row],[Descripción]]="","",_xlfn.XLOOKUP(Tabla1[[#This Row],[Descripción]],Tabla10[Descripción],Tabla10[Precio Unitario],0))</f>
        <v/>
      </c>
      <c r="O1349" s="525" t="str">
        <f>IF(Tabla1[[#This Row],[Cantidad de Insumos]]="","",Tabla1[[#This Row],[Precio Unitario]]*Tabla1[[#This Row],[Cantidad de Insumos]])</f>
        <v/>
      </c>
      <c r="P1349" s="510" t="str">
        <f>IF(Tabla1[[#This Row],[Descripción]]="","",_xlfn.XLOOKUP(Tabla1[[#This Row],[Descripción]],Tabla10[Descripción],Tabla10[CODIGO PRESUPUESTARIO],0))</f>
        <v/>
      </c>
      <c r="Q1349" s="511"/>
      <c r="R1349" s="511" t="str">
        <f>IF(Tabla1[[#This Row],[Insumos]]="","",_xlfn.XLOOKUP(Tabla1[[#This Row],[Insumos]],Tabla10[Insumo],Tabla10[InsumoAbrev],"",0))</f>
        <v/>
      </c>
    </row>
    <row r="1350" spans="2:18" hidden="1" x14ac:dyDescent="0.25">
      <c r="B1350" s="191" t="str">
        <f>IF('Formulario PPGR3'!$G1350="","",CONCATENATE('Formulario PPGR3'!$C1350,".",'Formulario PPGR3'!$D1350,".",'Formulario PPGR3'!$E1350,".",'Formulario PPGR3'!$F1350))</f>
        <v/>
      </c>
      <c r="C1350" s="191" t="str">
        <f>IF('Formulario PPGR3'!$G1350="","",'Formulario PPGR1'!#REF!)</f>
        <v/>
      </c>
      <c r="D1350" s="191" t="str">
        <f>IF('Formulario PPGR3'!$G1350="","",'Formulario PPGR1'!#REF!)</f>
        <v/>
      </c>
      <c r="E1350" s="191" t="str">
        <f>IF('Formulario PPGR3'!$G1350="","",'Formulario PPGR1'!#REF!)</f>
        <v/>
      </c>
      <c r="F1350" s="191" t="str">
        <f>IF('Formulario PPGR3'!$G1350="","",'Formulario PPGR1'!#REF!)</f>
        <v/>
      </c>
      <c r="G1350" s="238"/>
      <c r="H1350" s="507" t="str" cm="1">
        <f t="array" ref="H1350">IF(Tabla1[[#This Row],[Código_Actividad]]="","",_xlfn.XLOOKUP(Tabla1[[#This Row],[Código_Actividad]],CodigoActividad,Tabla2[Actividades Programables Presupuestables],"",0))</f>
        <v/>
      </c>
      <c r="I1350" s="508" t="str">
        <f>IFERROR(VLOOKUP('Formulario PPGR3'!$G1350,'Formulario PPGR2'!$H$19:$V$286,15,FALSE),"")</f>
        <v/>
      </c>
      <c r="J1350" s="513"/>
      <c r="K1350" s="512"/>
      <c r="L1350" s="509" t="str">
        <f>IF(Tabla1[[#This Row],[Descripción]]="","",_xlfn.XLOOKUP(Tabla1[[#This Row],[Descripción]],Tabla10[Descripción],Tabla10[Unidad de Medida],"",0))</f>
        <v/>
      </c>
      <c r="M1350" s="299"/>
      <c r="N1350" s="525" t="str">
        <f>IF(Tabla1[[#This Row],[Descripción]]="","",_xlfn.XLOOKUP(Tabla1[[#This Row],[Descripción]],Tabla10[Descripción],Tabla10[Precio Unitario],0))</f>
        <v/>
      </c>
      <c r="O1350" s="525" t="str">
        <f>IF(Tabla1[[#This Row],[Cantidad de Insumos]]="","",Tabla1[[#This Row],[Precio Unitario]]*Tabla1[[#This Row],[Cantidad de Insumos]])</f>
        <v/>
      </c>
      <c r="P1350" s="510" t="str">
        <f>IF(Tabla1[[#This Row],[Descripción]]="","",_xlfn.XLOOKUP(Tabla1[[#This Row],[Descripción]],Tabla10[Descripción],Tabla10[CODIGO PRESUPUESTARIO],0))</f>
        <v/>
      </c>
      <c r="Q1350" s="511"/>
      <c r="R1350" s="511" t="str">
        <f>IF(Tabla1[[#This Row],[Insumos]]="","",_xlfn.XLOOKUP(Tabla1[[#This Row],[Insumos]],Tabla10[Insumo],Tabla10[InsumoAbrev],"",0))</f>
        <v/>
      </c>
    </row>
    <row r="1351" spans="2:18" hidden="1" x14ac:dyDescent="0.25">
      <c r="B1351" s="191" t="str">
        <f>IF('Formulario PPGR3'!$G1351="","",CONCATENATE('Formulario PPGR3'!$C1351,".",'Formulario PPGR3'!$D1351,".",'Formulario PPGR3'!$E1351,".",'Formulario PPGR3'!$F1351))</f>
        <v/>
      </c>
      <c r="C1351" s="191" t="str">
        <f>IF('Formulario PPGR3'!$G1351="","",'Formulario PPGR1'!#REF!)</f>
        <v/>
      </c>
      <c r="D1351" s="191" t="str">
        <f>IF('Formulario PPGR3'!$G1351="","",'Formulario PPGR1'!#REF!)</f>
        <v/>
      </c>
      <c r="E1351" s="191" t="str">
        <f>IF('Formulario PPGR3'!$G1351="","",'Formulario PPGR1'!#REF!)</f>
        <v/>
      </c>
      <c r="F1351" s="191" t="str">
        <f>IF('Formulario PPGR3'!$G1351="","",'Formulario PPGR1'!#REF!)</f>
        <v/>
      </c>
      <c r="G1351" s="238"/>
      <c r="H1351" s="507" t="str" cm="1">
        <f t="array" ref="H1351">IF(Tabla1[[#This Row],[Código_Actividad]]="","",_xlfn.XLOOKUP(Tabla1[[#This Row],[Código_Actividad]],CodigoActividad,Tabla2[Actividades Programables Presupuestables],"",0))</f>
        <v/>
      </c>
      <c r="I1351" s="508" t="str">
        <f>IFERROR(VLOOKUP('Formulario PPGR3'!$G1351,'Formulario PPGR2'!$H$19:$V$286,15,FALSE),"")</f>
        <v/>
      </c>
      <c r="J1351" s="513"/>
      <c r="K1351" s="512"/>
      <c r="L1351" s="509" t="str">
        <f>IF(Tabla1[[#This Row],[Descripción]]="","",_xlfn.XLOOKUP(Tabla1[[#This Row],[Descripción]],Tabla10[Descripción],Tabla10[Unidad de Medida],"",0))</f>
        <v/>
      </c>
      <c r="M1351" s="299"/>
      <c r="N1351" s="525" t="str">
        <f>IF(Tabla1[[#This Row],[Descripción]]="","",_xlfn.XLOOKUP(Tabla1[[#This Row],[Descripción]],Tabla10[Descripción],Tabla10[Precio Unitario],0))</f>
        <v/>
      </c>
      <c r="O1351" s="525" t="str">
        <f>IF(Tabla1[[#This Row],[Cantidad de Insumos]]="","",Tabla1[[#This Row],[Precio Unitario]]*Tabla1[[#This Row],[Cantidad de Insumos]])</f>
        <v/>
      </c>
      <c r="P1351" s="510" t="str">
        <f>IF(Tabla1[[#This Row],[Descripción]]="","",_xlfn.XLOOKUP(Tabla1[[#This Row],[Descripción]],Tabla10[Descripción],Tabla10[CODIGO PRESUPUESTARIO],0))</f>
        <v/>
      </c>
      <c r="Q1351" s="511"/>
      <c r="R1351" s="511" t="str">
        <f>IF(Tabla1[[#This Row],[Insumos]]="","",_xlfn.XLOOKUP(Tabla1[[#This Row],[Insumos]],Tabla10[Insumo],Tabla10[InsumoAbrev],"",0))</f>
        <v/>
      </c>
    </row>
    <row r="1352" spans="2:18" hidden="1" x14ac:dyDescent="0.25">
      <c r="B1352" s="191" t="str">
        <f>IF('Formulario PPGR3'!$G1352="","",CONCATENATE('Formulario PPGR3'!$C1352,".",'Formulario PPGR3'!$D1352,".",'Formulario PPGR3'!$E1352,".",'Formulario PPGR3'!$F1352))</f>
        <v/>
      </c>
      <c r="C1352" s="191" t="str">
        <f>IF('Formulario PPGR3'!$G1352="","",'Formulario PPGR1'!#REF!)</f>
        <v/>
      </c>
      <c r="D1352" s="191" t="str">
        <f>IF('Formulario PPGR3'!$G1352="","",'Formulario PPGR1'!#REF!)</f>
        <v/>
      </c>
      <c r="E1352" s="191" t="str">
        <f>IF('Formulario PPGR3'!$G1352="","",'Formulario PPGR1'!#REF!)</f>
        <v/>
      </c>
      <c r="F1352" s="191" t="str">
        <f>IF('Formulario PPGR3'!$G1352="","",'Formulario PPGR1'!#REF!)</f>
        <v/>
      </c>
      <c r="G1352" s="238"/>
      <c r="H1352" s="507" t="str" cm="1">
        <f t="array" ref="H1352">IF(Tabla1[[#This Row],[Código_Actividad]]="","",_xlfn.XLOOKUP(Tabla1[[#This Row],[Código_Actividad]],CodigoActividad,Tabla2[Actividades Programables Presupuestables],"",0))</f>
        <v/>
      </c>
      <c r="I1352" s="508" t="str">
        <f>IFERROR(VLOOKUP('Formulario PPGR3'!$G1352,'Formulario PPGR2'!$H$19:$V$286,15,FALSE),"")</f>
        <v/>
      </c>
      <c r="J1352" s="513"/>
      <c r="K1352" s="512"/>
      <c r="L1352" s="509" t="str">
        <f>IF(Tabla1[[#This Row],[Descripción]]="","",_xlfn.XLOOKUP(Tabla1[[#This Row],[Descripción]],Tabla10[Descripción],Tabla10[Unidad de Medida],"",0))</f>
        <v/>
      </c>
      <c r="M1352" s="299"/>
      <c r="N1352" s="525" t="str">
        <f>IF(Tabla1[[#This Row],[Descripción]]="","",_xlfn.XLOOKUP(Tabla1[[#This Row],[Descripción]],Tabla10[Descripción],Tabla10[Precio Unitario],0))</f>
        <v/>
      </c>
      <c r="O1352" s="525" t="str">
        <f>IF(Tabla1[[#This Row],[Cantidad de Insumos]]="","",Tabla1[[#This Row],[Precio Unitario]]*Tabla1[[#This Row],[Cantidad de Insumos]])</f>
        <v/>
      </c>
      <c r="P1352" s="510" t="str">
        <f>IF(Tabla1[[#This Row],[Descripción]]="","",_xlfn.XLOOKUP(Tabla1[[#This Row],[Descripción]],Tabla10[Descripción],Tabla10[CODIGO PRESUPUESTARIO],0))</f>
        <v/>
      </c>
      <c r="Q1352" s="511"/>
      <c r="R1352" s="511" t="str">
        <f>IF(Tabla1[[#This Row],[Insumos]]="","",_xlfn.XLOOKUP(Tabla1[[#This Row],[Insumos]],Tabla10[Insumo],Tabla10[InsumoAbrev],"",0))</f>
        <v/>
      </c>
    </row>
    <row r="1353" spans="2:18" hidden="1" x14ac:dyDescent="0.25">
      <c r="B1353" s="191" t="str">
        <f>IF('Formulario PPGR3'!$G1353="","",CONCATENATE('Formulario PPGR3'!$C1353,".",'Formulario PPGR3'!$D1353,".",'Formulario PPGR3'!$E1353,".",'Formulario PPGR3'!$F1353))</f>
        <v/>
      </c>
      <c r="C1353" s="191" t="str">
        <f>IF('Formulario PPGR3'!$G1353="","",'Formulario PPGR1'!#REF!)</f>
        <v/>
      </c>
      <c r="D1353" s="191" t="str">
        <f>IF('Formulario PPGR3'!$G1353="","",'Formulario PPGR1'!#REF!)</f>
        <v/>
      </c>
      <c r="E1353" s="191" t="str">
        <f>IF('Formulario PPGR3'!$G1353="","",'Formulario PPGR1'!#REF!)</f>
        <v/>
      </c>
      <c r="F1353" s="191" t="str">
        <f>IF('Formulario PPGR3'!$G1353="","",'Formulario PPGR1'!#REF!)</f>
        <v/>
      </c>
      <c r="G1353" s="238"/>
      <c r="H1353" s="507" t="str" cm="1">
        <f t="array" ref="H1353">IF(Tabla1[[#This Row],[Código_Actividad]]="","",_xlfn.XLOOKUP(Tabla1[[#This Row],[Código_Actividad]],CodigoActividad,Tabla2[Actividades Programables Presupuestables],"",0))</f>
        <v/>
      </c>
      <c r="I1353" s="508" t="str">
        <f>IFERROR(VLOOKUP('Formulario PPGR3'!$G1353,'Formulario PPGR2'!$H$19:$V$286,15,FALSE),"")</f>
        <v/>
      </c>
      <c r="J1353" s="513"/>
      <c r="K1353" s="512"/>
      <c r="L1353" s="509" t="str">
        <f>IF(Tabla1[[#This Row],[Descripción]]="","",_xlfn.XLOOKUP(Tabla1[[#This Row],[Descripción]],Tabla10[Descripción],Tabla10[Unidad de Medida],"",0))</f>
        <v/>
      </c>
      <c r="M1353" s="299"/>
      <c r="N1353" s="525" t="str">
        <f>IF(Tabla1[[#This Row],[Descripción]]="","",_xlfn.XLOOKUP(Tabla1[[#This Row],[Descripción]],Tabla10[Descripción],Tabla10[Precio Unitario],0))</f>
        <v/>
      </c>
      <c r="O1353" s="525" t="str">
        <f>IF(Tabla1[[#This Row],[Cantidad de Insumos]]="","",Tabla1[[#This Row],[Precio Unitario]]*Tabla1[[#This Row],[Cantidad de Insumos]])</f>
        <v/>
      </c>
      <c r="P1353" s="510" t="str">
        <f>IF(Tabla1[[#This Row],[Descripción]]="","",_xlfn.XLOOKUP(Tabla1[[#This Row],[Descripción]],Tabla10[Descripción],Tabla10[CODIGO PRESUPUESTARIO],0))</f>
        <v/>
      </c>
      <c r="Q1353" s="511"/>
      <c r="R1353" s="511" t="str">
        <f>IF(Tabla1[[#This Row],[Insumos]]="","",_xlfn.XLOOKUP(Tabla1[[#This Row],[Insumos]],Tabla10[Insumo],Tabla10[InsumoAbrev],"",0))</f>
        <v/>
      </c>
    </row>
    <row r="1354" spans="2:18" hidden="1" x14ac:dyDescent="0.25">
      <c r="B1354" s="191" t="str">
        <f>IF('Formulario PPGR3'!$G1354="","",CONCATENATE('Formulario PPGR3'!$C1354,".",'Formulario PPGR3'!$D1354,".",'Formulario PPGR3'!$E1354,".",'Formulario PPGR3'!$F1354))</f>
        <v/>
      </c>
      <c r="C1354" s="191" t="str">
        <f>IF('Formulario PPGR3'!$G1354="","",'Formulario PPGR1'!#REF!)</f>
        <v/>
      </c>
      <c r="D1354" s="191" t="str">
        <f>IF('Formulario PPGR3'!$G1354="","",'Formulario PPGR1'!#REF!)</f>
        <v/>
      </c>
      <c r="E1354" s="191" t="str">
        <f>IF('Formulario PPGR3'!$G1354="","",'Formulario PPGR1'!#REF!)</f>
        <v/>
      </c>
      <c r="F1354" s="191" t="str">
        <f>IF('Formulario PPGR3'!$G1354="","",'Formulario PPGR1'!#REF!)</f>
        <v/>
      </c>
      <c r="G1354" s="238"/>
      <c r="H1354" s="507" t="str" cm="1">
        <f t="array" ref="H1354">IF(Tabla1[[#This Row],[Código_Actividad]]="","",_xlfn.XLOOKUP(Tabla1[[#This Row],[Código_Actividad]],CodigoActividad,Tabla2[Actividades Programables Presupuestables],"",0))</f>
        <v/>
      </c>
      <c r="I1354" s="508" t="str">
        <f>IFERROR(VLOOKUP('Formulario PPGR3'!$G1354,'Formulario PPGR2'!$H$19:$V$286,15,FALSE),"")</f>
        <v/>
      </c>
      <c r="J1354" s="513"/>
      <c r="K1354" s="512"/>
      <c r="L1354" s="509" t="str">
        <f>IF(Tabla1[[#This Row],[Descripción]]="","",_xlfn.XLOOKUP(Tabla1[[#This Row],[Descripción]],Tabla10[Descripción],Tabla10[Unidad de Medida],"",0))</f>
        <v/>
      </c>
      <c r="M1354" s="299"/>
      <c r="N1354" s="525" t="str">
        <f>IF(Tabla1[[#This Row],[Descripción]]="","",_xlfn.XLOOKUP(Tabla1[[#This Row],[Descripción]],Tabla10[Descripción],Tabla10[Precio Unitario],0))</f>
        <v/>
      </c>
      <c r="O1354" s="525" t="str">
        <f>IF(Tabla1[[#This Row],[Cantidad de Insumos]]="","",Tabla1[[#This Row],[Precio Unitario]]*Tabla1[[#This Row],[Cantidad de Insumos]])</f>
        <v/>
      </c>
      <c r="P1354" s="510" t="str">
        <f>IF(Tabla1[[#This Row],[Descripción]]="","",_xlfn.XLOOKUP(Tabla1[[#This Row],[Descripción]],Tabla10[Descripción],Tabla10[CODIGO PRESUPUESTARIO],0))</f>
        <v/>
      </c>
      <c r="Q1354" s="511"/>
      <c r="R1354" s="511" t="str">
        <f>IF(Tabla1[[#This Row],[Insumos]]="","",_xlfn.XLOOKUP(Tabla1[[#This Row],[Insumos]],Tabla10[Insumo],Tabla10[InsumoAbrev],"",0))</f>
        <v/>
      </c>
    </row>
    <row r="1355" spans="2:18" hidden="1" x14ac:dyDescent="0.25">
      <c r="B1355" s="191" t="str">
        <f>IF('Formulario PPGR3'!$G1355="","",CONCATENATE('Formulario PPGR3'!$C1355,".",'Formulario PPGR3'!$D1355,".",'Formulario PPGR3'!$E1355,".",'Formulario PPGR3'!$F1355))</f>
        <v/>
      </c>
      <c r="C1355" s="191" t="str">
        <f>IF('Formulario PPGR3'!$G1355="","",'Formulario PPGR1'!#REF!)</f>
        <v/>
      </c>
      <c r="D1355" s="191" t="str">
        <f>IF('Formulario PPGR3'!$G1355="","",'Formulario PPGR1'!#REF!)</f>
        <v/>
      </c>
      <c r="E1355" s="191" t="str">
        <f>IF('Formulario PPGR3'!$G1355="","",'Formulario PPGR1'!#REF!)</f>
        <v/>
      </c>
      <c r="F1355" s="191" t="str">
        <f>IF('Formulario PPGR3'!$G1355="","",'Formulario PPGR1'!#REF!)</f>
        <v/>
      </c>
      <c r="G1355" s="238"/>
      <c r="H1355" s="507" t="str" cm="1">
        <f t="array" ref="H1355">IF(Tabla1[[#This Row],[Código_Actividad]]="","",_xlfn.XLOOKUP(Tabla1[[#This Row],[Código_Actividad]],CodigoActividad,Tabla2[Actividades Programables Presupuestables],"",0))</f>
        <v/>
      </c>
      <c r="I1355" s="508" t="str">
        <f>IFERROR(VLOOKUP('Formulario PPGR3'!$G1355,'Formulario PPGR2'!$H$19:$V$286,15,FALSE),"")</f>
        <v/>
      </c>
      <c r="J1355" s="513"/>
      <c r="K1355" s="512"/>
      <c r="L1355" s="509" t="str">
        <f>IF(Tabla1[[#This Row],[Descripción]]="","",_xlfn.XLOOKUP(Tabla1[[#This Row],[Descripción]],Tabla10[Descripción],Tabla10[Unidad de Medida],"",0))</f>
        <v/>
      </c>
      <c r="M1355" s="299"/>
      <c r="N1355" s="525" t="str">
        <f>IF(Tabla1[[#This Row],[Descripción]]="","",_xlfn.XLOOKUP(Tabla1[[#This Row],[Descripción]],Tabla10[Descripción],Tabla10[Precio Unitario],0))</f>
        <v/>
      </c>
      <c r="O1355" s="525" t="str">
        <f>IF(Tabla1[[#This Row],[Cantidad de Insumos]]="","",Tabla1[[#This Row],[Precio Unitario]]*Tabla1[[#This Row],[Cantidad de Insumos]])</f>
        <v/>
      </c>
      <c r="P1355" s="510" t="str">
        <f>IF(Tabla1[[#This Row],[Descripción]]="","",_xlfn.XLOOKUP(Tabla1[[#This Row],[Descripción]],Tabla10[Descripción],Tabla10[CODIGO PRESUPUESTARIO],0))</f>
        <v/>
      </c>
      <c r="Q1355" s="511"/>
      <c r="R1355" s="511" t="str">
        <f>IF(Tabla1[[#This Row],[Insumos]]="","",_xlfn.XLOOKUP(Tabla1[[#This Row],[Insumos]],Tabla10[Insumo],Tabla10[InsumoAbrev],"",0))</f>
        <v/>
      </c>
    </row>
    <row r="1356" spans="2:18" hidden="1" x14ac:dyDescent="0.25">
      <c r="B1356" s="191" t="str">
        <f>IF('Formulario PPGR3'!$G1356="","",CONCATENATE('Formulario PPGR3'!$C1356,".",'Formulario PPGR3'!$D1356,".",'Formulario PPGR3'!$E1356,".",'Formulario PPGR3'!$F1356))</f>
        <v/>
      </c>
      <c r="C1356" s="191" t="str">
        <f>IF('Formulario PPGR3'!$G1356="","",'Formulario PPGR1'!#REF!)</f>
        <v/>
      </c>
      <c r="D1356" s="191" t="str">
        <f>IF('Formulario PPGR3'!$G1356="","",'Formulario PPGR1'!#REF!)</f>
        <v/>
      </c>
      <c r="E1356" s="191" t="str">
        <f>IF('Formulario PPGR3'!$G1356="","",'Formulario PPGR1'!#REF!)</f>
        <v/>
      </c>
      <c r="F1356" s="191" t="str">
        <f>IF('Formulario PPGR3'!$G1356="","",'Formulario PPGR1'!#REF!)</f>
        <v/>
      </c>
      <c r="G1356" s="238"/>
      <c r="H1356" s="507" t="str" cm="1">
        <f t="array" ref="H1356">IF(Tabla1[[#This Row],[Código_Actividad]]="","",_xlfn.XLOOKUP(Tabla1[[#This Row],[Código_Actividad]],CodigoActividad,Tabla2[Actividades Programables Presupuestables],"",0))</f>
        <v/>
      </c>
      <c r="I1356" s="508" t="str">
        <f>IFERROR(VLOOKUP('Formulario PPGR3'!$G1356,'Formulario PPGR2'!$H$19:$V$286,15,FALSE),"")</f>
        <v/>
      </c>
      <c r="J1356" s="513"/>
      <c r="K1356" s="512"/>
      <c r="L1356" s="509" t="str">
        <f>IF(Tabla1[[#This Row],[Descripción]]="","",_xlfn.XLOOKUP(Tabla1[[#This Row],[Descripción]],Tabla10[Descripción],Tabla10[Unidad de Medida],"",0))</f>
        <v/>
      </c>
      <c r="M1356" s="299"/>
      <c r="N1356" s="525" t="str">
        <f>IF(Tabla1[[#This Row],[Descripción]]="","",_xlfn.XLOOKUP(Tabla1[[#This Row],[Descripción]],Tabla10[Descripción],Tabla10[Precio Unitario],0))</f>
        <v/>
      </c>
      <c r="O1356" s="525" t="str">
        <f>IF(Tabla1[[#This Row],[Cantidad de Insumos]]="","",Tabla1[[#This Row],[Precio Unitario]]*Tabla1[[#This Row],[Cantidad de Insumos]])</f>
        <v/>
      </c>
      <c r="P1356" s="510" t="str">
        <f>IF(Tabla1[[#This Row],[Descripción]]="","",_xlfn.XLOOKUP(Tabla1[[#This Row],[Descripción]],Tabla10[Descripción],Tabla10[CODIGO PRESUPUESTARIO],0))</f>
        <v/>
      </c>
      <c r="Q1356" s="511"/>
      <c r="R1356" s="511" t="str">
        <f>IF(Tabla1[[#This Row],[Insumos]]="","",_xlfn.XLOOKUP(Tabla1[[#This Row],[Insumos]],Tabla10[Insumo],Tabla10[InsumoAbrev],"",0))</f>
        <v/>
      </c>
    </row>
    <row r="1357" spans="2:18" hidden="1" x14ac:dyDescent="0.25">
      <c r="B1357" s="191" t="str">
        <f>IF('Formulario PPGR3'!$G1357="","",CONCATENATE('Formulario PPGR3'!$C1357,".",'Formulario PPGR3'!$D1357,".",'Formulario PPGR3'!$E1357,".",'Formulario PPGR3'!$F1357))</f>
        <v/>
      </c>
      <c r="C1357" s="191" t="str">
        <f>IF('Formulario PPGR3'!$G1357="","",'Formulario PPGR1'!#REF!)</f>
        <v/>
      </c>
      <c r="D1357" s="191" t="str">
        <f>IF('Formulario PPGR3'!$G1357="","",'Formulario PPGR1'!#REF!)</f>
        <v/>
      </c>
      <c r="E1357" s="191" t="str">
        <f>IF('Formulario PPGR3'!$G1357="","",'Formulario PPGR1'!#REF!)</f>
        <v/>
      </c>
      <c r="F1357" s="191" t="str">
        <f>IF('Formulario PPGR3'!$G1357="","",'Formulario PPGR1'!#REF!)</f>
        <v/>
      </c>
      <c r="G1357" s="238"/>
      <c r="H1357" s="507" t="str" cm="1">
        <f t="array" ref="H1357">IF(Tabla1[[#This Row],[Código_Actividad]]="","",_xlfn.XLOOKUP(Tabla1[[#This Row],[Código_Actividad]],CodigoActividad,Tabla2[Actividades Programables Presupuestables],"",0))</f>
        <v/>
      </c>
      <c r="I1357" s="508" t="str">
        <f>IFERROR(VLOOKUP('Formulario PPGR3'!$G1357,'Formulario PPGR2'!$H$19:$V$286,15,FALSE),"")</f>
        <v/>
      </c>
      <c r="J1357" s="513"/>
      <c r="K1357" s="512"/>
      <c r="L1357" s="509" t="str">
        <f>IF(Tabla1[[#This Row],[Descripción]]="","",_xlfn.XLOOKUP(Tabla1[[#This Row],[Descripción]],Tabla10[Descripción],Tabla10[Unidad de Medida],"",0))</f>
        <v/>
      </c>
      <c r="M1357" s="299"/>
      <c r="N1357" s="525" t="str">
        <f>IF(Tabla1[[#This Row],[Descripción]]="","",_xlfn.XLOOKUP(Tabla1[[#This Row],[Descripción]],Tabla10[Descripción],Tabla10[Precio Unitario],0))</f>
        <v/>
      </c>
      <c r="O1357" s="525" t="str">
        <f>IF(Tabla1[[#This Row],[Cantidad de Insumos]]="","",Tabla1[[#This Row],[Precio Unitario]]*Tabla1[[#This Row],[Cantidad de Insumos]])</f>
        <v/>
      </c>
      <c r="P1357" s="510" t="str">
        <f>IF(Tabla1[[#This Row],[Descripción]]="","",_xlfn.XLOOKUP(Tabla1[[#This Row],[Descripción]],Tabla10[Descripción],Tabla10[CODIGO PRESUPUESTARIO],0))</f>
        <v/>
      </c>
      <c r="Q1357" s="511"/>
      <c r="R1357" s="511" t="str">
        <f>IF(Tabla1[[#This Row],[Insumos]]="","",_xlfn.XLOOKUP(Tabla1[[#This Row],[Insumos]],Tabla10[Insumo],Tabla10[InsumoAbrev],"",0))</f>
        <v/>
      </c>
    </row>
    <row r="1358" spans="2:18" hidden="1" x14ac:dyDescent="0.25">
      <c r="B1358" s="191" t="str">
        <f>IF('Formulario PPGR3'!$G1358="","",CONCATENATE('Formulario PPGR3'!$C1358,".",'Formulario PPGR3'!$D1358,".",'Formulario PPGR3'!$E1358,".",'Formulario PPGR3'!$F1358))</f>
        <v/>
      </c>
      <c r="C1358" s="191" t="str">
        <f>IF('Formulario PPGR3'!$G1358="","",'Formulario PPGR1'!#REF!)</f>
        <v/>
      </c>
      <c r="D1358" s="191" t="str">
        <f>IF('Formulario PPGR3'!$G1358="","",'Formulario PPGR1'!#REF!)</f>
        <v/>
      </c>
      <c r="E1358" s="191" t="str">
        <f>IF('Formulario PPGR3'!$G1358="","",'Formulario PPGR1'!#REF!)</f>
        <v/>
      </c>
      <c r="F1358" s="191" t="str">
        <f>IF('Formulario PPGR3'!$G1358="","",'Formulario PPGR1'!#REF!)</f>
        <v/>
      </c>
      <c r="G1358" s="238"/>
      <c r="H1358" s="507" t="str" cm="1">
        <f t="array" ref="H1358">IF(Tabla1[[#This Row],[Código_Actividad]]="","",_xlfn.XLOOKUP(Tabla1[[#This Row],[Código_Actividad]],CodigoActividad,Tabla2[Actividades Programables Presupuestables],"",0))</f>
        <v/>
      </c>
      <c r="I1358" s="508" t="str">
        <f>IFERROR(VLOOKUP('Formulario PPGR3'!$G1358,'Formulario PPGR2'!$H$19:$V$286,15,FALSE),"")</f>
        <v/>
      </c>
      <c r="J1358" s="513"/>
      <c r="K1358" s="512"/>
      <c r="L1358" s="509" t="str">
        <f>IF(Tabla1[[#This Row],[Descripción]]="","",_xlfn.XLOOKUP(Tabla1[[#This Row],[Descripción]],Tabla10[Descripción],Tabla10[Unidad de Medida],"",0))</f>
        <v/>
      </c>
      <c r="M1358" s="299"/>
      <c r="N1358" s="525" t="str">
        <f>IF(Tabla1[[#This Row],[Descripción]]="","",_xlfn.XLOOKUP(Tabla1[[#This Row],[Descripción]],Tabla10[Descripción],Tabla10[Precio Unitario],0))</f>
        <v/>
      </c>
      <c r="O1358" s="525" t="str">
        <f>IF(Tabla1[[#This Row],[Cantidad de Insumos]]="","",Tabla1[[#This Row],[Precio Unitario]]*Tabla1[[#This Row],[Cantidad de Insumos]])</f>
        <v/>
      </c>
      <c r="P1358" s="510" t="str">
        <f>IF(Tabla1[[#This Row],[Descripción]]="","",_xlfn.XLOOKUP(Tabla1[[#This Row],[Descripción]],Tabla10[Descripción],Tabla10[CODIGO PRESUPUESTARIO],0))</f>
        <v/>
      </c>
      <c r="Q1358" s="511"/>
      <c r="R1358" s="511" t="str">
        <f>IF(Tabla1[[#This Row],[Insumos]]="","",_xlfn.XLOOKUP(Tabla1[[#This Row],[Insumos]],Tabla10[Insumo],Tabla10[InsumoAbrev],"",0))</f>
        <v/>
      </c>
    </row>
    <row r="1359" spans="2:18" hidden="1" x14ac:dyDescent="0.25">
      <c r="B1359" s="191" t="str">
        <f>IF('Formulario PPGR3'!$G1359="","",CONCATENATE('Formulario PPGR3'!$C1359,".",'Formulario PPGR3'!$D1359,".",'Formulario PPGR3'!$E1359,".",'Formulario PPGR3'!$F1359))</f>
        <v/>
      </c>
      <c r="C1359" s="191" t="str">
        <f>IF('Formulario PPGR3'!$G1359="","",'Formulario PPGR1'!#REF!)</f>
        <v/>
      </c>
      <c r="D1359" s="191" t="str">
        <f>IF('Formulario PPGR3'!$G1359="","",'Formulario PPGR1'!#REF!)</f>
        <v/>
      </c>
      <c r="E1359" s="191" t="str">
        <f>IF('Formulario PPGR3'!$G1359="","",'Formulario PPGR1'!#REF!)</f>
        <v/>
      </c>
      <c r="F1359" s="191" t="str">
        <f>IF('Formulario PPGR3'!$G1359="","",'Formulario PPGR1'!#REF!)</f>
        <v/>
      </c>
      <c r="G1359" s="238"/>
      <c r="H1359" s="507" t="str" cm="1">
        <f t="array" ref="H1359">IF(Tabla1[[#This Row],[Código_Actividad]]="","",_xlfn.XLOOKUP(Tabla1[[#This Row],[Código_Actividad]],CodigoActividad,Tabla2[Actividades Programables Presupuestables],"",0))</f>
        <v/>
      </c>
      <c r="I1359" s="508" t="str">
        <f>IFERROR(VLOOKUP('Formulario PPGR3'!$G1359,'Formulario PPGR2'!$H$19:$V$286,15,FALSE),"")</f>
        <v/>
      </c>
      <c r="J1359" s="513"/>
      <c r="K1359" s="512"/>
      <c r="L1359" s="509" t="str">
        <f>IF(Tabla1[[#This Row],[Descripción]]="","",_xlfn.XLOOKUP(Tabla1[[#This Row],[Descripción]],Tabla10[Descripción],Tabla10[Unidad de Medida],"",0))</f>
        <v/>
      </c>
      <c r="M1359" s="299"/>
      <c r="N1359" s="525" t="str">
        <f>IF(Tabla1[[#This Row],[Descripción]]="","",_xlfn.XLOOKUP(Tabla1[[#This Row],[Descripción]],Tabla10[Descripción],Tabla10[Precio Unitario],0))</f>
        <v/>
      </c>
      <c r="O1359" s="525" t="str">
        <f>IF(Tabla1[[#This Row],[Cantidad de Insumos]]="","",Tabla1[[#This Row],[Precio Unitario]]*Tabla1[[#This Row],[Cantidad de Insumos]])</f>
        <v/>
      </c>
      <c r="P1359" s="510" t="str">
        <f>IF(Tabla1[[#This Row],[Descripción]]="","",_xlfn.XLOOKUP(Tabla1[[#This Row],[Descripción]],Tabla10[Descripción],Tabla10[CODIGO PRESUPUESTARIO],0))</f>
        <v/>
      </c>
      <c r="Q1359" s="511"/>
      <c r="R1359" s="511" t="str">
        <f>IF(Tabla1[[#This Row],[Insumos]]="","",_xlfn.XLOOKUP(Tabla1[[#This Row],[Insumos]],Tabla10[Insumo],Tabla10[InsumoAbrev],"",0))</f>
        <v/>
      </c>
    </row>
    <row r="1360" spans="2:18" hidden="1" x14ac:dyDescent="0.25">
      <c r="B1360" s="191" t="str">
        <f>IF('Formulario PPGR3'!$G1360="","",CONCATENATE('Formulario PPGR3'!$C1360,".",'Formulario PPGR3'!$D1360,".",'Formulario PPGR3'!$E1360,".",'Formulario PPGR3'!$F1360))</f>
        <v/>
      </c>
      <c r="C1360" s="191" t="str">
        <f>IF('Formulario PPGR3'!$G1360="","",'Formulario PPGR1'!#REF!)</f>
        <v/>
      </c>
      <c r="D1360" s="191" t="str">
        <f>IF('Formulario PPGR3'!$G1360="","",'Formulario PPGR1'!#REF!)</f>
        <v/>
      </c>
      <c r="E1360" s="191" t="str">
        <f>IF('Formulario PPGR3'!$G1360="","",'Formulario PPGR1'!#REF!)</f>
        <v/>
      </c>
      <c r="F1360" s="191" t="str">
        <f>IF('Formulario PPGR3'!$G1360="","",'Formulario PPGR1'!#REF!)</f>
        <v/>
      </c>
      <c r="G1360" s="238"/>
      <c r="H1360" s="507" t="str" cm="1">
        <f t="array" ref="H1360">IF(Tabla1[[#This Row],[Código_Actividad]]="","",_xlfn.XLOOKUP(Tabla1[[#This Row],[Código_Actividad]],CodigoActividad,Tabla2[Actividades Programables Presupuestables],"",0))</f>
        <v/>
      </c>
      <c r="I1360" s="508" t="str">
        <f>IFERROR(VLOOKUP('Formulario PPGR3'!$G1360,'Formulario PPGR2'!$H$19:$V$286,15,FALSE),"")</f>
        <v/>
      </c>
      <c r="J1360" s="513"/>
      <c r="K1360" s="512"/>
      <c r="L1360" s="509" t="str">
        <f>IF(Tabla1[[#This Row],[Descripción]]="","",_xlfn.XLOOKUP(Tabla1[[#This Row],[Descripción]],Tabla10[Descripción],Tabla10[Unidad de Medida],"",0))</f>
        <v/>
      </c>
      <c r="M1360" s="299"/>
      <c r="N1360" s="525" t="str">
        <f>IF(Tabla1[[#This Row],[Descripción]]="","",_xlfn.XLOOKUP(Tabla1[[#This Row],[Descripción]],Tabla10[Descripción],Tabla10[Precio Unitario],0))</f>
        <v/>
      </c>
      <c r="O1360" s="525" t="str">
        <f>IF(Tabla1[[#This Row],[Cantidad de Insumos]]="","",Tabla1[[#This Row],[Precio Unitario]]*Tabla1[[#This Row],[Cantidad de Insumos]])</f>
        <v/>
      </c>
      <c r="P1360" s="510" t="str">
        <f>IF(Tabla1[[#This Row],[Descripción]]="","",_xlfn.XLOOKUP(Tabla1[[#This Row],[Descripción]],Tabla10[Descripción],Tabla10[CODIGO PRESUPUESTARIO],0))</f>
        <v/>
      </c>
      <c r="Q1360" s="511"/>
      <c r="R1360" s="511" t="str">
        <f>IF(Tabla1[[#This Row],[Insumos]]="","",_xlfn.XLOOKUP(Tabla1[[#This Row],[Insumos]],Tabla10[Insumo],Tabla10[InsumoAbrev],"",0))</f>
        <v/>
      </c>
    </row>
    <row r="1361" spans="2:18" hidden="1" x14ac:dyDescent="0.25">
      <c r="B1361" s="191" t="str">
        <f>IF('Formulario PPGR3'!$G1361="","",CONCATENATE('Formulario PPGR3'!$C1361,".",'Formulario PPGR3'!$D1361,".",'Formulario PPGR3'!$E1361,".",'Formulario PPGR3'!$F1361))</f>
        <v/>
      </c>
      <c r="C1361" s="191" t="str">
        <f>IF('Formulario PPGR3'!$G1361="","",'Formulario PPGR1'!#REF!)</f>
        <v/>
      </c>
      <c r="D1361" s="191" t="str">
        <f>IF('Formulario PPGR3'!$G1361="","",'Formulario PPGR1'!#REF!)</f>
        <v/>
      </c>
      <c r="E1361" s="191" t="str">
        <f>IF('Formulario PPGR3'!$G1361="","",'Formulario PPGR1'!#REF!)</f>
        <v/>
      </c>
      <c r="F1361" s="191" t="str">
        <f>IF('Formulario PPGR3'!$G1361="","",'Formulario PPGR1'!#REF!)</f>
        <v/>
      </c>
      <c r="G1361" s="238"/>
      <c r="H1361" s="507" t="str" cm="1">
        <f t="array" ref="H1361">IF(Tabla1[[#This Row],[Código_Actividad]]="","",_xlfn.XLOOKUP(Tabla1[[#This Row],[Código_Actividad]],CodigoActividad,Tabla2[Actividades Programables Presupuestables],"",0))</f>
        <v/>
      </c>
      <c r="I1361" s="508" t="str">
        <f>IFERROR(VLOOKUP('Formulario PPGR3'!$G1361,'Formulario PPGR2'!$H$19:$V$286,15,FALSE),"")</f>
        <v/>
      </c>
      <c r="J1361" s="513"/>
      <c r="K1361" s="512"/>
      <c r="L1361" s="509" t="str">
        <f>IF(Tabla1[[#This Row],[Descripción]]="","",_xlfn.XLOOKUP(Tabla1[[#This Row],[Descripción]],Tabla10[Descripción],Tabla10[Unidad de Medida],"",0))</f>
        <v/>
      </c>
      <c r="M1361" s="299"/>
      <c r="N1361" s="525" t="str">
        <f>IF(Tabla1[[#This Row],[Descripción]]="","",_xlfn.XLOOKUP(Tabla1[[#This Row],[Descripción]],Tabla10[Descripción],Tabla10[Precio Unitario],0))</f>
        <v/>
      </c>
      <c r="O1361" s="525" t="str">
        <f>IF(Tabla1[[#This Row],[Cantidad de Insumos]]="","",Tabla1[[#This Row],[Precio Unitario]]*Tabla1[[#This Row],[Cantidad de Insumos]])</f>
        <v/>
      </c>
      <c r="P1361" s="510" t="str">
        <f>IF(Tabla1[[#This Row],[Descripción]]="","",_xlfn.XLOOKUP(Tabla1[[#This Row],[Descripción]],Tabla10[Descripción],Tabla10[CODIGO PRESUPUESTARIO],0))</f>
        <v/>
      </c>
      <c r="Q1361" s="511"/>
      <c r="R1361" s="511" t="str">
        <f>IF(Tabla1[[#This Row],[Insumos]]="","",_xlfn.XLOOKUP(Tabla1[[#This Row],[Insumos]],Tabla10[Insumo],Tabla10[InsumoAbrev],"",0))</f>
        <v/>
      </c>
    </row>
    <row r="1362" spans="2:18" hidden="1" x14ac:dyDescent="0.25">
      <c r="B1362" s="191" t="str">
        <f>IF('Formulario PPGR3'!$G1362="","",CONCATENATE('Formulario PPGR3'!$C1362,".",'Formulario PPGR3'!$D1362,".",'Formulario PPGR3'!$E1362,".",'Formulario PPGR3'!$F1362))</f>
        <v/>
      </c>
      <c r="C1362" s="191" t="str">
        <f>IF('Formulario PPGR3'!$G1362="","",'Formulario PPGR1'!#REF!)</f>
        <v/>
      </c>
      <c r="D1362" s="191" t="str">
        <f>IF('Formulario PPGR3'!$G1362="","",'Formulario PPGR1'!#REF!)</f>
        <v/>
      </c>
      <c r="E1362" s="191" t="str">
        <f>IF('Formulario PPGR3'!$G1362="","",'Formulario PPGR1'!#REF!)</f>
        <v/>
      </c>
      <c r="F1362" s="191" t="str">
        <f>IF('Formulario PPGR3'!$G1362="","",'Formulario PPGR1'!#REF!)</f>
        <v/>
      </c>
      <c r="G1362" s="238"/>
      <c r="H1362" s="507" t="str" cm="1">
        <f t="array" ref="H1362">IF(Tabla1[[#This Row],[Código_Actividad]]="","",_xlfn.XLOOKUP(Tabla1[[#This Row],[Código_Actividad]],CodigoActividad,Tabla2[Actividades Programables Presupuestables],"",0))</f>
        <v/>
      </c>
      <c r="I1362" s="508" t="str">
        <f>IFERROR(VLOOKUP('Formulario PPGR3'!$G1362,'Formulario PPGR2'!$H$19:$V$286,15,FALSE),"")</f>
        <v/>
      </c>
      <c r="J1362" s="513"/>
      <c r="K1362" s="512"/>
      <c r="L1362" s="509" t="str">
        <f>IF(Tabla1[[#This Row],[Descripción]]="","",_xlfn.XLOOKUP(Tabla1[[#This Row],[Descripción]],Tabla10[Descripción],Tabla10[Unidad de Medida],"",0))</f>
        <v/>
      </c>
      <c r="M1362" s="299"/>
      <c r="N1362" s="525" t="str">
        <f>IF(Tabla1[[#This Row],[Descripción]]="","",_xlfn.XLOOKUP(Tabla1[[#This Row],[Descripción]],Tabla10[Descripción],Tabla10[Precio Unitario],0))</f>
        <v/>
      </c>
      <c r="O1362" s="525" t="str">
        <f>IF(Tabla1[[#This Row],[Cantidad de Insumos]]="","",Tabla1[[#This Row],[Precio Unitario]]*Tabla1[[#This Row],[Cantidad de Insumos]])</f>
        <v/>
      </c>
      <c r="P1362" s="510" t="str">
        <f>IF(Tabla1[[#This Row],[Descripción]]="","",_xlfn.XLOOKUP(Tabla1[[#This Row],[Descripción]],Tabla10[Descripción],Tabla10[CODIGO PRESUPUESTARIO],0))</f>
        <v/>
      </c>
      <c r="Q1362" s="511"/>
      <c r="R1362" s="511" t="str">
        <f>IF(Tabla1[[#This Row],[Insumos]]="","",_xlfn.XLOOKUP(Tabla1[[#This Row],[Insumos]],Tabla10[Insumo],Tabla10[InsumoAbrev],"",0))</f>
        <v/>
      </c>
    </row>
    <row r="1363" spans="2:18" hidden="1" x14ac:dyDescent="0.25">
      <c r="B1363" s="191" t="str">
        <f>IF('Formulario PPGR3'!$G1363="","",CONCATENATE('Formulario PPGR3'!$C1363,".",'Formulario PPGR3'!$D1363,".",'Formulario PPGR3'!$E1363,".",'Formulario PPGR3'!$F1363))</f>
        <v/>
      </c>
      <c r="C1363" s="191" t="str">
        <f>IF('Formulario PPGR3'!$G1363="","",'Formulario PPGR1'!#REF!)</f>
        <v/>
      </c>
      <c r="D1363" s="191" t="str">
        <f>IF('Formulario PPGR3'!$G1363="","",'Formulario PPGR1'!#REF!)</f>
        <v/>
      </c>
      <c r="E1363" s="191" t="str">
        <f>IF('Formulario PPGR3'!$G1363="","",'Formulario PPGR1'!#REF!)</f>
        <v/>
      </c>
      <c r="F1363" s="191" t="str">
        <f>IF('Formulario PPGR3'!$G1363="","",'Formulario PPGR1'!#REF!)</f>
        <v/>
      </c>
      <c r="G1363" s="238"/>
      <c r="H1363" s="507" t="str" cm="1">
        <f t="array" ref="H1363">IF(Tabla1[[#This Row],[Código_Actividad]]="","",_xlfn.XLOOKUP(Tabla1[[#This Row],[Código_Actividad]],CodigoActividad,Tabla2[Actividades Programables Presupuestables],"",0))</f>
        <v/>
      </c>
      <c r="I1363" s="508" t="str">
        <f>IFERROR(VLOOKUP('Formulario PPGR3'!$G1363,'Formulario PPGR2'!$H$19:$V$286,15,FALSE),"")</f>
        <v/>
      </c>
      <c r="J1363" s="513"/>
      <c r="K1363" s="512"/>
      <c r="L1363" s="509" t="str">
        <f>IF(Tabla1[[#This Row],[Descripción]]="","",_xlfn.XLOOKUP(Tabla1[[#This Row],[Descripción]],Tabla10[Descripción],Tabla10[Unidad de Medida],"",0))</f>
        <v/>
      </c>
      <c r="M1363" s="299"/>
      <c r="N1363" s="525" t="str">
        <f>IF(Tabla1[[#This Row],[Descripción]]="","",_xlfn.XLOOKUP(Tabla1[[#This Row],[Descripción]],Tabla10[Descripción],Tabla10[Precio Unitario],0))</f>
        <v/>
      </c>
      <c r="O1363" s="525" t="str">
        <f>IF(Tabla1[[#This Row],[Cantidad de Insumos]]="","",Tabla1[[#This Row],[Precio Unitario]]*Tabla1[[#This Row],[Cantidad de Insumos]])</f>
        <v/>
      </c>
      <c r="P1363" s="510" t="str">
        <f>IF(Tabla1[[#This Row],[Descripción]]="","",_xlfn.XLOOKUP(Tabla1[[#This Row],[Descripción]],Tabla10[Descripción],Tabla10[CODIGO PRESUPUESTARIO],0))</f>
        <v/>
      </c>
      <c r="Q1363" s="511"/>
      <c r="R1363" s="511" t="str">
        <f>IF(Tabla1[[#This Row],[Insumos]]="","",_xlfn.XLOOKUP(Tabla1[[#This Row],[Insumos]],Tabla10[Insumo],Tabla10[InsumoAbrev],"",0))</f>
        <v/>
      </c>
    </row>
    <row r="1364" spans="2:18" hidden="1" x14ac:dyDescent="0.25">
      <c r="B1364" s="191" t="str">
        <f>IF('Formulario PPGR3'!$G1364="","",CONCATENATE('Formulario PPGR3'!$C1364,".",'Formulario PPGR3'!$D1364,".",'Formulario PPGR3'!$E1364,".",'Formulario PPGR3'!$F1364))</f>
        <v/>
      </c>
      <c r="C1364" s="191" t="str">
        <f>IF('Formulario PPGR3'!$G1364="","",'Formulario PPGR1'!#REF!)</f>
        <v/>
      </c>
      <c r="D1364" s="191" t="str">
        <f>IF('Formulario PPGR3'!$G1364="","",'Formulario PPGR1'!#REF!)</f>
        <v/>
      </c>
      <c r="E1364" s="191" t="str">
        <f>IF('Formulario PPGR3'!$G1364="","",'Formulario PPGR1'!#REF!)</f>
        <v/>
      </c>
      <c r="F1364" s="191" t="str">
        <f>IF('Formulario PPGR3'!$G1364="","",'Formulario PPGR1'!#REF!)</f>
        <v/>
      </c>
      <c r="G1364" s="238"/>
      <c r="H1364" s="507" t="str" cm="1">
        <f t="array" ref="H1364">IF(Tabla1[[#This Row],[Código_Actividad]]="","",_xlfn.XLOOKUP(Tabla1[[#This Row],[Código_Actividad]],CodigoActividad,Tabla2[Actividades Programables Presupuestables],"",0))</f>
        <v/>
      </c>
      <c r="I1364" s="508" t="str">
        <f>IFERROR(VLOOKUP('Formulario PPGR3'!$G1364,'Formulario PPGR2'!$H$19:$V$286,15,FALSE),"")</f>
        <v/>
      </c>
      <c r="J1364" s="513"/>
      <c r="K1364" s="512"/>
      <c r="L1364" s="509" t="str">
        <f>IF(Tabla1[[#This Row],[Descripción]]="","",_xlfn.XLOOKUP(Tabla1[[#This Row],[Descripción]],Tabla10[Descripción],Tabla10[Unidad de Medida],"",0))</f>
        <v/>
      </c>
      <c r="M1364" s="299"/>
      <c r="N1364" s="525" t="str">
        <f>IF(Tabla1[[#This Row],[Descripción]]="","",_xlfn.XLOOKUP(Tabla1[[#This Row],[Descripción]],Tabla10[Descripción],Tabla10[Precio Unitario],0))</f>
        <v/>
      </c>
      <c r="O1364" s="525" t="str">
        <f>IF(Tabla1[[#This Row],[Cantidad de Insumos]]="","",Tabla1[[#This Row],[Precio Unitario]]*Tabla1[[#This Row],[Cantidad de Insumos]])</f>
        <v/>
      </c>
      <c r="P1364" s="510" t="str">
        <f>IF(Tabla1[[#This Row],[Descripción]]="","",_xlfn.XLOOKUP(Tabla1[[#This Row],[Descripción]],Tabla10[Descripción],Tabla10[CODIGO PRESUPUESTARIO],0))</f>
        <v/>
      </c>
      <c r="Q1364" s="511"/>
      <c r="R1364" s="511" t="str">
        <f>IF(Tabla1[[#This Row],[Insumos]]="","",_xlfn.XLOOKUP(Tabla1[[#This Row],[Insumos]],Tabla10[Insumo],Tabla10[InsumoAbrev],"",0))</f>
        <v/>
      </c>
    </row>
    <row r="1365" spans="2:18" hidden="1" x14ac:dyDescent="0.25">
      <c r="B1365" s="191" t="str">
        <f>IF('Formulario PPGR3'!$G1365="","",CONCATENATE('Formulario PPGR3'!$C1365,".",'Formulario PPGR3'!$D1365,".",'Formulario PPGR3'!$E1365,".",'Formulario PPGR3'!$F1365))</f>
        <v/>
      </c>
      <c r="C1365" s="191" t="str">
        <f>IF('Formulario PPGR3'!$G1365="","",'Formulario PPGR1'!#REF!)</f>
        <v/>
      </c>
      <c r="D1365" s="191" t="str">
        <f>IF('Formulario PPGR3'!$G1365="","",'Formulario PPGR1'!#REF!)</f>
        <v/>
      </c>
      <c r="E1365" s="191" t="str">
        <f>IF('Formulario PPGR3'!$G1365="","",'Formulario PPGR1'!#REF!)</f>
        <v/>
      </c>
      <c r="F1365" s="191" t="str">
        <f>IF('Formulario PPGR3'!$G1365="","",'Formulario PPGR1'!#REF!)</f>
        <v/>
      </c>
      <c r="G1365" s="238"/>
      <c r="H1365" s="507" t="str" cm="1">
        <f t="array" ref="H1365">IF(Tabla1[[#This Row],[Código_Actividad]]="","",_xlfn.XLOOKUP(Tabla1[[#This Row],[Código_Actividad]],CodigoActividad,Tabla2[Actividades Programables Presupuestables],"",0))</f>
        <v/>
      </c>
      <c r="I1365" s="508" t="str">
        <f>IFERROR(VLOOKUP('Formulario PPGR3'!$G1365,'Formulario PPGR2'!$H$19:$V$286,15,FALSE),"")</f>
        <v/>
      </c>
      <c r="J1365" s="513"/>
      <c r="K1365" s="512"/>
      <c r="L1365" s="509" t="str">
        <f>IF(Tabla1[[#This Row],[Descripción]]="","",_xlfn.XLOOKUP(Tabla1[[#This Row],[Descripción]],Tabla10[Descripción],Tabla10[Unidad de Medida],"",0))</f>
        <v/>
      </c>
      <c r="M1365" s="299"/>
      <c r="N1365" s="525" t="str">
        <f>IF(Tabla1[[#This Row],[Descripción]]="","",_xlfn.XLOOKUP(Tabla1[[#This Row],[Descripción]],Tabla10[Descripción],Tabla10[Precio Unitario],0))</f>
        <v/>
      </c>
      <c r="O1365" s="525" t="str">
        <f>IF(Tabla1[[#This Row],[Cantidad de Insumos]]="","",Tabla1[[#This Row],[Precio Unitario]]*Tabla1[[#This Row],[Cantidad de Insumos]])</f>
        <v/>
      </c>
      <c r="P1365" s="510" t="str">
        <f>IF(Tabla1[[#This Row],[Descripción]]="","",_xlfn.XLOOKUP(Tabla1[[#This Row],[Descripción]],Tabla10[Descripción],Tabla10[CODIGO PRESUPUESTARIO],0))</f>
        <v/>
      </c>
      <c r="Q1365" s="511"/>
      <c r="R1365" s="511" t="str">
        <f>IF(Tabla1[[#This Row],[Insumos]]="","",_xlfn.XLOOKUP(Tabla1[[#This Row],[Insumos]],Tabla10[Insumo],Tabla10[InsumoAbrev],"",0))</f>
        <v/>
      </c>
    </row>
    <row r="1366" spans="2:18" hidden="1" x14ac:dyDescent="0.25">
      <c r="B1366" s="191" t="str">
        <f>IF('Formulario PPGR3'!$G1366="","",CONCATENATE('Formulario PPGR3'!$C1366,".",'Formulario PPGR3'!$D1366,".",'Formulario PPGR3'!$E1366,".",'Formulario PPGR3'!$F1366))</f>
        <v/>
      </c>
      <c r="C1366" s="191" t="str">
        <f>IF('Formulario PPGR3'!$G1366="","",'Formulario PPGR1'!#REF!)</f>
        <v/>
      </c>
      <c r="D1366" s="191" t="str">
        <f>IF('Formulario PPGR3'!$G1366="","",'Formulario PPGR1'!#REF!)</f>
        <v/>
      </c>
      <c r="E1366" s="191" t="str">
        <f>IF('Formulario PPGR3'!$G1366="","",'Formulario PPGR1'!#REF!)</f>
        <v/>
      </c>
      <c r="F1366" s="191" t="str">
        <f>IF('Formulario PPGR3'!$G1366="","",'Formulario PPGR1'!#REF!)</f>
        <v/>
      </c>
      <c r="G1366" s="238"/>
      <c r="H1366" s="507" t="str" cm="1">
        <f t="array" ref="H1366">IF(Tabla1[[#This Row],[Código_Actividad]]="","",_xlfn.XLOOKUP(Tabla1[[#This Row],[Código_Actividad]],CodigoActividad,Tabla2[Actividades Programables Presupuestables],"",0))</f>
        <v/>
      </c>
      <c r="I1366" s="508" t="str">
        <f>IFERROR(VLOOKUP('Formulario PPGR3'!$G1366,'Formulario PPGR2'!$H$19:$V$286,15,FALSE),"")</f>
        <v/>
      </c>
      <c r="J1366" s="513"/>
      <c r="K1366" s="512"/>
      <c r="L1366" s="509" t="str">
        <f>IF(Tabla1[[#This Row],[Descripción]]="","",_xlfn.XLOOKUP(Tabla1[[#This Row],[Descripción]],Tabla10[Descripción],Tabla10[Unidad de Medida],"",0))</f>
        <v/>
      </c>
      <c r="M1366" s="299"/>
      <c r="N1366" s="525" t="str">
        <f>IF(Tabla1[[#This Row],[Descripción]]="","",_xlfn.XLOOKUP(Tabla1[[#This Row],[Descripción]],Tabla10[Descripción],Tabla10[Precio Unitario],0))</f>
        <v/>
      </c>
      <c r="O1366" s="525" t="str">
        <f>IF(Tabla1[[#This Row],[Cantidad de Insumos]]="","",Tabla1[[#This Row],[Precio Unitario]]*Tabla1[[#This Row],[Cantidad de Insumos]])</f>
        <v/>
      </c>
      <c r="P1366" s="510" t="str">
        <f>IF(Tabla1[[#This Row],[Descripción]]="","",_xlfn.XLOOKUP(Tabla1[[#This Row],[Descripción]],Tabla10[Descripción],Tabla10[CODIGO PRESUPUESTARIO],0))</f>
        <v/>
      </c>
      <c r="Q1366" s="511"/>
      <c r="R1366" s="511" t="str">
        <f>IF(Tabla1[[#This Row],[Insumos]]="","",_xlfn.XLOOKUP(Tabla1[[#This Row],[Insumos]],Tabla10[Insumo],Tabla10[InsumoAbrev],"",0))</f>
        <v/>
      </c>
    </row>
    <row r="1367" spans="2:18" hidden="1" x14ac:dyDescent="0.25">
      <c r="B1367" s="191" t="str">
        <f>IF('Formulario PPGR3'!$G1367="","",CONCATENATE('Formulario PPGR3'!$C1367,".",'Formulario PPGR3'!$D1367,".",'Formulario PPGR3'!$E1367,".",'Formulario PPGR3'!$F1367))</f>
        <v/>
      </c>
      <c r="C1367" s="191" t="str">
        <f>IF('Formulario PPGR3'!$G1367="","",'Formulario PPGR1'!#REF!)</f>
        <v/>
      </c>
      <c r="D1367" s="191" t="str">
        <f>IF('Formulario PPGR3'!$G1367="","",'Formulario PPGR1'!#REF!)</f>
        <v/>
      </c>
      <c r="E1367" s="191" t="str">
        <f>IF('Formulario PPGR3'!$G1367="","",'Formulario PPGR1'!#REF!)</f>
        <v/>
      </c>
      <c r="F1367" s="191" t="str">
        <f>IF('Formulario PPGR3'!$G1367="","",'Formulario PPGR1'!#REF!)</f>
        <v/>
      </c>
      <c r="G1367" s="238"/>
      <c r="H1367" s="507" t="str" cm="1">
        <f t="array" ref="H1367">IF(Tabla1[[#This Row],[Código_Actividad]]="","",_xlfn.XLOOKUP(Tabla1[[#This Row],[Código_Actividad]],CodigoActividad,Tabla2[Actividades Programables Presupuestables],"",0))</f>
        <v/>
      </c>
      <c r="I1367" s="508" t="str">
        <f>IFERROR(VLOOKUP('Formulario PPGR3'!$G1367,'Formulario PPGR2'!$H$19:$V$286,15,FALSE),"")</f>
        <v/>
      </c>
      <c r="J1367" s="513"/>
      <c r="K1367" s="512"/>
      <c r="L1367" s="509" t="str">
        <f>IF(Tabla1[[#This Row],[Descripción]]="","",_xlfn.XLOOKUP(Tabla1[[#This Row],[Descripción]],Tabla10[Descripción],Tabla10[Unidad de Medida],"",0))</f>
        <v/>
      </c>
      <c r="M1367" s="299"/>
      <c r="N1367" s="525" t="str">
        <f>IF(Tabla1[[#This Row],[Descripción]]="","",_xlfn.XLOOKUP(Tabla1[[#This Row],[Descripción]],Tabla10[Descripción],Tabla10[Precio Unitario],0))</f>
        <v/>
      </c>
      <c r="O1367" s="525" t="str">
        <f>IF(Tabla1[[#This Row],[Cantidad de Insumos]]="","",Tabla1[[#This Row],[Precio Unitario]]*Tabla1[[#This Row],[Cantidad de Insumos]])</f>
        <v/>
      </c>
      <c r="P1367" s="510" t="str">
        <f>IF(Tabla1[[#This Row],[Descripción]]="","",_xlfn.XLOOKUP(Tabla1[[#This Row],[Descripción]],Tabla10[Descripción],Tabla10[CODIGO PRESUPUESTARIO],0))</f>
        <v/>
      </c>
      <c r="Q1367" s="511"/>
      <c r="R1367" s="511" t="str">
        <f>IF(Tabla1[[#This Row],[Insumos]]="","",_xlfn.XLOOKUP(Tabla1[[#This Row],[Insumos]],Tabla10[Insumo],Tabla10[InsumoAbrev],"",0))</f>
        <v/>
      </c>
    </row>
    <row r="1368" spans="2:18" hidden="1" x14ac:dyDescent="0.25">
      <c r="B1368" s="191" t="str">
        <f>IF('Formulario PPGR3'!$G1368="","",CONCATENATE('Formulario PPGR3'!$C1368,".",'Formulario PPGR3'!$D1368,".",'Formulario PPGR3'!$E1368,".",'Formulario PPGR3'!$F1368))</f>
        <v/>
      </c>
      <c r="C1368" s="191" t="str">
        <f>IF('Formulario PPGR3'!$G1368="","",'Formulario PPGR1'!#REF!)</f>
        <v/>
      </c>
      <c r="D1368" s="191" t="str">
        <f>IF('Formulario PPGR3'!$G1368="","",'Formulario PPGR1'!#REF!)</f>
        <v/>
      </c>
      <c r="E1368" s="191" t="str">
        <f>IF('Formulario PPGR3'!$G1368="","",'Formulario PPGR1'!#REF!)</f>
        <v/>
      </c>
      <c r="F1368" s="191" t="str">
        <f>IF('Formulario PPGR3'!$G1368="","",'Formulario PPGR1'!#REF!)</f>
        <v/>
      </c>
      <c r="G1368" s="238"/>
      <c r="H1368" s="507" t="str" cm="1">
        <f t="array" ref="H1368">IF(Tabla1[[#This Row],[Código_Actividad]]="","",_xlfn.XLOOKUP(Tabla1[[#This Row],[Código_Actividad]],CodigoActividad,Tabla2[Actividades Programables Presupuestables],"",0))</f>
        <v/>
      </c>
      <c r="I1368" s="508" t="str">
        <f>IFERROR(VLOOKUP('Formulario PPGR3'!$G1368,'Formulario PPGR2'!$H$19:$V$286,15,FALSE),"")</f>
        <v/>
      </c>
      <c r="J1368" s="513"/>
      <c r="K1368" s="512"/>
      <c r="L1368" s="509" t="str">
        <f>IF(Tabla1[[#This Row],[Descripción]]="","",_xlfn.XLOOKUP(Tabla1[[#This Row],[Descripción]],Tabla10[Descripción],Tabla10[Unidad de Medida],"",0))</f>
        <v/>
      </c>
      <c r="M1368" s="299"/>
      <c r="N1368" s="525" t="str">
        <f>IF(Tabla1[[#This Row],[Descripción]]="","",_xlfn.XLOOKUP(Tabla1[[#This Row],[Descripción]],Tabla10[Descripción],Tabla10[Precio Unitario],0))</f>
        <v/>
      </c>
      <c r="O1368" s="525" t="str">
        <f>IF(Tabla1[[#This Row],[Cantidad de Insumos]]="","",Tabla1[[#This Row],[Precio Unitario]]*Tabla1[[#This Row],[Cantidad de Insumos]])</f>
        <v/>
      </c>
      <c r="P1368" s="510" t="str">
        <f>IF(Tabla1[[#This Row],[Descripción]]="","",_xlfn.XLOOKUP(Tabla1[[#This Row],[Descripción]],Tabla10[Descripción],Tabla10[CODIGO PRESUPUESTARIO],0))</f>
        <v/>
      </c>
      <c r="Q1368" s="511"/>
      <c r="R1368" s="511" t="str">
        <f>IF(Tabla1[[#This Row],[Insumos]]="","",_xlfn.XLOOKUP(Tabla1[[#This Row],[Insumos]],Tabla10[Insumo],Tabla10[InsumoAbrev],"",0))</f>
        <v/>
      </c>
    </row>
    <row r="1369" spans="2:18" hidden="1" x14ac:dyDescent="0.25">
      <c r="B1369" s="191" t="str">
        <f>IF('Formulario PPGR3'!$G1369="","",CONCATENATE('Formulario PPGR3'!$C1369,".",'Formulario PPGR3'!$D1369,".",'Formulario PPGR3'!$E1369,".",'Formulario PPGR3'!$F1369))</f>
        <v/>
      </c>
      <c r="C1369" s="191" t="str">
        <f>IF('Formulario PPGR3'!$G1369="","",'Formulario PPGR1'!#REF!)</f>
        <v/>
      </c>
      <c r="D1369" s="191" t="str">
        <f>IF('Formulario PPGR3'!$G1369="","",'Formulario PPGR1'!#REF!)</f>
        <v/>
      </c>
      <c r="E1369" s="191" t="str">
        <f>IF('Formulario PPGR3'!$G1369="","",'Formulario PPGR1'!#REF!)</f>
        <v/>
      </c>
      <c r="F1369" s="191" t="str">
        <f>IF('Formulario PPGR3'!$G1369="","",'Formulario PPGR1'!#REF!)</f>
        <v/>
      </c>
      <c r="G1369" s="238"/>
      <c r="H1369" s="507" t="str" cm="1">
        <f t="array" ref="H1369">IF(Tabla1[[#This Row],[Código_Actividad]]="","",_xlfn.XLOOKUP(Tabla1[[#This Row],[Código_Actividad]],CodigoActividad,Tabla2[Actividades Programables Presupuestables],"",0))</f>
        <v/>
      </c>
      <c r="I1369" s="508" t="str">
        <f>IFERROR(VLOOKUP('Formulario PPGR3'!$G1369,'Formulario PPGR2'!$H$19:$V$286,15,FALSE),"")</f>
        <v/>
      </c>
      <c r="J1369" s="513"/>
      <c r="K1369" s="512"/>
      <c r="L1369" s="509" t="str">
        <f>IF(Tabla1[[#This Row],[Descripción]]="","",_xlfn.XLOOKUP(Tabla1[[#This Row],[Descripción]],Tabla10[Descripción],Tabla10[Unidad de Medida],"",0))</f>
        <v/>
      </c>
      <c r="M1369" s="299"/>
      <c r="N1369" s="525" t="str">
        <f>IF(Tabla1[[#This Row],[Descripción]]="","",_xlfn.XLOOKUP(Tabla1[[#This Row],[Descripción]],Tabla10[Descripción],Tabla10[Precio Unitario],0))</f>
        <v/>
      </c>
      <c r="O1369" s="525" t="str">
        <f>IF(Tabla1[[#This Row],[Cantidad de Insumos]]="","",Tabla1[[#This Row],[Precio Unitario]]*Tabla1[[#This Row],[Cantidad de Insumos]])</f>
        <v/>
      </c>
      <c r="P1369" s="510" t="str">
        <f>IF(Tabla1[[#This Row],[Descripción]]="","",_xlfn.XLOOKUP(Tabla1[[#This Row],[Descripción]],Tabla10[Descripción],Tabla10[CODIGO PRESUPUESTARIO],0))</f>
        <v/>
      </c>
      <c r="Q1369" s="511"/>
      <c r="R1369" s="511" t="str">
        <f>IF(Tabla1[[#This Row],[Insumos]]="","",_xlfn.XLOOKUP(Tabla1[[#This Row],[Insumos]],Tabla10[Insumo],Tabla10[InsumoAbrev],"",0))</f>
        <v/>
      </c>
    </row>
    <row r="1370" spans="2:18" hidden="1" x14ac:dyDescent="0.25">
      <c r="B1370" s="191" t="str">
        <f>IF('Formulario PPGR3'!$G1370="","",CONCATENATE('Formulario PPGR3'!$C1370,".",'Formulario PPGR3'!$D1370,".",'Formulario PPGR3'!$E1370,".",'Formulario PPGR3'!$F1370))</f>
        <v/>
      </c>
      <c r="C1370" s="191" t="str">
        <f>IF('Formulario PPGR3'!$G1370="","",'Formulario PPGR1'!#REF!)</f>
        <v/>
      </c>
      <c r="D1370" s="191" t="str">
        <f>IF('Formulario PPGR3'!$G1370="","",'Formulario PPGR1'!#REF!)</f>
        <v/>
      </c>
      <c r="E1370" s="191" t="str">
        <f>IF('Formulario PPGR3'!$G1370="","",'Formulario PPGR1'!#REF!)</f>
        <v/>
      </c>
      <c r="F1370" s="191" t="str">
        <f>IF('Formulario PPGR3'!$G1370="","",'Formulario PPGR1'!#REF!)</f>
        <v/>
      </c>
      <c r="G1370" s="238"/>
      <c r="H1370" s="507" t="str" cm="1">
        <f t="array" ref="H1370">IF(Tabla1[[#This Row],[Código_Actividad]]="","",_xlfn.XLOOKUP(Tabla1[[#This Row],[Código_Actividad]],CodigoActividad,Tabla2[Actividades Programables Presupuestables],"",0))</f>
        <v/>
      </c>
      <c r="I1370" s="508" t="str">
        <f>IFERROR(VLOOKUP('Formulario PPGR3'!$G1370,'Formulario PPGR2'!$H$19:$V$286,15,FALSE),"")</f>
        <v/>
      </c>
      <c r="J1370" s="513"/>
      <c r="K1370" s="512"/>
      <c r="L1370" s="509" t="str">
        <f>IF(Tabla1[[#This Row],[Descripción]]="","",_xlfn.XLOOKUP(Tabla1[[#This Row],[Descripción]],Tabla10[Descripción],Tabla10[Unidad de Medida],"",0))</f>
        <v/>
      </c>
      <c r="M1370" s="299"/>
      <c r="N1370" s="525" t="str">
        <f>IF(Tabla1[[#This Row],[Descripción]]="","",_xlfn.XLOOKUP(Tabla1[[#This Row],[Descripción]],Tabla10[Descripción],Tabla10[Precio Unitario],0))</f>
        <v/>
      </c>
      <c r="O1370" s="525" t="str">
        <f>IF(Tabla1[[#This Row],[Cantidad de Insumos]]="","",Tabla1[[#This Row],[Precio Unitario]]*Tabla1[[#This Row],[Cantidad de Insumos]])</f>
        <v/>
      </c>
      <c r="P1370" s="510" t="str">
        <f>IF(Tabla1[[#This Row],[Descripción]]="","",_xlfn.XLOOKUP(Tabla1[[#This Row],[Descripción]],Tabla10[Descripción],Tabla10[CODIGO PRESUPUESTARIO],0))</f>
        <v/>
      </c>
      <c r="Q1370" s="511"/>
      <c r="R1370" s="511" t="str">
        <f>IF(Tabla1[[#This Row],[Insumos]]="","",_xlfn.XLOOKUP(Tabla1[[#This Row],[Insumos]],Tabla10[Insumo],Tabla10[InsumoAbrev],"",0))</f>
        <v/>
      </c>
    </row>
    <row r="1371" spans="2:18" hidden="1" x14ac:dyDescent="0.25">
      <c r="B1371" s="191" t="str">
        <f>IF('Formulario PPGR3'!$G1371="","",CONCATENATE('Formulario PPGR3'!$C1371,".",'Formulario PPGR3'!$D1371,".",'Formulario PPGR3'!$E1371,".",'Formulario PPGR3'!$F1371))</f>
        <v/>
      </c>
      <c r="C1371" s="191" t="str">
        <f>IF('Formulario PPGR3'!$G1371="","",'Formulario PPGR1'!#REF!)</f>
        <v/>
      </c>
      <c r="D1371" s="191" t="str">
        <f>IF('Formulario PPGR3'!$G1371="","",'Formulario PPGR1'!#REF!)</f>
        <v/>
      </c>
      <c r="E1371" s="191" t="str">
        <f>IF('Formulario PPGR3'!$G1371="","",'Formulario PPGR1'!#REF!)</f>
        <v/>
      </c>
      <c r="F1371" s="191" t="str">
        <f>IF('Formulario PPGR3'!$G1371="","",'Formulario PPGR1'!#REF!)</f>
        <v/>
      </c>
      <c r="G1371" s="238"/>
      <c r="H1371" s="507" t="str" cm="1">
        <f t="array" ref="H1371">IF(Tabla1[[#This Row],[Código_Actividad]]="","",_xlfn.XLOOKUP(Tabla1[[#This Row],[Código_Actividad]],CodigoActividad,Tabla2[Actividades Programables Presupuestables],"",0))</f>
        <v/>
      </c>
      <c r="I1371" s="508" t="str">
        <f>IFERROR(VLOOKUP('Formulario PPGR3'!$G1371,'Formulario PPGR2'!$H$19:$V$286,15,FALSE),"")</f>
        <v/>
      </c>
      <c r="J1371" s="513"/>
      <c r="K1371" s="512"/>
      <c r="L1371" s="509" t="str">
        <f>IF(Tabla1[[#This Row],[Descripción]]="","",_xlfn.XLOOKUP(Tabla1[[#This Row],[Descripción]],Tabla10[Descripción],Tabla10[Unidad de Medida],"",0))</f>
        <v/>
      </c>
      <c r="M1371" s="299"/>
      <c r="N1371" s="525" t="str">
        <f>IF(Tabla1[[#This Row],[Descripción]]="","",_xlfn.XLOOKUP(Tabla1[[#This Row],[Descripción]],Tabla10[Descripción],Tabla10[Precio Unitario],0))</f>
        <v/>
      </c>
      <c r="O1371" s="525" t="str">
        <f>IF(Tabla1[[#This Row],[Cantidad de Insumos]]="","",Tabla1[[#This Row],[Precio Unitario]]*Tabla1[[#This Row],[Cantidad de Insumos]])</f>
        <v/>
      </c>
      <c r="P1371" s="510" t="str">
        <f>IF(Tabla1[[#This Row],[Descripción]]="","",_xlfn.XLOOKUP(Tabla1[[#This Row],[Descripción]],Tabla10[Descripción],Tabla10[CODIGO PRESUPUESTARIO],0))</f>
        <v/>
      </c>
      <c r="Q1371" s="511"/>
      <c r="R1371" s="511" t="str">
        <f>IF(Tabla1[[#This Row],[Insumos]]="","",_xlfn.XLOOKUP(Tabla1[[#This Row],[Insumos]],Tabla10[Insumo],Tabla10[InsumoAbrev],"",0))</f>
        <v/>
      </c>
    </row>
    <row r="1372" spans="2:18" hidden="1" x14ac:dyDescent="0.25">
      <c r="B1372" s="191" t="str">
        <f>IF('Formulario PPGR3'!$G1372="","",CONCATENATE('Formulario PPGR3'!$C1372,".",'Formulario PPGR3'!$D1372,".",'Formulario PPGR3'!$E1372,".",'Formulario PPGR3'!$F1372))</f>
        <v/>
      </c>
      <c r="C1372" s="191" t="str">
        <f>IF('Formulario PPGR3'!$G1372="","",'Formulario PPGR1'!#REF!)</f>
        <v/>
      </c>
      <c r="D1372" s="191" t="str">
        <f>IF('Formulario PPGR3'!$G1372="","",'Formulario PPGR1'!#REF!)</f>
        <v/>
      </c>
      <c r="E1372" s="191" t="str">
        <f>IF('Formulario PPGR3'!$G1372="","",'Formulario PPGR1'!#REF!)</f>
        <v/>
      </c>
      <c r="F1372" s="191" t="str">
        <f>IF('Formulario PPGR3'!$G1372="","",'Formulario PPGR1'!#REF!)</f>
        <v/>
      </c>
      <c r="G1372" s="238"/>
      <c r="H1372" s="507" t="str" cm="1">
        <f t="array" ref="H1372">IF(Tabla1[[#This Row],[Código_Actividad]]="","",_xlfn.XLOOKUP(Tabla1[[#This Row],[Código_Actividad]],CodigoActividad,Tabla2[Actividades Programables Presupuestables],"",0))</f>
        <v/>
      </c>
      <c r="I1372" s="508" t="str">
        <f>IFERROR(VLOOKUP('Formulario PPGR3'!$G1372,'Formulario PPGR2'!$H$19:$V$286,15,FALSE),"")</f>
        <v/>
      </c>
      <c r="J1372" s="513"/>
      <c r="K1372" s="512"/>
      <c r="L1372" s="509" t="str">
        <f>IF(Tabla1[[#This Row],[Descripción]]="","",_xlfn.XLOOKUP(Tabla1[[#This Row],[Descripción]],Tabla10[Descripción],Tabla10[Unidad de Medida],"",0))</f>
        <v/>
      </c>
      <c r="M1372" s="299"/>
      <c r="N1372" s="525" t="str">
        <f>IF(Tabla1[[#This Row],[Descripción]]="","",_xlfn.XLOOKUP(Tabla1[[#This Row],[Descripción]],Tabla10[Descripción],Tabla10[Precio Unitario],0))</f>
        <v/>
      </c>
      <c r="O1372" s="525" t="str">
        <f>IF(Tabla1[[#This Row],[Cantidad de Insumos]]="","",Tabla1[[#This Row],[Precio Unitario]]*Tabla1[[#This Row],[Cantidad de Insumos]])</f>
        <v/>
      </c>
      <c r="P1372" s="510" t="str">
        <f>IF(Tabla1[[#This Row],[Descripción]]="","",_xlfn.XLOOKUP(Tabla1[[#This Row],[Descripción]],Tabla10[Descripción],Tabla10[CODIGO PRESUPUESTARIO],0))</f>
        <v/>
      </c>
      <c r="Q1372" s="511"/>
      <c r="R1372" s="511" t="str">
        <f>IF(Tabla1[[#This Row],[Insumos]]="","",_xlfn.XLOOKUP(Tabla1[[#This Row],[Insumos]],Tabla10[Insumo],Tabla10[InsumoAbrev],"",0))</f>
        <v/>
      </c>
    </row>
    <row r="1373" spans="2:18" hidden="1" x14ac:dyDescent="0.25">
      <c r="B1373" s="191" t="str">
        <f>IF('Formulario PPGR3'!$G1373="","",CONCATENATE('Formulario PPGR3'!$C1373,".",'Formulario PPGR3'!$D1373,".",'Formulario PPGR3'!$E1373,".",'Formulario PPGR3'!$F1373))</f>
        <v/>
      </c>
      <c r="C1373" s="191" t="str">
        <f>IF('Formulario PPGR3'!$G1373="","",'Formulario PPGR1'!#REF!)</f>
        <v/>
      </c>
      <c r="D1373" s="191" t="str">
        <f>IF('Formulario PPGR3'!$G1373="","",'Formulario PPGR1'!#REF!)</f>
        <v/>
      </c>
      <c r="E1373" s="191" t="str">
        <f>IF('Formulario PPGR3'!$G1373="","",'Formulario PPGR1'!#REF!)</f>
        <v/>
      </c>
      <c r="F1373" s="191" t="str">
        <f>IF('Formulario PPGR3'!$G1373="","",'Formulario PPGR1'!#REF!)</f>
        <v/>
      </c>
      <c r="G1373" s="238"/>
      <c r="H1373" s="507" t="str" cm="1">
        <f t="array" ref="H1373">IF(Tabla1[[#This Row],[Código_Actividad]]="","",_xlfn.XLOOKUP(Tabla1[[#This Row],[Código_Actividad]],CodigoActividad,Tabla2[Actividades Programables Presupuestables],"",0))</f>
        <v/>
      </c>
      <c r="I1373" s="508" t="str">
        <f>IFERROR(VLOOKUP('Formulario PPGR3'!$G1373,'Formulario PPGR2'!$H$19:$V$286,15,FALSE),"")</f>
        <v/>
      </c>
      <c r="J1373" s="513"/>
      <c r="K1373" s="512"/>
      <c r="L1373" s="509" t="str">
        <f>IF(Tabla1[[#This Row],[Descripción]]="","",_xlfn.XLOOKUP(Tabla1[[#This Row],[Descripción]],Tabla10[Descripción],Tabla10[Unidad de Medida],"",0))</f>
        <v/>
      </c>
      <c r="M1373" s="299"/>
      <c r="N1373" s="525" t="str">
        <f>IF(Tabla1[[#This Row],[Descripción]]="","",_xlfn.XLOOKUP(Tabla1[[#This Row],[Descripción]],Tabla10[Descripción],Tabla10[Precio Unitario],0))</f>
        <v/>
      </c>
      <c r="O1373" s="525" t="str">
        <f>IF(Tabla1[[#This Row],[Cantidad de Insumos]]="","",Tabla1[[#This Row],[Precio Unitario]]*Tabla1[[#This Row],[Cantidad de Insumos]])</f>
        <v/>
      </c>
      <c r="P1373" s="510" t="str">
        <f>IF(Tabla1[[#This Row],[Descripción]]="","",_xlfn.XLOOKUP(Tabla1[[#This Row],[Descripción]],Tabla10[Descripción],Tabla10[CODIGO PRESUPUESTARIO],0))</f>
        <v/>
      </c>
      <c r="Q1373" s="511"/>
      <c r="R1373" s="511" t="str">
        <f>IF(Tabla1[[#This Row],[Insumos]]="","",_xlfn.XLOOKUP(Tabla1[[#This Row],[Insumos]],Tabla10[Insumo],Tabla10[InsumoAbrev],"",0))</f>
        <v/>
      </c>
    </row>
    <row r="1374" spans="2:18" hidden="1" x14ac:dyDescent="0.25">
      <c r="B1374" s="191" t="str">
        <f>IF('Formulario PPGR3'!$G1374="","",CONCATENATE('Formulario PPGR3'!$C1374,".",'Formulario PPGR3'!$D1374,".",'Formulario PPGR3'!$E1374,".",'Formulario PPGR3'!$F1374))</f>
        <v/>
      </c>
      <c r="C1374" s="191" t="str">
        <f>IF('Formulario PPGR3'!$G1374="","",'Formulario PPGR1'!#REF!)</f>
        <v/>
      </c>
      <c r="D1374" s="191" t="str">
        <f>IF('Formulario PPGR3'!$G1374="","",'Formulario PPGR1'!#REF!)</f>
        <v/>
      </c>
      <c r="E1374" s="191" t="str">
        <f>IF('Formulario PPGR3'!$G1374="","",'Formulario PPGR1'!#REF!)</f>
        <v/>
      </c>
      <c r="F1374" s="191" t="str">
        <f>IF('Formulario PPGR3'!$G1374="","",'Formulario PPGR1'!#REF!)</f>
        <v/>
      </c>
      <c r="G1374" s="238"/>
      <c r="H1374" s="507" t="str" cm="1">
        <f t="array" ref="H1374">IF(Tabla1[[#This Row],[Código_Actividad]]="","",_xlfn.XLOOKUP(Tabla1[[#This Row],[Código_Actividad]],CodigoActividad,Tabla2[Actividades Programables Presupuestables],"",0))</f>
        <v/>
      </c>
      <c r="I1374" s="508" t="str">
        <f>IFERROR(VLOOKUP('Formulario PPGR3'!$G1374,'Formulario PPGR2'!$H$19:$V$286,15,FALSE),"")</f>
        <v/>
      </c>
      <c r="J1374" s="513"/>
      <c r="K1374" s="512"/>
      <c r="L1374" s="509" t="str">
        <f>IF(Tabla1[[#This Row],[Descripción]]="","",_xlfn.XLOOKUP(Tabla1[[#This Row],[Descripción]],Tabla10[Descripción],Tabla10[Unidad de Medida],"",0))</f>
        <v/>
      </c>
      <c r="M1374" s="299"/>
      <c r="N1374" s="525" t="str">
        <f>IF(Tabla1[[#This Row],[Descripción]]="","",_xlfn.XLOOKUP(Tabla1[[#This Row],[Descripción]],Tabla10[Descripción],Tabla10[Precio Unitario],0))</f>
        <v/>
      </c>
      <c r="O1374" s="525" t="str">
        <f>IF(Tabla1[[#This Row],[Cantidad de Insumos]]="","",Tabla1[[#This Row],[Precio Unitario]]*Tabla1[[#This Row],[Cantidad de Insumos]])</f>
        <v/>
      </c>
      <c r="P1374" s="510" t="str">
        <f>IF(Tabla1[[#This Row],[Descripción]]="","",_xlfn.XLOOKUP(Tabla1[[#This Row],[Descripción]],Tabla10[Descripción],Tabla10[CODIGO PRESUPUESTARIO],0))</f>
        <v/>
      </c>
      <c r="Q1374" s="511"/>
      <c r="R1374" s="511" t="str">
        <f>IF(Tabla1[[#This Row],[Insumos]]="","",_xlfn.XLOOKUP(Tabla1[[#This Row],[Insumos]],Tabla10[Insumo],Tabla10[InsumoAbrev],"",0))</f>
        <v/>
      </c>
    </row>
    <row r="1375" spans="2:18" hidden="1" x14ac:dyDescent="0.25">
      <c r="B1375" s="191" t="str">
        <f>IF('Formulario PPGR3'!$G1375="","",CONCATENATE('Formulario PPGR3'!$C1375,".",'Formulario PPGR3'!$D1375,".",'Formulario PPGR3'!$E1375,".",'Formulario PPGR3'!$F1375))</f>
        <v/>
      </c>
      <c r="C1375" s="191" t="str">
        <f>IF('Formulario PPGR3'!$G1375="","",'Formulario PPGR1'!#REF!)</f>
        <v/>
      </c>
      <c r="D1375" s="191" t="str">
        <f>IF('Formulario PPGR3'!$G1375="","",'Formulario PPGR1'!#REF!)</f>
        <v/>
      </c>
      <c r="E1375" s="191" t="str">
        <f>IF('Formulario PPGR3'!$G1375="","",'Formulario PPGR1'!#REF!)</f>
        <v/>
      </c>
      <c r="F1375" s="191" t="str">
        <f>IF('Formulario PPGR3'!$G1375="","",'Formulario PPGR1'!#REF!)</f>
        <v/>
      </c>
      <c r="G1375" s="238"/>
      <c r="H1375" s="507" t="str" cm="1">
        <f t="array" ref="H1375">IF(Tabla1[[#This Row],[Código_Actividad]]="","",_xlfn.XLOOKUP(Tabla1[[#This Row],[Código_Actividad]],CodigoActividad,Tabla2[Actividades Programables Presupuestables],"",0))</f>
        <v/>
      </c>
      <c r="I1375" s="508" t="str">
        <f>IFERROR(VLOOKUP('Formulario PPGR3'!$G1375,'Formulario PPGR2'!$H$19:$V$286,15,FALSE),"")</f>
        <v/>
      </c>
      <c r="J1375" s="513"/>
      <c r="K1375" s="512"/>
      <c r="L1375" s="509" t="str">
        <f>IF(Tabla1[[#This Row],[Descripción]]="","",_xlfn.XLOOKUP(Tabla1[[#This Row],[Descripción]],Tabla10[Descripción],Tabla10[Unidad de Medida],"",0))</f>
        <v/>
      </c>
      <c r="M1375" s="299"/>
      <c r="N1375" s="525" t="str">
        <f>IF(Tabla1[[#This Row],[Descripción]]="","",_xlfn.XLOOKUP(Tabla1[[#This Row],[Descripción]],Tabla10[Descripción],Tabla10[Precio Unitario],0))</f>
        <v/>
      </c>
      <c r="O1375" s="525" t="str">
        <f>IF(Tabla1[[#This Row],[Cantidad de Insumos]]="","",Tabla1[[#This Row],[Precio Unitario]]*Tabla1[[#This Row],[Cantidad de Insumos]])</f>
        <v/>
      </c>
      <c r="P1375" s="510" t="str">
        <f>IF(Tabla1[[#This Row],[Descripción]]="","",_xlfn.XLOOKUP(Tabla1[[#This Row],[Descripción]],Tabla10[Descripción],Tabla10[CODIGO PRESUPUESTARIO],0))</f>
        <v/>
      </c>
      <c r="Q1375" s="511"/>
      <c r="R1375" s="511" t="str">
        <f>IF(Tabla1[[#This Row],[Insumos]]="","",_xlfn.XLOOKUP(Tabla1[[#This Row],[Insumos]],Tabla10[Insumo],Tabla10[InsumoAbrev],"",0))</f>
        <v/>
      </c>
    </row>
    <row r="1376" spans="2:18" hidden="1" x14ac:dyDescent="0.25">
      <c r="B1376" s="191" t="str">
        <f>IF('Formulario PPGR3'!$G1376="","",CONCATENATE('Formulario PPGR3'!$C1376,".",'Formulario PPGR3'!$D1376,".",'Formulario PPGR3'!$E1376,".",'Formulario PPGR3'!$F1376))</f>
        <v/>
      </c>
      <c r="C1376" s="191" t="str">
        <f>IF('Formulario PPGR3'!$G1376="","",'Formulario PPGR1'!#REF!)</f>
        <v/>
      </c>
      <c r="D1376" s="191" t="str">
        <f>IF('Formulario PPGR3'!$G1376="","",'Formulario PPGR1'!#REF!)</f>
        <v/>
      </c>
      <c r="E1376" s="191" t="str">
        <f>IF('Formulario PPGR3'!$G1376="","",'Formulario PPGR1'!#REF!)</f>
        <v/>
      </c>
      <c r="F1376" s="191" t="str">
        <f>IF('Formulario PPGR3'!$G1376="","",'Formulario PPGR1'!#REF!)</f>
        <v/>
      </c>
      <c r="G1376" s="238"/>
      <c r="H1376" s="507" t="str" cm="1">
        <f t="array" ref="H1376">IF(Tabla1[[#This Row],[Código_Actividad]]="","",_xlfn.XLOOKUP(Tabla1[[#This Row],[Código_Actividad]],CodigoActividad,Tabla2[Actividades Programables Presupuestables],"",0))</f>
        <v/>
      </c>
      <c r="I1376" s="508" t="str">
        <f>IFERROR(VLOOKUP('Formulario PPGR3'!$G1376,'Formulario PPGR2'!$H$19:$V$286,15,FALSE),"")</f>
        <v/>
      </c>
      <c r="J1376" s="513"/>
      <c r="K1376" s="512"/>
      <c r="L1376" s="509" t="str">
        <f>IF(Tabla1[[#This Row],[Descripción]]="","",_xlfn.XLOOKUP(Tabla1[[#This Row],[Descripción]],Tabla10[Descripción],Tabla10[Unidad de Medida],"",0))</f>
        <v/>
      </c>
      <c r="M1376" s="299"/>
      <c r="N1376" s="525" t="str">
        <f>IF(Tabla1[[#This Row],[Descripción]]="","",_xlfn.XLOOKUP(Tabla1[[#This Row],[Descripción]],Tabla10[Descripción],Tabla10[Precio Unitario],0))</f>
        <v/>
      </c>
      <c r="O1376" s="525" t="str">
        <f>IF(Tabla1[[#This Row],[Cantidad de Insumos]]="","",Tabla1[[#This Row],[Precio Unitario]]*Tabla1[[#This Row],[Cantidad de Insumos]])</f>
        <v/>
      </c>
      <c r="P1376" s="510" t="str">
        <f>IF(Tabla1[[#This Row],[Descripción]]="","",_xlfn.XLOOKUP(Tabla1[[#This Row],[Descripción]],Tabla10[Descripción],Tabla10[CODIGO PRESUPUESTARIO],0))</f>
        <v/>
      </c>
      <c r="Q1376" s="511"/>
      <c r="R1376" s="511" t="str">
        <f>IF(Tabla1[[#This Row],[Insumos]]="","",_xlfn.XLOOKUP(Tabla1[[#This Row],[Insumos]],Tabla10[Insumo],Tabla10[InsumoAbrev],"",0))</f>
        <v/>
      </c>
    </row>
    <row r="1377" spans="2:18" hidden="1" x14ac:dyDescent="0.25">
      <c r="B1377" s="191" t="str">
        <f>IF('Formulario PPGR3'!$G1377="","",CONCATENATE('Formulario PPGR3'!$C1377,".",'Formulario PPGR3'!$D1377,".",'Formulario PPGR3'!$E1377,".",'Formulario PPGR3'!$F1377))</f>
        <v/>
      </c>
      <c r="C1377" s="191" t="str">
        <f>IF('Formulario PPGR3'!$G1377="","",'Formulario PPGR1'!#REF!)</f>
        <v/>
      </c>
      <c r="D1377" s="191" t="str">
        <f>IF('Formulario PPGR3'!$G1377="","",'Formulario PPGR1'!#REF!)</f>
        <v/>
      </c>
      <c r="E1377" s="191" t="str">
        <f>IF('Formulario PPGR3'!$G1377="","",'Formulario PPGR1'!#REF!)</f>
        <v/>
      </c>
      <c r="F1377" s="191" t="str">
        <f>IF('Formulario PPGR3'!$G1377="","",'Formulario PPGR1'!#REF!)</f>
        <v/>
      </c>
      <c r="G1377" s="238"/>
      <c r="H1377" s="507" t="str" cm="1">
        <f t="array" ref="H1377">IF(Tabla1[[#This Row],[Código_Actividad]]="","",_xlfn.XLOOKUP(Tabla1[[#This Row],[Código_Actividad]],CodigoActividad,Tabla2[Actividades Programables Presupuestables],"",0))</f>
        <v/>
      </c>
      <c r="I1377" s="508" t="str">
        <f>IFERROR(VLOOKUP('Formulario PPGR3'!$G1377,'Formulario PPGR2'!$H$19:$V$286,15,FALSE),"")</f>
        <v/>
      </c>
      <c r="J1377" s="513"/>
      <c r="K1377" s="512"/>
      <c r="L1377" s="509" t="str">
        <f>IF(Tabla1[[#This Row],[Descripción]]="","",_xlfn.XLOOKUP(Tabla1[[#This Row],[Descripción]],Tabla10[Descripción],Tabla10[Unidad de Medida],"",0))</f>
        <v/>
      </c>
      <c r="M1377" s="299"/>
      <c r="N1377" s="525" t="str">
        <f>IF(Tabla1[[#This Row],[Descripción]]="","",_xlfn.XLOOKUP(Tabla1[[#This Row],[Descripción]],Tabla10[Descripción],Tabla10[Precio Unitario],0))</f>
        <v/>
      </c>
      <c r="O1377" s="525" t="str">
        <f>IF(Tabla1[[#This Row],[Cantidad de Insumos]]="","",Tabla1[[#This Row],[Precio Unitario]]*Tabla1[[#This Row],[Cantidad de Insumos]])</f>
        <v/>
      </c>
      <c r="P1377" s="510" t="str">
        <f>IF(Tabla1[[#This Row],[Descripción]]="","",_xlfn.XLOOKUP(Tabla1[[#This Row],[Descripción]],Tabla10[Descripción],Tabla10[CODIGO PRESUPUESTARIO],0))</f>
        <v/>
      </c>
      <c r="Q1377" s="511"/>
      <c r="R1377" s="511" t="str">
        <f>IF(Tabla1[[#This Row],[Insumos]]="","",_xlfn.XLOOKUP(Tabla1[[#This Row],[Insumos]],Tabla10[Insumo],Tabla10[InsumoAbrev],"",0))</f>
        <v/>
      </c>
    </row>
    <row r="1378" spans="2:18" hidden="1" x14ac:dyDescent="0.25">
      <c r="B1378" s="191" t="str">
        <f>IF('Formulario PPGR3'!$G1378="","",CONCATENATE('Formulario PPGR3'!$C1378,".",'Formulario PPGR3'!$D1378,".",'Formulario PPGR3'!$E1378,".",'Formulario PPGR3'!$F1378))</f>
        <v/>
      </c>
      <c r="C1378" s="191" t="str">
        <f>IF('Formulario PPGR3'!$G1378="","",'Formulario PPGR1'!#REF!)</f>
        <v/>
      </c>
      <c r="D1378" s="191" t="str">
        <f>IF('Formulario PPGR3'!$G1378="","",'Formulario PPGR1'!#REF!)</f>
        <v/>
      </c>
      <c r="E1378" s="191" t="str">
        <f>IF('Formulario PPGR3'!$G1378="","",'Formulario PPGR1'!#REF!)</f>
        <v/>
      </c>
      <c r="F1378" s="191" t="str">
        <f>IF('Formulario PPGR3'!$G1378="","",'Formulario PPGR1'!#REF!)</f>
        <v/>
      </c>
      <c r="G1378" s="238"/>
      <c r="H1378" s="507" t="str" cm="1">
        <f t="array" ref="H1378">IF(Tabla1[[#This Row],[Código_Actividad]]="","",_xlfn.XLOOKUP(Tabla1[[#This Row],[Código_Actividad]],CodigoActividad,Tabla2[Actividades Programables Presupuestables],"",0))</f>
        <v/>
      </c>
      <c r="I1378" s="508" t="str">
        <f>IFERROR(VLOOKUP('Formulario PPGR3'!$G1378,'Formulario PPGR2'!$H$19:$V$286,15,FALSE),"")</f>
        <v/>
      </c>
      <c r="J1378" s="513"/>
      <c r="K1378" s="512"/>
      <c r="L1378" s="509" t="str">
        <f>IF(Tabla1[[#This Row],[Descripción]]="","",_xlfn.XLOOKUP(Tabla1[[#This Row],[Descripción]],Tabla10[Descripción],Tabla10[Unidad de Medida],"",0))</f>
        <v/>
      </c>
      <c r="M1378" s="299"/>
      <c r="N1378" s="525" t="str">
        <f>IF(Tabla1[[#This Row],[Descripción]]="","",_xlfn.XLOOKUP(Tabla1[[#This Row],[Descripción]],Tabla10[Descripción],Tabla10[Precio Unitario],0))</f>
        <v/>
      </c>
      <c r="O1378" s="525" t="str">
        <f>IF(Tabla1[[#This Row],[Cantidad de Insumos]]="","",Tabla1[[#This Row],[Precio Unitario]]*Tabla1[[#This Row],[Cantidad de Insumos]])</f>
        <v/>
      </c>
      <c r="P1378" s="510" t="str">
        <f>IF(Tabla1[[#This Row],[Descripción]]="","",_xlfn.XLOOKUP(Tabla1[[#This Row],[Descripción]],Tabla10[Descripción],Tabla10[CODIGO PRESUPUESTARIO],0))</f>
        <v/>
      </c>
      <c r="Q1378" s="511"/>
      <c r="R1378" s="511" t="str">
        <f>IF(Tabla1[[#This Row],[Insumos]]="","",_xlfn.XLOOKUP(Tabla1[[#This Row],[Insumos]],Tabla10[Insumo],Tabla10[InsumoAbrev],"",0))</f>
        <v/>
      </c>
    </row>
    <row r="1379" spans="2:18" hidden="1" x14ac:dyDescent="0.25">
      <c r="B1379" s="191" t="str">
        <f>IF('Formulario PPGR3'!$G1379="","",CONCATENATE('Formulario PPGR3'!$C1379,".",'Formulario PPGR3'!$D1379,".",'Formulario PPGR3'!$E1379,".",'Formulario PPGR3'!$F1379))</f>
        <v/>
      </c>
      <c r="C1379" s="191" t="str">
        <f>IF('Formulario PPGR3'!$G1379="","",'Formulario PPGR1'!#REF!)</f>
        <v/>
      </c>
      <c r="D1379" s="191" t="str">
        <f>IF('Formulario PPGR3'!$G1379="","",'Formulario PPGR1'!#REF!)</f>
        <v/>
      </c>
      <c r="E1379" s="191" t="str">
        <f>IF('Formulario PPGR3'!$G1379="","",'Formulario PPGR1'!#REF!)</f>
        <v/>
      </c>
      <c r="F1379" s="191" t="str">
        <f>IF('Formulario PPGR3'!$G1379="","",'Formulario PPGR1'!#REF!)</f>
        <v/>
      </c>
      <c r="G1379" s="238"/>
      <c r="H1379" s="507" t="str" cm="1">
        <f t="array" ref="H1379">IF(Tabla1[[#This Row],[Código_Actividad]]="","",_xlfn.XLOOKUP(Tabla1[[#This Row],[Código_Actividad]],CodigoActividad,Tabla2[Actividades Programables Presupuestables],"",0))</f>
        <v/>
      </c>
      <c r="I1379" s="508" t="str">
        <f>IFERROR(VLOOKUP('Formulario PPGR3'!$G1379,'Formulario PPGR2'!$H$19:$V$286,15,FALSE),"")</f>
        <v/>
      </c>
      <c r="J1379" s="513"/>
      <c r="K1379" s="512"/>
      <c r="L1379" s="509" t="str">
        <f>IF(Tabla1[[#This Row],[Descripción]]="","",_xlfn.XLOOKUP(Tabla1[[#This Row],[Descripción]],Tabla10[Descripción],Tabla10[Unidad de Medida],"",0))</f>
        <v/>
      </c>
      <c r="M1379" s="299"/>
      <c r="N1379" s="525" t="str">
        <f>IF(Tabla1[[#This Row],[Descripción]]="","",_xlfn.XLOOKUP(Tabla1[[#This Row],[Descripción]],Tabla10[Descripción],Tabla10[Precio Unitario],0))</f>
        <v/>
      </c>
      <c r="O1379" s="525" t="str">
        <f>IF(Tabla1[[#This Row],[Cantidad de Insumos]]="","",Tabla1[[#This Row],[Precio Unitario]]*Tabla1[[#This Row],[Cantidad de Insumos]])</f>
        <v/>
      </c>
      <c r="P1379" s="510" t="str">
        <f>IF(Tabla1[[#This Row],[Descripción]]="","",_xlfn.XLOOKUP(Tabla1[[#This Row],[Descripción]],Tabla10[Descripción],Tabla10[CODIGO PRESUPUESTARIO],0))</f>
        <v/>
      </c>
      <c r="Q1379" s="511"/>
      <c r="R1379" s="511" t="str">
        <f>IF(Tabla1[[#This Row],[Insumos]]="","",_xlfn.XLOOKUP(Tabla1[[#This Row],[Insumos]],Tabla10[Insumo],Tabla10[InsumoAbrev],"",0))</f>
        <v/>
      </c>
    </row>
    <row r="1380" spans="2:18" hidden="1" x14ac:dyDescent="0.25">
      <c r="B1380" s="191" t="str">
        <f>IF('Formulario PPGR3'!$G1380="","",CONCATENATE('Formulario PPGR3'!$C1380,".",'Formulario PPGR3'!$D1380,".",'Formulario PPGR3'!$E1380,".",'Formulario PPGR3'!$F1380))</f>
        <v/>
      </c>
      <c r="C1380" s="191" t="str">
        <f>IF('Formulario PPGR3'!$G1380="","",'Formulario PPGR1'!#REF!)</f>
        <v/>
      </c>
      <c r="D1380" s="191" t="str">
        <f>IF('Formulario PPGR3'!$G1380="","",'Formulario PPGR1'!#REF!)</f>
        <v/>
      </c>
      <c r="E1380" s="191" t="str">
        <f>IF('Formulario PPGR3'!$G1380="","",'Formulario PPGR1'!#REF!)</f>
        <v/>
      </c>
      <c r="F1380" s="191" t="str">
        <f>IF('Formulario PPGR3'!$G1380="","",'Formulario PPGR1'!#REF!)</f>
        <v/>
      </c>
      <c r="G1380" s="238"/>
      <c r="H1380" s="507" t="str" cm="1">
        <f t="array" ref="H1380">IF(Tabla1[[#This Row],[Código_Actividad]]="","",_xlfn.XLOOKUP(Tabla1[[#This Row],[Código_Actividad]],CodigoActividad,Tabla2[Actividades Programables Presupuestables],"",0))</f>
        <v/>
      </c>
      <c r="I1380" s="508" t="str">
        <f>IFERROR(VLOOKUP('Formulario PPGR3'!$G1380,'Formulario PPGR2'!$H$19:$V$286,15,FALSE),"")</f>
        <v/>
      </c>
      <c r="J1380" s="513"/>
      <c r="K1380" s="512"/>
      <c r="L1380" s="509" t="str">
        <f>IF(Tabla1[[#This Row],[Descripción]]="","",_xlfn.XLOOKUP(Tabla1[[#This Row],[Descripción]],Tabla10[Descripción],Tabla10[Unidad de Medida],"",0))</f>
        <v/>
      </c>
      <c r="M1380" s="299"/>
      <c r="N1380" s="525" t="str">
        <f>IF(Tabla1[[#This Row],[Descripción]]="","",_xlfn.XLOOKUP(Tabla1[[#This Row],[Descripción]],Tabla10[Descripción],Tabla10[Precio Unitario],0))</f>
        <v/>
      </c>
      <c r="O1380" s="525" t="str">
        <f>IF(Tabla1[[#This Row],[Cantidad de Insumos]]="","",Tabla1[[#This Row],[Precio Unitario]]*Tabla1[[#This Row],[Cantidad de Insumos]])</f>
        <v/>
      </c>
      <c r="P1380" s="510" t="str">
        <f>IF(Tabla1[[#This Row],[Descripción]]="","",_xlfn.XLOOKUP(Tabla1[[#This Row],[Descripción]],Tabla10[Descripción],Tabla10[CODIGO PRESUPUESTARIO],0))</f>
        <v/>
      </c>
      <c r="Q1380" s="511"/>
      <c r="R1380" s="511" t="str">
        <f>IF(Tabla1[[#This Row],[Insumos]]="","",_xlfn.XLOOKUP(Tabla1[[#This Row],[Insumos]],Tabla10[Insumo],Tabla10[InsumoAbrev],"",0))</f>
        <v/>
      </c>
    </row>
    <row r="1381" spans="2:18" hidden="1" x14ac:dyDescent="0.25">
      <c r="B1381" s="191" t="str">
        <f>IF('Formulario PPGR3'!$G1381="","",CONCATENATE('Formulario PPGR3'!$C1381,".",'Formulario PPGR3'!$D1381,".",'Formulario PPGR3'!$E1381,".",'Formulario PPGR3'!$F1381))</f>
        <v/>
      </c>
      <c r="C1381" s="191" t="str">
        <f>IF('Formulario PPGR3'!$G1381="","",'Formulario PPGR1'!#REF!)</f>
        <v/>
      </c>
      <c r="D1381" s="191" t="str">
        <f>IF('Formulario PPGR3'!$G1381="","",'Formulario PPGR1'!#REF!)</f>
        <v/>
      </c>
      <c r="E1381" s="191" t="str">
        <f>IF('Formulario PPGR3'!$G1381="","",'Formulario PPGR1'!#REF!)</f>
        <v/>
      </c>
      <c r="F1381" s="191" t="str">
        <f>IF('Formulario PPGR3'!$G1381="","",'Formulario PPGR1'!#REF!)</f>
        <v/>
      </c>
      <c r="G1381" s="238"/>
      <c r="H1381" s="507" t="str" cm="1">
        <f t="array" ref="H1381">IF(Tabla1[[#This Row],[Código_Actividad]]="","",_xlfn.XLOOKUP(Tabla1[[#This Row],[Código_Actividad]],CodigoActividad,Tabla2[Actividades Programables Presupuestables],"",0))</f>
        <v/>
      </c>
      <c r="I1381" s="508" t="str">
        <f>IFERROR(VLOOKUP('Formulario PPGR3'!$G1381,'Formulario PPGR2'!$H$19:$V$286,15,FALSE),"")</f>
        <v/>
      </c>
      <c r="J1381" s="513"/>
      <c r="K1381" s="512"/>
      <c r="L1381" s="509" t="str">
        <f>IF(Tabla1[[#This Row],[Descripción]]="","",_xlfn.XLOOKUP(Tabla1[[#This Row],[Descripción]],Tabla10[Descripción],Tabla10[Unidad de Medida],"",0))</f>
        <v/>
      </c>
      <c r="M1381" s="299"/>
      <c r="N1381" s="525" t="str">
        <f>IF(Tabla1[[#This Row],[Descripción]]="","",_xlfn.XLOOKUP(Tabla1[[#This Row],[Descripción]],Tabla10[Descripción],Tabla10[Precio Unitario],0))</f>
        <v/>
      </c>
      <c r="O1381" s="525" t="str">
        <f>IF(Tabla1[[#This Row],[Cantidad de Insumos]]="","",Tabla1[[#This Row],[Precio Unitario]]*Tabla1[[#This Row],[Cantidad de Insumos]])</f>
        <v/>
      </c>
      <c r="P1381" s="510" t="str">
        <f>IF(Tabla1[[#This Row],[Descripción]]="","",_xlfn.XLOOKUP(Tabla1[[#This Row],[Descripción]],Tabla10[Descripción],Tabla10[CODIGO PRESUPUESTARIO],0))</f>
        <v/>
      </c>
      <c r="Q1381" s="511"/>
      <c r="R1381" s="511" t="str">
        <f>IF(Tabla1[[#This Row],[Insumos]]="","",_xlfn.XLOOKUP(Tabla1[[#This Row],[Insumos]],Tabla10[Insumo],Tabla10[InsumoAbrev],"",0))</f>
        <v/>
      </c>
    </row>
    <row r="1382" spans="2:18" hidden="1" x14ac:dyDescent="0.25">
      <c r="B1382" s="191" t="str">
        <f>IF('Formulario PPGR3'!$G1382="","",CONCATENATE('Formulario PPGR3'!$C1382,".",'Formulario PPGR3'!$D1382,".",'Formulario PPGR3'!$E1382,".",'Formulario PPGR3'!$F1382))</f>
        <v/>
      </c>
      <c r="C1382" s="191" t="str">
        <f>IF('Formulario PPGR3'!$G1382="","",'Formulario PPGR1'!#REF!)</f>
        <v/>
      </c>
      <c r="D1382" s="191" t="str">
        <f>IF('Formulario PPGR3'!$G1382="","",'Formulario PPGR1'!#REF!)</f>
        <v/>
      </c>
      <c r="E1382" s="191" t="str">
        <f>IF('Formulario PPGR3'!$G1382="","",'Formulario PPGR1'!#REF!)</f>
        <v/>
      </c>
      <c r="F1382" s="191" t="str">
        <f>IF('Formulario PPGR3'!$G1382="","",'Formulario PPGR1'!#REF!)</f>
        <v/>
      </c>
      <c r="G1382" s="238"/>
      <c r="H1382" s="507" t="str" cm="1">
        <f t="array" ref="H1382">IF(Tabla1[[#This Row],[Código_Actividad]]="","",_xlfn.XLOOKUP(Tabla1[[#This Row],[Código_Actividad]],CodigoActividad,Tabla2[Actividades Programables Presupuestables],"",0))</f>
        <v/>
      </c>
      <c r="I1382" s="508" t="str">
        <f>IFERROR(VLOOKUP('Formulario PPGR3'!$G1382,'Formulario PPGR2'!$H$19:$V$286,15,FALSE),"")</f>
        <v/>
      </c>
      <c r="J1382" s="513"/>
      <c r="K1382" s="512"/>
      <c r="L1382" s="509" t="str">
        <f>IF(Tabla1[[#This Row],[Descripción]]="","",_xlfn.XLOOKUP(Tabla1[[#This Row],[Descripción]],Tabla10[Descripción],Tabla10[Unidad de Medida],"",0))</f>
        <v/>
      </c>
      <c r="M1382" s="299"/>
      <c r="N1382" s="525" t="str">
        <f>IF(Tabla1[[#This Row],[Descripción]]="","",_xlfn.XLOOKUP(Tabla1[[#This Row],[Descripción]],Tabla10[Descripción],Tabla10[Precio Unitario],0))</f>
        <v/>
      </c>
      <c r="O1382" s="525" t="str">
        <f>IF(Tabla1[[#This Row],[Cantidad de Insumos]]="","",Tabla1[[#This Row],[Precio Unitario]]*Tabla1[[#This Row],[Cantidad de Insumos]])</f>
        <v/>
      </c>
      <c r="P1382" s="510" t="str">
        <f>IF(Tabla1[[#This Row],[Descripción]]="","",_xlfn.XLOOKUP(Tabla1[[#This Row],[Descripción]],Tabla10[Descripción],Tabla10[CODIGO PRESUPUESTARIO],0))</f>
        <v/>
      </c>
      <c r="Q1382" s="511"/>
      <c r="R1382" s="511" t="str">
        <f>IF(Tabla1[[#This Row],[Insumos]]="","",_xlfn.XLOOKUP(Tabla1[[#This Row],[Insumos]],Tabla10[Insumo],Tabla10[InsumoAbrev],"",0))</f>
        <v/>
      </c>
    </row>
    <row r="1383" spans="2:18" hidden="1" x14ac:dyDescent="0.25">
      <c r="B1383" s="191" t="str">
        <f>IF('Formulario PPGR3'!$G1383="","",CONCATENATE('Formulario PPGR3'!$C1383,".",'Formulario PPGR3'!$D1383,".",'Formulario PPGR3'!$E1383,".",'Formulario PPGR3'!$F1383))</f>
        <v/>
      </c>
      <c r="C1383" s="191" t="str">
        <f>IF('Formulario PPGR3'!$G1383="","",'Formulario PPGR1'!#REF!)</f>
        <v/>
      </c>
      <c r="D1383" s="191" t="str">
        <f>IF('Formulario PPGR3'!$G1383="","",'Formulario PPGR1'!#REF!)</f>
        <v/>
      </c>
      <c r="E1383" s="191" t="str">
        <f>IF('Formulario PPGR3'!$G1383="","",'Formulario PPGR1'!#REF!)</f>
        <v/>
      </c>
      <c r="F1383" s="191" t="str">
        <f>IF('Formulario PPGR3'!$G1383="","",'Formulario PPGR1'!#REF!)</f>
        <v/>
      </c>
      <c r="G1383" s="238"/>
      <c r="H1383" s="507" t="str" cm="1">
        <f t="array" ref="H1383">IF(Tabla1[[#This Row],[Código_Actividad]]="","",_xlfn.XLOOKUP(Tabla1[[#This Row],[Código_Actividad]],CodigoActividad,Tabla2[Actividades Programables Presupuestables],"",0))</f>
        <v/>
      </c>
      <c r="I1383" s="508" t="str">
        <f>IFERROR(VLOOKUP('Formulario PPGR3'!$G1383,'Formulario PPGR2'!$H$19:$V$286,15,FALSE),"")</f>
        <v/>
      </c>
      <c r="J1383" s="513"/>
      <c r="K1383" s="512"/>
      <c r="L1383" s="509" t="str">
        <f>IF(Tabla1[[#This Row],[Descripción]]="","",_xlfn.XLOOKUP(Tabla1[[#This Row],[Descripción]],Tabla10[Descripción],Tabla10[Unidad de Medida],"",0))</f>
        <v/>
      </c>
      <c r="M1383" s="299"/>
      <c r="N1383" s="525" t="str">
        <f>IF(Tabla1[[#This Row],[Descripción]]="","",_xlfn.XLOOKUP(Tabla1[[#This Row],[Descripción]],Tabla10[Descripción],Tabla10[Precio Unitario],0))</f>
        <v/>
      </c>
      <c r="O1383" s="525" t="str">
        <f>IF(Tabla1[[#This Row],[Cantidad de Insumos]]="","",Tabla1[[#This Row],[Precio Unitario]]*Tabla1[[#This Row],[Cantidad de Insumos]])</f>
        <v/>
      </c>
      <c r="P1383" s="510" t="str">
        <f>IF(Tabla1[[#This Row],[Descripción]]="","",_xlfn.XLOOKUP(Tabla1[[#This Row],[Descripción]],Tabla10[Descripción],Tabla10[CODIGO PRESUPUESTARIO],0))</f>
        <v/>
      </c>
      <c r="Q1383" s="511"/>
      <c r="R1383" s="511" t="str">
        <f>IF(Tabla1[[#This Row],[Insumos]]="","",_xlfn.XLOOKUP(Tabla1[[#This Row],[Insumos]],Tabla10[Insumo],Tabla10[InsumoAbrev],"",0))</f>
        <v/>
      </c>
    </row>
    <row r="1384" spans="2:18" hidden="1" x14ac:dyDescent="0.25">
      <c r="B1384" s="191" t="str">
        <f>IF('Formulario PPGR3'!$G1384="","",CONCATENATE('Formulario PPGR3'!$C1384,".",'Formulario PPGR3'!$D1384,".",'Formulario PPGR3'!$E1384,".",'Formulario PPGR3'!$F1384))</f>
        <v/>
      </c>
      <c r="C1384" s="191" t="str">
        <f>IF('Formulario PPGR3'!$G1384="","",'Formulario PPGR1'!#REF!)</f>
        <v/>
      </c>
      <c r="D1384" s="191" t="str">
        <f>IF('Formulario PPGR3'!$G1384="","",'Formulario PPGR1'!#REF!)</f>
        <v/>
      </c>
      <c r="E1384" s="191" t="str">
        <f>IF('Formulario PPGR3'!$G1384="","",'Formulario PPGR1'!#REF!)</f>
        <v/>
      </c>
      <c r="F1384" s="191" t="str">
        <f>IF('Formulario PPGR3'!$G1384="","",'Formulario PPGR1'!#REF!)</f>
        <v/>
      </c>
      <c r="G1384" s="238"/>
      <c r="H1384" s="507" t="str" cm="1">
        <f t="array" ref="H1384">IF(Tabla1[[#This Row],[Código_Actividad]]="","",_xlfn.XLOOKUP(Tabla1[[#This Row],[Código_Actividad]],CodigoActividad,Tabla2[Actividades Programables Presupuestables],"",0))</f>
        <v/>
      </c>
      <c r="I1384" s="508" t="str">
        <f>IFERROR(VLOOKUP('Formulario PPGR3'!$G1384,'Formulario PPGR2'!$H$19:$V$286,15,FALSE),"")</f>
        <v/>
      </c>
      <c r="J1384" s="513"/>
      <c r="K1384" s="512"/>
      <c r="L1384" s="509" t="str">
        <f>IF(Tabla1[[#This Row],[Descripción]]="","",_xlfn.XLOOKUP(Tabla1[[#This Row],[Descripción]],Tabla10[Descripción],Tabla10[Unidad de Medida],"",0))</f>
        <v/>
      </c>
      <c r="M1384" s="299"/>
      <c r="N1384" s="525" t="str">
        <f>IF(Tabla1[[#This Row],[Descripción]]="","",_xlfn.XLOOKUP(Tabla1[[#This Row],[Descripción]],Tabla10[Descripción],Tabla10[Precio Unitario],0))</f>
        <v/>
      </c>
      <c r="O1384" s="525" t="str">
        <f>IF(Tabla1[[#This Row],[Cantidad de Insumos]]="","",Tabla1[[#This Row],[Precio Unitario]]*Tabla1[[#This Row],[Cantidad de Insumos]])</f>
        <v/>
      </c>
      <c r="P1384" s="510" t="str">
        <f>IF(Tabla1[[#This Row],[Descripción]]="","",_xlfn.XLOOKUP(Tabla1[[#This Row],[Descripción]],Tabla10[Descripción],Tabla10[CODIGO PRESUPUESTARIO],0))</f>
        <v/>
      </c>
      <c r="Q1384" s="511"/>
      <c r="R1384" s="511" t="str">
        <f>IF(Tabla1[[#This Row],[Insumos]]="","",_xlfn.XLOOKUP(Tabla1[[#This Row],[Insumos]],Tabla10[Insumo],Tabla10[InsumoAbrev],"",0))</f>
        <v/>
      </c>
    </row>
    <row r="1385" spans="2:18" hidden="1" x14ac:dyDescent="0.25">
      <c r="B1385" s="191" t="str">
        <f>IF('Formulario PPGR3'!$G1385="","",CONCATENATE('Formulario PPGR3'!$C1385,".",'Formulario PPGR3'!$D1385,".",'Formulario PPGR3'!$E1385,".",'Formulario PPGR3'!$F1385))</f>
        <v/>
      </c>
      <c r="C1385" s="191" t="str">
        <f>IF('Formulario PPGR3'!$G1385="","",'Formulario PPGR1'!#REF!)</f>
        <v/>
      </c>
      <c r="D1385" s="191" t="str">
        <f>IF('Formulario PPGR3'!$G1385="","",'Formulario PPGR1'!#REF!)</f>
        <v/>
      </c>
      <c r="E1385" s="191" t="str">
        <f>IF('Formulario PPGR3'!$G1385="","",'Formulario PPGR1'!#REF!)</f>
        <v/>
      </c>
      <c r="F1385" s="191" t="str">
        <f>IF('Formulario PPGR3'!$G1385="","",'Formulario PPGR1'!#REF!)</f>
        <v/>
      </c>
      <c r="G1385" s="238"/>
      <c r="H1385" s="507" t="str" cm="1">
        <f t="array" ref="H1385">IF(Tabla1[[#This Row],[Código_Actividad]]="","",_xlfn.XLOOKUP(Tabla1[[#This Row],[Código_Actividad]],CodigoActividad,Tabla2[Actividades Programables Presupuestables],"",0))</f>
        <v/>
      </c>
      <c r="I1385" s="508" t="str">
        <f>IFERROR(VLOOKUP('Formulario PPGR3'!$G1385,'Formulario PPGR2'!$H$19:$V$286,15,FALSE),"")</f>
        <v/>
      </c>
      <c r="J1385" s="513"/>
      <c r="K1385" s="512"/>
      <c r="L1385" s="509" t="str">
        <f>IF(Tabla1[[#This Row],[Descripción]]="","",_xlfn.XLOOKUP(Tabla1[[#This Row],[Descripción]],Tabla10[Descripción],Tabla10[Unidad de Medida],"",0))</f>
        <v/>
      </c>
      <c r="M1385" s="299"/>
      <c r="N1385" s="525" t="str">
        <f>IF(Tabla1[[#This Row],[Descripción]]="","",_xlfn.XLOOKUP(Tabla1[[#This Row],[Descripción]],Tabla10[Descripción],Tabla10[Precio Unitario],0))</f>
        <v/>
      </c>
      <c r="O1385" s="525" t="str">
        <f>IF(Tabla1[[#This Row],[Cantidad de Insumos]]="","",Tabla1[[#This Row],[Precio Unitario]]*Tabla1[[#This Row],[Cantidad de Insumos]])</f>
        <v/>
      </c>
      <c r="P1385" s="510" t="str">
        <f>IF(Tabla1[[#This Row],[Descripción]]="","",_xlfn.XLOOKUP(Tabla1[[#This Row],[Descripción]],Tabla10[Descripción],Tabla10[CODIGO PRESUPUESTARIO],0))</f>
        <v/>
      </c>
      <c r="Q1385" s="511"/>
      <c r="R1385" s="511" t="str">
        <f>IF(Tabla1[[#This Row],[Insumos]]="","",_xlfn.XLOOKUP(Tabla1[[#This Row],[Insumos]],Tabla10[Insumo],Tabla10[InsumoAbrev],"",0))</f>
        <v/>
      </c>
    </row>
    <row r="1386" spans="2:18" hidden="1" x14ac:dyDescent="0.25">
      <c r="B1386" s="191" t="str">
        <f>IF('Formulario PPGR3'!$G1386="","",CONCATENATE('Formulario PPGR3'!$C1386,".",'Formulario PPGR3'!$D1386,".",'Formulario PPGR3'!$E1386,".",'Formulario PPGR3'!$F1386))</f>
        <v/>
      </c>
      <c r="C1386" s="191" t="str">
        <f>IF('Formulario PPGR3'!$G1386="","",'Formulario PPGR1'!#REF!)</f>
        <v/>
      </c>
      <c r="D1386" s="191" t="str">
        <f>IF('Formulario PPGR3'!$G1386="","",'Formulario PPGR1'!#REF!)</f>
        <v/>
      </c>
      <c r="E1386" s="191" t="str">
        <f>IF('Formulario PPGR3'!$G1386="","",'Formulario PPGR1'!#REF!)</f>
        <v/>
      </c>
      <c r="F1386" s="191" t="str">
        <f>IF('Formulario PPGR3'!$G1386="","",'Formulario PPGR1'!#REF!)</f>
        <v/>
      </c>
      <c r="G1386" s="238"/>
      <c r="H1386" s="507" t="str" cm="1">
        <f t="array" ref="H1386">IF(Tabla1[[#This Row],[Código_Actividad]]="","",_xlfn.XLOOKUP(Tabla1[[#This Row],[Código_Actividad]],CodigoActividad,Tabla2[Actividades Programables Presupuestables],"",0))</f>
        <v/>
      </c>
      <c r="I1386" s="508" t="str">
        <f>IFERROR(VLOOKUP('Formulario PPGR3'!$G1386,'Formulario PPGR2'!$H$19:$V$286,15,FALSE),"")</f>
        <v/>
      </c>
      <c r="J1386" s="513"/>
      <c r="K1386" s="512"/>
      <c r="L1386" s="509" t="str">
        <f>IF(Tabla1[[#This Row],[Descripción]]="","",_xlfn.XLOOKUP(Tabla1[[#This Row],[Descripción]],Tabla10[Descripción],Tabla10[Unidad de Medida],"",0))</f>
        <v/>
      </c>
      <c r="M1386" s="299"/>
      <c r="N1386" s="525" t="str">
        <f>IF(Tabla1[[#This Row],[Descripción]]="","",_xlfn.XLOOKUP(Tabla1[[#This Row],[Descripción]],Tabla10[Descripción],Tabla10[Precio Unitario],0))</f>
        <v/>
      </c>
      <c r="O1386" s="525" t="str">
        <f>IF(Tabla1[[#This Row],[Cantidad de Insumos]]="","",Tabla1[[#This Row],[Precio Unitario]]*Tabla1[[#This Row],[Cantidad de Insumos]])</f>
        <v/>
      </c>
      <c r="P1386" s="510" t="str">
        <f>IF(Tabla1[[#This Row],[Descripción]]="","",_xlfn.XLOOKUP(Tabla1[[#This Row],[Descripción]],Tabla10[Descripción],Tabla10[CODIGO PRESUPUESTARIO],0))</f>
        <v/>
      </c>
      <c r="Q1386" s="511"/>
      <c r="R1386" s="511" t="str">
        <f>IF(Tabla1[[#This Row],[Insumos]]="","",_xlfn.XLOOKUP(Tabla1[[#This Row],[Insumos]],Tabla10[Insumo],Tabla10[InsumoAbrev],"",0))</f>
        <v/>
      </c>
    </row>
    <row r="1387" spans="2:18" hidden="1" x14ac:dyDescent="0.25">
      <c r="B1387" s="191" t="str">
        <f>IF('Formulario PPGR3'!$G1387="","",CONCATENATE('Formulario PPGR3'!$C1387,".",'Formulario PPGR3'!$D1387,".",'Formulario PPGR3'!$E1387,".",'Formulario PPGR3'!$F1387))</f>
        <v/>
      </c>
      <c r="C1387" s="191" t="str">
        <f>IF('Formulario PPGR3'!$G1387="","",'Formulario PPGR1'!#REF!)</f>
        <v/>
      </c>
      <c r="D1387" s="191" t="str">
        <f>IF('Formulario PPGR3'!$G1387="","",'Formulario PPGR1'!#REF!)</f>
        <v/>
      </c>
      <c r="E1387" s="191" t="str">
        <f>IF('Formulario PPGR3'!$G1387="","",'Formulario PPGR1'!#REF!)</f>
        <v/>
      </c>
      <c r="F1387" s="191" t="str">
        <f>IF('Formulario PPGR3'!$G1387="","",'Formulario PPGR1'!#REF!)</f>
        <v/>
      </c>
      <c r="G1387" s="238"/>
      <c r="H1387" s="507" t="str" cm="1">
        <f t="array" ref="H1387">IF(Tabla1[[#This Row],[Código_Actividad]]="","",_xlfn.XLOOKUP(Tabla1[[#This Row],[Código_Actividad]],CodigoActividad,Tabla2[Actividades Programables Presupuestables],"",0))</f>
        <v/>
      </c>
      <c r="I1387" s="508" t="str">
        <f>IFERROR(VLOOKUP('Formulario PPGR3'!$G1387,'Formulario PPGR2'!$H$19:$V$286,15,FALSE),"")</f>
        <v/>
      </c>
      <c r="J1387" s="513"/>
      <c r="K1387" s="512"/>
      <c r="L1387" s="509" t="str">
        <f>IF(Tabla1[[#This Row],[Descripción]]="","",_xlfn.XLOOKUP(Tabla1[[#This Row],[Descripción]],Tabla10[Descripción],Tabla10[Unidad de Medida],"",0))</f>
        <v/>
      </c>
      <c r="M1387" s="299"/>
      <c r="N1387" s="525" t="str">
        <f>IF(Tabla1[[#This Row],[Descripción]]="","",_xlfn.XLOOKUP(Tabla1[[#This Row],[Descripción]],Tabla10[Descripción],Tabla10[Precio Unitario],0))</f>
        <v/>
      </c>
      <c r="O1387" s="525" t="str">
        <f>IF(Tabla1[[#This Row],[Cantidad de Insumos]]="","",Tabla1[[#This Row],[Precio Unitario]]*Tabla1[[#This Row],[Cantidad de Insumos]])</f>
        <v/>
      </c>
      <c r="P1387" s="510" t="str">
        <f>IF(Tabla1[[#This Row],[Descripción]]="","",_xlfn.XLOOKUP(Tabla1[[#This Row],[Descripción]],Tabla10[Descripción],Tabla10[CODIGO PRESUPUESTARIO],0))</f>
        <v/>
      </c>
      <c r="Q1387" s="511"/>
      <c r="R1387" s="511" t="str">
        <f>IF(Tabla1[[#This Row],[Insumos]]="","",_xlfn.XLOOKUP(Tabla1[[#This Row],[Insumos]],Tabla10[Insumo],Tabla10[InsumoAbrev],"",0))</f>
        <v/>
      </c>
    </row>
    <row r="1388" spans="2:18" hidden="1" x14ac:dyDescent="0.25">
      <c r="B1388" s="191" t="str">
        <f>IF('Formulario PPGR3'!$G1388="","",CONCATENATE('Formulario PPGR3'!$C1388,".",'Formulario PPGR3'!$D1388,".",'Formulario PPGR3'!$E1388,".",'Formulario PPGR3'!$F1388))</f>
        <v/>
      </c>
      <c r="C1388" s="191" t="str">
        <f>IF('Formulario PPGR3'!$G1388="","",'Formulario PPGR1'!#REF!)</f>
        <v/>
      </c>
      <c r="D1388" s="191" t="str">
        <f>IF('Formulario PPGR3'!$G1388="","",'Formulario PPGR1'!#REF!)</f>
        <v/>
      </c>
      <c r="E1388" s="191" t="str">
        <f>IF('Formulario PPGR3'!$G1388="","",'Formulario PPGR1'!#REF!)</f>
        <v/>
      </c>
      <c r="F1388" s="191" t="str">
        <f>IF('Formulario PPGR3'!$G1388="","",'Formulario PPGR1'!#REF!)</f>
        <v/>
      </c>
      <c r="G1388" s="238"/>
      <c r="H1388" s="507" t="str" cm="1">
        <f t="array" ref="H1388">IF(Tabla1[[#This Row],[Código_Actividad]]="","",_xlfn.XLOOKUP(Tabla1[[#This Row],[Código_Actividad]],CodigoActividad,Tabla2[Actividades Programables Presupuestables],"",0))</f>
        <v/>
      </c>
      <c r="I1388" s="508" t="str">
        <f>IFERROR(VLOOKUP('Formulario PPGR3'!$G1388,'Formulario PPGR2'!$H$19:$V$286,15,FALSE),"")</f>
        <v/>
      </c>
      <c r="J1388" s="513"/>
      <c r="K1388" s="512"/>
      <c r="L1388" s="509" t="str">
        <f>IF(Tabla1[[#This Row],[Descripción]]="","",_xlfn.XLOOKUP(Tabla1[[#This Row],[Descripción]],Tabla10[Descripción],Tabla10[Unidad de Medida],"",0))</f>
        <v/>
      </c>
      <c r="M1388" s="299"/>
      <c r="N1388" s="525" t="str">
        <f>IF(Tabla1[[#This Row],[Descripción]]="","",_xlfn.XLOOKUP(Tabla1[[#This Row],[Descripción]],Tabla10[Descripción],Tabla10[Precio Unitario],0))</f>
        <v/>
      </c>
      <c r="O1388" s="525" t="str">
        <f>IF(Tabla1[[#This Row],[Cantidad de Insumos]]="","",Tabla1[[#This Row],[Precio Unitario]]*Tabla1[[#This Row],[Cantidad de Insumos]])</f>
        <v/>
      </c>
      <c r="P1388" s="510" t="str">
        <f>IF(Tabla1[[#This Row],[Descripción]]="","",_xlfn.XLOOKUP(Tabla1[[#This Row],[Descripción]],Tabla10[Descripción],Tabla10[CODIGO PRESUPUESTARIO],0))</f>
        <v/>
      </c>
      <c r="Q1388" s="511"/>
      <c r="R1388" s="511" t="str">
        <f>IF(Tabla1[[#This Row],[Insumos]]="","",_xlfn.XLOOKUP(Tabla1[[#This Row],[Insumos]],Tabla10[Insumo],Tabla10[InsumoAbrev],"",0))</f>
        <v/>
      </c>
    </row>
    <row r="1389" spans="2:18" x14ac:dyDescent="0.25">
      <c r="B1389" s="191" t="str">
        <f>IF('Formulario PPGR3'!$G1389="","",CONCATENATE('Formulario PPGR3'!$C1389,".",'Formulario PPGR3'!$D1389,".",'Formulario PPGR3'!$E1389,".",'Formulario PPGR3'!$F1389))</f>
        <v/>
      </c>
      <c r="C1389" s="191" t="str">
        <f>IF('Formulario PPGR3'!$G1389="","",'Formulario PPGR1'!#REF!)</f>
        <v/>
      </c>
      <c r="D1389" s="191" t="str">
        <f>IF('Formulario PPGR3'!$G1389="","",'Formulario PPGR1'!#REF!)</f>
        <v/>
      </c>
      <c r="E1389" s="191" t="str">
        <f>IF('Formulario PPGR3'!$G1389="","",'Formulario PPGR1'!#REF!)</f>
        <v/>
      </c>
      <c r="F1389" s="191" t="str">
        <f>IF('Formulario PPGR3'!$G1389="","",'Formulario PPGR1'!#REF!)</f>
        <v/>
      </c>
      <c r="G1389" s="238"/>
      <c r="H1389" s="507" t="str" cm="1">
        <f t="array" ref="H1389">IF(Tabla1[[#This Row],[Código_Actividad]]="","",_xlfn.XLOOKUP(Tabla1[[#This Row],[Código_Actividad]],CodigoActividad,Tabla2[Actividades Programables Presupuestables],"",0))</f>
        <v/>
      </c>
      <c r="I1389" s="508" t="str">
        <f>IFERROR(VLOOKUP('Formulario PPGR3'!$G1389,'Formulario PPGR2'!$H$19:$V$286,15,FALSE),"")</f>
        <v/>
      </c>
      <c r="J1389" s="513"/>
      <c r="K1389" s="512"/>
      <c r="L1389" s="509" t="str">
        <f>IF(Tabla1[[#This Row],[Descripción]]="","",_xlfn.XLOOKUP(Tabla1[[#This Row],[Descripción]],Tabla10[Descripción],Tabla10[Unidad de Medida],"",0))</f>
        <v/>
      </c>
      <c r="M1389" s="299"/>
      <c r="N1389" s="525" t="str">
        <f>IF(Tabla1[[#This Row],[Descripción]]="","",_xlfn.XLOOKUP(Tabla1[[#This Row],[Descripción]],Tabla10[Descripción],Tabla10[Precio Unitario],0))</f>
        <v/>
      </c>
      <c r="O1389" s="525" t="str">
        <f>IF(Tabla1[[#This Row],[Cantidad de Insumos]]="","",Tabla1[[#This Row],[Precio Unitario]]*Tabla1[[#This Row],[Cantidad de Insumos]])</f>
        <v/>
      </c>
      <c r="P1389" s="510" t="str">
        <f>IF(Tabla1[[#This Row],[Descripción]]="","",_xlfn.XLOOKUP(Tabla1[[#This Row],[Descripción]],Tabla10[Descripción],Tabla10[CODIGO PRESUPUESTARIO],0))</f>
        <v/>
      </c>
      <c r="Q1389" s="511"/>
      <c r="R1389" s="511" t="str">
        <f>IF(Tabla1[[#This Row],[Insumos]]="","",_xlfn.XLOOKUP(Tabla1[[#This Row],[Insumos]],Tabla10[Insumo],Tabla10[InsumoAbrev],"",0))</f>
        <v/>
      </c>
    </row>
    <row r="1390" spans="2:18" x14ac:dyDescent="0.25">
      <c r="B1390" s="191" t="str">
        <f>IF('Formulario PPGR3'!$G1390="","",CONCATENATE('Formulario PPGR3'!$C1390,".",'Formulario PPGR3'!$D1390,".",'Formulario PPGR3'!$E1390,".",'Formulario PPGR3'!$F1390))</f>
        <v/>
      </c>
      <c r="C1390" s="191" t="str">
        <f>IF('Formulario PPGR3'!$G1390="","",'Formulario PPGR1'!#REF!)</f>
        <v/>
      </c>
      <c r="D1390" s="191" t="str">
        <f>IF('Formulario PPGR3'!$G1390="","",'Formulario PPGR1'!#REF!)</f>
        <v/>
      </c>
      <c r="E1390" s="191" t="str">
        <f>IF('Formulario PPGR3'!$G1390="","",'Formulario PPGR1'!#REF!)</f>
        <v/>
      </c>
      <c r="F1390" s="191" t="str">
        <f>IF('Formulario PPGR3'!$G1390="","",'Formulario PPGR1'!#REF!)</f>
        <v/>
      </c>
      <c r="G1390" s="238"/>
      <c r="H1390" s="507" t="str" cm="1">
        <f t="array" ref="H1390">IF(Tabla1[[#This Row],[Código_Actividad]]="","",_xlfn.XLOOKUP(Tabla1[[#This Row],[Código_Actividad]],CodigoActividad,Tabla2[Actividades Programables Presupuestables],"",0))</f>
        <v/>
      </c>
      <c r="I1390" s="508" t="str">
        <f>IFERROR(VLOOKUP('Formulario PPGR3'!$G1390,'Formulario PPGR2'!$H$19:$V$286,15,FALSE),"")</f>
        <v/>
      </c>
      <c r="J1390" s="513"/>
      <c r="K1390" s="512"/>
      <c r="L1390" s="509" t="str">
        <f>IF(Tabla1[[#This Row],[Descripción]]="","",_xlfn.XLOOKUP(Tabla1[[#This Row],[Descripción]],Tabla10[Descripción],Tabla10[Unidad de Medida],"",0))</f>
        <v/>
      </c>
      <c r="M1390" s="299"/>
      <c r="N1390" s="525" t="str">
        <f>IF(Tabla1[[#This Row],[Descripción]]="","",_xlfn.XLOOKUP(Tabla1[[#This Row],[Descripción]],Tabla10[Descripción],Tabla10[Precio Unitario],0))</f>
        <v/>
      </c>
      <c r="O1390" s="525" t="str">
        <f>IF(Tabla1[[#This Row],[Cantidad de Insumos]]="","",Tabla1[[#This Row],[Precio Unitario]]*Tabla1[[#This Row],[Cantidad de Insumos]])</f>
        <v/>
      </c>
      <c r="P1390" s="510" t="str">
        <f>IF(Tabla1[[#This Row],[Descripción]]="","",_xlfn.XLOOKUP(Tabla1[[#This Row],[Descripción]],Tabla10[Descripción],Tabla10[CODIGO PRESUPUESTARIO],0))</f>
        <v/>
      </c>
      <c r="Q1390" s="511"/>
      <c r="R1390" s="511" t="str">
        <f>IF(Tabla1[[#This Row],[Insumos]]="","",_xlfn.XLOOKUP(Tabla1[[#This Row],[Insumos]],Tabla10[Insumo],Tabla10[InsumoAbrev],"",0))</f>
        <v/>
      </c>
    </row>
    <row r="1391" spans="2:18" x14ac:dyDescent="0.25">
      <c r="B1391" s="191" t="str">
        <f>IF('Formulario PPGR3'!$G1391="","",CONCATENATE('Formulario PPGR3'!$C1391,".",'Formulario PPGR3'!$D1391,".",'Formulario PPGR3'!$E1391,".",'Formulario PPGR3'!$F1391))</f>
        <v/>
      </c>
      <c r="C1391" s="191" t="str">
        <f>IF('Formulario PPGR3'!$G1391="","",'Formulario PPGR1'!#REF!)</f>
        <v/>
      </c>
      <c r="D1391" s="191" t="str">
        <f>IF('Formulario PPGR3'!$G1391="","",'Formulario PPGR1'!#REF!)</f>
        <v/>
      </c>
      <c r="E1391" s="191" t="str">
        <f>IF('Formulario PPGR3'!$G1391="","",'Formulario PPGR1'!#REF!)</f>
        <v/>
      </c>
      <c r="F1391" s="191" t="str">
        <f>IF('Formulario PPGR3'!$G1391="","",'Formulario PPGR1'!#REF!)</f>
        <v/>
      </c>
      <c r="G1391" s="238"/>
      <c r="H1391" s="507" t="str" cm="1">
        <f t="array" ref="H1391">IF(Tabla1[[#This Row],[Código_Actividad]]="","",_xlfn.XLOOKUP(Tabla1[[#This Row],[Código_Actividad]],CodigoActividad,Tabla2[Actividades Programables Presupuestables],"",0))</f>
        <v/>
      </c>
      <c r="I1391" s="508" t="str">
        <f>IFERROR(VLOOKUP('Formulario PPGR3'!$G1391,'Formulario PPGR2'!$H$19:$V$286,15,FALSE),"")</f>
        <v/>
      </c>
      <c r="J1391" s="513"/>
      <c r="K1391" s="512"/>
      <c r="L1391" s="509" t="str">
        <f>IF(Tabla1[[#This Row],[Descripción]]="","",_xlfn.XLOOKUP(Tabla1[[#This Row],[Descripción]],Tabla10[Descripción],Tabla10[Unidad de Medida],"",0))</f>
        <v/>
      </c>
      <c r="M1391" s="299"/>
      <c r="N1391" s="525" t="str">
        <f>IF(Tabla1[[#This Row],[Descripción]]="","",_xlfn.XLOOKUP(Tabla1[[#This Row],[Descripción]],Tabla10[Descripción],Tabla10[Precio Unitario],0))</f>
        <v/>
      </c>
      <c r="O1391" s="525" t="str">
        <f>IF(Tabla1[[#This Row],[Cantidad de Insumos]]="","",Tabla1[[#This Row],[Precio Unitario]]*Tabla1[[#This Row],[Cantidad de Insumos]])</f>
        <v/>
      </c>
      <c r="P1391" s="510" t="str">
        <f>IF(Tabla1[[#This Row],[Descripción]]="","",_xlfn.XLOOKUP(Tabla1[[#This Row],[Descripción]],Tabla10[Descripción],Tabla10[CODIGO PRESUPUESTARIO],0))</f>
        <v/>
      </c>
      <c r="Q1391" s="511"/>
      <c r="R1391" s="511" t="str">
        <f>IF(Tabla1[[#This Row],[Insumos]]="","",_xlfn.XLOOKUP(Tabla1[[#This Row],[Insumos]],Tabla10[Insumo],Tabla10[InsumoAbrev],"",0))</f>
        <v/>
      </c>
    </row>
    <row r="1392" spans="2:18" x14ac:dyDescent="0.25">
      <c r="B1392" s="191" t="str">
        <f>IF('Formulario PPGR3'!$G1392="","",CONCATENATE('Formulario PPGR3'!$C1392,".",'Formulario PPGR3'!$D1392,".",'Formulario PPGR3'!$E1392,".",'Formulario PPGR3'!$F1392))</f>
        <v/>
      </c>
      <c r="C1392" s="191" t="str">
        <f>IF('Formulario PPGR3'!$G1392="","",'Formulario PPGR1'!#REF!)</f>
        <v/>
      </c>
      <c r="D1392" s="191" t="str">
        <f>IF('Formulario PPGR3'!$G1392="","",'Formulario PPGR1'!#REF!)</f>
        <v/>
      </c>
      <c r="E1392" s="191" t="str">
        <f>IF('Formulario PPGR3'!$G1392="","",'Formulario PPGR1'!#REF!)</f>
        <v/>
      </c>
      <c r="F1392" s="191" t="str">
        <f>IF('Formulario PPGR3'!$G1392="","",'Formulario PPGR1'!#REF!)</f>
        <v/>
      </c>
      <c r="G1392" s="238"/>
      <c r="H1392" s="507" t="str" cm="1">
        <f t="array" ref="H1392">IF(Tabla1[[#This Row],[Código_Actividad]]="","",_xlfn.XLOOKUP(Tabla1[[#This Row],[Código_Actividad]],CodigoActividad,Tabla2[Actividades Programables Presupuestables],"",0))</f>
        <v/>
      </c>
      <c r="I1392" s="508" t="str">
        <f>IFERROR(VLOOKUP('Formulario PPGR3'!$G1392,'Formulario PPGR2'!$H$19:$V$286,15,FALSE),"")</f>
        <v/>
      </c>
      <c r="J1392" s="513"/>
      <c r="K1392" s="512"/>
      <c r="L1392" s="509" t="str">
        <f>IF(Tabla1[[#This Row],[Descripción]]="","",_xlfn.XLOOKUP(Tabla1[[#This Row],[Descripción]],Tabla10[Descripción],Tabla10[Unidad de Medida],"",0))</f>
        <v/>
      </c>
      <c r="M1392" s="299"/>
      <c r="N1392" s="525" t="str">
        <f>IF(Tabla1[[#This Row],[Descripción]]="","",_xlfn.XLOOKUP(Tabla1[[#This Row],[Descripción]],Tabla10[Descripción],Tabla10[Precio Unitario],0))</f>
        <v/>
      </c>
      <c r="O1392" s="525" t="str">
        <f>IF(Tabla1[[#This Row],[Cantidad de Insumos]]="","",Tabla1[[#This Row],[Precio Unitario]]*Tabla1[[#This Row],[Cantidad de Insumos]])</f>
        <v/>
      </c>
      <c r="P1392" s="510" t="str">
        <f>IF(Tabla1[[#This Row],[Descripción]]="","",_xlfn.XLOOKUP(Tabla1[[#This Row],[Descripción]],Tabla10[Descripción],Tabla10[CODIGO PRESUPUESTARIO],0))</f>
        <v/>
      </c>
      <c r="Q1392" s="511"/>
      <c r="R1392" s="511" t="str">
        <f>IF(Tabla1[[#This Row],[Insumos]]="","",_xlfn.XLOOKUP(Tabla1[[#This Row],[Insumos]],Tabla10[Insumo],Tabla10[InsumoAbrev],"",0))</f>
        <v/>
      </c>
    </row>
    <row r="1393" spans="2:18" x14ac:dyDescent="0.25">
      <c r="B1393" s="191" t="str">
        <f>IF('Formulario PPGR3'!$G1393="","",CONCATENATE('Formulario PPGR3'!$C1393,".",'Formulario PPGR3'!$D1393,".",'Formulario PPGR3'!$E1393,".",'Formulario PPGR3'!$F1393))</f>
        <v/>
      </c>
      <c r="C1393" s="191" t="str">
        <f>IF('Formulario PPGR3'!$G1393="","",'Formulario PPGR1'!#REF!)</f>
        <v/>
      </c>
      <c r="D1393" s="191" t="str">
        <f>IF('Formulario PPGR3'!$G1393="","",'Formulario PPGR1'!#REF!)</f>
        <v/>
      </c>
      <c r="E1393" s="191" t="str">
        <f>IF('Formulario PPGR3'!$G1393="","",'Formulario PPGR1'!#REF!)</f>
        <v/>
      </c>
      <c r="F1393" s="191" t="str">
        <f>IF('Formulario PPGR3'!$G1393="","",'Formulario PPGR1'!#REF!)</f>
        <v/>
      </c>
      <c r="G1393" s="238"/>
      <c r="H1393" s="507" t="str" cm="1">
        <f t="array" ref="H1393">IF(Tabla1[[#This Row],[Código_Actividad]]="","",_xlfn.XLOOKUP(Tabla1[[#This Row],[Código_Actividad]],CodigoActividad,Tabla2[Actividades Programables Presupuestables],"",0))</f>
        <v/>
      </c>
      <c r="I1393" s="508" t="str">
        <f>IFERROR(VLOOKUP('Formulario PPGR3'!$G1393,'Formulario PPGR2'!$H$19:$V$286,15,FALSE),"")</f>
        <v/>
      </c>
      <c r="J1393" s="513"/>
      <c r="K1393" s="512"/>
      <c r="L1393" s="509" t="str">
        <f>IF(Tabla1[[#This Row],[Descripción]]="","",_xlfn.XLOOKUP(Tabla1[[#This Row],[Descripción]],Tabla10[Descripción],Tabla10[Unidad de Medida],"",0))</f>
        <v/>
      </c>
      <c r="M1393" s="299"/>
      <c r="N1393" s="525" t="str">
        <f>IF(Tabla1[[#This Row],[Descripción]]="","",_xlfn.XLOOKUP(Tabla1[[#This Row],[Descripción]],Tabla10[Descripción],Tabla10[Precio Unitario],0))</f>
        <v/>
      </c>
      <c r="O1393" s="525" t="str">
        <f>IF(Tabla1[[#This Row],[Cantidad de Insumos]]="","",Tabla1[[#This Row],[Precio Unitario]]*Tabla1[[#This Row],[Cantidad de Insumos]])</f>
        <v/>
      </c>
      <c r="P1393" s="510" t="str">
        <f>IF(Tabla1[[#This Row],[Descripción]]="","",_xlfn.XLOOKUP(Tabla1[[#This Row],[Descripción]],Tabla10[Descripción],Tabla10[CODIGO PRESUPUESTARIO],0))</f>
        <v/>
      </c>
      <c r="Q1393" s="511"/>
      <c r="R1393" s="511" t="str">
        <f>IF(Tabla1[[#This Row],[Insumos]]="","",_xlfn.XLOOKUP(Tabla1[[#This Row],[Insumos]],Tabla10[Insumo],Tabla10[InsumoAbrev],"",0))</f>
        <v/>
      </c>
    </row>
    <row r="1394" spans="2:18" x14ac:dyDescent="0.25">
      <c r="B1394" s="191" t="str">
        <f>IF('Formulario PPGR3'!$G1394="","",CONCATENATE('Formulario PPGR3'!$C1394,".",'Formulario PPGR3'!$D1394,".",'Formulario PPGR3'!$E1394,".",'Formulario PPGR3'!$F1394))</f>
        <v/>
      </c>
      <c r="C1394" s="191" t="str">
        <f>IF('Formulario PPGR3'!$G1394="","",'Formulario PPGR1'!#REF!)</f>
        <v/>
      </c>
      <c r="D1394" s="191" t="str">
        <f>IF('Formulario PPGR3'!$G1394="","",'Formulario PPGR1'!#REF!)</f>
        <v/>
      </c>
      <c r="E1394" s="191" t="str">
        <f>IF('Formulario PPGR3'!$G1394="","",'Formulario PPGR1'!#REF!)</f>
        <v/>
      </c>
      <c r="F1394" s="191" t="str">
        <f>IF('Formulario PPGR3'!$G1394="","",'Formulario PPGR1'!#REF!)</f>
        <v/>
      </c>
      <c r="G1394" s="238"/>
      <c r="H1394" s="507" t="str" cm="1">
        <f t="array" ref="H1394">IF(Tabla1[[#This Row],[Código_Actividad]]="","",_xlfn.XLOOKUP(Tabla1[[#This Row],[Código_Actividad]],CodigoActividad,Tabla2[Actividades Programables Presupuestables],"",0))</f>
        <v/>
      </c>
      <c r="I1394" s="508" t="str">
        <f>IFERROR(VLOOKUP('Formulario PPGR3'!$G1394,'Formulario PPGR2'!$H$19:$V$286,15,FALSE),"")</f>
        <v/>
      </c>
      <c r="J1394" s="513"/>
      <c r="K1394" s="512"/>
      <c r="L1394" s="509" t="str">
        <f>IF(Tabla1[[#This Row],[Descripción]]="","",_xlfn.XLOOKUP(Tabla1[[#This Row],[Descripción]],Tabla10[Descripción],Tabla10[Unidad de Medida],"",0))</f>
        <v/>
      </c>
      <c r="M1394" s="299"/>
      <c r="N1394" s="525" t="str">
        <f>IF(Tabla1[[#This Row],[Descripción]]="","",_xlfn.XLOOKUP(Tabla1[[#This Row],[Descripción]],Tabla10[Descripción],Tabla10[Precio Unitario],0))</f>
        <v/>
      </c>
      <c r="O1394" s="525" t="str">
        <f>IF(Tabla1[[#This Row],[Cantidad de Insumos]]="","",Tabla1[[#This Row],[Precio Unitario]]*Tabla1[[#This Row],[Cantidad de Insumos]])</f>
        <v/>
      </c>
      <c r="P1394" s="510" t="str">
        <f>IF(Tabla1[[#This Row],[Descripción]]="","",_xlfn.XLOOKUP(Tabla1[[#This Row],[Descripción]],Tabla10[Descripción],Tabla10[CODIGO PRESUPUESTARIO],0))</f>
        <v/>
      </c>
      <c r="Q1394" s="511"/>
      <c r="R1394" s="511" t="str">
        <f>IF(Tabla1[[#This Row],[Insumos]]="","",_xlfn.XLOOKUP(Tabla1[[#This Row],[Insumos]],Tabla10[Insumo],Tabla10[InsumoAbrev],"",0))</f>
        <v/>
      </c>
    </row>
    <row r="1395" spans="2:18" x14ac:dyDescent="0.25">
      <c r="B1395" s="191" t="str">
        <f>IF('Formulario PPGR3'!$G1395="","",CONCATENATE('Formulario PPGR3'!$C1395,".",'Formulario PPGR3'!$D1395,".",'Formulario PPGR3'!$E1395,".",'Formulario PPGR3'!$F1395))</f>
        <v/>
      </c>
      <c r="C1395" s="191" t="str">
        <f>IF('Formulario PPGR3'!$G1395="","",'Formulario PPGR1'!#REF!)</f>
        <v/>
      </c>
      <c r="D1395" s="191" t="str">
        <f>IF('Formulario PPGR3'!$G1395="","",'Formulario PPGR1'!#REF!)</f>
        <v/>
      </c>
      <c r="E1395" s="191" t="str">
        <f>IF('Formulario PPGR3'!$G1395="","",'Formulario PPGR1'!#REF!)</f>
        <v/>
      </c>
      <c r="F1395" s="191" t="str">
        <f>IF('Formulario PPGR3'!$G1395="","",'Formulario PPGR1'!#REF!)</f>
        <v/>
      </c>
      <c r="G1395" s="238"/>
      <c r="H1395" s="507" t="str" cm="1">
        <f t="array" ref="H1395">IF(Tabla1[[#This Row],[Código_Actividad]]="","",_xlfn.XLOOKUP(Tabla1[[#This Row],[Código_Actividad]],CodigoActividad,Tabla2[Actividades Programables Presupuestables],"",0))</f>
        <v/>
      </c>
      <c r="I1395" s="508" t="str">
        <f>IFERROR(VLOOKUP('Formulario PPGR3'!$G1395,'Formulario PPGR2'!$H$19:$V$286,15,FALSE),"")</f>
        <v/>
      </c>
      <c r="J1395" s="513"/>
      <c r="K1395" s="512"/>
      <c r="L1395" s="509" t="str">
        <f>IF(Tabla1[[#This Row],[Descripción]]="","",_xlfn.XLOOKUP(Tabla1[[#This Row],[Descripción]],Tabla10[Descripción],Tabla10[Unidad de Medida],"",0))</f>
        <v/>
      </c>
      <c r="M1395" s="299"/>
      <c r="N1395" s="525" t="str">
        <f>IF(Tabla1[[#This Row],[Descripción]]="","",_xlfn.XLOOKUP(Tabla1[[#This Row],[Descripción]],Tabla10[Descripción],Tabla10[Precio Unitario],0))</f>
        <v/>
      </c>
      <c r="O1395" s="525" t="str">
        <f>IF(Tabla1[[#This Row],[Cantidad de Insumos]]="","",Tabla1[[#This Row],[Precio Unitario]]*Tabla1[[#This Row],[Cantidad de Insumos]])</f>
        <v/>
      </c>
      <c r="P1395" s="510" t="str">
        <f>IF(Tabla1[[#This Row],[Descripción]]="","",_xlfn.XLOOKUP(Tabla1[[#This Row],[Descripción]],Tabla10[Descripción],Tabla10[CODIGO PRESUPUESTARIO],0))</f>
        <v/>
      </c>
      <c r="Q1395" s="511"/>
      <c r="R1395" s="511" t="str">
        <f>IF(Tabla1[[#This Row],[Insumos]]="","",_xlfn.XLOOKUP(Tabla1[[#This Row],[Insumos]],Tabla10[Insumo],Tabla10[InsumoAbrev],"",0))</f>
        <v/>
      </c>
    </row>
    <row r="1396" spans="2:18" x14ac:dyDescent="0.25">
      <c r="B1396" s="191" t="str">
        <f>IF('Formulario PPGR3'!$G1396="","",CONCATENATE('Formulario PPGR3'!$C1396,".",'Formulario PPGR3'!$D1396,".",'Formulario PPGR3'!$E1396,".",'Formulario PPGR3'!$F1396))</f>
        <v/>
      </c>
      <c r="C1396" s="191" t="str">
        <f>IF('Formulario PPGR3'!$G1396="","",'Formulario PPGR1'!#REF!)</f>
        <v/>
      </c>
      <c r="D1396" s="191" t="str">
        <f>IF('Formulario PPGR3'!$G1396="","",'Formulario PPGR1'!#REF!)</f>
        <v/>
      </c>
      <c r="E1396" s="191" t="str">
        <f>IF('Formulario PPGR3'!$G1396="","",'Formulario PPGR1'!#REF!)</f>
        <v/>
      </c>
      <c r="F1396" s="191" t="str">
        <f>IF('Formulario PPGR3'!$G1396="","",'Formulario PPGR1'!#REF!)</f>
        <v/>
      </c>
      <c r="G1396" s="238"/>
      <c r="H1396" s="507" t="str" cm="1">
        <f t="array" ref="H1396">IF(Tabla1[[#This Row],[Código_Actividad]]="","",_xlfn.XLOOKUP(Tabla1[[#This Row],[Código_Actividad]],CodigoActividad,Tabla2[Actividades Programables Presupuestables],"",0))</f>
        <v/>
      </c>
      <c r="I1396" s="508" t="str">
        <f>IFERROR(VLOOKUP('Formulario PPGR3'!$G1396,'Formulario PPGR2'!$H$19:$V$286,15,FALSE),"")</f>
        <v/>
      </c>
      <c r="J1396" s="513"/>
      <c r="K1396" s="512"/>
      <c r="L1396" s="509" t="str">
        <f>IF(Tabla1[[#This Row],[Descripción]]="","",_xlfn.XLOOKUP(Tabla1[[#This Row],[Descripción]],Tabla10[Descripción],Tabla10[Unidad de Medida],"",0))</f>
        <v/>
      </c>
      <c r="M1396" s="299"/>
      <c r="N1396" s="525" t="str">
        <f>IF(Tabla1[[#This Row],[Descripción]]="","",_xlfn.XLOOKUP(Tabla1[[#This Row],[Descripción]],Tabla10[Descripción],Tabla10[Precio Unitario],0))</f>
        <v/>
      </c>
      <c r="O1396" s="525" t="str">
        <f>IF(Tabla1[[#This Row],[Cantidad de Insumos]]="","",Tabla1[[#This Row],[Precio Unitario]]*Tabla1[[#This Row],[Cantidad de Insumos]])</f>
        <v/>
      </c>
      <c r="P1396" s="510" t="str">
        <f>IF(Tabla1[[#This Row],[Descripción]]="","",_xlfn.XLOOKUP(Tabla1[[#This Row],[Descripción]],Tabla10[Descripción],Tabla10[CODIGO PRESUPUESTARIO],0))</f>
        <v/>
      </c>
      <c r="Q1396" s="511"/>
      <c r="R1396" s="511" t="str">
        <f>IF(Tabla1[[#This Row],[Insumos]]="","",_xlfn.XLOOKUP(Tabla1[[#This Row],[Insumos]],Tabla10[Insumo],Tabla10[InsumoAbrev],"",0))</f>
        <v/>
      </c>
    </row>
    <row r="1397" spans="2:18" x14ac:dyDescent="0.25">
      <c r="B1397" s="191" t="str">
        <f>IF('Formulario PPGR3'!$G1397="","",CONCATENATE('Formulario PPGR3'!$C1397,".",'Formulario PPGR3'!$D1397,".",'Formulario PPGR3'!$E1397,".",'Formulario PPGR3'!$F1397))</f>
        <v/>
      </c>
      <c r="C1397" s="191" t="str">
        <f>IF('Formulario PPGR3'!$G1397="","",'Formulario PPGR1'!#REF!)</f>
        <v/>
      </c>
      <c r="D1397" s="191" t="str">
        <f>IF('Formulario PPGR3'!$G1397="","",'Formulario PPGR1'!#REF!)</f>
        <v/>
      </c>
      <c r="E1397" s="191" t="str">
        <f>IF('Formulario PPGR3'!$G1397="","",'Formulario PPGR1'!#REF!)</f>
        <v/>
      </c>
      <c r="F1397" s="191" t="str">
        <f>IF('Formulario PPGR3'!$G1397="","",'Formulario PPGR1'!#REF!)</f>
        <v/>
      </c>
      <c r="G1397" s="238"/>
      <c r="H1397" s="507" t="str" cm="1">
        <f t="array" ref="H1397">IF(Tabla1[[#This Row],[Código_Actividad]]="","",_xlfn.XLOOKUP(Tabla1[[#This Row],[Código_Actividad]],CodigoActividad,Tabla2[Actividades Programables Presupuestables],"",0))</f>
        <v/>
      </c>
      <c r="I1397" s="508" t="str">
        <f>IFERROR(VLOOKUP('Formulario PPGR3'!$G1397,'Formulario PPGR2'!$H$19:$V$286,15,FALSE),"")</f>
        <v/>
      </c>
      <c r="J1397" s="513"/>
      <c r="K1397" s="512"/>
      <c r="L1397" s="509" t="str">
        <f>IF(Tabla1[[#This Row],[Descripción]]="","",_xlfn.XLOOKUP(Tabla1[[#This Row],[Descripción]],Tabla10[Descripción],Tabla10[Unidad de Medida],"",0))</f>
        <v/>
      </c>
      <c r="M1397" s="299"/>
      <c r="N1397" s="525" t="str">
        <f>IF(Tabla1[[#This Row],[Descripción]]="","",_xlfn.XLOOKUP(Tabla1[[#This Row],[Descripción]],Tabla10[Descripción],Tabla10[Precio Unitario],0))</f>
        <v/>
      </c>
      <c r="O1397" s="525" t="str">
        <f>IF(Tabla1[[#This Row],[Cantidad de Insumos]]="","",Tabla1[[#This Row],[Precio Unitario]]*Tabla1[[#This Row],[Cantidad de Insumos]])</f>
        <v/>
      </c>
      <c r="P1397" s="510" t="str">
        <f>IF(Tabla1[[#This Row],[Descripción]]="","",_xlfn.XLOOKUP(Tabla1[[#This Row],[Descripción]],Tabla10[Descripción],Tabla10[CODIGO PRESUPUESTARIO],0))</f>
        <v/>
      </c>
      <c r="Q1397" s="511"/>
      <c r="R1397" s="511" t="str">
        <f>IF(Tabla1[[#This Row],[Insumos]]="","",_xlfn.XLOOKUP(Tabla1[[#This Row],[Insumos]],Tabla10[Insumo],Tabla10[InsumoAbrev],"",0))</f>
        <v/>
      </c>
    </row>
    <row r="1398" spans="2:18" x14ac:dyDescent="0.25">
      <c r="B1398" s="191" t="str">
        <f>IF('Formulario PPGR3'!$G1398="","",CONCATENATE('Formulario PPGR3'!$C1398,".",'Formulario PPGR3'!$D1398,".",'Formulario PPGR3'!$E1398,".",'Formulario PPGR3'!$F1398))</f>
        <v/>
      </c>
      <c r="C1398" s="191" t="str">
        <f>IF('Formulario PPGR3'!$G1398="","",'Formulario PPGR1'!#REF!)</f>
        <v/>
      </c>
      <c r="D1398" s="191" t="str">
        <f>IF('Formulario PPGR3'!$G1398="","",'Formulario PPGR1'!#REF!)</f>
        <v/>
      </c>
      <c r="E1398" s="191" t="str">
        <f>IF('Formulario PPGR3'!$G1398="","",'Formulario PPGR1'!#REF!)</f>
        <v/>
      </c>
      <c r="F1398" s="191" t="str">
        <f>IF('Formulario PPGR3'!$G1398="","",'Formulario PPGR1'!#REF!)</f>
        <v/>
      </c>
      <c r="G1398" s="238"/>
      <c r="H1398" s="507" t="str" cm="1">
        <f t="array" ref="H1398">IF(Tabla1[[#This Row],[Código_Actividad]]="","",_xlfn.XLOOKUP(Tabla1[[#This Row],[Código_Actividad]],CodigoActividad,Tabla2[Actividades Programables Presupuestables],"",0))</f>
        <v/>
      </c>
      <c r="I1398" s="508" t="str">
        <f>IFERROR(VLOOKUP('Formulario PPGR3'!$G1398,'Formulario PPGR2'!$H$19:$V$286,15,FALSE),"")</f>
        <v/>
      </c>
      <c r="J1398" s="513"/>
      <c r="K1398" s="512"/>
      <c r="L1398" s="509" t="str">
        <f>IF(Tabla1[[#This Row],[Descripción]]="","",_xlfn.XLOOKUP(Tabla1[[#This Row],[Descripción]],Tabla10[Descripción],Tabla10[Unidad de Medida],"",0))</f>
        <v/>
      </c>
      <c r="M1398" s="299"/>
      <c r="N1398" s="525" t="str">
        <f>IF(Tabla1[[#This Row],[Descripción]]="","",_xlfn.XLOOKUP(Tabla1[[#This Row],[Descripción]],Tabla10[Descripción],Tabla10[Precio Unitario],0))</f>
        <v/>
      </c>
      <c r="O1398" s="525" t="str">
        <f>IF(Tabla1[[#This Row],[Cantidad de Insumos]]="","",Tabla1[[#This Row],[Precio Unitario]]*Tabla1[[#This Row],[Cantidad de Insumos]])</f>
        <v/>
      </c>
      <c r="P1398" s="510" t="str">
        <f>IF(Tabla1[[#This Row],[Descripción]]="","",_xlfn.XLOOKUP(Tabla1[[#This Row],[Descripción]],Tabla10[Descripción],Tabla10[CODIGO PRESUPUESTARIO],0))</f>
        <v/>
      </c>
      <c r="Q1398" s="511"/>
      <c r="R1398" s="511" t="str">
        <f>IF(Tabla1[[#This Row],[Insumos]]="","",_xlfn.XLOOKUP(Tabla1[[#This Row],[Insumos]],Tabla10[Insumo],Tabla10[InsumoAbrev],"",0))</f>
        <v/>
      </c>
    </row>
    <row r="1399" spans="2:18" x14ac:dyDescent="0.25">
      <c r="B1399" s="191" t="str">
        <f>IF('Formulario PPGR3'!$G1399="","",CONCATENATE('Formulario PPGR3'!$C1399,".",'Formulario PPGR3'!$D1399,".",'Formulario PPGR3'!$E1399,".",'Formulario PPGR3'!$F1399))</f>
        <v/>
      </c>
      <c r="C1399" s="191" t="str">
        <f>IF('Formulario PPGR3'!$G1399="","",'Formulario PPGR1'!#REF!)</f>
        <v/>
      </c>
      <c r="D1399" s="191" t="str">
        <f>IF('Formulario PPGR3'!$G1399="","",'Formulario PPGR1'!#REF!)</f>
        <v/>
      </c>
      <c r="E1399" s="191" t="str">
        <f>IF('Formulario PPGR3'!$G1399="","",'Formulario PPGR1'!#REF!)</f>
        <v/>
      </c>
      <c r="F1399" s="191" t="str">
        <f>IF('Formulario PPGR3'!$G1399="","",'Formulario PPGR1'!#REF!)</f>
        <v/>
      </c>
      <c r="G1399" s="238"/>
      <c r="H1399" s="507" t="str" cm="1">
        <f t="array" ref="H1399">IF(Tabla1[[#This Row],[Código_Actividad]]="","",_xlfn.XLOOKUP(Tabla1[[#This Row],[Código_Actividad]],CodigoActividad,Tabla2[Actividades Programables Presupuestables],"",0))</f>
        <v/>
      </c>
      <c r="I1399" s="508" t="str">
        <f>IFERROR(VLOOKUP('Formulario PPGR3'!$G1399,'Formulario PPGR2'!$H$19:$V$286,15,FALSE),"")</f>
        <v/>
      </c>
      <c r="J1399" s="513"/>
      <c r="K1399" s="512"/>
      <c r="L1399" s="509" t="str">
        <f>IF(Tabla1[[#This Row],[Descripción]]="","",_xlfn.XLOOKUP(Tabla1[[#This Row],[Descripción]],Tabla10[Descripción],Tabla10[Unidad de Medida],"",0))</f>
        <v/>
      </c>
      <c r="M1399" s="299"/>
      <c r="N1399" s="525" t="str">
        <f>IF(Tabla1[[#This Row],[Descripción]]="","",_xlfn.XLOOKUP(Tabla1[[#This Row],[Descripción]],Tabla10[Descripción],Tabla10[Precio Unitario],0))</f>
        <v/>
      </c>
      <c r="O1399" s="525" t="str">
        <f>IF(Tabla1[[#This Row],[Cantidad de Insumos]]="","",Tabla1[[#This Row],[Precio Unitario]]*Tabla1[[#This Row],[Cantidad de Insumos]])</f>
        <v/>
      </c>
      <c r="P1399" s="510" t="str">
        <f>IF(Tabla1[[#This Row],[Descripción]]="","",_xlfn.XLOOKUP(Tabla1[[#This Row],[Descripción]],Tabla10[Descripción],Tabla10[CODIGO PRESUPUESTARIO],0))</f>
        <v/>
      </c>
      <c r="Q1399" s="511"/>
      <c r="R1399" s="511" t="str">
        <f>IF(Tabla1[[#This Row],[Insumos]]="","",_xlfn.XLOOKUP(Tabla1[[#This Row],[Insumos]],Tabla10[Insumo],Tabla10[InsumoAbrev],"",0))</f>
        <v/>
      </c>
    </row>
    <row r="1400" spans="2:18" x14ac:dyDescent="0.25">
      <c r="B1400" s="191" t="str">
        <f>IF('Formulario PPGR3'!$G1400="","",CONCATENATE('Formulario PPGR3'!$C1400,".",'Formulario PPGR3'!$D1400,".",'Formulario PPGR3'!$E1400,".",'Formulario PPGR3'!$F1400))</f>
        <v/>
      </c>
      <c r="C1400" s="191" t="str">
        <f>IF('Formulario PPGR3'!$G1400="","",'Formulario PPGR1'!#REF!)</f>
        <v/>
      </c>
      <c r="D1400" s="191" t="str">
        <f>IF('Formulario PPGR3'!$G1400="","",'Formulario PPGR1'!#REF!)</f>
        <v/>
      </c>
      <c r="E1400" s="191" t="str">
        <f>IF('Formulario PPGR3'!$G1400="","",'Formulario PPGR1'!#REF!)</f>
        <v/>
      </c>
      <c r="F1400" s="191" t="str">
        <f>IF('Formulario PPGR3'!$G1400="","",'Formulario PPGR1'!#REF!)</f>
        <v/>
      </c>
      <c r="G1400" s="238"/>
      <c r="H1400" s="507" t="str" cm="1">
        <f t="array" ref="H1400">IF(Tabla1[[#This Row],[Código_Actividad]]="","",_xlfn.XLOOKUP(Tabla1[[#This Row],[Código_Actividad]],CodigoActividad,Tabla2[Actividades Programables Presupuestables],"",0))</f>
        <v/>
      </c>
      <c r="I1400" s="508" t="str">
        <f>IFERROR(VLOOKUP('Formulario PPGR3'!$G1400,'Formulario PPGR2'!$H$19:$V$286,15,FALSE),"")</f>
        <v/>
      </c>
      <c r="J1400" s="513"/>
      <c r="K1400" s="512"/>
      <c r="L1400" s="509" t="str">
        <f>IF(Tabla1[[#This Row],[Descripción]]="","",_xlfn.XLOOKUP(Tabla1[[#This Row],[Descripción]],Tabla10[Descripción],Tabla10[Unidad de Medida],"",0))</f>
        <v/>
      </c>
      <c r="M1400" s="299"/>
      <c r="N1400" s="525" t="str">
        <f>IF(Tabla1[[#This Row],[Descripción]]="","",_xlfn.XLOOKUP(Tabla1[[#This Row],[Descripción]],Tabla10[Descripción],Tabla10[Precio Unitario],0))</f>
        <v/>
      </c>
      <c r="O1400" s="525" t="str">
        <f>IF(Tabla1[[#This Row],[Cantidad de Insumos]]="","",Tabla1[[#This Row],[Precio Unitario]]*Tabla1[[#This Row],[Cantidad de Insumos]])</f>
        <v/>
      </c>
      <c r="P1400" s="510" t="str">
        <f>IF(Tabla1[[#This Row],[Descripción]]="","",_xlfn.XLOOKUP(Tabla1[[#This Row],[Descripción]],Tabla10[Descripción],Tabla10[CODIGO PRESUPUESTARIO],0))</f>
        <v/>
      </c>
      <c r="Q1400" s="511"/>
      <c r="R1400" s="511" t="str">
        <f>IF(Tabla1[[#This Row],[Insumos]]="","",_xlfn.XLOOKUP(Tabla1[[#This Row],[Insumos]],Tabla10[Insumo],Tabla10[InsumoAbrev],"",0))</f>
        <v/>
      </c>
    </row>
    <row r="1401" spans="2:18" x14ac:dyDescent="0.25">
      <c r="B1401" s="191" t="str">
        <f>IF('Formulario PPGR3'!$G1401="","",CONCATENATE('Formulario PPGR3'!$C1401,".",'Formulario PPGR3'!$D1401,".",'Formulario PPGR3'!$E1401,".",'Formulario PPGR3'!$F1401))</f>
        <v/>
      </c>
      <c r="C1401" s="191" t="str">
        <f>IF('Formulario PPGR3'!$G1401="","",'Formulario PPGR1'!#REF!)</f>
        <v/>
      </c>
      <c r="D1401" s="191" t="str">
        <f>IF('Formulario PPGR3'!$G1401="","",'Formulario PPGR1'!#REF!)</f>
        <v/>
      </c>
      <c r="E1401" s="191" t="str">
        <f>IF('Formulario PPGR3'!$G1401="","",'Formulario PPGR1'!#REF!)</f>
        <v/>
      </c>
      <c r="F1401" s="191" t="str">
        <f>IF('Formulario PPGR3'!$G1401="","",'Formulario PPGR1'!#REF!)</f>
        <v/>
      </c>
      <c r="G1401" s="238"/>
      <c r="H1401" s="507" t="str" cm="1">
        <f t="array" ref="H1401">IF(Tabla1[[#This Row],[Código_Actividad]]="","",_xlfn.XLOOKUP(Tabla1[[#This Row],[Código_Actividad]],CodigoActividad,Tabla2[Actividades Programables Presupuestables],"",0))</f>
        <v/>
      </c>
      <c r="I1401" s="508" t="str">
        <f>IFERROR(VLOOKUP('Formulario PPGR3'!$G1401,'Formulario PPGR2'!$H$19:$V$286,15,FALSE),"")</f>
        <v/>
      </c>
      <c r="J1401" s="513"/>
      <c r="K1401" s="512"/>
      <c r="L1401" s="509" t="str">
        <f>IF(Tabla1[[#This Row],[Descripción]]="","",_xlfn.XLOOKUP(Tabla1[[#This Row],[Descripción]],Tabla10[Descripción],Tabla10[Unidad de Medida],"",0))</f>
        <v/>
      </c>
      <c r="M1401" s="299"/>
      <c r="N1401" s="525" t="str">
        <f>IF(Tabla1[[#This Row],[Descripción]]="","",_xlfn.XLOOKUP(Tabla1[[#This Row],[Descripción]],Tabla10[Descripción],Tabla10[Precio Unitario],0))</f>
        <v/>
      </c>
      <c r="O1401" s="525" t="str">
        <f>IF(Tabla1[[#This Row],[Cantidad de Insumos]]="","",Tabla1[[#This Row],[Precio Unitario]]*Tabla1[[#This Row],[Cantidad de Insumos]])</f>
        <v/>
      </c>
      <c r="P1401" s="510" t="str">
        <f>IF(Tabla1[[#This Row],[Descripción]]="","",_xlfn.XLOOKUP(Tabla1[[#This Row],[Descripción]],Tabla10[Descripción],Tabla10[CODIGO PRESUPUESTARIO],0))</f>
        <v/>
      </c>
      <c r="Q1401" s="511"/>
      <c r="R1401" s="511" t="str">
        <f>IF(Tabla1[[#This Row],[Insumos]]="","",_xlfn.XLOOKUP(Tabla1[[#This Row],[Insumos]],Tabla10[Insumo],Tabla10[InsumoAbrev],"",0))</f>
        <v/>
      </c>
    </row>
    <row r="1402" spans="2:18" x14ac:dyDescent="0.25">
      <c r="B1402" s="191" t="str">
        <f>IF('Formulario PPGR3'!$G1402="","",CONCATENATE('Formulario PPGR3'!$C1402,".",'Formulario PPGR3'!$D1402,".",'Formulario PPGR3'!$E1402,".",'Formulario PPGR3'!$F1402))</f>
        <v/>
      </c>
      <c r="C1402" s="191" t="str">
        <f>IF('Formulario PPGR3'!$G1402="","",'Formulario PPGR1'!#REF!)</f>
        <v/>
      </c>
      <c r="D1402" s="191" t="str">
        <f>IF('Formulario PPGR3'!$G1402="","",'Formulario PPGR1'!#REF!)</f>
        <v/>
      </c>
      <c r="E1402" s="191" t="str">
        <f>IF('Formulario PPGR3'!$G1402="","",'Formulario PPGR1'!#REF!)</f>
        <v/>
      </c>
      <c r="F1402" s="191" t="str">
        <f>IF('Formulario PPGR3'!$G1402="","",'Formulario PPGR1'!#REF!)</f>
        <v/>
      </c>
      <c r="G1402" s="238"/>
      <c r="H1402" s="507" t="str" cm="1">
        <f t="array" ref="H1402">IF(Tabla1[[#This Row],[Código_Actividad]]="","",_xlfn.XLOOKUP(Tabla1[[#This Row],[Código_Actividad]],CodigoActividad,Tabla2[Actividades Programables Presupuestables],"",0))</f>
        <v/>
      </c>
      <c r="I1402" s="508" t="str">
        <f>IFERROR(VLOOKUP('Formulario PPGR3'!$G1402,'Formulario PPGR2'!$H$19:$V$286,15,FALSE),"")</f>
        <v/>
      </c>
      <c r="J1402" s="513"/>
      <c r="K1402" s="512"/>
      <c r="L1402" s="509" t="str">
        <f>IF(Tabla1[[#This Row],[Descripción]]="","",_xlfn.XLOOKUP(Tabla1[[#This Row],[Descripción]],Tabla10[Descripción],Tabla10[Unidad de Medida],"",0))</f>
        <v/>
      </c>
      <c r="M1402" s="299"/>
      <c r="N1402" s="525" t="str">
        <f>IF(Tabla1[[#This Row],[Descripción]]="","",_xlfn.XLOOKUP(Tabla1[[#This Row],[Descripción]],Tabla10[Descripción],Tabla10[Precio Unitario],0))</f>
        <v/>
      </c>
      <c r="O1402" s="525" t="str">
        <f>IF(Tabla1[[#This Row],[Cantidad de Insumos]]="","",Tabla1[[#This Row],[Precio Unitario]]*Tabla1[[#This Row],[Cantidad de Insumos]])</f>
        <v/>
      </c>
      <c r="P1402" s="510" t="str">
        <f>IF(Tabla1[[#This Row],[Descripción]]="","",_xlfn.XLOOKUP(Tabla1[[#This Row],[Descripción]],Tabla10[Descripción],Tabla10[CODIGO PRESUPUESTARIO],0))</f>
        <v/>
      </c>
      <c r="Q1402" s="511"/>
      <c r="R1402" s="511" t="str">
        <f>IF(Tabla1[[#This Row],[Insumos]]="","",_xlfn.XLOOKUP(Tabla1[[#This Row],[Insumos]],Tabla10[Insumo],Tabla10[InsumoAbrev],"",0))</f>
        <v/>
      </c>
    </row>
    <row r="1403" spans="2:18" x14ac:dyDescent="0.25">
      <c r="B1403" s="191" t="str">
        <f>IF('Formulario PPGR3'!$G1403="","",CONCATENATE('Formulario PPGR3'!$C1403,".",'Formulario PPGR3'!$D1403,".",'Formulario PPGR3'!$E1403,".",'Formulario PPGR3'!$F1403))</f>
        <v/>
      </c>
      <c r="C1403" s="191" t="str">
        <f>IF('Formulario PPGR3'!$G1403="","",'Formulario PPGR1'!#REF!)</f>
        <v/>
      </c>
      <c r="D1403" s="191" t="str">
        <f>IF('Formulario PPGR3'!$G1403="","",'Formulario PPGR1'!#REF!)</f>
        <v/>
      </c>
      <c r="E1403" s="191" t="str">
        <f>IF('Formulario PPGR3'!$G1403="","",'Formulario PPGR1'!#REF!)</f>
        <v/>
      </c>
      <c r="F1403" s="191" t="str">
        <f>IF('Formulario PPGR3'!$G1403="","",'Formulario PPGR1'!#REF!)</f>
        <v/>
      </c>
      <c r="G1403" s="238"/>
      <c r="H1403" s="507" t="str" cm="1">
        <f t="array" ref="H1403">IF(Tabla1[[#This Row],[Código_Actividad]]="","",_xlfn.XLOOKUP(Tabla1[[#This Row],[Código_Actividad]],CodigoActividad,Tabla2[Actividades Programables Presupuestables],"",0))</f>
        <v/>
      </c>
      <c r="I1403" s="508" t="str">
        <f>IFERROR(VLOOKUP('Formulario PPGR3'!$G1403,'Formulario PPGR2'!$H$19:$V$286,15,FALSE),"")</f>
        <v/>
      </c>
      <c r="J1403" s="513"/>
      <c r="K1403" s="512"/>
      <c r="L1403" s="509" t="str">
        <f>IF(Tabla1[[#This Row],[Descripción]]="","",_xlfn.XLOOKUP(Tabla1[[#This Row],[Descripción]],Tabla10[Descripción],Tabla10[Unidad de Medida],"",0))</f>
        <v/>
      </c>
      <c r="M1403" s="299"/>
      <c r="N1403" s="525" t="str">
        <f>IF(Tabla1[[#This Row],[Descripción]]="","",_xlfn.XLOOKUP(Tabla1[[#This Row],[Descripción]],Tabla10[Descripción],Tabla10[Precio Unitario],0))</f>
        <v/>
      </c>
      <c r="O1403" s="525" t="str">
        <f>IF(Tabla1[[#This Row],[Cantidad de Insumos]]="","",Tabla1[[#This Row],[Precio Unitario]]*Tabla1[[#This Row],[Cantidad de Insumos]])</f>
        <v/>
      </c>
      <c r="P1403" s="510" t="str">
        <f>IF(Tabla1[[#This Row],[Descripción]]="","",_xlfn.XLOOKUP(Tabla1[[#This Row],[Descripción]],Tabla10[Descripción],Tabla10[CODIGO PRESUPUESTARIO],0))</f>
        <v/>
      </c>
      <c r="Q1403" s="511"/>
      <c r="R1403" s="511" t="str">
        <f>IF(Tabla1[[#This Row],[Insumos]]="","",_xlfn.XLOOKUP(Tabla1[[#This Row],[Insumos]],Tabla10[Insumo],Tabla10[InsumoAbrev],"",0))</f>
        <v/>
      </c>
    </row>
    <row r="1404" spans="2:18" x14ac:dyDescent="0.25">
      <c r="B1404" s="191" t="str">
        <f>IF('Formulario PPGR3'!$G1404="","",CONCATENATE('Formulario PPGR3'!$C1404,".",'Formulario PPGR3'!$D1404,".",'Formulario PPGR3'!$E1404,".",'Formulario PPGR3'!$F1404))</f>
        <v/>
      </c>
      <c r="C1404" s="191" t="str">
        <f>IF('Formulario PPGR3'!$G1404="","",'Formulario PPGR1'!#REF!)</f>
        <v/>
      </c>
      <c r="D1404" s="191" t="str">
        <f>IF('Formulario PPGR3'!$G1404="","",'Formulario PPGR1'!#REF!)</f>
        <v/>
      </c>
      <c r="E1404" s="191" t="str">
        <f>IF('Formulario PPGR3'!$G1404="","",'Formulario PPGR1'!#REF!)</f>
        <v/>
      </c>
      <c r="F1404" s="191" t="str">
        <f>IF('Formulario PPGR3'!$G1404="","",'Formulario PPGR1'!#REF!)</f>
        <v/>
      </c>
      <c r="G1404" s="238"/>
      <c r="H1404" s="507" t="str" cm="1">
        <f t="array" ref="H1404">IF(Tabla1[[#This Row],[Código_Actividad]]="","",_xlfn.XLOOKUP(Tabla1[[#This Row],[Código_Actividad]],CodigoActividad,Tabla2[Actividades Programables Presupuestables],"",0))</f>
        <v/>
      </c>
      <c r="I1404" s="508" t="str">
        <f>IFERROR(VLOOKUP('Formulario PPGR3'!$G1404,'Formulario PPGR2'!$H$19:$V$286,15,FALSE),"")</f>
        <v/>
      </c>
      <c r="J1404" s="513"/>
      <c r="K1404" s="512"/>
      <c r="L1404" s="509" t="str">
        <f>IF(Tabla1[[#This Row],[Descripción]]="","",_xlfn.XLOOKUP(Tabla1[[#This Row],[Descripción]],Tabla10[Descripción],Tabla10[Unidad de Medida],"",0))</f>
        <v/>
      </c>
      <c r="M1404" s="299"/>
      <c r="N1404" s="525" t="str">
        <f>IF(Tabla1[[#This Row],[Descripción]]="","",_xlfn.XLOOKUP(Tabla1[[#This Row],[Descripción]],Tabla10[Descripción],Tabla10[Precio Unitario],0))</f>
        <v/>
      </c>
      <c r="O1404" s="525" t="str">
        <f>IF(Tabla1[[#This Row],[Cantidad de Insumos]]="","",Tabla1[[#This Row],[Precio Unitario]]*Tabla1[[#This Row],[Cantidad de Insumos]])</f>
        <v/>
      </c>
      <c r="P1404" s="510" t="str">
        <f>IF(Tabla1[[#This Row],[Descripción]]="","",_xlfn.XLOOKUP(Tabla1[[#This Row],[Descripción]],Tabla10[Descripción],Tabla10[CODIGO PRESUPUESTARIO],0))</f>
        <v/>
      </c>
      <c r="Q1404" s="511"/>
      <c r="R1404" s="511" t="str">
        <f>IF(Tabla1[[#This Row],[Insumos]]="","",_xlfn.XLOOKUP(Tabla1[[#This Row],[Insumos]],Tabla10[Insumo],Tabla10[InsumoAbrev],"",0))</f>
        <v/>
      </c>
    </row>
    <row r="1405" spans="2:18" x14ac:dyDescent="0.25">
      <c r="B1405" s="191" t="str">
        <f>IF('Formulario PPGR3'!$G1405="","",CONCATENATE('Formulario PPGR3'!$C1405,".",'Formulario PPGR3'!$D1405,".",'Formulario PPGR3'!$E1405,".",'Formulario PPGR3'!$F1405))</f>
        <v/>
      </c>
      <c r="C1405" s="191" t="str">
        <f>IF('Formulario PPGR3'!$G1405="","",'Formulario PPGR1'!#REF!)</f>
        <v/>
      </c>
      <c r="D1405" s="191" t="str">
        <f>IF('Formulario PPGR3'!$G1405="","",'Formulario PPGR1'!#REF!)</f>
        <v/>
      </c>
      <c r="E1405" s="191" t="str">
        <f>IF('Formulario PPGR3'!$G1405="","",'Formulario PPGR1'!#REF!)</f>
        <v/>
      </c>
      <c r="F1405" s="191" t="str">
        <f>IF('Formulario PPGR3'!$G1405="","",'Formulario PPGR1'!#REF!)</f>
        <v/>
      </c>
      <c r="G1405" s="238"/>
      <c r="H1405" s="507" t="str" cm="1">
        <f t="array" ref="H1405">IF(Tabla1[[#This Row],[Código_Actividad]]="","",_xlfn.XLOOKUP(Tabla1[[#This Row],[Código_Actividad]],CodigoActividad,Tabla2[Actividades Programables Presupuestables],"",0))</f>
        <v/>
      </c>
      <c r="I1405" s="508" t="str">
        <f>IFERROR(VLOOKUP('Formulario PPGR3'!$G1405,'Formulario PPGR2'!$H$19:$V$286,15,FALSE),"")</f>
        <v/>
      </c>
      <c r="J1405" s="513"/>
      <c r="K1405" s="512"/>
      <c r="L1405" s="509" t="str">
        <f>IF(Tabla1[[#This Row],[Descripción]]="","",_xlfn.XLOOKUP(Tabla1[[#This Row],[Descripción]],Tabla10[Descripción],Tabla10[Unidad de Medida],"",0))</f>
        <v/>
      </c>
      <c r="M1405" s="299"/>
      <c r="N1405" s="525" t="str">
        <f>IF(Tabla1[[#This Row],[Descripción]]="","",_xlfn.XLOOKUP(Tabla1[[#This Row],[Descripción]],Tabla10[Descripción],Tabla10[Precio Unitario],0))</f>
        <v/>
      </c>
      <c r="O1405" s="525" t="str">
        <f>IF(Tabla1[[#This Row],[Cantidad de Insumos]]="","",Tabla1[[#This Row],[Precio Unitario]]*Tabla1[[#This Row],[Cantidad de Insumos]])</f>
        <v/>
      </c>
      <c r="P1405" s="510" t="str">
        <f>IF(Tabla1[[#This Row],[Descripción]]="","",_xlfn.XLOOKUP(Tabla1[[#This Row],[Descripción]],Tabla10[Descripción],Tabla10[CODIGO PRESUPUESTARIO],0))</f>
        <v/>
      </c>
      <c r="Q1405" s="511"/>
      <c r="R1405" s="511" t="str">
        <f>IF(Tabla1[[#This Row],[Insumos]]="","",_xlfn.XLOOKUP(Tabla1[[#This Row],[Insumos]],Tabla10[Insumo],Tabla10[InsumoAbrev],"",0))</f>
        <v/>
      </c>
    </row>
    <row r="1406" spans="2:18" x14ac:dyDescent="0.25">
      <c r="B1406" s="191" t="str">
        <f>IF('Formulario PPGR3'!$G1406="","",CONCATENATE('Formulario PPGR3'!$C1406,".",'Formulario PPGR3'!$D1406,".",'Formulario PPGR3'!$E1406,".",'Formulario PPGR3'!$F1406))</f>
        <v/>
      </c>
      <c r="C1406" s="191" t="str">
        <f>IF('Formulario PPGR3'!$G1406="","",'Formulario PPGR1'!#REF!)</f>
        <v/>
      </c>
      <c r="D1406" s="191" t="str">
        <f>IF('Formulario PPGR3'!$G1406="","",'Formulario PPGR1'!#REF!)</f>
        <v/>
      </c>
      <c r="E1406" s="191" t="str">
        <f>IF('Formulario PPGR3'!$G1406="","",'Formulario PPGR1'!#REF!)</f>
        <v/>
      </c>
      <c r="F1406" s="191" t="str">
        <f>IF('Formulario PPGR3'!$G1406="","",'Formulario PPGR1'!#REF!)</f>
        <v/>
      </c>
      <c r="G1406" s="238"/>
      <c r="H1406" s="507" t="str" cm="1">
        <f t="array" ref="H1406">IF(Tabla1[[#This Row],[Código_Actividad]]="","",_xlfn.XLOOKUP(Tabla1[[#This Row],[Código_Actividad]],CodigoActividad,Tabla2[Actividades Programables Presupuestables],"",0))</f>
        <v/>
      </c>
      <c r="I1406" s="508" t="str">
        <f>IFERROR(VLOOKUP('Formulario PPGR3'!$G1406,'Formulario PPGR2'!$H$19:$V$286,15,FALSE),"")</f>
        <v/>
      </c>
      <c r="J1406" s="513"/>
      <c r="K1406" s="512"/>
      <c r="L1406" s="509" t="str">
        <f>IF(Tabla1[[#This Row],[Descripción]]="","",_xlfn.XLOOKUP(Tabla1[[#This Row],[Descripción]],Tabla10[Descripción],Tabla10[Unidad de Medida],"",0))</f>
        <v/>
      </c>
      <c r="M1406" s="299"/>
      <c r="N1406" s="525" t="str">
        <f>IF(Tabla1[[#This Row],[Descripción]]="","",_xlfn.XLOOKUP(Tabla1[[#This Row],[Descripción]],Tabla10[Descripción],Tabla10[Precio Unitario],0))</f>
        <v/>
      </c>
      <c r="O1406" s="525" t="str">
        <f>IF(Tabla1[[#This Row],[Cantidad de Insumos]]="","",Tabla1[[#This Row],[Precio Unitario]]*Tabla1[[#This Row],[Cantidad de Insumos]])</f>
        <v/>
      </c>
      <c r="P1406" s="510" t="str">
        <f>IF(Tabla1[[#This Row],[Descripción]]="","",_xlfn.XLOOKUP(Tabla1[[#This Row],[Descripción]],Tabla10[Descripción],Tabla10[CODIGO PRESUPUESTARIO],0))</f>
        <v/>
      </c>
      <c r="Q1406" s="511"/>
      <c r="R1406" s="511" t="str">
        <f>IF(Tabla1[[#This Row],[Insumos]]="","",_xlfn.XLOOKUP(Tabla1[[#This Row],[Insumos]],Tabla10[Insumo],Tabla10[InsumoAbrev],"",0))</f>
        <v/>
      </c>
    </row>
    <row r="1407" spans="2:18" x14ac:dyDescent="0.25">
      <c r="B1407" s="191" t="str">
        <f>IF('Formulario PPGR3'!$G1407="","",CONCATENATE('Formulario PPGR3'!$C1407,".",'Formulario PPGR3'!$D1407,".",'Formulario PPGR3'!$E1407,".",'Formulario PPGR3'!$F1407))</f>
        <v/>
      </c>
      <c r="C1407" s="191" t="str">
        <f>IF('Formulario PPGR3'!$G1407="","",'Formulario PPGR1'!#REF!)</f>
        <v/>
      </c>
      <c r="D1407" s="191" t="str">
        <f>IF('Formulario PPGR3'!$G1407="","",'Formulario PPGR1'!#REF!)</f>
        <v/>
      </c>
      <c r="E1407" s="191" t="str">
        <f>IF('Formulario PPGR3'!$G1407="","",'Formulario PPGR1'!#REF!)</f>
        <v/>
      </c>
      <c r="F1407" s="191" t="str">
        <f>IF('Formulario PPGR3'!$G1407="","",'Formulario PPGR1'!#REF!)</f>
        <v/>
      </c>
      <c r="G1407" s="238"/>
      <c r="H1407" s="507" t="str" cm="1">
        <f t="array" ref="H1407">IF(Tabla1[[#This Row],[Código_Actividad]]="","",_xlfn.XLOOKUP(Tabla1[[#This Row],[Código_Actividad]],CodigoActividad,Tabla2[Actividades Programables Presupuestables],"",0))</f>
        <v/>
      </c>
      <c r="I1407" s="508" t="str">
        <f>IFERROR(VLOOKUP('Formulario PPGR3'!$G1407,'Formulario PPGR2'!$H$19:$V$286,15,FALSE),"")</f>
        <v/>
      </c>
      <c r="J1407" s="513"/>
      <c r="K1407" s="512"/>
      <c r="L1407" s="509" t="str">
        <f>IF(Tabla1[[#This Row],[Descripción]]="","",_xlfn.XLOOKUP(Tabla1[[#This Row],[Descripción]],Tabla10[Descripción],Tabla10[Unidad de Medida],"",0))</f>
        <v/>
      </c>
      <c r="M1407" s="299"/>
      <c r="N1407" s="525" t="str">
        <f>IF(Tabla1[[#This Row],[Descripción]]="","",_xlfn.XLOOKUP(Tabla1[[#This Row],[Descripción]],Tabla10[Descripción],Tabla10[Precio Unitario],0))</f>
        <v/>
      </c>
      <c r="O1407" s="525" t="str">
        <f>IF(Tabla1[[#This Row],[Cantidad de Insumos]]="","",Tabla1[[#This Row],[Precio Unitario]]*Tabla1[[#This Row],[Cantidad de Insumos]])</f>
        <v/>
      </c>
      <c r="P1407" s="510" t="str">
        <f>IF(Tabla1[[#This Row],[Descripción]]="","",_xlfn.XLOOKUP(Tabla1[[#This Row],[Descripción]],Tabla10[Descripción],Tabla10[CODIGO PRESUPUESTARIO],0))</f>
        <v/>
      </c>
      <c r="Q1407" s="511"/>
      <c r="R1407" s="511" t="str">
        <f>IF(Tabla1[[#This Row],[Insumos]]="","",_xlfn.XLOOKUP(Tabla1[[#This Row],[Insumos]],Tabla10[Insumo],Tabla10[InsumoAbrev],"",0))</f>
        <v/>
      </c>
    </row>
    <row r="1408" spans="2:18" x14ac:dyDescent="0.25">
      <c r="B1408" s="191" t="str">
        <f>IF('Formulario PPGR3'!$G1408="","",CONCATENATE('Formulario PPGR3'!$C1408,".",'Formulario PPGR3'!$D1408,".",'Formulario PPGR3'!$E1408,".",'Formulario PPGR3'!$F1408))</f>
        <v/>
      </c>
      <c r="C1408" s="191" t="str">
        <f>IF('Formulario PPGR3'!$G1408="","",'Formulario PPGR1'!#REF!)</f>
        <v/>
      </c>
      <c r="D1408" s="191" t="str">
        <f>IF('Formulario PPGR3'!$G1408="","",'Formulario PPGR1'!#REF!)</f>
        <v/>
      </c>
      <c r="E1408" s="191" t="str">
        <f>IF('Formulario PPGR3'!$G1408="","",'Formulario PPGR1'!#REF!)</f>
        <v/>
      </c>
      <c r="F1408" s="191" t="str">
        <f>IF('Formulario PPGR3'!$G1408="","",'Formulario PPGR1'!#REF!)</f>
        <v/>
      </c>
      <c r="G1408" s="238"/>
      <c r="H1408" s="507" t="str" cm="1">
        <f t="array" ref="H1408">IF(Tabla1[[#This Row],[Código_Actividad]]="","",_xlfn.XLOOKUP(Tabla1[[#This Row],[Código_Actividad]],CodigoActividad,Tabla2[Actividades Programables Presupuestables],"",0))</f>
        <v/>
      </c>
      <c r="I1408" s="508" t="str">
        <f>IFERROR(VLOOKUP('Formulario PPGR3'!$G1408,'Formulario PPGR2'!$H$19:$V$286,15,FALSE),"")</f>
        <v/>
      </c>
      <c r="J1408" s="513"/>
      <c r="K1408" s="512"/>
      <c r="L1408" s="509" t="str">
        <f>IF(Tabla1[[#This Row],[Descripción]]="","",_xlfn.XLOOKUP(Tabla1[[#This Row],[Descripción]],Tabla10[Descripción],Tabla10[Unidad de Medida],"",0))</f>
        <v/>
      </c>
      <c r="M1408" s="299"/>
      <c r="N1408" s="525" t="str">
        <f>IF(Tabla1[[#This Row],[Descripción]]="","",_xlfn.XLOOKUP(Tabla1[[#This Row],[Descripción]],Tabla10[Descripción],Tabla10[Precio Unitario],0))</f>
        <v/>
      </c>
      <c r="O1408" s="525" t="str">
        <f>IF(Tabla1[[#This Row],[Cantidad de Insumos]]="","",Tabla1[[#This Row],[Precio Unitario]]*Tabla1[[#This Row],[Cantidad de Insumos]])</f>
        <v/>
      </c>
      <c r="P1408" s="510" t="str">
        <f>IF(Tabla1[[#This Row],[Descripción]]="","",_xlfn.XLOOKUP(Tabla1[[#This Row],[Descripción]],Tabla10[Descripción],Tabla10[CODIGO PRESUPUESTARIO],0))</f>
        <v/>
      </c>
      <c r="Q1408" s="511"/>
      <c r="R1408" s="511" t="str">
        <f>IF(Tabla1[[#This Row],[Insumos]]="","",_xlfn.XLOOKUP(Tabla1[[#This Row],[Insumos]],Tabla10[Insumo],Tabla10[InsumoAbrev],"",0))</f>
        <v/>
      </c>
    </row>
    <row r="1409" spans="2:18" x14ac:dyDescent="0.25">
      <c r="B1409" s="191" t="str">
        <f>IF('Formulario PPGR3'!$G1409="","",CONCATENATE('Formulario PPGR3'!$C1409,".",'Formulario PPGR3'!$D1409,".",'Formulario PPGR3'!$E1409,".",'Formulario PPGR3'!$F1409))</f>
        <v/>
      </c>
      <c r="C1409" s="191" t="str">
        <f>IF('Formulario PPGR3'!$G1409="","",'Formulario PPGR1'!#REF!)</f>
        <v/>
      </c>
      <c r="D1409" s="191" t="str">
        <f>IF('Formulario PPGR3'!$G1409="","",'Formulario PPGR1'!#REF!)</f>
        <v/>
      </c>
      <c r="E1409" s="191" t="str">
        <f>IF('Formulario PPGR3'!$G1409="","",'Formulario PPGR1'!#REF!)</f>
        <v/>
      </c>
      <c r="F1409" s="191" t="str">
        <f>IF('Formulario PPGR3'!$G1409="","",'Formulario PPGR1'!#REF!)</f>
        <v/>
      </c>
      <c r="G1409" s="238"/>
      <c r="H1409" s="507" t="str" cm="1">
        <f t="array" ref="H1409">IF(Tabla1[[#This Row],[Código_Actividad]]="","",_xlfn.XLOOKUP(Tabla1[[#This Row],[Código_Actividad]],CodigoActividad,Tabla2[Actividades Programables Presupuestables],"",0))</f>
        <v/>
      </c>
      <c r="I1409" s="508" t="str">
        <f>IFERROR(VLOOKUP('Formulario PPGR3'!$G1409,'Formulario PPGR2'!$H$19:$V$286,15,FALSE),"")</f>
        <v/>
      </c>
      <c r="J1409" s="513"/>
      <c r="K1409" s="512"/>
      <c r="L1409" s="509" t="str">
        <f>IF(Tabla1[[#This Row],[Descripción]]="","",_xlfn.XLOOKUP(Tabla1[[#This Row],[Descripción]],Tabla10[Descripción],Tabla10[Unidad de Medida],"",0))</f>
        <v/>
      </c>
      <c r="M1409" s="299"/>
      <c r="N1409" s="525" t="str">
        <f>IF(Tabla1[[#This Row],[Descripción]]="","",_xlfn.XLOOKUP(Tabla1[[#This Row],[Descripción]],Tabla10[Descripción],Tabla10[Precio Unitario],0))</f>
        <v/>
      </c>
      <c r="O1409" s="525" t="str">
        <f>IF(Tabla1[[#This Row],[Cantidad de Insumos]]="","",Tabla1[[#This Row],[Precio Unitario]]*Tabla1[[#This Row],[Cantidad de Insumos]])</f>
        <v/>
      </c>
      <c r="P1409" s="510" t="str">
        <f>IF(Tabla1[[#This Row],[Descripción]]="","",_xlfn.XLOOKUP(Tabla1[[#This Row],[Descripción]],Tabla10[Descripción],Tabla10[CODIGO PRESUPUESTARIO],0))</f>
        <v/>
      </c>
      <c r="Q1409" s="511"/>
      <c r="R1409" s="511" t="str">
        <f>IF(Tabla1[[#This Row],[Insumos]]="","",_xlfn.XLOOKUP(Tabla1[[#This Row],[Insumos]],Tabla10[Insumo],Tabla10[InsumoAbrev],"",0))</f>
        <v/>
      </c>
    </row>
    <row r="1410" spans="2:18" x14ac:dyDescent="0.25">
      <c r="B1410" s="191" t="str">
        <f>IF('Formulario PPGR3'!$G1410="","",CONCATENATE('Formulario PPGR3'!$C1410,".",'Formulario PPGR3'!$D1410,".",'Formulario PPGR3'!$E1410,".",'Formulario PPGR3'!$F1410))</f>
        <v/>
      </c>
      <c r="C1410" s="191" t="str">
        <f>IF('Formulario PPGR3'!$G1410="","",'Formulario PPGR1'!#REF!)</f>
        <v/>
      </c>
      <c r="D1410" s="191" t="str">
        <f>IF('Formulario PPGR3'!$G1410="","",'Formulario PPGR1'!#REF!)</f>
        <v/>
      </c>
      <c r="E1410" s="191" t="str">
        <f>IF('Formulario PPGR3'!$G1410="","",'Formulario PPGR1'!#REF!)</f>
        <v/>
      </c>
      <c r="F1410" s="191" t="str">
        <f>IF('Formulario PPGR3'!$G1410="","",'Formulario PPGR1'!#REF!)</f>
        <v/>
      </c>
      <c r="G1410" s="238"/>
      <c r="H1410" s="507" t="str" cm="1">
        <f t="array" ref="H1410">IF(Tabla1[[#This Row],[Código_Actividad]]="","",_xlfn.XLOOKUP(Tabla1[[#This Row],[Código_Actividad]],CodigoActividad,Tabla2[Actividades Programables Presupuestables],"",0))</f>
        <v/>
      </c>
      <c r="I1410" s="508" t="str">
        <f>IFERROR(VLOOKUP('Formulario PPGR3'!$G1410,'Formulario PPGR2'!$H$19:$V$286,15,FALSE),"")</f>
        <v/>
      </c>
      <c r="J1410" s="513"/>
      <c r="K1410" s="512"/>
      <c r="L1410" s="509" t="str">
        <f>IF(Tabla1[[#This Row],[Descripción]]="","",_xlfn.XLOOKUP(Tabla1[[#This Row],[Descripción]],Tabla10[Descripción],Tabla10[Unidad de Medida],"",0))</f>
        <v/>
      </c>
      <c r="M1410" s="299"/>
      <c r="N1410" s="525" t="str">
        <f>IF(Tabla1[[#This Row],[Descripción]]="","",_xlfn.XLOOKUP(Tabla1[[#This Row],[Descripción]],Tabla10[Descripción],Tabla10[Precio Unitario],0))</f>
        <v/>
      </c>
      <c r="O1410" s="525" t="str">
        <f>IF(Tabla1[[#This Row],[Cantidad de Insumos]]="","",Tabla1[[#This Row],[Precio Unitario]]*Tabla1[[#This Row],[Cantidad de Insumos]])</f>
        <v/>
      </c>
      <c r="P1410" s="510" t="str">
        <f>IF(Tabla1[[#This Row],[Descripción]]="","",_xlfn.XLOOKUP(Tabla1[[#This Row],[Descripción]],Tabla10[Descripción],Tabla10[CODIGO PRESUPUESTARIO],0))</f>
        <v/>
      </c>
      <c r="Q1410" s="511"/>
      <c r="R1410" s="511" t="str">
        <f>IF(Tabla1[[#This Row],[Insumos]]="","",_xlfn.XLOOKUP(Tabla1[[#This Row],[Insumos]],Tabla10[Insumo],Tabla10[InsumoAbrev],"",0))</f>
        <v/>
      </c>
    </row>
    <row r="1411" spans="2:18" x14ac:dyDescent="0.25">
      <c r="B1411" s="191" t="str">
        <f>IF('Formulario PPGR3'!$G1411="","",CONCATENATE('Formulario PPGR3'!$C1411,".",'Formulario PPGR3'!$D1411,".",'Formulario PPGR3'!$E1411,".",'Formulario PPGR3'!$F1411))</f>
        <v/>
      </c>
      <c r="C1411" s="191" t="str">
        <f>IF('Formulario PPGR3'!$G1411="","",'Formulario PPGR1'!#REF!)</f>
        <v/>
      </c>
      <c r="D1411" s="191" t="str">
        <f>IF('Formulario PPGR3'!$G1411="","",'Formulario PPGR1'!#REF!)</f>
        <v/>
      </c>
      <c r="E1411" s="191" t="str">
        <f>IF('Formulario PPGR3'!$G1411="","",'Formulario PPGR1'!#REF!)</f>
        <v/>
      </c>
      <c r="F1411" s="191" t="str">
        <f>IF('Formulario PPGR3'!$G1411="","",'Formulario PPGR1'!#REF!)</f>
        <v/>
      </c>
      <c r="G1411" s="238"/>
      <c r="H1411" s="507" t="str" cm="1">
        <f t="array" ref="H1411">IF(Tabla1[[#This Row],[Código_Actividad]]="","",_xlfn.XLOOKUP(Tabla1[[#This Row],[Código_Actividad]],CodigoActividad,Tabla2[Actividades Programables Presupuestables],"",0))</f>
        <v/>
      </c>
      <c r="I1411" s="508" t="str">
        <f>IFERROR(VLOOKUP('Formulario PPGR3'!$G1411,'Formulario PPGR2'!$H$19:$V$286,15,FALSE),"")</f>
        <v/>
      </c>
      <c r="J1411" s="513"/>
      <c r="K1411" s="512"/>
      <c r="L1411" s="509" t="str">
        <f>IF(Tabla1[[#This Row],[Descripción]]="","",_xlfn.XLOOKUP(Tabla1[[#This Row],[Descripción]],Tabla10[Descripción],Tabla10[Unidad de Medida],"",0))</f>
        <v/>
      </c>
      <c r="M1411" s="299"/>
      <c r="N1411" s="525" t="str">
        <f>IF(Tabla1[[#This Row],[Descripción]]="","",_xlfn.XLOOKUP(Tabla1[[#This Row],[Descripción]],Tabla10[Descripción],Tabla10[Precio Unitario],0))</f>
        <v/>
      </c>
      <c r="O1411" s="525" t="str">
        <f>IF(Tabla1[[#This Row],[Cantidad de Insumos]]="","",Tabla1[[#This Row],[Precio Unitario]]*Tabla1[[#This Row],[Cantidad de Insumos]])</f>
        <v/>
      </c>
      <c r="P1411" s="510" t="str">
        <f>IF(Tabla1[[#This Row],[Descripción]]="","",_xlfn.XLOOKUP(Tabla1[[#This Row],[Descripción]],Tabla10[Descripción],Tabla10[CODIGO PRESUPUESTARIO],0))</f>
        <v/>
      </c>
      <c r="Q1411" s="511"/>
      <c r="R1411" s="511" t="str">
        <f>IF(Tabla1[[#This Row],[Insumos]]="","",_xlfn.XLOOKUP(Tabla1[[#This Row],[Insumos]],Tabla10[Insumo],Tabla10[InsumoAbrev],"",0))</f>
        <v/>
      </c>
    </row>
    <row r="1412" spans="2:18" x14ac:dyDescent="0.25">
      <c r="B1412" s="191" t="str">
        <f>IF('Formulario PPGR3'!$G1412="","",CONCATENATE('Formulario PPGR3'!$C1412,".",'Formulario PPGR3'!$D1412,".",'Formulario PPGR3'!$E1412,".",'Formulario PPGR3'!$F1412))</f>
        <v/>
      </c>
      <c r="C1412" s="191" t="str">
        <f>IF('Formulario PPGR3'!$G1412="","",'Formulario PPGR1'!#REF!)</f>
        <v/>
      </c>
      <c r="D1412" s="191" t="str">
        <f>IF('Formulario PPGR3'!$G1412="","",'Formulario PPGR1'!#REF!)</f>
        <v/>
      </c>
      <c r="E1412" s="191" t="str">
        <f>IF('Formulario PPGR3'!$G1412="","",'Formulario PPGR1'!#REF!)</f>
        <v/>
      </c>
      <c r="F1412" s="191" t="str">
        <f>IF('Formulario PPGR3'!$G1412="","",'Formulario PPGR1'!#REF!)</f>
        <v/>
      </c>
      <c r="G1412" s="238"/>
      <c r="H1412" s="507" t="str" cm="1">
        <f t="array" ref="H1412">IF(Tabla1[[#This Row],[Código_Actividad]]="","",_xlfn.XLOOKUP(Tabla1[[#This Row],[Código_Actividad]],CodigoActividad,Tabla2[Actividades Programables Presupuestables],"",0))</f>
        <v/>
      </c>
      <c r="I1412" s="508" t="str">
        <f>IFERROR(VLOOKUP('Formulario PPGR3'!$G1412,'Formulario PPGR2'!$H$19:$V$286,15,FALSE),"")</f>
        <v/>
      </c>
      <c r="J1412" s="513"/>
      <c r="K1412" s="512"/>
      <c r="L1412" s="509" t="str">
        <f>IF(Tabla1[[#This Row],[Descripción]]="","",_xlfn.XLOOKUP(Tabla1[[#This Row],[Descripción]],Tabla10[Descripción],Tabla10[Unidad de Medida],"",0))</f>
        <v/>
      </c>
      <c r="M1412" s="299"/>
      <c r="N1412" s="525" t="str">
        <f>IF(Tabla1[[#This Row],[Descripción]]="","",_xlfn.XLOOKUP(Tabla1[[#This Row],[Descripción]],Tabla10[Descripción],Tabla10[Precio Unitario],0))</f>
        <v/>
      </c>
      <c r="O1412" s="525" t="str">
        <f>IF(Tabla1[[#This Row],[Cantidad de Insumos]]="","",Tabla1[[#This Row],[Precio Unitario]]*Tabla1[[#This Row],[Cantidad de Insumos]])</f>
        <v/>
      </c>
      <c r="P1412" s="510" t="str">
        <f>IF(Tabla1[[#This Row],[Descripción]]="","",_xlfn.XLOOKUP(Tabla1[[#This Row],[Descripción]],Tabla10[Descripción],Tabla10[CODIGO PRESUPUESTARIO],0))</f>
        <v/>
      </c>
      <c r="Q1412" s="511"/>
      <c r="R1412" s="511" t="str">
        <f>IF(Tabla1[[#This Row],[Insumos]]="","",_xlfn.XLOOKUP(Tabla1[[#This Row],[Insumos]],Tabla10[Insumo],Tabla10[InsumoAbrev],"",0))</f>
        <v/>
      </c>
    </row>
    <row r="1413" spans="2:18" x14ac:dyDescent="0.25">
      <c r="B1413" s="191" t="str">
        <f>IF('Formulario PPGR3'!$G1413="","",CONCATENATE('Formulario PPGR3'!$C1413,".",'Formulario PPGR3'!$D1413,".",'Formulario PPGR3'!$E1413,".",'Formulario PPGR3'!$F1413))</f>
        <v/>
      </c>
      <c r="C1413" s="191" t="str">
        <f>IF('Formulario PPGR3'!$G1413="","",'Formulario PPGR1'!#REF!)</f>
        <v/>
      </c>
      <c r="D1413" s="191" t="str">
        <f>IF('Formulario PPGR3'!$G1413="","",'Formulario PPGR1'!#REF!)</f>
        <v/>
      </c>
      <c r="E1413" s="191" t="str">
        <f>IF('Formulario PPGR3'!$G1413="","",'Formulario PPGR1'!#REF!)</f>
        <v/>
      </c>
      <c r="F1413" s="191" t="str">
        <f>IF('Formulario PPGR3'!$G1413="","",'Formulario PPGR1'!#REF!)</f>
        <v/>
      </c>
      <c r="G1413" s="238"/>
      <c r="H1413" s="507" t="str" cm="1">
        <f t="array" ref="H1413">IF(Tabla1[[#This Row],[Código_Actividad]]="","",_xlfn.XLOOKUP(Tabla1[[#This Row],[Código_Actividad]],CodigoActividad,Tabla2[Actividades Programables Presupuestables],"",0))</f>
        <v/>
      </c>
      <c r="I1413" s="508" t="str">
        <f>IFERROR(VLOOKUP('Formulario PPGR3'!$G1413,'Formulario PPGR2'!$H$19:$V$286,15,FALSE),"")</f>
        <v/>
      </c>
      <c r="J1413" s="513"/>
      <c r="K1413" s="512"/>
      <c r="L1413" s="509" t="str">
        <f>IF(Tabla1[[#This Row],[Descripción]]="","",_xlfn.XLOOKUP(Tabla1[[#This Row],[Descripción]],Tabla10[Descripción],Tabla10[Unidad de Medida],"",0))</f>
        <v/>
      </c>
      <c r="M1413" s="299"/>
      <c r="N1413" s="525" t="str">
        <f>IF(Tabla1[[#This Row],[Descripción]]="","",_xlfn.XLOOKUP(Tabla1[[#This Row],[Descripción]],Tabla10[Descripción],Tabla10[Precio Unitario],0))</f>
        <v/>
      </c>
      <c r="O1413" s="525" t="str">
        <f>IF(Tabla1[[#This Row],[Cantidad de Insumos]]="","",Tabla1[[#This Row],[Precio Unitario]]*Tabla1[[#This Row],[Cantidad de Insumos]])</f>
        <v/>
      </c>
      <c r="P1413" s="510" t="str">
        <f>IF(Tabla1[[#This Row],[Descripción]]="","",_xlfn.XLOOKUP(Tabla1[[#This Row],[Descripción]],Tabla10[Descripción],Tabla10[CODIGO PRESUPUESTARIO],0))</f>
        <v/>
      </c>
      <c r="Q1413" s="511"/>
      <c r="R1413" s="511" t="str">
        <f>IF(Tabla1[[#This Row],[Insumos]]="","",_xlfn.XLOOKUP(Tabla1[[#This Row],[Insumos]],Tabla10[Insumo],Tabla10[InsumoAbrev],"",0))</f>
        <v/>
      </c>
    </row>
    <row r="1414" spans="2:18" x14ac:dyDescent="0.25">
      <c r="B1414" s="191" t="str">
        <f>IF('Formulario PPGR3'!$G1414="","",CONCATENATE('Formulario PPGR3'!$C1414,".",'Formulario PPGR3'!$D1414,".",'Formulario PPGR3'!$E1414,".",'Formulario PPGR3'!$F1414))</f>
        <v/>
      </c>
      <c r="C1414" s="191" t="str">
        <f>IF('Formulario PPGR3'!$G1414="","",'Formulario PPGR1'!#REF!)</f>
        <v/>
      </c>
      <c r="D1414" s="191" t="str">
        <f>IF('Formulario PPGR3'!$G1414="","",'Formulario PPGR1'!#REF!)</f>
        <v/>
      </c>
      <c r="E1414" s="191" t="str">
        <f>IF('Formulario PPGR3'!$G1414="","",'Formulario PPGR1'!#REF!)</f>
        <v/>
      </c>
      <c r="F1414" s="191" t="str">
        <f>IF('Formulario PPGR3'!$G1414="","",'Formulario PPGR1'!#REF!)</f>
        <v/>
      </c>
      <c r="G1414" s="238"/>
      <c r="H1414" s="507" t="str" cm="1">
        <f t="array" ref="H1414">IF(Tabla1[[#This Row],[Código_Actividad]]="","",_xlfn.XLOOKUP(Tabla1[[#This Row],[Código_Actividad]],CodigoActividad,Tabla2[Actividades Programables Presupuestables],"",0))</f>
        <v/>
      </c>
      <c r="I1414" s="508" t="str">
        <f>IFERROR(VLOOKUP('Formulario PPGR3'!$G1414,'Formulario PPGR2'!$H$19:$V$286,15,FALSE),"")</f>
        <v/>
      </c>
      <c r="J1414" s="513"/>
      <c r="K1414" s="512"/>
      <c r="L1414" s="509" t="str">
        <f>IF(Tabla1[[#This Row],[Descripción]]="","",_xlfn.XLOOKUP(Tabla1[[#This Row],[Descripción]],Tabla10[Descripción],Tabla10[Unidad de Medida],"",0))</f>
        <v/>
      </c>
      <c r="M1414" s="299"/>
      <c r="N1414" s="525" t="str">
        <f>IF(Tabla1[[#This Row],[Descripción]]="","",_xlfn.XLOOKUP(Tabla1[[#This Row],[Descripción]],Tabla10[Descripción],Tabla10[Precio Unitario],0))</f>
        <v/>
      </c>
      <c r="O1414" s="525" t="str">
        <f>IF(Tabla1[[#This Row],[Cantidad de Insumos]]="","",Tabla1[[#This Row],[Precio Unitario]]*Tabla1[[#This Row],[Cantidad de Insumos]])</f>
        <v/>
      </c>
      <c r="P1414" s="510" t="str">
        <f>IF(Tabla1[[#This Row],[Descripción]]="","",_xlfn.XLOOKUP(Tabla1[[#This Row],[Descripción]],Tabla10[Descripción],Tabla10[CODIGO PRESUPUESTARIO],0))</f>
        <v/>
      </c>
      <c r="Q1414" s="511"/>
      <c r="R1414" s="511" t="str">
        <f>IF(Tabla1[[#This Row],[Insumos]]="","",_xlfn.XLOOKUP(Tabla1[[#This Row],[Insumos]],Tabla10[Insumo],Tabla10[InsumoAbrev],"",0))</f>
        <v/>
      </c>
    </row>
    <row r="1415" spans="2:18" x14ac:dyDescent="0.25">
      <c r="B1415" s="191" t="str">
        <f>IF('Formulario PPGR3'!$G1415="","",CONCATENATE('Formulario PPGR3'!$C1415,".",'Formulario PPGR3'!$D1415,".",'Formulario PPGR3'!$E1415,".",'Formulario PPGR3'!$F1415))</f>
        <v/>
      </c>
      <c r="C1415" s="191" t="str">
        <f>IF('Formulario PPGR3'!$G1415="","",'Formulario PPGR1'!#REF!)</f>
        <v/>
      </c>
      <c r="D1415" s="191" t="str">
        <f>IF('Formulario PPGR3'!$G1415="","",'Formulario PPGR1'!#REF!)</f>
        <v/>
      </c>
      <c r="E1415" s="191" t="str">
        <f>IF('Formulario PPGR3'!$G1415="","",'Formulario PPGR1'!#REF!)</f>
        <v/>
      </c>
      <c r="F1415" s="191" t="str">
        <f>IF('Formulario PPGR3'!$G1415="","",'Formulario PPGR1'!#REF!)</f>
        <v/>
      </c>
      <c r="G1415" s="238"/>
      <c r="H1415" s="507" t="str" cm="1">
        <f t="array" ref="H1415">IF(Tabla1[[#This Row],[Código_Actividad]]="","",_xlfn.XLOOKUP(Tabla1[[#This Row],[Código_Actividad]],CodigoActividad,Tabla2[Actividades Programables Presupuestables],"",0))</f>
        <v/>
      </c>
      <c r="I1415" s="508" t="str">
        <f>IFERROR(VLOOKUP('Formulario PPGR3'!$G1415,'Formulario PPGR2'!$H$19:$V$286,15,FALSE),"")</f>
        <v/>
      </c>
      <c r="J1415" s="513"/>
      <c r="K1415" s="512"/>
      <c r="L1415" s="509" t="str">
        <f>IF(Tabla1[[#This Row],[Descripción]]="","",_xlfn.XLOOKUP(Tabla1[[#This Row],[Descripción]],Tabla10[Descripción],Tabla10[Unidad de Medida],"",0))</f>
        <v/>
      </c>
      <c r="M1415" s="299"/>
      <c r="N1415" s="525" t="str">
        <f>IF(Tabla1[[#This Row],[Descripción]]="","",_xlfn.XLOOKUP(Tabla1[[#This Row],[Descripción]],Tabla10[Descripción],Tabla10[Precio Unitario],0))</f>
        <v/>
      </c>
      <c r="O1415" s="525" t="str">
        <f>IF(Tabla1[[#This Row],[Cantidad de Insumos]]="","",Tabla1[[#This Row],[Precio Unitario]]*Tabla1[[#This Row],[Cantidad de Insumos]])</f>
        <v/>
      </c>
      <c r="P1415" s="510" t="str">
        <f>IF(Tabla1[[#This Row],[Descripción]]="","",_xlfn.XLOOKUP(Tabla1[[#This Row],[Descripción]],Tabla10[Descripción],Tabla10[CODIGO PRESUPUESTARIO],0))</f>
        <v/>
      </c>
      <c r="Q1415" s="511"/>
      <c r="R1415" s="511" t="str">
        <f>IF(Tabla1[[#This Row],[Insumos]]="","",_xlfn.XLOOKUP(Tabla1[[#This Row],[Insumos]],Tabla10[Insumo],Tabla10[InsumoAbrev],"",0))</f>
        <v/>
      </c>
    </row>
    <row r="1416" spans="2:18" x14ac:dyDescent="0.25">
      <c r="B1416" s="191" t="str">
        <f>IF('Formulario PPGR3'!$G1416="","",CONCATENATE('Formulario PPGR3'!$C1416,".",'Formulario PPGR3'!$D1416,".",'Formulario PPGR3'!$E1416,".",'Formulario PPGR3'!$F1416))</f>
        <v/>
      </c>
      <c r="C1416" s="191" t="str">
        <f>IF('Formulario PPGR3'!$G1416="","",'Formulario PPGR1'!#REF!)</f>
        <v/>
      </c>
      <c r="D1416" s="191" t="str">
        <f>IF('Formulario PPGR3'!$G1416="","",'Formulario PPGR1'!#REF!)</f>
        <v/>
      </c>
      <c r="E1416" s="191" t="str">
        <f>IF('Formulario PPGR3'!$G1416="","",'Formulario PPGR1'!#REF!)</f>
        <v/>
      </c>
      <c r="F1416" s="191" t="str">
        <f>IF('Formulario PPGR3'!$G1416="","",'Formulario PPGR1'!#REF!)</f>
        <v/>
      </c>
      <c r="G1416" s="238"/>
      <c r="H1416" s="507" t="str" cm="1">
        <f t="array" ref="H1416">IF(Tabla1[[#This Row],[Código_Actividad]]="","",_xlfn.XLOOKUP(Tabla1[[#This Row],[Código_Actividad]],CodigoActividad,Tabla2[Actividades Programables Presupuestables],"",0))</f>
        <v/>
      </c>
      <c r="I1416" s="508" t="str">
        <f>IFERROR(VLOOKUP('Formulario PPGR3'!$G1416,'Formulario PPGR2'!$H$19:$V$286,15,FALSE),"")</f>
        <v/>
      </c>
      <c r="J1416" s="513"/>
      <c r="K1416" s="512"/>
      <c r="L1416" s="509" t="str">
        <f>IF(Tabla1[[#This Row],[Descripción]]="","",_xlfn.XLOOKUP(Tabla1[[#This Row],[Descripción]],Tabla10[Descripción],Tabla10[Unidad de Medida],"",0))</f>
        <v/>
      </c>
      <c r="M1416" s="299"/>
      <c r="N1416" s="525" t="str">
        <f>IF(Tabla1[[#This Row],[Descripción]]="","",_xlfn.XLOOKUP(Tabla1[[#This Row],[Descripción]],Tabla10[Descripción],Tabla10[Precio Unitario],0))</f>
        <v/>
      </c>
      <c r="O1416" s="525" t="str">
        <f>IF(Tabla1[[#This Row],[Cantidad de Insumos]]="","",Tabla1[[#This Row],[Precio Unitario]]*Tabla1[[#This Row],[Cantidad de Insumos]])</f>
        <v/>
      </c>
      <c r="P1416" s="510" t="str">
        <f>IF(Tabla1[[#This Row],[Descripción]]="","",_xlfn.XLOOKUP(Tabla1[[#This Row],[Descripción]],Tabla10[Descripción],Tabla10[CODIGO PRESUPUESTARIO],0))</f>
        <v/>
      </c>
      <c r="Q1416" s="511"/>
      <c r="R1416" s="511" t="str">
        <f>IF(Tabla1[[#This Row],[Insumos]]="","",_xlfn.XLOOKUP(Tabla1[[#This Row],[Insumos]],Tabla10[Insumo],Tabla10[InsumoAbrev],"",0))</f>
        <v/>
      </c>
    </row>
    <row r="1417" spans="2:18" x14ac:dyDescent="0.25">
      <c r="B1417" s="191" t="str">
        <f>IF('Formulario PPGR3'!$G1417="","",CONCATENATE('Formulario PPGR3'!$C1417,".",'Formulario PPGR3'!$D1417,".",'Formulario PPGR3'!$E1417,".",'Formulario PPGR3'!$F1417))</f>
        <v/>
      </c>
      <c r="C1417" s="191" t="str">
        <f>IF('Formulario PPGR3'!$G1417="","",'Formulario PPGR1'!#REF!)</f>
        <v/>
      </c>
      <c r="D1417" s="191" t="str">
        <f>IF('Formulario PPGR3'!$G1417="","",'Formulario PPGR1'!#REF!)</f>
        <v/>
      </c>
      <c r="E1417" s="191" t="str">
        <f>IF('Formulario PPGR3'!$G1417="","",'Formulario PPGR1'!#REF!)</f>
        <v/>
      </c>
      <c r="F1417" s="191" t="str">
        <f>IF('Formulario PPGR3'!$G1417="","",'Formulario PPGR1'!#REF!)</f>
        <v/>
      </c>
      <c r="G1417" s="238"/>
      <c r="H1417" s="507" t="str" cm="1">
        <f t="array" ref="H1417">IF(Tabla1[[#This Row],[Código_Actividad]]="","",_xlfn.XLOOKUP(Tabla1[[#This Row],[Código_Actividad]],CodigoActividad,Tabla2[Actividades Programables Presupuestables],"",0))</f>
        <v/>
      </c>
      <c r="I1417" s="508" t="str">
        <f>IFERROR(VLOOKUP('Formulario PPGR3'!$G1417,'Formulario PPGR2'!$H$19:$V$286,15,FALSE),"")</f>
        <v/>
      </c>
      <c r="J1417" s="513"/>
      <c r="K1417" s="512"/>
      <c r="L1417" s="509" t="str">
        <f>IF(Tabla1[[#This Row],[Descripción]]="","",_xlfn.XLOOKUP(Tabla1[[#This Row],[Descripción]],Tabla10[Descripción],Tabla10[Unidad de Medida],"",0))</f>
        <v/>
      </c>
      <c r="M1417" s="299"/>
      <c r="N1417" s="525" t="str">
        <f>IF(Tabla1[[#This Row],[Descripción]]="","",_xlfn.XLOOKUP(Tabla1[[#This Row],[Descripción]],Tabla10[Descripción],Tabla10[Precio Unitario],0))</f>
        <v/>
      </c>
      <c r="O1417" s="525" t="str">
        <f>IF(Tabla1[[#This Row],[Cantidad de Insumos]]="","",Tabla1[[#This Row],[Precio Unitario]]*Tabla1[[#This Row],[Cantidad de Insumos]])</f>
        <v/>
      </c>
      <c r="P1417" s="510" t="str">
        <f>IF(Tabla1[[#This Row],[Descripción]]="","",_xlfn.XLOOKUP(Tabla1[[#This Row],[Descripción]],Tabla10[Descripción],Tabla10[CODIGO PRESUPUESTARIO],0))</f>
        <v/>
      </c>
      <c r="Q1417" s="511"/>
      <c r="R1417" s="511" t="str">
        <f>IF(Tabla1[[#This Row],[Insumos]]="","",_xlfn.XLOOKUP(Tabla1[[#This Row],[Insumos]],Tabla10[Insumo],Tabla10[InsumoAbrev],"",0))</f>
        <v/>
      </c>
    </row>
    <row r="1418" spans="2:18" x14ac:dyDescent="0.25">
      <c r="B1418" s="191" t="str">
        <f>IF('Formulario PPGR3'!$G1418="","",CONCATENATE('Formulario PPGR3'!$C1418,".",'Formulario PPGR3'!$D1418,".",'Formulario PPGR3'!$E1418,".",'Formulario PPGR3'!$F1418))</f>
        <v/>
      </c>
      <c r="C1418" s="191" t="str">
        <f>IF('Formulario PPGR3'!$G1418="","",'Formulario PPGR1'!#REF!)</f>
        <v/>
      </c>
      <c r="D1418" s="191" t="str">
        <f>IF('Formulario PPGR3'!$G1418="","",'Formulario PPGR1'!#REF!)</f>
        <v/>
      </c>
      <c r="E1418" s="191" t="str">
        <f>IF('Formulario PPGR3'!$G1418="","",'Formulario PPGR1'!#REF!)</f>
        <v/>
      </c>
      <c r="F1418" s="191" t="str">
        <f>IF('Formulario PPGR3'!$G1418="","",'Formulario PPGR1'!#REF!)</f>
        <v/>
      </c>
      <c r="G1418" s="238"/>
      <c r="H1418" s="507" t="str" cm="1">
        <f t="array" ref="H1418">IF(Tabla1[[#This Row],[Código_Actividad]]="","",_xlfn.XLOOKUP(Tabla1[[#This Row],[Código_Actividad]],CodigoActividad,Tabla2[Actividades Programables Presupuestables],"",0))</f>
        <v/>
      </c>
      <c r="I1418" s="508" t="str">
        <f>IFERROR(VLOOKUP('Formulario PPGR3'!$G1418,'Formulario PPGR2'!$H$19:$V$286,15,FALSE),"")</f>
        <v/>
      </c>
      <c r="J1418" s="513"/>
      <c r="K1418" s="512"/>
      <c r="L1418" s="509" t="str">
        <f>IF(Tabla1[[#This Row],[Descripción]]="","",_xlfn.XLOOKUP(Tabla1[[#This Row],[Descripción]],Tabla10[Descripción],Tabla10[Unidad de Medida],"",0))</f>
        <v/>
      </c>
      <c r="M1418" s="299"/>
      <c r="N1418" s="525" t="str">
        <f>IF(Tabla1[[#This Row],[Descripción]]="","",_xlfn.XLOOKUP(Tabla1[[#This Row],[Descripción]],Tabla10[Descripción],Tabla10[Precio Unitario],0))</f>
        <v/>
      </c>
      <c r="O1418" s="525" t="str">
        <f>IF(Tabla1[[#This Row],[Cantidad de Insumos]]="","",Tabla1[[#This Row],[Precio Unitario]]*Tabla1[[#This Row],[Cantidad de Insumos]])</f>
        <v/>
      </c>
      <c r="P1418" s="510" t="str">
        <f>IF(Tabla1[[#This Row],[Descripción]]="","",_xlfn.XLOOKUP(Tabla1[[#This Row],[Descripción]],Tabla10[Descripción],Tabla10[CODIGO PRESUPUESTARIO],0))</f>
        <v/>
      </c>
      <c r="Q1418" s="511"/>
      <c r="R1418" s="511" t="str">
        <f>IF(Tabla1[[#This Row],[Insumos]]="","",_xlfn.XLOOKUP(Tabla1[[#This Row],[Insumos]],Tabla10[Insumo],Tabla10[InsumoAbrev],"",0))</f>
        <v/>
      </c>
    </row>
    <row r="1419" spans="2:18" x14ac:dyDescent="0.25">
      <c r="B1419" s="191" t="str">
        <f>IF('Formulario PPGR3'!$G1419="","",CONCATENATE('Formulario PPGR3'!$C1419,".",'Formulario PPGR3'!$D1419,".",'Formulario PPGR3'!$E1419,".",'Formulario PPGR3'!$F1419))</f>
        <v/>
      </c>
      <c r="C1419" s="191" t="str">
        <f>IF('Formulario PPGR3'!$G1419="","",'Formulario PPGR1'!#REF!)</f>
        <v/>
      </c>
      <c r="D1419" s="191" t="str">
        <f>IF('Formulario PPGR3'!$G1419="","",'Formulario PPGR1'!#REF!)</f>
        <v/>
      </c>
      <c r="E1419" s="191" t="str">
        <f>IF('Formulario PPGR3'!$G1419="","",'Formulario PPGR1'!#REF!)</f>
        <v/>
      </c>
      <c r="F1419" s="191" t="str">
        <f>IF('Formulario PPGR3'!$G1419="","",'Formulario PPGR1'!#REF!)</f>
        <v/>
      </c>
      <c r="G1419" s="238"/>
      <c r="H1419" s="507" t="str" cm="1">
        <f t="array" ref="H1419">IF(Tabla1[[#This Row],[Código_Actividad]]="","",_xlfn.XLOOKUP(Tabla1[[#This Row],[Código_Actividad]],CodigoActividad,Tabla2[Actividades Programables Presupuestables],"",0))</f>
        <v/>
      </c>
      <c r="I1419" s="508" t="str">
        <f>IFERROR(VLOOKUP('Formulario PPGR3'!$G1419,'Formulario PPGR2'!$H$19:$V$286,15,FALSE),"")</f>
        <v/>
      </c>
      <c r="J1419" s="513"/>
      <c r="K1419" s="512"/>
      <c r="L1419" s="509" t="str">
        <f>IF(Tabla1[[#This Row],[Descripción]]="","",_xlfn.XLOOKUP(Tabla1[[#This Row],[Descripción]],Tabla10[Descripción],Tabla10[Unidad de Medida],"",0))</f>
        <v/>
      </c>
      <c r="M1419" s="299"/>
      <c r="N1419" s="525" t="str">
        <f>IF(Tabla1[[#This Row],[Descripción]]="","",_xlfn.XLOOKUP(Tabla1[[#This Row],[Descripción]],Tabla10[Descripción],Tabla10[Precio Unitario],0))</f>
        <v/>
      </c>
      <c r="O1419" s="525" t="str">
        <f>IF(Tabla1[[#This Row],[Cantidad de Insumos]]="","",Tabla1[[#This Row],[Precio Unitario]]*Tabla1[[#This Row],[Cantidad de Insumos]])</f>
        <v/>
      </c>
      <c r="P1419" s="510" t="str">
        <f>IF(Tabla1[[#This Row],[Descripción]]="","",_xlfn.XLOOKUP(Tabla1[[#This Row],[Descripción]],Tabla10[Descripción],Tabla10[CODIGO PRESUPUESTARIO],0))</f>
        <v/>
      </c>
      <c r="Q1419" s="511"/>
      <c r="R1419" s="511" t="str">
        <f>IF(Tabla1[[#This Row],[Insumos]]="","",_xlfn.XLOOKUP(Tabla1[[#This Row],[Insumos]],Tabla10[Insumo],Tabla10[InsumoAbrev],"",0))</f>
        <v/>
      </c>
    </row>
    <row r="1420" spans="2:18" x14ac:dyDescent="0.25">
      <c r="B1420" s="191" t="str">
        <f>IF('Formulario PPGR3'!$G1420="","",CONCATENATE('Formulario PPGR3'!$C1420,".",'Formulario PPGR3'!$D1420,".",'Formulario PPGR3'!$E1420,".",'Formulario PPGR3'!$F1420))</f>
        <v/>
      </c>
      <c r="C1420" s="191" t="str">
        <f>IF('Formulario PPGR3'!$G1420="","",'Formulario PPGR1'!#REF!)</f>
        <v/>
      </c>
      <c r="D1420" s="191" t="str">
        <f>IF('Formulario PPGR3'!$G1420="","",'Formulario PPGR1'!#REF!)</f>
        <v/>
      </c>
      <c r="E1420" s="191" t="str">
        <f>IF('Formulario PPGR3'!$G1420="","",'Formulario PPGR1'!#REF!)</f>
        <v/>
      </c>
      <c r="F1420" s="191" t="str">
        <f>IF('Formulario PPGR3'!$G1420="","",'Formulario PPGR1'!#REF!)</f>
        <v/>
      </c>
      <c r="G1420" s="238"/>
      <c r="H1420" s="507" t="str" cm="1">
        <f t="array" ref="H1420">IF(Tabla1[[#This Row],[Código_Actividad]]="","",_xlfn.XLOOKUP(Tabla1[[#This Row],[Código_Actividad]],CodigoActividad,Tabla2[Actividades Programables Presupuestables],"",0))</f>
        <v/>
      </c>
      <c r="I1420" s="508" t="str">
        <f>IFERROR(VLOOKUP('Formulario PPGR3'!$G1420,'Formulario PPGR2'!$H$19:$V$286,15,FALSE),"")</f>
        <v/>
      </c>
      <c r="J1420" s="513"/>
      <c r="K1420" s="512"/>
      <c r="L1420" s="509" t="str">
        <f>IF(Tabla1[[#This Row],[Descripción]]="","",_xlfn.XLOOKUP(Tabla1[[#This Row],[Descripción]],Tabla10[Descripción],Tabla10[Unidad de Medida],"",0))</f>
        <v/>
      </c>
      <c r="M1420" s="299"/>
      <c r="N1420" s="525" t="str">
        <f>IF(Tabla1[[#This Row],[Descripción]]="","",_xlfn.XLOOKUP(Tabla1[[#This Row],[Descripción]],Tabla10[Descripción],Tabla10[Precio Unitario],0))</f>
        <v/>
      </c>
      <c r="O1420" s="525" t="str">
        <f>IF(Tabla1[[#This Row],[Cantidad de Insumos]]="","",Tabla1[[#This Row],[Precio Unitario]]*Tabla1[[#This Row],[Cantidad de Insumos]])</f>
        <v/>
      </c>
      <c r="P1420" s="510" t="str">
        <f>IF(Tabla1[[#This Row],[Descripción]]="","",_xlfn.XLOOKUP(Tabla1[[#This Row],[Descripción]],Tabla10[Descripción],Tabla10[CODIGO PRESUPUESTARIO],0))</f>
        <v/>
      </c>
      <c r="Q1420" s="511"/>
      <c r="R1420" s="511" t="str">
        <f>IF(Tabla1[[#This Row],[Insumos]]="","",_xlfn.XLOOKUP(Tabla1[[#This Row],[Insumos]],Tabla10[Insumo],Tabla10[InsumoAbrev],"",0))</f>
        <v/>
      </c>
    </row>
    <row r="1421" spans="2:18" x14ac:dyDescent="0.25">
      <c r="B1421" s="191" t="str">
        <f>IF('Formulario PPGR3'!$G1421="","",CONCATENATE('Formulario PPGR3'!$C1421,".",'Formulario PPGR3'!$D1421,".",'Formulario PPGR3'!$E1421,".",'Formulario PPGR3'!$F1421))</f>
        <v/>
      </c>
      <c r="C1421" s="191" t="str">
        <f>IF('Formulario PPGR3'!$G1421="","",'Formulario PPGR1'!#REF!)</f>
        <v/>
      </c>
      <c r="D1421" s="191" t="str">
        <f>IF('Formulario PPGR3'!$G1421="","",'Formulario PPGR1'!#REF!)</f>
        <v/>
      </c>
      <c r="E1421" s="191" t="str">
        <f>IF('Formulario PPGR3'!$G1421="","",'Formulario PPGR1'!#REF!)</f>
        <v/>
      </c>
      <c r="F1421" s="191" t="str">
        <f>IF('Formulario PPGR3'!$G1421="","",'Formulario PPGR1'!#REF!)</f>
        <v/>
      </c>
      <c r="G1421" s="238"/>
      <c r="H1421" s="507" t="str" cm="1">
        <f t="array" ref="H1421">IF(Tabla1[[#This Row],[Código_Actividad]]="","",_xlfn.XLOOKUP(Tabla1[[#This Row],[Código_Actividad]],CodigoActividad,Tabla2[Actividades Programables Presupuestables],"",0))</f>
        <v/>
      </c>
      <c r="I1421" s="508" t="str">
        <f>IFERROR(VLOOKUP('Formulario PPGR3'!$G1421,'Formulario PPGR2'!$H$19:$V$286,15,FALSE),"")</f>
        <v/>
      </c>
      <c r="J1421" s="513"/>
      <c r="K1421" s="512"/>
      <c r="L1421" s="509" t="str">
        <f>IF(Tabla1[[#This Row],[Descripción]]="","",_xlfn.XLOOKUP(Tabla1[[#This Row],[Descripción]],Tabla10[Descripción],Tabla10[Unidad de Medida],"",0))</f>
        <v/>
      </c>
      <c r="M1421" s="299"/>
      <c r="N1421" s="525" t="str">
        <f>IF(Tabla1[[#This Row],[Descripción]]="","",_xlfn.XLOOKUP(Tabla1[[#This Row],[Descripción]],Tabla10[Descripción],Tabla10[Precio Unitario],0))</f>
        <v/>
      </c>
      <c r="O1421" s="525" t="str">
        <f>IF(Tabla1[[#This Row],[Cantidad de Insumos]]="","",Tabla1[[#This Row],[Precio Unitario]]*Tabla1[[#This Row],[Cantidad de Insumos]])</f>
        <v/>
      </c>
      <c r="P1421" s="510" t="str">
        <f>IF(Tabla1[[#This Row],[Descripción]]="","",_xlfn.XLOOKUP(Tabla1[[#This Row],[Descripción]],Tabla10[Descripción],Tabla10[CODIGO PRESUPUESTARIO],0))</f>
        <v/>
      </c>
      <c r="Q1421" s="511"/>
      <c r="R1421" s="511" t="str">
        <f>IF(Tabla1[[#This Row],[Insumos]]="","",_xlfn.XLOOKUP(Tabla1[[#This Row],[Insumos]],Tabla10[Insumo],Tabla10[InsumoAbrev],"",0))</f>
        <v/>
      </c>
    </row>
    <row r="1422" spans="2:18" x14ac:dyDescent="0.25">
      <c r="B1422" s="191" t="str">
        <f>IF('Formulario PPGR3'!$G1422="","",CONCATENATE('Formulario PPGR3'!$C1422,".",'Formulario PPGR3'!$D1422,".",'Formulario PPGR3'!$E1422,".",'Formulario PPGR3'!$F1422))</f>
        <v/>
      </c>
      <c r="C1422" s="191" t="str">
        <f>IF('Formulario PPGR3'!$G1422="","",'Formulario PPGR1'!#REF!)</f>
        <v/>
      </c>
      <c r="D1422" s="191" t="str">
        <f>IF('Formulario PPGR3'!$G1422="","",'Formulario PPGR1'!#REF!)</f>
        <v/>
      </c>
      <c r="E1422" s="191" t="str">
        <f>IF('Formulario PPGR3'!$G1422="","",'Formulario PPGR1'!#REF!)</f>
        <v/>
      </c>
      <c r="F1422" s="191" t="str">
        <f>IF('Formulario PPGR3'!$G1422="","",'Formulario PPGR1'!#REF!)</f>
        <v/>
      </c>
      <c r="G1422" s="238"/>
      <c r="H1422" s="507" t="str" cm="1">
        <f t="array" ref="H1422">IF(Tabla1[[#This Row],[Código_Actividad]]="","",_xlfn.XLOOKUP(Tabla1[[#This Row],[Código_Actividad]],CodigoActividad,Tabla2[Actividades Programables Presupuestables],"",0))</f>
        <v/>
      </c>
      <c r="I1422" s="508" t="str">
        <f>IFERROR(VLOOKUP('Formulario PPGR3'!$G1422,'Formulario PPGR2'!$H$19:$V$286,15,FALSE),"")</f>
        <v/>
      </c>
      <c r="J1422" s="513"/>
      <c r="K1422" s="512"/>
      <c r="L1422" s="509" t="str">
        <f>IF(Tabla1[[#This Row],[Descripción]]="","",_xlfn.XLOOKUP(Tabla1[[#This Row],[Descripción]],Tabla10[Descripción],Tabla10[Unidad de Medida],"",0))</f>
        <v/>
      </c>
      <c r="M1422" s="299"/>
      <c r="N1422" s="525" t="str">
        <f>IF(Tabla1[[#This Row],[Descripción]]="","",_xlfn.XLOOKUP(Tabla1[[#This Row],[Descripción]],Tabla10[Descripción],Tabla10[Precio Unitario],0))</f>
        <v/>
      </c>
      <c r="O1422" s="525" t="str">
        <f>IF(Tabla1[[#This Row],[Cantidad de Insumos]]="","",Tabla1[[#This Row],[Precio Unitario]]*Tabla1[[#This Row],[Cantidad de Insumos]])</f>
        <v/>
      </c>
      <c r="P1422" s="510" t="str">
        <f>IF(Tabla1[[#This Row],[Descripción]]="","",_xlfn.XLOOKUP(Tabla1[[#This Row],[Descripción]],Tabla10[Descripción],Tabla10[CODIGO PRESUPUESTARIO],0))</f>
        <v/>
      </c>
      <c r="Q1422" s="511"/>
      <c r="R1422" s="511" t="str">
        <f>IF(Tabla1[[#This Row],[Insumos]]="","",_xlfn.XLOOKUP(Tabla1[[#This Row],[Insumos]],Tabla10[Insumo],Tabla10[InsumoAbrev],"",0))</f>
        <v/>
      </c>
    </row>
    <row r="1423" spans="2:18" x14ac:dyDescent="0.25">
      <c r="B1423" s="191" t="str">
        <f>IF('Formulario PPGR3'!$G1423="","",CONCATENATE('Formulario PPGR3'!$C1423,".",'Formulario PPGR3'!$D1423,".",'Formulario PPGR3'!$E1423,".",'Formulario PPGR3'!$F1423))</f>
        <v/>
      </c>
      <c r="C1423" s="191" t="str">
        <f>IF('Formulario PPGR3'!$G1423="","",'Formulario PPGR1'!#REF!)</f>
        <v/>
      </c>
      <c r="D1423" s="191" t="str">
        <f>IF('Formulario PPGR3'!$G1423="","",'Formulario PPGR1'!#REF!)</f>
        <v/>
      </c>
      <c r="E1423" s="191" t="str">
        <f>IF('Formulario PPGR3'!$G1423="","",'Formulario PPGR1'!#REF!)</f>
        <v/>
      </c>
      <c r="F1423" s="191" t="str">
        <f>IF('Formulario PPGR3'!$G1423="","",'Formulario PPGR1'!#REF!)</f>
        <v/>
      </c>
      <c r="G1423" s="238"/>
      <c r="H1423" s="507" t="str" cm="1">
        <f t="array" ref="H1423">IF(Tabla1[[#This Row],[Código_Actividad]]="","",_xlfn.XLOOKUP(Tabla1[[#This Row],[Código_Actividad]],CodigoActividad,Tabla2[Actividades Programables Presupuestables],"",0))</f>
        <v/>
      </c>
      <c r="I1423" s="508" t="str">
        <f>IFERROR(VLOOKUP('Formulario PPGR3'!$G1423,'Formulario PPGR2'!$H$19:$V$286,15,FALSE),"")</f>
        <v/>
      </c>
      <c r="J1423" s="513"/>
      <c r="K1423" s="512"/>
      <c r="L1423" s="509" t="str">
        <f>IF(Tabla1[[#This Row],[Descripción]]="","",_xlfn.XLOOKUP(Tabla1[[#This Row],[Descripción]],Tabla10[Descripción],Tabla10[Unidad de Medida],"",0))</f>
        <v/>
      </c>
      <c r="M1423" s="299"/>
      <c r="N1423" s="525" t="str">
        <f>IF(Tabla1[[#This Row],[Descripción]]="","",_xlfn.XLOOKUP(Tabla1[[#This Row],[Descripción]],Tabla10[Descripción],Tabla10[Precio Unitario],0))</f>
        <v/>
      </c>
      <c r="O1423" s="525" t="str">
        <f>IF(Tabla1[[#This Row],[Cantidad de Insumos]]="","",Tabla1[[#This Row],[Precio Unitario]]*Tabla1[[#This Row],[Cantidad de Insumos]])</f>
        <v/>
      </c>
      <c r="P1423" s="510" t="str">
        <f>IF(Tabla1[[#This Row],[Descripción]]="","",_xlfn.XLOOKUP(Tabla1[[#This Row],[Descripción]],Tabla10[Descripción],Tabla10[CODIGO PRESUPUESTARIO],0))</f>
        <v/>
      </c>
      <c r="Q1423" s="511"/>
      <c r="R1423" s="511" t="str">
        <f>IF(Tabla1[[#This Row],[Insumos]]="","",_xlfn.XLOOKUP(Tabla1[[#This Row],[Insumos]],Tabla10[Insumo],Tabla10[InsumoAbrev],"",0))</f>
        <v/>
      </c>
    </row>
    <row r="1424" spans="2:18" x14ac:dyDescent="0.25">
      <c r="B1424" s="191" t="str">
        <f>IF('Formulario PPGR3'!$G1424="","",CONCATENATE('Formulario PPGR3'!$C1424,".",'Formulario PPGR3'!$D1424,".",'Formulario PPGR3'!$E1424,".",'Formulario PPGR3'!$F1424))</f>
        <v/>
      </c>
      <c r="C1424" s="191" t="str">
        <f>IF('Formulario PPGR3'!$G1424="","",'Formulario PPGR1'!#REF!)</f>
        <v/>
      </c>
      <c r="D1424" s="191" t="str">
        <f>IF('Formulario PPGR3'!$G1424="","",'Formulario PPGR1'!#REF!)</f>
        <v/>
      </c>
      <c r="E1424" s="191" t="str">
        <f>IF('Formulario PPGR3'!$G1424="","",'Formulario PPGR1'!#REF!)</f>
        <v/>
      </c>
      <c r="F1424" s="191" t="str">
        <f>IF('Formulario PPGR3'!$G1424="","",'Formulario PPGR1'!#REF!)</f>
        <v/>
      </c>
      <c r="G1424" s="238"/>
      <c r="H1424" s="507" t="str" cm="1">
        <f t="array" ref="H1424">IF(Tabla1[[#This Row],[Código_Actividad]]="","",_xlfn.XLOOKUP(Tabla1[[#This Row],[Código_Actividad]],CodigoActividad,Tabla2[Actividades Programables Presupuestables],"",0))</f>
        <v/>
      </c>
      <c r="I1424" s="508" t="str">
        <f>IFERROR(VLOOKUP('Formulario PPGR3'!$G1424,'Formulario PPGR2'!$H$19:$V$286,15,FALSE),"")</f>
        <v/>
      </c>
      <c r="J1424" s="513"/>
      <c r="K1424" s="512"/>
      <c r="L1424" s="509" t="str">
        <f>IF(Tabla1[[#This Row],[Descripción]]="","",_xlfn.XLOOKUP(Tabla1[[#This Row],[Descripción]],Tabla10[Descripción],Tabla10[Unidad de Medida],"",0))</f>
        <v/>
      </c>
      <c r="M1424" s="299"/>
      <c r="N1424" s="525" t="str">
        <f>IF(Tabla1[[#This Row],[Descripción]]="","",_xlfn.XLOOKUP(Tabla1[[#This Row],[Descripción]],Tabla10[Descripción],Tabla10[Precio Unitario],0))</f>
        <v/>
      </c>
      <c r="O1424" s="525" t="str">
        <f>IF(Tabla1[[#This Row],[Cantidad de Insumos]]="","",Tabla1[[#This Row],[Precio Unitario]]*Tabla1[[#This Row],[Cantidad de Insumos]])</f>
        <v/>
      </c>
      <c r="P1424" s="510" t="str">
        <f>IF(Tabla1[[#This Row],[Descripción]]="","",_xlfn.XLOOKUP(Tabla1[[#This Row],[Descripción]],Tabla10[Descripción],Tabla10[CODIGO PRESUPUESTARIO],0))</f>
        <v/>
      </c>
      <c r="Q1424" s="511"/>
      <c r="R1424" s="511" t="str">
        <f>IF(Tabla1[[#This Row],[Insumos]]="","",_xlfn.XLOOKUP(Tabla1[[#This Row],[Insumos]],Tabla10[Insumo],Tabla10[InsumoAbrev],"",0))</f>
        <v/>
      </c>
    </row>
    <row r="1425" spans="2:18" x14ac:dyDescent="0.25">
      <c r="B1425" s="191" t="str">
        <f>IF('Formulario PPGR3'!$G1425="","",CONCATENATE('Formulario PPGR3'!$C1425,".",'Formulario PPGR3'!$D1425,".",'Formulario PPGR3'!$E1425,".",'Formulario PPGR3'!$F1425))</f>
        <v/>
      </c>
      <c r="C1425" s="191" t="str">
        <f>IF('Formulario PPGR3'!$G1425="","",'Formulario PPGR1'!#REF!)</f>
        <v/>
      </c>
      <c r="D1425" s="191" t="str">
        <f>IF('Formulario PPGR3'!$G1425="","",'Formulario PPGR1'!#REF!)</f>
        <v/>
      </c>
      <c r="E1425" s="191" t="str">
        <f>IF('Formulario PPGR3'!$G1425="","",'Formulario PPGR1'!#REF!)</f>
        <v/>
      </c>
      <c r="F1425" s="191" t="str">
        <f>IF('Formulario PPGR3'!$G1425="","",'Formulario PPGR1'!#REF!)</f>
        <v/>
      </c>
      <c r="G1425" s="238"/>
      <c r="H1425" s="507" t="str" cm="1">
        <f t="array" ref="H1425">IF(Tabla1[[#This Row],[Código_Actividad]]="","",_xlfn.XLOOKUP(Tabla1[[#This Row],[Código_Actividad]],CodigoActividad,Tabla2[Actividades Programables Presupuestables],"",0))</f>
        <v/>
      </c>
      <c r="I1425" s="508" t="str">
        <f>IFERROR(VLOOKUP('Formulario PPGR3'!$G1425,'Formulario PPGR2'!$H$19:$V$286,15,FALSE),"")</f>
        <v/>
      </c>
      <c r="J1425" s="513"/>
      <c r="K1425" s="512"/>
      <c r="L1425" s="509" t="str">
        <f>IF(Tabla1[[#This Row],[Descripción]]="","",_xlfn.XLOOKUP(Tabla1[[#This Row],[Descripción]],Tabla10[Descripción],Tabla10[Unidad de Medida],"",0))</f>
        <v/>
      </c>
      <c r="M1425" s="299"/>
      <c r="N1425" s="525" t="str">
        <f>IF(Tabla1[[#This Row],[Descripción]]="","",_xlfn.XLOOKUP(Tabla1[[#This Row],[Descripción]],Tabla10[Descripción],Tabla10[Precio Unitario],0))</f>
        <v/>
      </c>
      <c r="O1425" s="525" t="str">
        <f>IF(Tabla1[[#This Row],[Cantidad de Insumos]]="","",Tabla1[[#This Row],[Precio Unitario]]*Tabla1[[#This Row],[Cantidad de Insumos]])</f>
        <v/>
      </c>
      <c r="P1425" s="510" t="str">
        <f>IF(Tabla1[[#This Row],[Descripción]]="","",_xlfn.XLOOKUP(Tabla1[[#This Row],[Descripción]],Tabla10[Descripción],Tabla10[CODIGO PRESUPUESTARIO],0))</f>
        <v/>
      </c>
      <c r="Q1425" s="511"/>
      <c r="R1425" s="511" t="str">
        <f>IF(Tabla1[[#This Row],[Insumos]]="","",_xlfn.XLOOKUP(Tabla1[[#This Row],[Insumos]],Tabla10[Insumo],Tabla10[InsumoAbrev],"",0))</f>
        <v/>
      </c>
    </row>
    <row r="1426" spans="2:18" x14ac:dyDescent="0.25">
      <c r="B1426" s="191" t="str">
        <f>IF('Formulario PPGR3'!$G1426="","",CONCATENATE('Formulario PPGR3'!$C1426,".",'Formulario PPGR3'!$D1426,".",'Formulario PPGR3'!$E1426,".",'Formulario PPGR3'!$F1426))</f>
        <v/>
      </c>
      <c r="C1426" s="191" t="str">
        <f>IF('Formulario PPGR3'!$G1426="","",'Formulario PPGR1'!#REF!)</f>
        <v/>
      </c>
      <c r="D1426" s="191" t="str">
        <f>IF('Formulario PPGR3'!$G1426="","",'Formulario PPGR1'!#REF!)</f>
        <v/>
      </c>
      <c r="E1426" s="191" t="str">
        <f>IF('Formulario PPGR3'!$G1426="","",'Formulario PPGR1'!#REF!)</f>
        <v/>
      </c>
      <c r="F1426" s="191" t="str">
        <f>IF('Formulario PPGR3'!$G1426="","",'Formulario PPGR1'!#REF!)</f>
        <v/>
      </c>
      <c r="G1426" s="238"/>
      <c r="H1426" s="507" t="str" cm="1">
        <f t="array" ref="H1426">IF(Tabla1[[#This Row],[Código_Actividad]]="","",_xlfn.XLOOKUP(Tabla1[[#This Row],[Código_Actividad]],CodigoActividad,Tabla2[Actividades Programables Presupuestables],"",0))</f>
        <v/>
      </c>
      <c r="I1426" s="508" t="str">
        <f>IFERROR(VLOOKUP('Formulario PPGR3'!$G1426,'Formulario PPGR2'!$H$19:$V$286,15,FALSE),"")</f>
        <v/>
      </c>
      <c r="J1426" s="513"/>
      <c r="K1426" s="512"/>
      <c r="L1426" s="509" t="str">
        <f>IF(Tabla1[[#This Row],[Descripción]]="","",_xlfn.XLOOKUP(Tabla1[[#This Row],[Descripción]],Tabla10[Descripción],Tabla10[Unidad de Medida],"",0))</f>
        <v/>
      </c>
      <c r="M1426" s="299"/>
      <c r="N1426" s="525" t="str">
        <f>IF(Tabla1[[#This Row],[Descripción]]="","",_xlfn.XLOOKUP(Tabla1[[#This Row],[Descripción]],Tabla10[Descripción],Tabla10[Precio Unitario],0))</f>
        <v/>
      </c>
      <c r="O1426" s="525" t="str">
        <f>IF(Tabla1[[#This Row],[Cantidad de Insumos]]="","",Tabla1[[#This Row],[Precio Unitario]]*Tabla1[[#This Row],[Cantidad de Insumos]])</f>
        <v/>
      </c>
      <c r="P1426" s="510" t="str">
        <f>IF(Tabla1[[#This Row],[Descripción]]="","",_xlfn.XLOOKUP(Tabla1[[#This Row],[Descripción]],Tabla10[Descripción],Tabla10[CODIGO PRESUPUESTARIO],0))</f>
        <v/>
      </c>
      <c r="Q1426" s="511"/>
      <c r="R1426" s="511" t="str">
        <f>IF(Tabla1[[#This Row],[Insumos]]="","",_xlfn.XLOOKUP(Tabla1[[#This Row],[Insumos]],Tabla10[Insumo],Tabla10[InsumoAbrev],"",0))</f>
        <v/>
      </c>
    </row>
    <row r="1427" spans="2:18" x14ac:dyDescent="0.25">
      <c r="B1427" s="191" t="str">
        <f>IF('Formulario PPGR3'!$G1427="","",CONCATENATE('Formulario PPGR3'!$C1427,".",'Formulario PPGR3'!$D1427,".",'Formulario PPGR3'!$E1427,".",'Formulario PPGR3'!$F1427))</f>
        <v/>
      </c>
      <c r="C1427" s="191" t="str">
        <f>IF('Formulario PPGR3'!$G1427="","",'Formulario PPGR1'!#REF!)</f>
        <v/>
      </c>
      <c r="D1427" s="191" t="str">
        <f>IF('Formulario PPGR3'!$G1427="","",'Formulario PPGR1'!#REF!)</f>
        <v/>
      </c>
      <c r="E1427" s="191" t="str">
        <f>IF('Formulario PPGR3'!$G1427="","",'Formulario PPGR1'!#REF!)</f>
        <v/>
      </c>
      <c r="F1427" s="191" t="str">
        <f>IF('Formulario PPGR3'!$G1427="","",'Formulario PPGR1'!#REF!)</f>
        <v/>
      </c>
      <c r="G1427" s="238"/>
      <c r="H1427" s="507" t="str" cm="1">
        <f t="array" ref="H1427">IF(Tabla1[[#This Row],[Código_Actividad]]="","",_xlfn.XLOOKUP(Tabla1[[#This Row],[Código_Actividad]],CodigoActividad,Tabla2[Actividades Programables Presupuestables],"",0))</f>
        <v/>
      </c>
      <c r="I1427" s="508" t="str">
        <f>IFERROR(VLOOKUP('Formulario PPGR3'!$G1427,'Formulario PPGR2'!$H$19:$V$286,15,FALSE),"")</f>
        <v/>
      </c>
      <c r="J1427" s="513"/>
      <c r="K1427" s="512"/>
      <c r="L1427" s="509" t="str">
        <f>IF(Tabla1[[#This Row],[Descripción]]="","",_xlfn.XLOOKUP(Tabla1[[#This Row],[Descripción]],Tabla10[Descripción],Tabla10[Unidad de Medida],"",0))</f>
        <v/>
      </c>
      <c r="M1427" s="299"/>
      <c r="N1427" s="525" t="str">
        <f>IF(Tabla1[[#This Row],[Descripción]]="","",_xlfn.XLOOKUP(Tabla1[[#This Row],[Descripción]],Tabla10[Descripción],Tabla10[Precio Unitario],0))</f>
        <v/>
      </c>
      <c r="O1427" s="525" t="str">
        <f>IF(Tabla1[[#This Row],[Cantidad de Insumos]]="","",Tabla1[[#This Row],[Precio Unitario]]*Tabla1[[#This Row],[Cantidad de Insumos]])</f>
        <v/>
      </c>
      <c r="P1427" s="510" t="str">
        <f>IF(Tabla1[[#This Row],[Descripción]]="","",_xlfn.XLOOKUP(Tabla1[[#This Row],[Descripción]],Tabla10[Descripción],Tabla10[CODIGO PRESUPUESTARIO],0))</f>
        <v/>
      </c>
      <c r="Q1427" s="511"/>
      <c r="R1427" s="511" t="str">
        <f>IF(Tabla1[[#This Row],[Insumos]]="","",_xlfn.XLOOKUP(Tabla1[[#This Row],[Insumos]],Tabla10[Insumo],Tabla10[InsumoAbrev],"",0))</f>
        <v/>
      </c>
    </row>
    <row r="1428" spans="2:18" x14ac:dyDescent="0.25">
      <c r="B1428" s="191" t="str">
        <f>IF('Formulario PPGR3'!$G1428="","",CONCATENATE('Formulario PPGR3'!$C1428,".",'Formulario PPGR3'!$D1428,".",'Formulario PPGR3'!$E1428,".",'Formulario PPGR3'!$F1428))</f>
        <v/>
      </c>
      <c r="C1428" s="191" t="str">
        <f>IF('Formulario PPGR3'!$G1428="","",'Formulario PPGR1'!#REF!)</f>
        <v/>
      </c>
      <c r="D1428" s="191" t="str">
        <f>IF('Formulario PPGR3'!$G1428="","",'Formulario PPGR1'!#REF!)</f>
        <v/>
      </c>
      <c r="E1428" s="191" t="str">
        <f>IF('Formulario PPGR3'!$G1428="","",'Formulario PPGR1'!#REF!)</f>
        <v/>
      </c>
      <c r="F1428" s="191" t="str">
        <f>IF('Formulario PPGR3'!$G1428="","",'Formulario PPGR1'!#REF!)</f>
        <v/>
      </c>
      <c r="G1428" s="238"/>
      <c r="H1428" s="507" t="str" cm="1">
        <f t="array" ref="H1428">IF(Tabla1[[#This Row],[Código_Actividad]]="","",_xlfn.XLOOKUP(Tabla1[[#This Row],[Código_Actividad]],CodigoActividad,Tabla2[Actividades Programables Presupuestables],"",0))</f>
        <v/>
      </c>
      <c r="I1428" s="508" t="str">
        <f>IFERROR(VLOOKUP('Formulario PPGR3'!$G1428,'Formulario PPGR2'!$H$19:$V$286,15,FALSE),"")</f>
        <v/>
      </c>
      <c r="J1428" s="513"/>
      <c r="K1428" s="512"/>
      <c r="L1428" s="509" t="str">
        <f>IF(Tabla1[[#This Row],[Descripción]]="","",_xlfn.XLOOKUP(Tabla1[[#This Row],[Descripción]],Tabla10[Descripción],Tabla10[Unidad de Medida],"",0))</f>
        <v/>
      </c>
      <c r="M1428" s="299"/>
      <c r="N1428" s="525" t="str">
        <f>IF(Tabla1[[#This Row],[Descripción]]="","",_xlfn.XLOOKUP(Tabla1[[#This Row],[Descripción]],Tabla10[Descripción],Tabla10[Precio Unitario],0))</f>
        <v/>
      </c>
      <c r="O1428" s="525" t="str">
        <f>IF(Tabla1[[#This Row],[Cantidad de Insumos]]="","",Tabla1[[#This Row],[Precio Unitario]]*Tabla1[[#This Row],[Cantidad de Insumos]])</f>
        <v/>
      </c>
      <c r="P1428" s="510" t="str">
        <f>IF(Tabla1[[#This Row],[Descripción]]="","",_xlfn.XLOOKUP(Tabla1[[#This Row],[Descripción]],Tabla10[Descripción],Tabla10[CODIGO PRESUPUESTARIO],0))</f>
        <v/>
      </c>
      <c r="Q1428" s="511"/>
      <c r="R1428" s="511" t="str">
        <f>IF(Tabla1[[#This Row],[Insumos]]="","",_xlfn.XLOOKUP(Tabla1[[#This Row],[Insumos]],Tabla10[Insumo],Tabla10[InsumoAbrev],"",0))</f>
        <v/>
      </c>
    </row>
    <row r="1429" spans="2:18" x14ac:dyDescent="0.25">
      <c r="B1429" s="191" t="str">
        <f>IF('Formulario PPGR3'!$G1429="","",CONCATENATE('Formulario PPGR3'!$C1429,".",'Formulario PPGR3'!$D1429,".",'Formulario PPGR3'!$E1429,".",'Formulario PPGR3'!$F1429))</f>
        <v/>
      </c>
      <c r="C1429" s="191" t="str">
        <f>IF('Formulario PPGR3'!$G1429="","",'Formulario PPGR1'!#REF!)</f>
        <v/>
      </c>
      <c r="D1429" s="191" t="str">
        <f>IF('Formulario PPGR3'!$G1429="","",'Formulario PPGR1'!#REF!)</f>
        <v/>
      </c>
      <c r="E1429" s="191" t="str">
        <f>IF('Formulario PPGR3'!$G1429="","",'Formulario PPGR1'!#REF!)</f>
        <v/>
      </c>
      <c r="F1429" s="191" t="str">
        <f>IF('Formulario PPGR3'!$G1429="","",'Formulario PPGR1'!#REF!)</f>
        <v/>
      </c>
      <c r="G1429" s="238"/>
      <c r="H1429" s="507" t="str" cm="1">
        <f t="array" ref="H1429">IF(Tabla1[[#This Row],[Código_Actividad]]="","",_xlfn.XLOOKUP(Tabla1[[#This Row],[Código_Actividad]],CodigoActividad,Tabla2[Actividades Programables Presupuestables],"",0))</f>
        <v/>
      </c>
      <c r="I1429" s="508" t="str">
        <f>IFERROR(VLOOKUP('Formulario PPGR3'!$G1429,'Formulario PPGR2'!$H$19:$V$286,15,FALSE),"")</f>
        <v/>
      </c>
      <c r="J1429" s="513"/>
      <c r="K1429" s="512"/>
      <c r="L1429" s="509" t="str">
        <f>IF(Tabla1[[#This Row],[Descripción]]="","",_xlfn.XLOOKUP(Tabla1[[#This Row],[Descripción]],Tabla10[Descripción],Tabla10[Unidad de Medida],"",0))</f>
        <v/>
      </c>
      <c r="M1429" s="299"/>
      <c r="N1429" s="525" t="str">
        <f>IF(Tabla1[[#This Row],[Descripción]]="","",_xlfn.XLOOKUP(Tabla1[[#This Row],[Descripción]],Tabla10[Descripción],Tabla10[Precio Unitario],0))</f>
        <v/>
      </c>
      <c r="O1429" s="525" t="str">
        <f>IF(Tabla1[[#This Row],[Cantidad de Insumos]]="","",Tabla1[[#This Row],[Precio Unitario]]*Tabla1[[#This Row],[Cantidad de Insumos]])</f>
        <v/>
      </c>
      <c r="P1429" s="510" t="str">
        <f>IF(Tabla1[[#This Row],[Descripción]]="","",_xlfn.XLOOKUP(Tabla1[[#This Row],[Descripción]],Tabla10[Descripción],Tabla10[CODIGO PRESUPUESTARIO],0))</f>
        <v/>
      </c>
      <c r="Q1429" s="511"/>
      <c r="R1429" s="511" t="str">
        <f>IF(Tabla1[[#This Row],[Insumos]]="","",_xlfn.XLOOKUP(Tabla1[[#This Row],[Insumos]],Tabla10[Insumo],Tabla10[InsumoAbrev],"",0))</f>
        <v/>
      </c>
    </row>
    <row r="1430" spans="2:18" x14ac:dyDescent="0.25">
      <c r="B1430" s="191" t="str">
        <f>IF('Formulario PPGR3'!$G1430="","",CONCATENATE('Formulario PPGR3'!$C1430,".",'Formulario PPGR3'!$D1430,".",'Formulario PPGR3'!$E1430,".",'Formulario PPGR3'!$F1430))</f>
        <v/>
      </c>
      <c r="C1430" s="191" t="str">
        <f>IF('Formulario PPGR3'!$G1430="","",'Formulario PPGR1'!#REF!)</f>
        <v/>
      </c>
      <c r="D1430" s="191" t="str">
        <f>IF('Formulario PPGR3'!$G1430="","",'Formulario PPGR1'!#REF!)</f>
        <v/>
      </c>
      <c r="E1430" s="191" t="str">
        <f>IF('Formulario PPGR3'!$G1430="","",'Formulario PPGR1'!#REF!)</f>
        <v/>
      </c>
      <c r="F1430" s="191" t="str">
        <f>IF('Formulario PPGR3'!$G1430="","",'Formulario PPGR1'!#REF!)</f>
        <v/>
      </c>
      <c r="G1430" s="238"/>
      <c r="H1430" s="507" t="str" cm="1">
        <f t="array" ref="H1430">IF(Tabla1[[#This Row],[Código_Actividad]]="","",_xlfn.XLOOKUP(Tabla1[[#This Row],[Código_Actividad]],CodigoActividad,Tabla2[Actividades Programables Presupuestables],"",0))</f>
        <v/>
      </c>
      <c r="I1430" s="508" t="str">
        <f>IFERROR(VLOOKUP('Formulario PPGR3'!$G1430,'Formulario PPGR2'!$H$19:$V$286,15,FALSE),"")</f>
        <v/>
      </c>
      <c r="J1430" s="513"/>
      <c r="K1430" s="512"/>
      <c r="L1430" s="509" t="str">
        <f>IF(Tabla1[[#This Row],[Descripción]]="","",_xlfn.XLOOKUP(Tabla1[[#This Row],[Descripción]],Tabla10[Descripción],Tabla10[Unidad de Medida],"",0))</f>
        <v/>
      </c>
      <c r="M1430" s="299"/>
      <c r="N1430" s="525" t="str">
        <f>IF(Tabla1[[#This Row],[Descripción]]="","",_xlfn.XLOOKUP(Tabla1[[#This Row],[Descripción]],Tabla10[Descripción],Tabla10[Precio Unitario],0))</f>
        <v/>
      </c>
      <c r="O1430" s="525" t="str">
        <f>IF(Tabla1[[#This Row],[Cantidad de Insumos]]="","",Tabla1[[#This Row],[Precio Unitario]]*Tabla1[[#This Row],[Cantidad de Insumos]])</f>
        <v/>
      </c>
      <c r="P1430" s="510" t="str">
        <f>IF(Tabla1[[#This Row],[Descripción]]="","",_xlfn.XLOOKUP(Tabla1[[#This Row],[Descripción]],Tabla10[Descripción],Tabla10[CODIGO PRESUPUESTARIO],0))</f>
        <v/>
      </c>
      <c r="Q1430" s="511"/>
      <c r="R1430" s="511" t="str">
        <f>IF(Tabla1[[#This Row],[Insumos]]="","",_xlfn.XLOOKUP(Tabla1[[#This Row],[Insumos]],Tabla10[Insumo],Tabla10[InsumoAbrev],"",0))</f>
        <v/>
      </c>
    </row>
    <row r="1431" spans="2:18" x14ac:dyDescent="0.25">
      <c r="B1431" s="191" t="str">
        <f>IF('Formulario PPGR3'!$G1431="","",CONCATENATE('Formulario PPGR3'!$C1431,".",'Formulario PPGR3'!$D1431,".",'Formulario PPGR3'!$E1431,".",'Formulario PPGR3'!$F1431))</f>
        <v/>
      </c>
      <c r="C1431" s="191" t="str">
        <f>IF('Formulario PPGR3'!$G1431="","",'Formulario PPGR1'!#REF!)</f>
        <v/>
      </c>
      <c r="D1431" s="191" t="str">
        <f>IF('Formulario PPGR3'!$G1431="","",'Formulario PPGR1'!#REF!)</f>
        <v/>
      </c>
      <c r="E1431" s="191" t="str">
        <f>IF('Formulario PPGR3'!$G1431="","",'Formulario PPGR1'!#REF!)</f>
        <v/>
      </c>
      <c r="F1431" s="191" t="str">
        <f>IF('Formulario PPGR3'!$G1431="","",'Formulario PPGR1'!#REF!)</f>
        <v/>
      </c>
      <c r="G1431" s="238"/>
      <c r="H1431" s="507" t="str" cm="1">
        <f t="array" ref="H1431">IF(Tabla1[[#This Row],[Código_Actividad]]="","",_xlfn.XLOOKUP(Tabla1[[#This Row],[Código_Actividad]],CodigoActividad,Tabla2[Actividades Programables Presupuestables],"",0))</f>
        <v/>
      </c>
      <c r="I1431" s="508" t="str">
        <f>IFERROR(VLOOKUP('Formulario PPGR3'!$G1431,'Formulario PPGR2'!$H$19:$V$286,15,FALSE),"")</f>
        <v/>
      </c>
      <c r="J1431" s="513"/>
      <c r="K1431" s="512"/>
      <c r="L1431" s="509" t="str">
        <f>IF(Tabla1[[#This Row],[Descripción]]="","",_xlfn.XLOOKUP(Tabla1[[#This Row],[Descripción]],Tabla10[Descripción],Tabla10[Unidad de Medida],"",0))</f>
        <v/>
      </c>
      <c r="M1431" s="299"/>
      <c r="N1431" s="525" t="str">
        <f>IF(Tabla1[[#This Row],[Descripción]]="","",_xlfn.XLOOKUP(Tabla1[[#This Row],[Descripción]],Tabla10[Descripción],Tabla10[Precio Unitario],0))</f>
        <v/>
      </c>
      <c r="O1431" s="525" t="str">
        <f>IF(Tabla1[[#This Row],[Cantidad de Insumos]]="","",Tabla1[[#This Row],[Precio Unitario]]*Tabla1[[#This Row],[Cantidad de Insumos]])</f>
        <v/>
      </c>
      <c r="P1431" s="510" t="str">
        <f>IF(Tabla1[[#This Row],[Descripción]]="","",_xlfn.XLOOKUP(Tabla1[[#This Row],[Descripción]],Tabla10[Descripción],Tabla10[CODIGO PRESUPUESTARIO],0))</f>
        <v/>
      </c>
      <c r="Q1431" s="511"/>
      <c r="R1431" s="511" t="str">
        <f>IF(Tabla1[[#This Row],[Insumos]]="","",_xlfn.XLOOKUP(Tabla1[[#This Row],[Insumos]],Tabla10[Insumo],Tabla10[InsumoAbrev],"",0))</f>
        <v/>
      </c>
    </row>
    <row r="1432" spans="2:18" x14ac:dyDescent="0.25">
      <c r="B1432" s="191" t="str">
        <f>IF('Formulario PPGR3'!$G1432="","",CONCATENATE('Formulario PPGR3'!$C1432,".",'Formulario PPGR3'!$D1432,".",'Formulario PPGR3'!$E1432,".",'Formulario PPGR3'!$F1432))</f>
        <v/>
      </c>
      <c r="C1432" s="191" t="str">
        <f>IF('Formulario PPGR3'!$G1432="","",'Formulario PPGR1'!#REF!)</f>
        <v/>
      </c>
      <c r="D1432" s="191" t="str">
        <f>IF('Formulario PPGR3'!$G1432="","",'Formulario PPGR1'!#REF!)</f>
        <v/>
      </c>
      <c r="E1432" s="191" t="str">
        <f>IF('Formulario PPGR3'!$G1432="","",'Formulario PPGR1'!#REF!)</f>
        <v/>
      </c>
      <c r="F1432" s="191" t="str">
        <f>IF('Formulario PPGR3'!$G1432="","",'Formulario PPGR1'!#REF!)</f>
        <v/>
      </c>
      <c r="G1432" s="238"/>
      <c r="H1432" s="507" t="str" cm="1">
        <f t="array" ref="H1432">IF(Tabla1[[#This Row],[Código_Actividad]]="","",_xlfn.XLOOKUP(Tabla1[[#This Row],[Código_Actividad]],CodigoActividad,Tabla2[Actividades Programables Presupuestables],"",0))</f>
        <v/>
      </c>
      <c r="I1432" s="508" t="str">
        <f>IFERROR(VLOOKUP('Formulario PPGR3'!$G1432,'Formulario PPGR2'!$H$19:$V$286,15,FALSE),"")</f>
        <v/>
      </c>
      <c r="J1432" s="513"/>
      <c r="K1432" s="512"/>
      <c r="L1432" s="509" t="str">
        <f>IF(Tabla1[[#This Row],[Descripción]]="","",_xlfn.XLOOKUP(Tabla1[[#This Row],[Descripción]],Tabla10[Descripción],Tabla10[Unidad de Medida],"",0))</f>
        <v/>
      </c>
      <c r="M1432" s="299"/>
      <c r="N1432" s="525" t="str">
        <f>IF(Tabla1[[#This Row],[Descripción]]="","",_xlfn.XLOOKUP(Tabla1[[#This Row],[Descripción]],Tabla10[Descripción],Tabla10[Precio Unitario],0))</f>
        <v/>
      </c>
      <c r="O1432" s="525" t="str">
        <f>IF(Tabla1[[#This Row],[Cantidad de Insumos]]="","",Tabla1[[#This Row],[Precio Unitario]]*Tabla1[[#This Row],[Cantidad de Insumos]])</f>
        <v/>
      </c>
      <c r="P1432" s="510" t="str">
        <f>IF(Tabla1[[#This Row],[Descripción]]="","",_xlfn.XLOOKUP(Tabla1[[#This Row],[Descripción]],Tabla10[Descripción],Tabla10[CODIGO PRESUPUESTARIO],0))</f>
        <v/>
      </c>
      <c r="Q1432" s="511"/>
      <c r="R1432" s="511" t="str">
        <f>IF(Tabla1[[#This Row],[Insumos]]="","",_xlfn.XLOOKUP(Tabla1[[#This Row],[Insumos]],Tabla10[Insumo],Tabla10[InsumoAbrev],"",0))</f>
        <v/>
      </c>
    </row>
    <row r="1433" spans="2:18" x14ac:dyDescent="0.25">
      <c r="B1433" s="191" t="str">
        <f>IF('Formulario PPGR3'!$G1433="","",CONCATENATE('Formulario PPGR3'!$C1433,".",'Formulario PPGR3'!$D1433,".",'Formulario PPGR3'!$E1433,".",'Formulario PPGR3'!$F1433))</f>
        <v/>
      </c>
      <c r="C1433" s="191" t="str">
        <f>IF('Formulario PPGR3'!$G1433="","",'Formulario PPGR1'!#REF!)</f>
        <v/>
      </c>
      <c r="D1433" s="191" t="str">
        <f>IF('Formulario PPGR3'!$G1433="","",'Formulario PPGR1'!#REF!)</f>
        <v/>
      </c>
      <c r="E1433" s="191" t="str">
        <f>IF('Formulario PPGR3'!$G1433="","",'Formulario PPGR1'!#REF!)</f>
        <v/>
      </c>
      <c r="F1433" s="191" t="str">
        <f>IF('Formulario PPGR3'!$G1433="","",'Formulario PPGR1'!#REF!)</f>
        <v/>
      </c>
      <c r="G1433" s="238"/>
      <c r="H1433" s="507" t="str" cm="1">
        <f t="array" ref="H1433">IF(Tabla1[[#This Row],[Código_Actividad]]="","",_xlfn.XLOOKUP(Tabla1[[#This Row],[Código_Actividad]],CodigoActividad,Tabla2[Actividades Programables Presupuestables],"",0))</f>
        <v/>
      </c>
      <c r="I1433" s="508" t="str">
        <f>IFERROR(VLOOKUP('Formulario PPGR3'!$G1433,'Formulario PPGR2'!$H$19:$V$286,15,FALSE),"")</f>
        <v/>
      </c>
      <c r="J1433" s="513"/>
      <c r="K1433" s="512"/>
      <c r="L1433" s="509" t="str">
        <f>IF(Tabla1[[#This Row],[Descripción]]="","",_xlfn.XLOOKUP(Tabla1[[#This Row],[Descripción]],Tabla10[Descripción],Tabla10[Unidad de Medida],"",0))</f>
        <v/>
      </c>
      <c r="M1433" s="299"/>
      <c r="N1433" s="525" t="str">
        <f>IF(Tabla1[[#This Row],[Descripción]]="","",_xlfn.XLOOKUP(Tabla1[[#This Row],[Descripción]],Tabla10[Descripción],Tabla10[Precio Unitario],0))</f>
        <v/>
      </c>
      <c r="O1433" s="525" t="str">
        <f>IF(Tabla1[[#This Row],[Cantidad de Insumos]]="","",Tabla1[[#This Row],[Precio Unitario]]*Tabla1[[#This Row],[Cantidad de Insumos]])</f>
        <v/>
      </c>
      <c r="P1433" s="510" t="str">
        <f>IF(Tabla1[[#This Row],[Descripción]]="","",_xlfn.XLOOKUP(Tabla1[[#This Row],[Descripción]],Tabla10[Descripción],Tabla10[CODIGO PRESUPUESTARIO],0))</f>
        <v/>
      </c>
      <c r="Q1433" s="511"/>
      <c r="R1433" s="511" t="str">
        <f>IF(Tabla1[[#This Row],[Insumos]]="","",_xlfn.XLOOKUP(Tabla1[[#This Row],[Insumos]],Tabla10[Insumo],Tabla10[InsumoAbrev],"",0))</f>
        <v/>
      </c>
    </row>
    <row r="1434" spans="2:18" x14ac:dyDescent="0.25">
      <c r="B1434" s="191" t="str">
        <f>IF('Formulario PPGR3'!$G1434="","",CONCATENATE('Formulario PPGR3'!$C1434,".",'Formulario PPGR3'!$D1434,".",'Formulario PPGR3'!$E1434,".",'Formulario PPGR3'!$F1434))</f>
        <v/>
      </c>
      <c r="C1434" s="191" t="str">
        <f>IF('Formulario PPGR3'!$G1434="","",'Formulario PPGR1'!#REF!)</f>
        <v/>
      </c>
      <c r="D1434" s="191" t="str">
        <f>IF('Formulario PPGR3'!$G1434="","",'Formulario PPGR1'!#REF!)</f>
        <v/>
      </c>
      <c r="E1434" s="191" t="str">
        <f>IF('Formulario PPGR3'!$G1434="","",'Formulario PPGR1'!#REF!)</f>
        <v/>
      </c>
      <c r="F1434" s="191" t="str">
        <f>IF('Formulario PPGR3'!$G1434="","",'Formulario PPGR1'!#REF!)</f>
        <v/>
      </c>
      <c r="G1434" s="238"/>
      <c r="H1434" s="507" t="str" cm="1">
        <f t="array" ref="H1434">IF(Tabla1[[#This Row],[Código_Actividad]]="","",_xlfn.XLOOKUP(Tabla1[[#This Row],[Código_Actividad]],CodigoActividad,Tabla2[Actividades Programables Presupuestables],"",0))</f>
        <v/>
      </c>
      <c r="I1434" s="508" t="str">
        <f>IFERROR(VLOOKUP('Formulario PPGR3'!$G1434,'Formulario PPGR2'!$H$19:$V$286,15,FALSE),"")</f>
        <v/>
      </c>
      <c r="J1434" s="513"/>
      <c r="K1434" s="512"/>
      <c r="L1434" s="509" t="str">
        <f>IF(Tabla1[[#This Row],[Descripción]]="","",_xlfn.XLOOKUP(Tabla1[[#This Row],[Descripción]],Tabla10[Descripción],Tabla10[Unidad de Medida],"",0))</f>
        <v/>
      </c>
      <c r="M1434" s="299"/>
      <c r="N1434" s="525" t="str">
        <f>IF(Tabla1[[#This Row],[Descripción]]="","",_xlfn.XLOOKUP(Tabla1[[#This Row],[Descripción]],Tabla10[Descripción],Tabla10[Precio Unitario],0))</f>
        <v/>
      </c>
      <c r="O1434" s="525" t="str">
        <f>IF(Tabla1[[#This Row],[Cantidad de Insumos]]="","",Tabla1[[#This Row],[Precio Unitario]]*Tabla1[[#This Row],[Cantidad de Insumos]])</f>
        <v/>
      </c>
      <c r="P1434" s="510" t="str">
        <f>IF(Tabla1[[#This Row],[Descripción]]="","",_xlfn.XLOOKUP(Tabla1[[#This Row],[Descripción]],Tabla10[Descripción],Tabla10[CODIGO PRESUPUESTARIO],0))</f>
        <v/>
      </c>
      <c r="Q1434" s="511"/>
      <c r="R1434" s="511" t="str">
        <f>IF(Tabla1[[#This Row],[Insumos]]="","",_xlfn.XLOOKUP(Tabla1[[#This Row],[Insumos]],Tabla10[Insumo],Tabla10[InsumoAbrev],"",0))</f>
        <v/>
      </c>
    </row>
    <row r="1435" spans="2:18" x14ac:dyDescent="0.25">
      <c r="B1435" s="191" t="str">
        <f>IF('Formulario PPGR3'!$G1435="","",CONCATENATE('Formulario PPGR3'!$C1435,".",'Formulario PPGR3'!$D1435,".",'Formulario PPGR3'!$E1435,".",'Formulario PPGR3'!$F1435))</f>
        <v/>
      </c>
      <c r="C1435" s="191" t="str">
        <f>IF('Formulario PPGR3'!$G1435="","",'Formulario PPGR1'!#REF!)</f>
        <v/>
      </c>
      <c r="D1435" s="191" t="str">
        <f>IF('Formulario PPGR3'!$G1435="","",'Formulario PPGR1'!#REF!)</f>
        <v/>
      </c>
      <c r="E1435" s="191" t="str">
        <f>IF('Formulario PPGR3'!$G1435="","",'Formulario PPGR1'!#REF!)</f>
        <v/>
      </c>
      <c r="F1435" s="191" t="str">
        <f>IF('Formulario PPGR3'!$G1435="","",'Formulario PPGR1'!#REF!)</f>
        <v/>
      </c>
      <c r="G1435" s="238"/>
      <c r="H1435" s="507" t="str" cm="1">
        <f t="array" ref="H1435">IF(Tabla1[[#This Row],[Código_Actividad]]="","",_xlfn.XLOOKUP(Tabla1[[#This Row],[Código_Actividad]],CodigoActividad,Tabla2[Actividades Programables Presupuestables],"",0))</f>
        <v/>
      </c>
      <c r="I1435" s="508" t="str">
        <f>IFERROR(VLOOKUP('Formulario PPGR3'!$G1435,'Formulario PPGR2'!$H$19:$V$286,15,FALSE),"")</f>
        <v/>
      </c>
      <c r="J1435" s="513"/>
      <c r="K1435" s="512"/>
      <c r="L1435" s="509" t="str">
        <f>IF(Tabla1[[#This Row],[Descripción]]="","",_xlfn.XLOOKUP(Tabla1[[#This Row],[Descripción]],Tabla10[Descripción],Tabla10[Unidad de Medida],"",0))</f>
        <v/>
      </c>
      <c r="M1435" s="299"/>
      <c r="N1435" s="525" t="str">
        <f>IF(Tabla1[[#This Row],[Descripción]]="","",_xlfn.XLOOKUP(Tabla1[[#This Row],[Descripción]],Tabla10[Descripción],Tabla10[Precio Unitario],0))</f>
        <v/>
      </c>
      <c r="O1435" s="525" t="str">
        <f>IF(Tabla1[[#This Row],[Cantidad de Insumos]]="","",Tabla1[[#This Row],[Precio Unitario]]*Tabla1[[#This Row],[Cantidad de Insumos]])</f>
        <v/>
      </c>
      <c r="P1435" s="510" t="str">
        <f>IF(Tabla1[[#This Row],[Descripción]]="","",_xlfn.XLOOKUP(Tabla1[[#This Row],[Descripción]],Tabla10[Descripción],Tabla10[CODIGO PRESUPUESTARIO],0))</f>
        <v/>
      </c>
      <c r="Q1435" s="511"/>
      <c r="R1435" s="511" t="str">
        <f>IF(Tabla1[[#This Row],[Insumos]]="","",_xlfn.XLOOKUP(Tabla1[[#This Row],[Insumos]],Tabla10[Insumo],Tabla10[InsumoAbrev],"",0))</f>
        <v/>
      </c>
    </row>
    <row r="1436" spans="2:18" x14ac:dyDescent="0.25">
      <c r="B1436" s="191" t="str">
        <f>IF('Formulario PPGR3'!$G1436="","",CONCATENATE('Formulario PPGR3'!$C1436,".",'Formulario PPGR3'!$D1436,".",'Formulario PPGR3'!$E1436,".",'Formulario PPGR3'!$F1436))</f>
        <v/>
      </c>
      <c r="C1436" s="191" t="str">
        <f>IF('Formulario PPGR3'!$G1436="","",'Formulario PPGR1'!#REF!)</f>
        <v/>
      </c>
      <c r="D1436" s="191" t="str">
        <f>IF('Formulario PPGR3'!$G1436="","",'Formulario PPGR1'!#REF!)</f>
        <v/>
      </c>
      <c r="E1436" s="191" t="str">
        <f>IF('Formulario PPGR3'!$G1436="","",'Formulario PPGR1'!#REF!)</f>
        <v/>
      </c>
      <c r="F1436" s="191" t="str">
        <f>IF('Formulario PPGR3'!$G1436="","",'Formulario PPGR1'!#REF!)</f>
        <v/>
      </c>
      <c r="G1436" s="238"/>
      <c r="H1436" s="507" t="str" cm="1">
        <f t="array" ref="H1436">IF(Tabla1[[#This Row],[Código_Actividad]]="","",_xlfn.XLOOKUP(Tabla1[[#This Row],[Código_Actividad]],CodigoActividad,Tabla2[Actividades Programables Presupuestables],"",0))</f>
        <v/>
      </c>
      <c r="I1436" s="508" t="str">
        <f>IFERROR(VLOOKUP('Formulario PPGR3'!$G1436,'Formulario PPGR2'!$H$19:$V$286,15,FALSE),"")</f>
        <v/>
      </c>
      <c r="J1436" s="513"/>
      <c r="K1436" s="512"/>
      <c r="L1436" s="509" t="str">
        <f>IF(Tabla1[[#This Row],[Descripción]]="","",_xlfn.XLOOKUP(Tabla1[[#This Row],[Descripción]],Tabla10[Descripción],Tabla10[Unidad de Medida],"",0))</f>
        <v/>
      </c>
      <c r="M1436" s="299"/>
      <c r="N1436" s="525" t="str">
        <f>IF(Tabla1[[#This Row],[Descripción]]="","",_xlfn.XLOOKUP(Tabla1[[#This Row],[Descripción]],Tabla10[Descripción],Tabla10[Precio Unitario],0))</f>
        <v/>
      </c>
      <c r="O1436" s="525" t="str">
        <f>IF(Tabla1[[#This Row],[Cantidad de Insumos]]="","",Tabla1[[#This Row],[Precio Unitario]]*Tabla1[[#This Row],[Cantidad de Insumos]])</f>
        <v/>
      </c>
      <c r="P1436" s="510" t="str">
        <f>IF(Tabla1[[#This Row],[Descripción]]="","",_xlfn.XLOOKUP(Tabla1[[#This Row],[Descripción]],Tabla10[Descripción],Tabla10[CODIGO PRESUPUESTARIO],0))</f>
        <v/>
      </c>
      <c r="Q1436" s="511"/>
      <c r="R1436" s="511" t="str">
        <f>IF(Tabla1[[#This Row],[Insumos]]="","",_xlfn.XLOOKUP(Tabla1[[#This Row],[Insumos]],Tabla10[Insumo],Tabla10[InsumoAbrev],"",0))</f>
        <v/>
      </c>
    </row>
    <row r="1437" spans="2:18" x14ac:dyDescent="0.25">
      <c r="B1437" s="191" t="str">
        <f>IF('Formulario PPGR3'!$G1437="","",CONCATENATE('Formulario PPGR3'!$C1437,".",'Formulario PPGR3'!$D1437,".",'Formulario PPGR3'!$E1437,".",'Formulario PPGR3'!$F1437))</f>
        <v/>
      </c>
      <c r="C1437" s="191" t="str">
        <f>IF('Formulario PPGR3'!$G1437="","",'Formulario PPGR1'!#REF!)</f>
        <v/>
      </c>
      <c r="D1437" s="191" t="str">
        <f>IF('Formulario PPGR3'!$G1437="","",'Formulario PPGR1'!#REF!)</f>
        <v/>
      </c>
      <c r="E1437" s="191" t="str">
        <f>IF('Formulario PPGR3'!$G1437="","",'Formulario PPGR1'!#REF!)</f>
        <v/>
      </c>
      <c r="F1437" s="191" t="str">
        <f>IF('Formulario PPGR3'!$G1437="","",'Formulario PPGR1'!#REF!)</f>
        <v/>
      </c>
      <c r="G1437" s="238"/>
      <c r="H1437" s="507" t="str" cm="1">
        <f t="array" ref="H1437">IF(Tabla1[[#This Row],[Código_Actividad]]="","",_xlfn.XLOOKUP(Tabla1[[#This Row],[Código_Actividad]],CodigoActividad,Tabla2[Actividades Programables Presupuestables],"",0))</f>
        <v/>
      </c>
      <c r="I1437" s="508" t="str">
        <f>IFERROR(VLOOKUP('Formulario PPGR3'!$G1437,'Formulario PPGR2'!$H$19:$V$286,15,FALSE),"")</f>
        <v/>
      </c>
      <c r="J1437" s="513"/>
      <c r="K1437" s="512"/>
      <c r="L1437" s="509" t="str">
        <f>IF(Tabla1[[#This Row],[Descripción]]="","",_xlfn.XLOOKUP(Tabla1[[#This Row],[Descripción]],Tabla10[Descripción],Tabla10[Unidad de Medida],"",0))</f>
        <v/>
      </c>
      <c r="M1437" s="299"/>
      <c r="N1437" s="525" t="str">
        <f>IF(Tabla1[[#This Row],[Descripción]]="","",_xlfn.XLOOKUP(Tabla1[[#This Row],[Descripción]],Tabla10[Descripción],Tabla10[Precio Unitario],0))</f>
        <v/>
      </c>
      <c r="O1437" s="525" t="str">
        <f>IF(Tabla1[[#This Row],[Cantidad de Insumos]]="","",Tabla1[[#This Row],[Precio Unitario]]*Tabla1[[#This Row],[Cantidad de Insumos]])</f>
        <v/>
      </c>
      <c r="P1437" s="510" t="str">
        <f>IF(Tabla1[[#This Row],[Descripción]]="","",_xlfn.XLOOKUP(Tabla1[[#This Row],[Descripción]],Tabla10[Descripción],Tabla10[CODIGO PRESUPUESTARIO],0))</f>
        <v/>
      </c>
      <c r="Q1437" s="511"/>
      <c r="R1437" s="511" t="str">
        <f>IF(Tabla1[[#This Row],[Insumos]]="","",_xlfn.XLOOKUP(Tabla1[[#This Row],[Insumos]],Tabla10[Insumo],Tabla10[InsumoAbrev],"",0))</f>
        <v/>
      </c>
    </row>
    <row r="1438" spans="2:18" x14ac:dyDescent="0.25">
      <c r="B1438" s="191" t="str">
        <f>IF('Formulario PPGR3'!$G1438="","",CONCATENATE('Formulario PPGR3'!$C1438,".",'Formulario PPGR3'!$D1438,".",'Formulario PPGR3'!$E1438,".",'Formulario PPGR3'!$F1438))</f>
        <v/>
      </c>
      <c r="C1438" s="191" t="str">
        <f>IF('Formulario PPGR3'!$G1438="","",'Formulario PPGR1'!#REF!)</f>
        <v/>
      </c>
      <c r="D1438" s="191" t="str">
        <f>IF('Formulario PPGR3'!$G1438="","",'Formulario PPGR1'!#REF!)</f>
        <v/>
      </c>
      <c r="E1438" s="191" t="str">
        <f>IF('Formulario PPGR3'!$G1438="","",'Formulario PPGR1'!#REF!)</f>
        <v/>
      </c>
      <c r="F1438" s="191" t="str">
        <f>IF('Formulario PPGR3'!$G1438="","",'Formulario PPGR1'!#REF!)</f>
        <v/>
      </c>
      <c r="G1438" s="238"/>
      <c r="H1438" s="507" t="str" cm="1">
        <f t="array" ref="H1438">IF(Tabla1[[#This Row],[Código_Actividad]]="","",_xlfn.XLOOKUP(Tabla1[[#This Row],[Código_Actividad]],CodigoActividad,Tabla2[Actividades Programables Presupuestables],"",0))</f>
        <v/>
      </c>
      <c r="I1438" s="508" t="str">
        <f>IFERROR(VLOOKUP('Formulario PPGR3'!$G1438,'Formulario PPGR2'!$H$19:$V$286,15,FALSE),"")</f>
        <v/>
      </c>
      <c r="J1438" s="513"/>
      <c r="K1438" s="512"/>
      <c r="L1438" s="509" t="str">
        <f>IF(Tabla1[[#This Row],[Descripción]]="","",_xlfn.XLOOKUP(Tabla1[[#This Row],[Descripción]],Tabla10[Descripción],Tabla10[Unidad de Medida],"",0))</f>
        <v/>
      </c>
      <c r="M1438" s="299"/>
      <c r="N1438" s="525" t="str">
        <f>IF(Tabla1[[#This Row],[Descripción]]="","",_xlfn.XLOOKUP(Tabla1[[#This Row],[Descripción]],Tabla10[Descripción],Tabla10[Precio Unitario],0))</f>
        <v/>
      </c>
      <c r="O1438" s="525" t="str">
        <f>IF(Tabla1[[#This Row],[Cantidad de Insumos]]="","",Tabla1[[#This Row],[Precio Unitario]]*Tabla1[[#This Row],[Cantidad de Insumos]])</f>
        <v/>
      </c>
      <c r="P1438" s="510" t="str">
        <f>IF(Tabla1[[#This Row],[Descripción]]="","",_xlfn.XLOOKUP(Tabla1[[#This Row],[Descripción]],Tabla10[Descripción],Tabla10[CODIGO PRESUPUESTARIO],0))</f>
        <v/>
      </c>
      <c r="Q1438" s="511"/>
      <c r="R1438" s="511" t="str">
        <f>IF(Tabla1[[#This Row],[Insumos]]="","",_xlfn.XLOOKUP(Tabla1[[#This Row],[Insumos]],Tabla10[Insumo],Tabla10[InsumoAbrev],"",0))</f>
        <v/>
      </c>
    </row>
    <row r="1439" spans="2:18" x14ac:dyDescent="0.25">
      <c r="B1439" s="191" t="str">
        <f>IF('Formulario PPGR3'!$G1439="","",CONCATENATE('Formulario PPGR3'!$C1439,".",'Formulario PPGR3'!$D1439,".",'Formulario PPGR3'!$E1439,".",'Formulario PPGR3'!$F1439))</f>
        <v/>
      </c>
      <c r="C1439" s="191" t="str">
        <f>IF('Formulario PPGR3'!$G1439="","",'Formulario PPGR1'!#REF!)</f>
        <v/>
      </c>
      <c r="D1439" s="191" t="str">
        <f>IF('Formulario PPGR3'!$G1439="","",'Formulario PPGR1'!#REF!)</f>
        <v/>
      </c>
      <c r="E1439" s="191" t="str">
        <f>IF('Formulario PPGR3'!$G1439="","",'Formulario PPGR1'!#REF!)</f>
        <v/>
      </c>
      <c r="F1439" s="191" t="str">
        <f>IF('Formulario PPGR3'!$G1439="","",'Formulario PPGR1'!#REF!)</f>
        <v/>
      </c>
      <c r="G1439" s="238"/>
      <c r="H1439" s="507" t="str" cm="1">
        <f t="array" ref="H1439">IF(Tabla1[[#This Row],[Código_Actividad]]="","",_xlfn.XLOOKUP(Tabla1[[#This Row],[Código_Actividad]],CodigoActividad,Tabla2[Actividades Programables Presupuestables],"",0))</f>
        <v/>
      </c>
      <c r="I1439" s="508" t="str">
        <f>IFERROR(VLOOKUP('Formulario PPGR3'!$G1439,'Formulario PPGR2'!$H$19:$V$286,15,FALSE),"")</f>
        <v/>
      </c>
      <c r="J1439" s="513"/>
      <c r="K1439" s="512"/>
      <c r="L1439" s="509" t="str">
        <f>IF(Tabla1[[#This Row],[Descripción]]="","",_xlfn.XLOOKUP(Tabla1[[#This Row],[Descripción]],Tabla10[Descripción],Tabla10[Unidad de Medida],"",0))</f>
        <v/>
      </c>
      <c r="M1439" s="299"/>
      <c r="N1439" s="525" t="str">
        <f>IF(Tabla1[[#This Row],[Descripción]]="","",_xlfn.XLOOKUP(Tabla1[[#This Row],[Descripción]],Tabla10[Descripción],Tabla10[Precio Unitario],0))</f>
        <v/>
      </c>
      <c r="O1439" s="525" t="str">
        <f>IF(Tabla1[[#This Row],[Cantidad de Insumos]]="","",Tabla1[[#This Row],[Precio Unitario]]*Tabla1[[#This Row],[Cantidad de Insumos]])</f>
        <v/>
      </c>
      <c r="P1439" s="510" t="str">
        <f>IF(Tabla1[[#This Row],[Descripción]]="","",_xlfn.XLOOKUP(Tabla1[[#This Row],[Descripción]],Tabla10[Descripción],Tabla10[CODIGO PRESUPUESTARIO],0))</f>
        <v/>
      </c>
      <c r="Q1439" s="511"/>
      <c r="R1439" s="511" t="str">
        <f>IF(Tabla1[[#This Row],[Insumos]]="","",_xlfn.XLOOKUP(Tabla1[[#This Row],[Insumos]],Tabla10[Insumo],Tabla10[InsumoAbrev],"",0))</f>
        <v/>
      </c>
    </row>
    <row r="1440" spans="2:18" x14ac:dyDescent="0.25">
      <c r="B1440" s="191" t="str">
        <f>IF('Formulario PPGR3'!$G1440="","",CONCATENATE('Formulario PPGR3'!$C1440,".",'Formulario PPGR3'!$D1440,".",'Formulario PPGR3'!$E1440,".",'Formulario PPGR3'!$F1440))</f>
        <v/>
      </c>
      <c r="C1440" s="191" t="str">
        <f>IF('Formulario PPGR3'!$G1440="","",'Formulario PPGR1'!#REF!)</f>
        <v/>
      </c>
      <c r="D1440" s="191" t="str">
        <f>IF('Formulario PPGR3'!$G1440="","",'Formulario PPGR1'!#REF!)</f>
        <v/>
      </c>
      <c r="E1440" s="191" t="str">
        <f>IF('Formulario PPGR3'!$G1440="","",'Formulario PPGR1'!#REF!)</f>
        <v/>
      </c>
      <c r="F1440" s="191" t="str">
        <f>IF('Formulario PPGR3'!$G1440="","",'Formulario PPGR1'!#REF!)</f>
        <v/>
      </c>
      <c r="G1440" s="238"/>
      <c r="H1440" s="507" t="str" cm="1">
        <f t="array" ref="H1440">IF(Tabla1[[#This Row],[Código_Actividad]]="","",_xlfn.XLOOKUP(Tabla1[[#This Row],[Código_Actividad]],CodigoActividad,Tabla2[Actividades Programables Presupuestables],"",0))</f>
        <v/>
      </c>
      <c r="I1440" s="508" t="str">
        <f>IFERROR(VLOOKUP('Formulario PPGR3'!$G1440,'Formulario PPGR2'!$H$19:$V$286,15,FALSE),"")</f>
        <v/>
      </c>
      <c r="J1440" s="513"/>
      <c r="K1440" s="512"/>
      <c r="L1440" s="509" t="str">
        <f>IF(Tabla1[[#This Row],[Descripción]]="","",_xlfn.XLOOKUP(Tabla1[[#This Row],[Descripción]],Tabla10[Descripción],Tabla10[Unidad de Medida],"",0))</f>
        <v/>
      </c>
      <c r="M1440" s="299"/>
      <c r="N1440" s="525" t="str">
        <f>IF(Tabla1[[#This Row],[Descripción]]="","",_xlfn.XLOOKUP(Tabla1[[#This Row],[Descripción]],Tabla10[Descripción],Tabla10[Precio Unitario],0))</f>
        <v/>
      </c>
      <c r="O1440" s="525" t="str">
        <f>IF(Tabla1[[#This Row],[Cantidad de Insumos]]="","",Tabla1[[#This Row],[Precio Unitario]]*Tabla1[[#This Row],[Cantidad de Insumos]])</f>
        <v/>
      </c>
      <c r="P1440" s="510" t="str">
        <f>IF(Tabla1[[#This Row],[Descripción]]="","",_xlfn.XLOOKUP(Tabla1[[#This Row],[Descripción]],Tabla10[Descripción],Tabla10[CODIGO PRESUPUESTARIO],0))</f>
        <v/>
      </c>
      <c r="Q1440" s="511"/>
      <c r="R1440" s="511" t="str">
        <f>IF(Tabla1[[#This Row],[Insumos]]="","",_xlfn.XLOOKUP(Tabla1[[#This Row],[Insumos]],Tabla10[Insumo],Tabla10[InsumoAbrev],"",0))</f>
        <v/>
      </c>
    </row>
    <row r="1441" spans="2:18" x14ac:dyDescent="0.25">
      <c r="B1441" s="191" t="str">
        <f>IF('Formulario PPGR3'!$G1441="","",CONCATENATE('Formulario PPGR3'!$C1441,".",'Formulario PPGR3'!$D1441,".",'Formulario PPGR3'!$E1441,".",'Formulario PPGR3'!$F1441))</f>
        <v/>
      </c>
      <c r="C1441" s="191" t="str">
        <f>IF('Formulario PPGR3'!$G1441="","",'Formulario PPGR1'!#REF!)</f>
        <v/>
      </c>
      <c r="D1441" s="191" t="str">
        <f>IF('Formulario PPGR3'!$G1441="","",'Formulario PPGR1'!#REF!)</f>
        <v/>
      </c>
      <c r="E1441" s="191" t="str">
        <f>IF('Formulario PPGR3'!$G1441="","",'Formulario PPGR1'!#REF!)</f>
        <v/>
      </c>
      <c r="F1441" s="191" t="str">
        <f>IF('Formulario PPGR3'!$G1441="","",'Formulario PPGR1'!#REF!)</f>
        <v/>
      </c>
      <c r="G1441" s="238"/>
      <c r="H1441" s="507" t="str" cm="1">
        <f t="array" ref="H1441">IF(Tabla1[[#This Row],[Código_Actividad]]="","",_xlfn.XLOOKUP(Tabla1[[#This Row],[Código_Actividad]],CodigoActividad,Tabla2[Actividades Programables Presupuestables],"",0))</f>
        <v/>
      </c>
      <c r="I1441" s="508" t="str">
        <f>IFERROR(VLOOKUP('Formulario PPGR3'!$G1441,'Formulario PPGR2'!$H$19:$V$286,15,FALSE),"")</f>
        <v/>
      </c>
      <c r="J1441" s="513"/>
      <c r="K1441" s="512"/>
      <c r="L1441" s="509" t="str">
        <f>IF(Tabla1[[#This Row],[Descripción]]="","",_xlfn.XLOOKUP(Tabla1[[#This Row],[Descripción]],Tabla10[Descripción],Tabla10[Unidad de Medida],"",0))</f>
        <v/>
      </c>
      <c r="M1441" s="299"/>
      <c r="N1441" s="525" t="str">
        <f>IF(Tabla1[[#This Row],[Descripción]]="","",_xlfn.XLOOKUP(Tabla1[[#This Row],[Descripción]],Tabla10[Descripción],Tabla10[Precio Unitario],0))</f>
        <v/>
      </c>
      <c r="O1441" s="525" t="str">
        <f>IF(Tabla1[[#This Row],[Cantidad de Insumos]]="","",Tabla1[[#This Row],[Precio Unitario]]*Tabla1[[#This Row],[Cantidad de Insumos]])</f>
        <v/>
      </c>
      <c r="P1441" s="510" t="str">
        <f>IF(Tabla1[[#This Row],[Descripción]]="","",_xlfn.XLOOKUP(Tabla1[[#This Row],[Descripción]],Tabla10[Descripción],Tabla10[CODIGO PRESUPUESTARIO],0))</f>
        <v/>
      </c>
      <c r="Q1441" s="511"/>
      <c r="R1441" s="511" t="str">
        <f>IF(Tabla1[[#This Row],[Insumos]]="","",_xlfn.XLOOKUP(Tabla1[[#This Row],[Insumos]],Tabla10[Insumo],Tabla10[InsumoAbrev],"",0))</f>
        <v/>
      </c>
    </row>
    <row r="1442" spans="2:18" x14ac:dyDescent="0.25">
      <c r="B1442" s="191" t="str">
        <f>IF('Formulario PPGR3'!$G1442="","",CONCATENATE('Formulario PPGR3'!$C1442,".",'Formulario PPGR3'!$D1442,".",'Formulario PPGR3'!$E1442,".",'Formulario PPGR3'!$F1442))</f>
        <v/>
      </c>
      <c r="C1442" s="191" t="str">
        <f>IF('Formulario PPGR3'!$G1442="","",'Formulario PPGR1'!#REF!)</f>
        <v/>
      </c>
      <c r="D1442" s="191" t="str">
        <f>IF('Formulario PPGR3'!$G1442="","",'Formulario PPGR1'!#REF!)</f>
        <v/>
      </c>
      <c r="E1442" s="191" t="str">
        <f>IF('Formulario PPGR3'!$G1442="","",'Formulario PPGR1'!#REF!)</f>
        <v/>
      </c>
      <c r="F1442" s="191" t="str">
        <f>IF('Formulario PPGR3'!$G1442="","",'Formulario PPGR1'!#REF!)</f>
        <v/>
      </c>
      <c r="G1442" s="238"/>
      <c r="H1442" s="507" t="str" cm="1">
        <f t="array" ref="H1442">IF(Tabla1[[#This Row],[Código_Actividad]]="","",_xlfn.XLOOKUP(Tabla1[[#This Row],[Código_Actividad]],CodigoActividad,Tabla2[Actividades Programables Presupuestables],"",0))</f>
        <v/>
      </c>
      <c r="I1442" s="508" t="str">
        <f>IFERROR(VLOOKUP('Formulario PPGR3'!$G1442,'Formulario PPGR2'!$H$19:$V$286,15,FALSE),"")</f>
        <v/>
      </c>
      <c r="J1442" s="513"/>
      <c r="K1442" s="512"/>
      <c r="L1442" s="509" t="str">
        <f>IF(Tabla1[[#This Row],[Descripción]]="","",_xlfn.XLOOKUP(Tabla1[[#This Row],[Descripción]],Tabla10[Descripción],Tabla10[Unidad de Medida],"",0))</f>
        <v/>
      </c>
      <c r="M1442" s="299"/>
      <c r="N1442" s="525" t="str">
        <f>IF(Tabla1[[#This Row],[Descripción]]="","",_xlfn.XLOOKUP(Tabla1[[#This Row],[Descripción]],Tabla10[Descripción],Tabla10[Precio Unitario],0))</f>
        <v/>
      </c>
      <c r="O1442" s="525" t="str">
        <f>IF(Tabla1[[#This Row],[Cantidad de Insumos]]="","",Tabla1[[#This Row],[Precio Unitario]]*Tabla1[[#This Row],[Cantidad de Insumos]])</f>
        <v/>
      </c>
      <c r="P1442" s="510" t="str">
        <f>IF(Tabla1[[#This Row],[Descripción]]="","",_xlfn.XLOOKUP(Tabla1[[#This Row],[Descripción]],Tabla10[Descripción],Tabla10[CODIGO PRESUPUESTARIO],0))</f>
        <v/>
      </c>
      <c r="Q1442" s="511"/>
      <c r="R1442" s="511" t="str">
        <f>IF(Tabla1[[#This Row],[Insumos]]="","",_xlfn.XLOOKUP(Tabla1[[#This Row],[Insumos]],Tabla10[Insumo],Tabla10[InsumoAbrev],"",0))</f>
        <v/>
      </c>
    </row>
    <row r="1443" spans="2:18" x14ac:dyDescent="0.25">
      <c r="B1443" s="191" t="str">
        <f>IF('Formulario PPGR3'!$G1443="","",CONCATENATE('Formulario PPGR3'!$C1443,".",'Formulario PPGR3'!$D1443,".",'Formulario PPGR3'!$E1443,".",'Formulario PPGR3'!$F1443))</f>
        <v/>
      </c>
      <c r="C1443" s="191" t="str">
        <f>IF('Formulario PPGR3'!$G1443="","",'Formulario PPGR1'!#REF!)</f>
        <v/>
      </c>
      <c r="D1443" s="191" t="str">
        <f>IF('Formulario PPGR3'!$G1443="","",'Formulario PPGR1'!#REF!)</f>
        <v/>
      </c>
      <c r="E1443" s="191" t="str">
        <f>IF('Formulario PPGR3'!$G1443="","",'Formulario PPGR1'!#REF!)</f>
        <v/>
      </c>
      <c r="F1443" s="191" t="str">
        <f>IF('Formulario PPGR3'!$G1443="","",'Formulario PPGR1'!#REF!)</f>
        <v/>
      </c>
      <c r="G1443" s="238"/>
      <c r="H1443" s="507" t="str" cm="1">
        <f t="array" ref="H1443">IF(Tabla1[[#This Row],[Código_Actividad]]="","",_xlfn.XLOOKUP(Tabla1[[#This Row],[Código_Actividad]],CodigoActividad,Tabla2[Actividades Programables Presupuestables],"",0))</f>
        <v/>
      </c>
      <c r="I1443" s="508" t="str">
        <f>IFERROR(VLOOKUP('Formulario PPGR3'!$G1443,'Formulario PPGR2'!$H$19:$V$286,15,FALSE),"")</f>
        <v/>
      </c>
      <c r="J1443" s="513"/>
      <c r="K1443" s="512"/>
      <c r="L1443" s="509" t="str">
        <f>IF(Tabla1[[#This Row],[Descripción]]="","",_xlfn.XLOOKUP(Tabla1[[#This Row],[Descripción]],Tabla10[Descripción],Tabla10[Unidad de Medida],"",0))</f>
        <v/>
      </c>
      <c r="M1443" s="299"/>
      <c r="N1443" s="525" t="str">
        <f>IF(Tabla1[[#This Row],[Descripción]]="","",_xlfn.XLOOKUP(Tabla1[[#This Row],[Descripción]],Tabla10[Descripción],Tabla10[Precio Unitario],0))</f>
        <v/>
      </c>
      <c r="O1443" s="525" t="str">
        <f>IF(Tabla1[[#This Row],[Cantidad de Insumos]]="","",Tabla1[[#This Row],[Precio Unitario]]*Tabla1[[#This Row],[Cantidad de Insumos]])</f>
        <v/>
      </c>
      <c r="P1443" s="510" t="str">
        <f>IF(Tabla1[[#This Row],[Descripción]]="","",_xlfn.XLOOKUP(Tabla1[[#This Row],[Descripción]],Tabla10[Descripción],Tabla10[CODIGO PRESUPUESTARIO],0))</f>
        <v/>
      </c>
      <c r="Q1443" s="511"/>
      <c r="R1443" s="511" t="str">
        <f>IF(Tabla1[[#This Row],[Insumos]]="","",_xlfn.XLOOKUP(Tabla1[[#This Row],[Insumos]],Tabla10[Insumo],Tabla10[InsumoAbrev],"",0))</f>
        <v/>
      </c>
    </row>
    <row r="1444" spans="2:18" x14ac:dyDescent="0.25">
      <c r="B1444" s="191" t="str">
        <f>IF('Formulario PPGR3'!$G1444="","",CONCATENATE('Formulario PPGR3'!$C1444,".",'Formulario PPGR3'!$D1444,".",'Formulario PPGR3'!$E1444,".",'Formulario PPGR3'!$F1444))</f>
        <v/>
      </c>
      <c r="C1444" s="191" t="str">
        <f>IF('Formulario PPGR3'!$G1444="","",'Formulario PPGR1'!#REF!)</f>
        <v/>
      </c>
      <c r="D1444" s="191" t="str">
        <f>IF('Formulario PPGR3'!$G1444="","",'Formulario PPGR1'!#REF!)</f>
        <v/>
      </c>
      <c r="E1444" s="191" t="str">
        <f>IF('Formulario PPGR3'!$G1444="","",'Formulario PPGR1'!#REF!)</f>
        <v/>
      </c>
      <c r="F1444" s="191" t="str">
        <f>IF('Formulario PPGR3'!$G1444="","",'Formulario PPGR1'!#REF!)</f>
        <v/>
      </c>
      <c r="G1444" s="238"/>
      <c r="H1444" s="507" t="str" cm="1">
        <f t="array" ref="H1444">IF(Tabla1[[#This Row],[Código_Actividad]]="","",_xlfn.XLOOKUP(Tabla1[[#This Row],[Código_Actividad]],CodigoActividad,Tabla2[Actividades Programables Presupuestables],"",0))</f>
        <v/>
      </c>
      <c r="I1444" s="508" t="str">
        <f>IFERROR(VLOOKUP('Formulario PPGR3'!$G1444,'Formulario PPGR2'!$H$19:$V$286,15,FALSE),"")</f>
        <v/>
      </c>
      <c r="J1444" s="513"/>
      <c r="K1444" s="512"/>
      <c r="L1444" s="509" t="str">
        <f>IF(Tabla1[[#This Row],[Descripción]]="","",_xlfn.XLOOKUP(Tabla1[[#This Row],[Descripción]],Tabla10[Descripción],Tabla10[Unidad de Medida],"",0))</f>
        <v/>
      </c>
      <c r="M1444" s="299"/>
      <c r="N1444" s="525" t="str">
        <f>IF(Tabla1[[#This Row],[Descripción]]="","",_xlfn.XLOOKUP(Tabla1[[#This Row],[Descripción]],Tabla10[Descripción],Tabla10[Precio Unitario],0))</f>
        <v/>
      </c>
      <c r="O1444" s="525" t="str">
        <f>IF(Tabla1[[#This Row],[Cantidad de Insumos]]="","",Tabla1[[#This Row],[Precio Unitario]]*Tabla1[[#This Row],[Cantidad de Insumos]])</f>
        <v/>
      </c>
      <c r="P1444" s="510" t="str">
        <f>IF(Tabla1[[#This Row],[Descripción]]="","",_xlfn.XLOOKUP(Tabla1[[#This Row],[Descripción]],Tabla10[Descripción],Tabla10[CODIGO PRESUPUESTARIO],0))</f>
        <v/>
      </c>
      <c r="Q1444" s="511"/>
      <c r="R1444" s="511" t="str">
        <f>IF(Tabla1[[#This Row],[Insumos]]="","",_xlfn.XLOOKUP(Tabla1[[#This Row],[Insumos]],Tabla10[Insumo],Tabla10[InsumoAbrev],"",0))</f>
        <v/>
      </c>
    </row>
    <row r="1445" spans="2:18" x14ac:dyDescent="0.25">
      <c r="B1445" s="191" t="str">
        <f>IF('Formulario PPGR3'!$G1445="","",CONCATENATE('Formulario PPGR3'!$C1445,".",'Formulario PPGR3'!$D1445,".",'Formulario PPGR3'!$E1445,".",'Formulario PPGR3'!$F1445))</f>
        <v/>
      </c>
      <c r="C1445" s="191" t="str">
        <f>IF('Formulario PPGR3'!$G1445="","",'Formulario PPGR1'!#REF!)</f>
        <v/>
      </c>
      <c r="D1445" s="191" t="str">
        <f>IF('Formulario PPGR3'!$G1445="","",'Formulario PPGR1'!#REF!)</f>
        <v/>
      </c>
      <c r="E1445" s="191" t="str">
        <f>IF('Formulario PPGR3'!$G1445="","",'Formulario PPGR1'!#REF!)</f>
        <v/>
      </c>
      <c r="F1445" s="191" t="str">
        <f>IF('Formulario PPGR3'!$G1445="","",'Formulario PPGR1'!#REF!)</f>
        <v/>
      </c>
      <c r="G1445" s="238"/>
      <c r="H1445" s="507" t="str" cm="1">
        <f t="array" ref="H1445">IF(Tabla1[[#This Row],[Código_Actividad]]="","",_xlfn.XLOOKUP(Tabla1[[#This Row],[Código_Actividad]],CodigoActividad,Tabla2[Actividades Programables Presupuestables],"",0))</f>
        <v/>
      </c>
      <c r="I1445" s="508" t="str">
        <f>IFERROR(VLOOKUP('Formulario PPGR3'!$G1445,'Formulario PPGR2'!$H$19:$V$286,15,FALSE),"")</f>
        <v/>
      </c>
      <c r="J1445" s="513"/>
      <c r="K1445" s="512"/>
      <c r="L1445" s="509" t="str">
        <f>IF(Tabla1[[#This Row],[Descripción]]="","",_xlfn.XLOOKUP(Tabla1[[#This Row],[Descripción]],Tabla10[Descripción],Tabla10[Unidad de Medida],"",0))</f>
        <v/>
      </c>
      <c r="M1445" s="299"/>
      <c r="N1445" s="525" t="str">
        <f>IF(Tabla1[[#This Row],[Descripción]]="","",_xlfn.XLOOKUP(Tabla1[[#This Row],[Descripción]],Tabla10[Descripción],Tabla10[Precio Unitario],0))</f>
        <v/>
      </c>
      <c r="O1445" s="525" t="str">
        <f>IF(Tabla1[[#This Row],[Cantidad de Insumos]]="","",Tabla1[[#This Row],[Precio Unitario]]*Tabla1[[#This Row],[Cantidad de Insumos]])</f>
        <v/>
      </c>
      <c r="P1445" s="510" t="str">
        <f>IF(Tabla1[[#This Row],[Descripción]]="","",_xlfn.XLOOKUP(Tabla1[[#This Row],[Descripción]],Tabla10[Descripción],Tabla10[CODIGO PRESUPUESTARIO],0))</f>
        <v/>
      </c>
      <c r="Q1445" s="511"/>
      <c r="R1445" s="511" t="str">
        <f>IF(Tabla1[[#This Row],[Insumos]]="","",_xlfn.XLOOKUP(Tabla1[[#This Row],[Insumos]],Tabla10[Insumo],Tabla10[InsumoAbrev],"",0))</f>
        <v/>
      </c>
    </row>
    <row r="1446" spans="2:18" x14ac:dyDescent="0.25">
      <c r="B1446" s="191" t="str">
        <f>IF('Formulario PPGR3'!$G1446="","",CONCATENATE('Formulario PPGR3'!$C1446,".",'Formulario PPGR3'!$D1446,".",'Formulario PPGR3'!$E1446,".",'Formulario PPGR3'!$F1446))</f>
        <v/>
      </c>
      <c r="C1446" s="191" t="str">
        <f>IF('Formulario PPGR3'!$G1446="","",'Formulario PPGR1'!#REF!)</f>
        <v/>
      </c>
      <c r="D1446" s="191" t="str">
        <f>IF('Formulario PPGR3'!$G1446="","",'Formulario PPGR1'!#REF!)</f>
        <v/>
      </c>
      <c r="E1446" s="191" t="str">
        <f>IF('Formulario PPGR3'!$G1446="","",'Formulario PPGR1'!#REF!)</f>
        <v/>
      </c>
      <c r="F1446" s="191" t="str">
        <f>IF('Formulario PPGR3'!$G1446="","",'Formulario PPGR1'!#REF!)</f>
        <v/>
      </c>
      <c r="G1446" s="238"/>
      <c r="H1446" s="507" t="str" cm="1">
        <f t="array" ref="H1446">IF(Tabla1[[#This Row],[Código_Actividad]]="","",_xlfn.XLOOKUP(Tabla1[[#This Row],[Código_Actividad]],CodigoActividad,Tabla2[Actividades Programables Presupuestables],"",0))</f>
        <v/>
      </c>
      <c r="I1446" s="508" t="str">
        <f>IFERROR(VLOOKUP('Formulario PPGR3'!$G1446,'Formulario PPGR2'!$H$19:$V$286,15,FALSE),"")</f>
        <v/>
      </c>
      <c r="J1446" s="513"/>
      <c r="K1446" s="512"/>
      <c r="L1446" s="509" t="str">
        <f>IF(Tabla1[[#This Row],[Descripción]]="","",_xlfn.XLOOKUP(Tabla1[[#This Row],[Descripción]],Tabla10[Descripción],Tabla10[Unidad de Medida],"",0))</f>
        <v/>
      </c>
      <c r="M1446" s="299"/>
      <c r="N1446" s="525" t="str">
        <f>IF(Tabla1[[#This Row],[Descripción]]="","",_xlfn.XLOOKUP(Tabla1[[#This Row],[Descripción]],Tabla10[Descripción],Tabla10[Precio Unitario],0))</f>
        <v/>
      </c>
      <c r="O1446" s="525" t="str">
        <f>IF(Tabla1[[#This Row],[Cantidad de Insumos]]="","",Tabla1[[#This Row],[Precio Unitario]]*Tabla1[[#This Row],[Cantidad de Insumos]])</f>
        <v/>
      </c>
      <c r="P1446" s="510" t="str">
        <f>IF(Tabla1[[#This Row],[Descripción]]="","",_xlfn.XLOOKUP(Tabla1[[#This Row],[Descripción]],Tabla10[Descripción],Tabla10[CODIGO PRESUPUESTARIO],0))</f>
        <v/>
      </c>
      <c r="Q1446" s="511"/>
      <c r="R1446" s="511" t="str">
        <f>IF(Tabla1[[#This Row],[Insumos]]="","",_xlfn.XLOOKUP(Tabla1[[#This Row],[Insumos]],Tabla10[Insumo],Tabla10[InsumoAbrev],"",0))</f>
        <v/>
      </c>
    </row>
    <row r="1447" spans="2:18" x14ac:dyDescent="0.25">
      <c r="B1447" s="191" t="str">
        <f>IF('Formulario PPGR3'!$G1447="","",CONCATENATE('Formulario PPGR3'!$C1447,".",'Formulario PPGR3'!$D1447,".",'Formulario PPGR3'!$E1447,".",'Formulario PPGR3'!$F1447))</f>
        <v/>
      </c>
      <c r="C1447" s="191" t="str">
        <f>IF('Formulario PPGR3'!$G1447="","",'Formulario PPGR1'!#REF!)</f>
        <v/>
      </c>
      <c r="D1447" s="191" t="str">
        <f>IF('Formulario PPGR3'!$G1447="","",'Formulario PPGR1'!#REF!)</f>
        <v/>
      </c>
      <c r="E1447" s="191" t="str">
        <f>IF('Formulario PPGR3'!$G1447="","",'Formulario PPGR1'!#REF!)</f>
        <v/>
      </c>
      <c r="F1447" s="191" t="str">
        <f>IF('Formulario PPGR3'!$G1447="","",'Formulario PPGR1'!#REF!)</f>
        <v/>
      </c>
      <c r="G1447" s="238"/>
      <c r="H1447" s="507" t="str" cm="1">
        <f t="array" ref="H1447">IF(Tabla1[[#This Row],[Código_Actividad]]="","",_xlfn.XLOOKUP(Tabla1[[#This Row],[Código_Actividad]],CodigoActividad,Tabla2[Actividades Programables Presupuestables],"",0))</f>
        <v/>
      </c>
      <c r="I1447" s="508" t="str">
        <f>IFERROR(VLOOKUP('Formulario PPGR3'!$G1447,'Formulario PPGR2'!$H$19:$V$286,15,FALSE),"")</f>
        <v/>
      </c>
      <c r="J1447" s="513"/>
      <c r="K1447" s="512"/>
      <c r="L1447" s="509" t="str">
        <f>IF(Tabla1[[#This Row],[Descripción]]="","",_xlfn.XLOOKUP(Tabla1[[#This Row],[Descripción]],Tabla10[Descripción],Tabla10[Unidad de Medida],"",0))</f>
        <v/>
      </c>
      <c r="M1447" s="299"/>
      <c r="N1447" s="525" t="str">
        <f>IF(Tabla1[[#This Row],[Descripción]]="","",_xlfn.XLOOKUP(Tabla1[[#This Row],[Descripción]],Tabla10[Descripción],Tabla10[Precio Unitario],0))</f>
        <v/>
      </c>
      <c r="O1447" s="525" t="str">
        <f>IF(Tabla1[[#This Row],[Cantidad de Insumos]]="","",Tabla1[[#This Row],[Precio Unitario]]*Tabla1[[#This Row],[Cantidad de Insumos]])</f>
        <v/>
      </c>
      <c r="P1447" s="510" t="str">
        <f>IF(Tabla1[[#This Row],[Descripción]]="","",_xlfn.XLOOKUP(Tabla1[[#This Row],[Descripción]],Tabla10[Descripción],Tabla10[CODIGO PRESUPUESTARIO],0))</f>
        <v/>
      </c>
      <c r="Q1447" s="511"/>
      <c r="R1447" s="511" t="str">
        <f>IF(Tabla1[[#This Row],[Insumos]]="","",_xlfn.XLOOKUP(Tabla1[[#This Row],[Insumos]],Tabla10[Insumo],Tabla10[InsumoAbrev],"",0))</f>
        <v/>
      </c>
    </row>
    <row r="1448" spans="2:18" x14ac:dyDescent="0.25">
      <c r="B1448" s="191" t="str">
        <f>IF('Formulario PPGR3'!$G1448="","",CONCATENATE('Formulario PPGR3'!$C1448,".",'Formulario PPGR3'!$D1448,".",'Formulario PPGR3'!$E1448,".",'Formulario PPGR3'!$F1448))</f>
        <v/>
      </c>
      <c r="C1448" s="191" t="str">
        <f>IF('Formulario PPGR3'!$G1448="","",'Formulario PPGR1'!#REF!)</f>
        <v/>
      </c>
      <c r="D1448" s="191" t="str">
        <f>IF('Formulario PPGR3'!$G1448="","",'Formulario PPGR1'!#REF!)</f>
        <v/>
      </c>
      <c r="E1448" s="191" t="str">
        <f>IF('Formulario PPGR3'!$G1448="","",'Formulario PPGR1'!#REF!)</f>
        <v/>
      </c>
      <c r="F1448" s="191" t="str">
        <f>IF('Formulario PPGR3'!$G1448="","",'Formulario PPGR1'!#REF!)</f>
        <v/>
      </c>
      <c r="G1448" s="238"/>
      <c r="H1448" s="507" t="str" cm="1">
        <f t="array" ref="H1448">IF(Tabla1[[#This Row],[Código_Actividad]]="","",_xlfn.XLOOKUP(Tabla1[[#This Row],[Código_Actividad]],CodigoActividad,Tabla2[Actividades Programables Presupuestables],"",0))</f>
        <v/>
      </c>
      <c r="I1448" s="508" t="str">
        <f>IFERROR(VLOOKUP('Formulario PPGR3'!$G1448,'Formulario PPGR2'!$H$19:$V$286,15,FALSE),"")</f>
        <v/>
      </c>
      <c r="J1448" s="513"/>
      <c r="K1448" s="512"/>
      <c r="L1448" s="509" t="str">
        <f>IF(Tabla1[[#This Row],[Descripción]]="","",_xlfn.XLOOKUP(Tabla1[[#This Row],[Descripción]],Tabla10[Descripción],Tabla10[Unidad de Medida],"",0))</f>
        <v/>
      </c>
      <c r="M1448" s="299"/>
      <c r="N1448" s="525" t="str">
        <f>IF(Tabla1[[#This Row],[Descripción]]="","",_xlfn.XLOOKUP(Tabla1[[#This Row],[Descripción]],Tabla10[Descripción],Tabla10[Precio Unitario],0))</f>
        <v/>
      </c>
      <c r="O1448" s="525" t="str">
        <f>IF(Tabla1[[#This Row],[Cantidad de Insumos]]="","",Tabla1[[#This Row],[Precio Unitario]]*Tabla1[[#This Row],[Cantidad de Insumos]])</f>
        <v/>
      </c>
      <c r="P1448" s="510" t="str">
        <f>IF(Tabla1[[#This Row],[Descripción]]="","",_xlfn.XLOOKUP(Tabla1[[#This Row],[Descripción]],Tabla10[Descripción],Tabla10[CODIGO PRESUPUESTARIO],0))</f>
        <v/>
      </c>
      <c r="Q1448" s="511"/>
      <c r="R1448" s="511" t="str">
        <f>IF(Tabla1[[#This Row],[Insumos]]="","",_xlfn.XLOOKUP(Tabla1[[#This Row],[Insumos]],Tabla10[Insumo],Tabla10[InsumoAbrev],"",0))</f>
        <v/>
      </c>
    </row>
    <row r="1449" spans="2:18" x14ac:dyDescent="0.25">
      <c r="B1449" s="191" t="str">
        <f>IF('Formulario PPGR3'!$G1449="","",CONCATENATE('Formulario PPGR3'!$C1449,".",'Formulario PPGR3'!$D1449,".",'Formulario PPGR3'!$E1449,".",'Formulario PPGR3'!$F1449))</f>
        <v/>
      </c>
      <c r="C1449" s="191" t="str">
        <f>IF('Formulario PPGR3'!$G1449="","",'Formulario PPGR1'!#REF!)</f>
        <v/>
      </c>
      <c r="D1449" s="191" t="str">
        <f>IF('Formulario PPGR3'!$G1449="","",'Formulario PPGR1'!#REF!)</f>
        <v/>
      </c>
      <c r="E1449" s="191" t="str">
        <f>IF('Formulario PPGR3'!$G1449="","",'Formulario PPGR1'!#REF!)</f>
        <v/>
      </c>
      <c r="F1449" s="191" t="str">
        <f>IF('Formulario PPGR3'!$G1449="","",'Formulario PPGR1'!#REF!)</f>
        <v/>
      </c>
      <c r="G1449" s="238"/>
      <c r="H1449" s="507" t="str" cm="1">
        <f t="array" ref="H1449">IF(Tabla1[[#This Row],[Código_Actividad]]="","",_xlfn.XLOOKUP(Tabla1[[#This Row],[Código_Actividad]],CodigoActividad,Tabla2[Actividades Programables Presupuestables],"",0))</f>
        <v/>
      </c>
      <c r="I1449" s="508" t="str">
        <f>IFERROR(VLOOKUP('Formulario PPGR3'!$G1449,'Formulario PPGR2'!$H$19:$V$286,15,FALSE),"")</f>
        <v/>
      </c>
      <c r="J1449" s="513"/>
      <c r="K1449" s="512"/>
      <c r="L1449" s="509" t="str">
        <f>IF(Tabla1[[#This Row],[Descripción]]="","",_xlfn.XLOOKUP(Tabla1[[#This Row],[Descripción]],Tabla10[Descripción],Tabla10[Unidad de Medida],"",0))</f>
        <v/>
      </c>
      <c r="M1449" s="299"/>
      <c r="N1449" s="525" t="str">
        <f>IF(Tabla1[[#This Row],[Descripción]]="","",_xlfn.XLOOKUP(Tabla1[[#This Row],[Descripción]],Tabla10[Descripción],Tabla10[Precio Unitario],0))</f>
        <v/>
      </c>
      <c r="O1449" s="525" t="str">
        <f>IF(Tabla1[[#This Row],[Cantidad de Insumos]]="","",Tabla1[[#This Row],[Precio Unitario]]*Tabla1[[#This Row],[Cantidad de Insumos]])</f>
        <v/>
      </c>
      <c r="P1449" s="510" t="str">
        <f>IF(Tabla1[[#This Row],[Descripción]]="","",_xlfn.XLOOKUP(Tabla1[[#This Row],[Descripción]],Tabla10[Descripción],Tabla10[CODIGO PRESUPUESTARIO],0))</f>
        <v/>
      </c>
      <c r="Q1449" s="511"/>
      <c r="R1449" s="511" t="str">
        <f>IF(Tabla1[[#This Row],[Insumos]]="","",_xlfn.XLOOKUP(Tabla1[[#This Row],[Insumos]],Tabla10[Insumo],Tabla10[InsumoAbrev],"",0))</f>
        <v/>
      </c>
    </row>
    <row r="1450" spans="2:18" x14ac:dyDescent="0.25">
      <c r="B1450" s="191" t="str">
        <f>IF('Formulario PPGR3'!$G1450="","",CONCATENATE('Formulario PPGR3'!$C1450,".",'Formulario PPGR3'!$D1450,".",'Formulario PPGR3'!$E1450,".",'Formulario PPGR3'!$F1450))</f>
        <v/>
      </c>
      <c r="C1450" s="191" t="str">
        <f>IF('Formulario PPGR3'!$G1450="","",'Formulario PPGR1'!#REF!)</f>
        <v/>
      </c>
      <c r="D1450" s="191" t="str">
        <f>IF('Formulario PPGR3'!$G1450="","",'Formulario PPGR1'!#REF!)</f>
        <v/>
      </c>
      <c r="E1450" s="191" t="str">
        <f>IF('Formulario PPGR3'!$G1450="","",'Formulario PPGR1'!#REF!)</f>
        <v/>
      </c>
      <c r="F1450" s="191" t="str">
        <f>IF('Formulario PPGR3'!$G1450="","",'Formulario PPGR1'!#REF!)</f>
        <v/>
      </c>
      <c r="G1450" s="238"/>
      <c r="H1450" s="507" t="str" cm="1">
        <f t="array" ref="H1450">IF(Tabla1[[#This Row],[Código_Actividad]]="","",_xlfn.XLOOKUP(Tabla1[[#This Row],[Código_Actividad]],CodigoActividad,Tabla2[Actividades Programables Presupuestables],"",0))</f>
        <v/>
      </c>
      <c r="I1450" s="508" t="str">
        <f>IFERROR(VLOOKUP('Formulario PPGR3'!$G1450,'Formulario PPGR2'!$H$19:$V$286,15,FALSE),"")</f>
        <v/>
      </c>
      <c r="J1450" s="513"/>
      <c r="K1450" s="512"/>
      <c r="L1450" s="509" t="str">
        <f>IF(Tabla1[[#This Row],[Descripción]]="","",_xlfn.XLOOKUP(Tabla1[[#This Row],[Descripción]],Tabla10[Descripción],Tabla10[Unidad de Medida],"",0))</f>
        <v/>
      </c>
      <c r="M1450" s="299"/>
      <c r="N1450" s="525" t="str">
        <f>IF(Tabla1[[#This Row],[Descripción]]="","",_xlfn.XLOOKUP(Tabla1[[#This Row],[Descripción]],Tabla10[Descripción],Tabla10[Precio Unitario],0))</f>
        <v/>
      </c>
      <c r="O1450" s="525" t="str">
        <f>IF(Tabla1[[#This Row],[Cantidad de Insumos]]="","",Tabla1[[#This Row],[Precio Unitario]]*Tabla1[[#This Row],[Cantidad de Insumos]])</f>
        <v/>
      </c>
      <c r="P1450" s="510" t="str">
        <f>IF(Tabla1[[#This Row],[Descripción]]="","",_xlfn.XLOOKUP(Tabla1[[#This Row],[Descripción]],Tabla10[Descripción],Tabla10[CODIGO PRESUPUESTARIO],0))</f>
        <v/>
      </c>
      <c r="Q1450" s="511"/>
      <c r="R1450" s="511" t="str">
        <f>IF(Tabla1[[#This Row],[Insumos]]="","",_xlfn.XLOOKUP(Tabla1[[#This Row],[Insumos]],Tabla10[Insumo],Tabla10[InsumoAbrev],"",0))</f>
        <v/>
      </c>
    </row>
    <row r="1451" spans="2:18" x14ac:dyDescent="0.25">
      <c r="B1451" s="191" t="str">
        <f>IF('Formulario PPGR3'!$G1451="","",CONCATENATE('Formulario PPGR3'!$C1451,".",'Formulario PPGR3'!$D1451,".",'Formulario PPGR3'!$E1451,".",'Formulario PPGR3'!$F1451))</f>
        <v/>
      </c>
      <c r="C1451" s="191" t="str">
        <f>IF('Formulario PPGR3'!$G1451="","",'Formulario PPGR1'!#REF!)</f>
        <v/>
      </c>
      <c r="D1451" s="191" t="str">
        <f>IF('Formulario PPGR3'!$G1451="","",'Formulario PPGR1'!#REF!)</f>
        <v/>
      </c>
      <c r="E1451" s="191" t="str">
        <f>IF('Formulario PPGR3'!$G1451="","",'Formulario PPGR1'!#REF!)</f>
        <v/>
      </c>
      <c r="F1451" s="191" t="str">
        <f>IF('Formulario PPGR3'!$G1451="","",'Formulario PPGR1'!#REF!)</f>
        <v/>
      </c>
      <c r="G1451" s="238"/>
      <c r="H1451" s="507" t="str" cm="1">
        <f t="array" ref="H1451">IF(Tabla1[[#This Row],[Código_Actividad]]="","",_xlfn.XLOOKUP(Tabla1[[#This Row],[Código_Actividad]],CodigoActividad,Tabla2[Actividades Programables Presupuestables],"",0))</f>
        <v/>
      </c>
      <c r="I1451" s="508" t="str">
        <f>IFERROR(VLOOKUP('Formulario PPGR3'!$G1451,'Formulario PPGR2'!$H$19:$V$286,15,FALSE),"")</f>
        <v/>
      </c>
      <c r="J1451" s="513"/>
      <c r="K1451" s="512"/>
      <c r="L1451" s="509" t="str">
        <f>IF(Tabla1[[#This Row],[Descripción]]="","",_xlfn.XLOOKUP(Tabla1[[#This Row],[Descripción]],Tabla10[Descripción],Tabla10[Unidad de Medida],"",0))</f>
        <v/>
      </c>
      <c r="M1451" s="299"/>
      <c r="N1451" s="525" t="str">
        <f>IF(Tabla1[[#This Row],[Descripción]]="","",_xlfn.XLOOKUP(Tabla1[[#This Row],[Descripción]],Tabla10[Descripción],Tabla10[Precio Unitario],0))</f>
        <v/>
      </c>
      <c r="O1451" s="525" t="str">
        <f>IF(Tabla1[[#This Row],[Cantidad de Insumos]]="","",Tabla1[[#This Row],[Precio Unitario]]*Tabla1[[#This Row],[Cantidad de Insumos]])</f>
        <v/>
      </c>
      <c r="P1451" s="510" t="str">
        <f>IF(Tabla1[[#This Row],[Descripción]]="","",_xlfn.XLOOKUP(Tabla1[[#This Row],[Descripción]],Tabla10[Descripción],Tabla10[CODIGO PRESUPUESTARIO],0))</f>
        <v/>
      </c>
      <c r="Q1451" s="511"/>
      <c r="R1451" s="511" t="str">
        <f>IF(Tabla1[[#This Row],[Insumos]]="","",_xlfn.XLOOKUP(Tabla1[[#This Row],[Insumos]],Tabla10[Insumo],Tabla10[InsumoAbrev],"",0))</f>
        <v/>
      </c>
    </row>
    <row r="1452" spans="2:18" x14ac:dyDescent="0.25">
      <c r="B1452" s="191" t="str">
        <f>IF('Formulario PPGR3'!$G1452="","",CONCATENATE('Formulario PPGR3'!$C1452,".",'Formulario PPGR3'!$D1452,".",'Formulario PPGR3'!$E1452,".",'Formulario PPGR3'!$F1452))</f>
        <v/>
      </c>
      <c r="C1452" s="191" t="str">
        <f>IF('Formulario PPGR3'!$G1452="","",'Formulario PPGR1'!#REF!)</f>
        <v/>
      </c>
      <c r="D1452" s="191" t="str">
        <f>IF('Formulario PPGR3'!$G1452="","",'Formulario PPGR1'!#REF!)</f>
        <v/>
      </c>
      <c r="E1452" s="191" t="str">
        <f>IF('Formulario PPGR3'!$G1452="","",'Formulario PPGR1'!#REF!)</f>
        <v/>
      </c>
      <c r="F1452" s="191" t="str">
        <f>IF('Formulario PPGR3'!$G1452="","",'Formulario PPGR1'!#REF!)</f>
        <v/>
      </c>
      <c r="G1452" s="238"/>
      <c r="H1452" s="507" t="str" cm="1">
        <f t="array" ref="H1452">IF(Tabla1[[#This Row],[Código_Actividad]]="","",_xlfn.XLOOKUP(Tabla1[[#This Row],[Código_Actividad]],CodigoActividad,Tabla2[Actividades Programables Presupuestables],"",0))</f>
        <v/>
      </c>
      <c r="I1452" s="508" t="str">
        <f>IFERROR(VLOOKUP('Formulario PPGR3'!$G1452,'Formulario PPGR2'!$H$19:$V$286,15,FALSE),"")</f>
        <v/>
      </c>
      <c r="J1452" s="513"/>
      <c r="K1452" s="512"/>
      <c r="L1452" s="509" t="str">
        <f>IF(Tabla1[[#This Row],[Descripción]]="","",_xlfn.XLOOKUP(Tabla1[[#This Row],[Descripción]],Tabla10[Descripción],Tabla10[Unidad de Medida],"",0))</f>
        <v/>
      </c>
      <c r="M1452" s="299"/>
      <c r="N1452" s="525" t="str">
        <f>IF(Tabla1[[#This Row],[Descripción]]="","",_xlfn.XLOOKUP(Tabla1[[#This Row],[Descripción]],Tabla10[Descripción],Tabla10[Precio Unitario],0))</f>
        <v/>
      </c>
      <c r="O1452" s="525" t="str">
        <f>IF(Tabla1[[#This Row],[Cantidad de Insumos]]="","",Tabla1[[#This Row],[Precio Unitario]]*Tabla1[[#This Row],[Cantidad de Insumos]])</f>
        <v/>
      </c>
      <c r="P1452" s="510" t="str">
        <f>IF(Tabla1[[#This Row],[Descripción]]="","",_xlfn.XLOOKUP(Tabla1[[#This Row],[Descripción]],Tabla10[Descripción],Tabla10[CODIGO PRESUPUESTARIO],0))</f>
        <v/>
      </c>
      <c r="Q1452" s="511"/>
      <c r="R1452" s="511" t="str">
        <f>IF(Tabla1[[#This Row],[Insumos]]="","",_xlfn.XLOOKUP(Tabla1[[#This Row],[Insumos]],Tabla10[Insumo],Tabla10[InsumoAbrev],"",0))</f>
        <v/>
      </c>
    </row>
    <row r="1453" spans="2:18" x14ac:dyDescent="0.25">
      <c r="B1453" s="191" t="str">
        <f>IF('Formulario PPGR3'!$G1453="","",CONCATENATE('Formulario PPGR3'!$C1453,".",'Formulario PPGR3'!$D1453,".",'Formulario PPGR3'!$E1453,".",'Formulario PPGR3'!$F1453))</f>
        <v/>
      </c>
      <c r="C1453" s="191" t="str">
        <f>IF('Formulario PPGR3'!$G1453="","",'Formulario PPGR1'!#REF!)</f>
        <v/>
      </c>
      <c r="D1453" s="191" t="str">
        <f>IF('Formulario PPGR3'!$G1453="","",'Formulario PPGR1'!#REF!)</f>
        <v/>
      </c>
      <c r="E1453" s="191" t="str">
        <f>IF('Formulario PPGR3'!$G1453="","",'Formulario PPGR1'!#REF!)</f>
        <v/>
      </c>
      <c r="F1453" s="191" t="str">
        <f>IF('Formulario PPGR3'!$G1453="","",'Formulario PPGR1'!#REF!)</f>
        <v/>
      </c>
      <c r="G1453" s="238"/>
      <c r="H1453" s="507" t="str" cm="1">
        <f t="array" ref="H1453">IF(Tabla1[[#This Row],[Código_Actividad]]="","",_xlfn.XLOOKUP(Tabla1[[#This Row],[Código_Actividad]],CodigoActividad,Tabla2[Actividades Programables Presupuestables],"",0))</f>
        <v/>
      </c>
      <c r="I1453" s="508" t="str">
        <f>IFERROR(VLOOKUP('Formulario PPGR3'!$G1453,'Formulario PPGR2'!$H$19:$V$286,15,FALSE),"")</f>
        <v/>
      </c>
      <c r="J1453" s="513"/>
      <c r="K1453" s="512"/>
      <c r="L1453" s="509" t="str">
        <f>IF(Tabla1[[#This Row],[Descripción]]="","",_xlfn.XLOOKUP(Tabla1[[#This Row],[Descripción]],Tabla10[Descripción],Tabla10[Unidad de Medida],"",0))</f>
        <v/>
      </c>
      <c r="M1453" s="299"/>
      <c r="N1453" s="525" t="str">
        <f>IF(Tabla1[[#This Row],[Descripción]]="","",_xlfn.XLOOKUP(Tabla1[[#This Row],[Descripción]],Tabla10[Descripción],Tabla10[Precio Unitario],0))</f>
        <v/>
      </c>
      <c r="O1453" s="525" t="str">
        <f>IF(Tabla1[[#This Row],[Cantidad de Insumos]]="","",Tabla1[[#This Row],[Precio Unitario]]*Tabla1[[#This Row],[Cantidad de Insumos]])</f>
        <v/>
      </c>
      <c r="P1453" s="510" t="str">
        <f>IF(Tabla1[[#This Row],[Descripción]]="","",_xlfn.XLOOKUP(Tabla1[[#This Row],[Descripción]],Tabla10[Descripción],Tabla10[CODIGO PRESUPUESTARIO],0))</f>
        <v/>
      </c>
      <c r="Q1453" s="511"/>
      <c r="R1453" s="511" t="str">
        <f>IF(Tabla1[[#This Row],[Insumos]]="","",_xlfn.XLOOKUP(Tabla1[[#This Row],[Insumos]],Tabla10[Insumo],Tabla10[InsumoAbrev],"",0))</f>
        <v/>
      </c>
    </row>
    <row r="1454" spans="2:18" x14ac:dyDescent="0.25">
      <c r="B1454" s="191" t="str">
        <f>IF('Formulario PPGR3'!$G1454="","",CONCATENATE('Formulario PPGR3'!$C1454,".",'Formulario PPGR3'!$D1454,".",'Formulario PPGR3'!$E1454,".",'Formulario PPGR3'!$F1454))</f>
        <v/>
      </c>
      <c r="C1454" s="191" t="str">
        <f>IF('Formulario PPGR3'!$G1454="","",'Formulario PPGR1'!#REF!)</f>
        <v/>
      </c>
      <c r="D1454" s="191" t="str">
        <f>IF('Formulario PPGR3'!$G1454="","",'Formulario PPGR1'!#REF!)</f>
        <v/>
      </c>
      <c r="E1454" s="191" t="str">
        <f>IF('Formulario PPGR3'!$G1454="","",'Formulario PPGR1'!#REF!)</f>
        <v/>
      </c>
      <c r="F1454" s="191" t="str">
        <f>IF('Formulario PPGR3'!$G1454="","",'Formulario PPGR1'!#REF!)</f>
        <v/>
      </c>
      <c r="G1454" s="238"/>
      <c r="H1454" s="507" t="str" cm="1">
        <f t="array" ref="H1454">IF(Tabla1[[#This Row],[Código_Actividad]]="","",_xlfn.XLOOKUP(Tabla1[[#This Row],[Código_Actividad]],CodigoActividad,Tabla2[Actividades Programables Presupuestables],"",0))</f>
        <v/>
      </c>
      <c r="I1454" s="508" t="str">
        <f>IFERROR(VLOOKUP('Formulario PPGR3'!$G1454,'Formulario PPGR2'!$H$19:$V$286,15,FALSE),"")</f>
        <v/>
      </c>
      <c r="J1454" s="513"/>
      <c r="K1454" s="512"/>
      <c r="L1454" s="509" t="str">
        <f>IF(Tabla1[[#This Row],[Descripción]]="","",_xlfn.XLOOKUP(Tabla1[[#This Row],[Descripción]],Tabla10[Descripción],Tabla10[Unidad de Medida],"",0))</f>
        <v/>
      </c>
      <c r="M1454" s="299"/>
      <c r="N1454" s="525" t="str">
        <f>IF(Tabla1[[#This Row],[Descripción]]="","",_xlfn.XLOOKUP(Tabla1[[#This Row],[Descripción]],Tabla10[Descripción],Tabla10[Precio Unitario],0))</f>
        <v/>
      </c>
      <c r="O1454" s="525" t="str">
        <f>IF(Tabla1[[#This Row],[Cantidad de Insumos]]="","",Tabla1[[#This Row],[Precio Unitario]]*Tabla1[[#This Row],[Cantidad de Insumos]])</f>
        <v/>
      </c>
      <c r="P1454" s="510" t="str">
        <f>IF(Tabla1[[#This Row],[Descripción]]="","",_xlfn.XLOOKUP(Tabla1[[#This Row],[Descripción]],Tabla10[Descripción],Tabla10[CODIGO PRESUPUESTARIO],0))</f>
        <v/>
      </c>
      <c r="Q1454" s="511"/>
      <c r="R1454" s="511" t="str">
        <f>IF(Tabla1[[#This Row],[Insumos]]="","",_xlfn.XLOOKUP(Tabla1[[#This Row],[Insumos]],Tabla10[Insumo],Tabla10[InsumoAbrev],"",0))</f>
        <v/>
      </c>
    </row>
    <row r="1455" spans="2:18" x14ac:dyDescent="0.25">
      <c r="B1455" s="191" t="str">
        <f>IF('Formulario PPGR3'!$G1455="","",CONCATENATE('Formulario PPGR3'!$C1455,".",'Formulario PPGR3'!$D1455,".",'Formulario PPGR3'!$E1455,".",'Formulario PPGR3'!$F1455))</f>
        <v/>
      </c>
      <c r="C1455" s="191" t="str">
        <f>IF('Formulario PPGR3'!$G1455="","",'Formulario PPGR1'!#REF!)</f>
        <v/>
      </c>
      <c r="D1455" s="191" t="str">
        <f>IF('Formulario PPGR3'!$G1455="","",'Formulario PPGR1'!#REF!)</f>
        <v/>
      </c>
      <c r="E1455" s="191" t="str">
        <f>IF('Formulario PPGR3'!$G1455="","",'Formulario PPGR1'!#REF!)</f>
        <v/>
      </c>
      <c r="F1455" s="191" t="str">
        <f>IF('Formulario PPGR3'!$G1455="","",'Formulario PPGR1'!#REF!)</f>
        <v/>
      </c>
      <c r="G1455" s="238"/>
      <c r="H1455" s="507" t="str" cm="1">
        <f t="array" ref="H1455">IF(Tabla1[[#This Row],[Código_Actividad]]="","",_xlfn.XLOOKUP(Tabla1[[#This Row],[Código_Actividad]],CodigoActividad,Tabla2[Actividades Programables Presupuestables],"",0))</f>
        <v/>
      </c>
      <c r="I1455" s="508" t="str">
        <f>IFERROR(VLOOKUP('Formulario PPGR3'!$G1455,'Formulario PPGR2'!$H$19:$V$286,15,FALSE),"")</f>
        <v/>
      </c>
      <c r="J1455" s="513"/>
      <c r="K1455" s="512"/>
      <c r="L1455" s="509" t="str">
        <f>IF(Tabla1[[#This Row],[Descripción]]="","",_xlfn.XLOOKUP(Tabla1[[#This Row],[Descripción]],Tabla10[Descripción],Tabla10[Unidad de Medida],"",0))</f>
        <v/>
      </c>
      <c r="M1455" s="299"/>
      <c r="N1455" s="525" t="str">
        <f>IF(Tabla1[[#This Row],[Descripción]]="","",_xlfn.XLOOKUP(Tabla1[[#This Row],[Descripción]],Tabla10[Descripción],Tabla10[Precio Unitario],0))</f>
        <v/>
      </c>
      <c r="O1455" s="525" t="str">
        <f>IF(Tabla1[[#This Row],[Cantidad de Insumos]]="","",Tabla1[[#This Row],[Precio Unitario]]*Tabla1[[#This Row],[Cantidad de Insumos]])</f>
        <v/>
      </c>
      <c r="P1455" s="510" t="str">
        <f>IF(Tabla1[[#This Row],[Descripción]]="","",_xlfn.XLOOKUP(Tabla1[[#This Row],[Descripción]],Tabla10[Descripción],Tabla10[CODIGO PRESUPUESTARIO],0))</f>
        <v/>
      </c>
      <c r="Q1455" s="511"/>
      <c r="R1455" s="511" t="str">
        <f>IF(Tabla1[[#This Row],[Insumos]]="","",_xlfn.XLOOKUP(Tabla1[[#This Row],[Insumos]],Tabla10[Insumo],Tabla10[InsumoAbrev],"",0))</f>
        <v/>
      </c>
    </row>
    <row r="1456" spans="2:18" x14ac:dyDescent="0.25">
      <c r="B1456" s="191" t="str">
        <f>IF('Formulario PPGR3'!$G1456="","",CONCATENATE('Formulario PPGR3'!$C1456,".",'Formulario PPGR3'!$D1456,".",'Formulario PPGR3'!$E1456,".",'Formulario PPGR3'!$F1456))</f>
        <v/>
      </c>
      <c r="C1456" s="191" t="str">
        <f>IF('Formulario PPGR3'!$G1456="","",'Formulario PPGR1'!#REF!)</f>
        <v/>
      </c>
      <c r="D1456" s="191" t="str">
        <f>IF('Formulario PPGR3'!$G1456="","",'Formulario PPGR1'!#REF!)</f>
        <v/>
      </c>
      <c r="E1456" s="191" t="str">
        <f>IF('Formulario PPGR3'!$G1456="","",'Formulario PPGR1'!#REF!)</f>
        <v/>
      </c>
      <c r="F1456" s="191" t="str">
        <f>IF('Formulario PPGR3'!$G1456="","",'Formulario PPGR1'!#REF!)</f>
        <v/>
      </c>
      <c r="G1456" s="238"/>
      <c r="H1456" s="507" t="str" cm="1">
        <f t="array" ref="H1456">IF(Tabla1[[#This Row],[Código_Actividad]]="","",_xlfn.XLOOKUP(Tabla1[[#This Row],[Código_Actividad]],CodigoActividad,Tabla2[Actividades Programables Presupuestables],"",0))</f>
        <v/>
      </c>
      <c r="I1456" s="508" t="str">
        <f>IFERROR(VLOOKUP('Formulario PPGR3'!$G1456,'Formulario PPGR2'!$H$19:$V$286,15,FALSE),"")</f>
        <v/>
      </c>
      <c r="J1456" s="513"/>
      <c r="K1456" s="512"/>
      <c r="L1456" s="509" t="str">
        <f>IF(Tabla1[[#This Row],[Descripción]]="","",_xlfn.XLOOKUP(Tabla1[[#This Row],[Descripción]],Tabla10[Descripción],Tabla10[Unidad de Medida],"",0))</f>
        <v/>
      </c>
      <c r="M1456" s="299"/>
      <c r="N1456" s="525" t="str">
        <f>IF(Tabla1[[#This Row],[Descripción]]="","",_xlfn.XLOOKUP(Tabla1[[#This Row],[Descripción]],Tabla10[Descripción],Tabla10[Precio Unitario],0))</f>
        <v/>
      </c>
      <c r="O1456" s="525" t="str">
        <f>IF(Tabla1[[#This Row],[Cantidad de Insumos]]="","",Tabla1[[#This Row],[Precio Unitario]]*Tabla1[[#This Row],[Cantidad de Insumos]])</f>
        <v/>
      </c>
      <c r="P1456" s="510" t="str">
        <f>IF(Tabla1[[#This Row],[Descripción]]="","",_xlfn.XLOOKUP(Tabla1[[#This Row],[Descripción]],Tabla10[Descripción],Tabla10[CODIGO PRESUPUESTARIO],0))</f>
        <v/>
      </c>
      <c r="Q1456" s="511"/>
      <c r="R1456" s="511" t="str">
        <f>IF(Tabla1[[#This Row],[Insumos]]="","",_xlfn.XLOOKUP(Tabla1[[#This Row],[Insumos]],Tabla10[Insumo],Tabla10[InsumoAbrev],"",0))</f>
        <v/>
      </c>
    </row>
    <row r="1457" spans="2:18" x14ac:dyDescent="0.25">
      <c r="B1457" s="191" t="str">
        <f>IF('Formulario PPGR3'!$G1457="","",CONCATENATE('Formulario PPGR3'!$C1457,".",'Formulario PPGR3'!$D1457,".",'Formulario PPGR3'!$E1457,".",'Formulario PPGR3'!$F1457))</f>
        <v/>
      </c>
      <c r="C1457" s="191" t="str">
        <f>IF('Formulario PPGR3'!$G1457="","",'Formulario PPGR1'!#REF!)</f>
        <v/>
      </c>
      <c r="D1457" s="191" t="str">
        <f>IF('Formulario PPGR3'!$G1457="","",'Formulario PPGR1'!#REF!)</f>
        <v/>
      </c>
      <c r="E1457" s="191" t="str">
        <f>IF('Formulario PPGR3'!$G1457="","",'Formulario PPGR1'!#REF!)</f>
        <v/>
      </c>
      <c r="F1457" s="191" t="str">
        <f>IF('Formulario PPGR3'!$G1457="","",'Formulario PPGR1'!#REF!)</f>
        <v/>
      </c>
      <c r="G1457" s="238"/>
      <c r="H1457" s="507" t="str" cm="1">
        <f t="array" ref="H1457">IF(Tabla1[[#This Row],[Código_Actividad]]="","",_xlfn.XLOOKUP(Tabla1[[#This Row],[Código_Actividad]],CodigoActividad,Tabla2[Actividades Programables Presupuestables],"",0))</f>
        <v/>
      </c>
      <c r="I1457" s="508" t="str">
        <f>IFERROR(VLOOKUP('Formulario PPGR3'!$G1457,'Formulario PPGR2'!$H$19:$V$286,15,FALSE),"")</f>
        <v/>
      </c>
      <c r="J1457" s="513"/>
      <c r="K1457" s="512"/>
      <c r="L1457" s="509" t="str">
        <f>IF(Tabla1[[#This Row],[Descripción]]="","",_xlfn.XLOOKUP(Tabla1[[#This Row],[Descripción]],Tabla10[Descripción],Tabla10[Unidad de Medida],"",0))</f>
        <v/>
      </c>
      <c r="M1457" s="299"/>
      <c r="N1457" s="525" t="str">
        <f>IF(Tabla1[[#This Row],[Descripción]]="","",_xlfn.XLOOKUP(Tabla1[[#This Row],[Descripción]],Tabla10[Descripción],Tabla10[Precio Unitario],0))</f>
        <v/>
      </c>
      <c r="O1457" s="525" t="str">
        <f>IF(Tabla1[[#This Row],[Cantidad de Insumos]]="","",Tabla1[[#This Row],[Precio Unitario]]*Tabla1[[#This Row],[Cantidad de Insumos]])</f>
        <v/>
      </c>
      <c r="P1457" s="510" t="str">
        <f>IF(Tabla1[[#This Row],[Descripción]]="","",_xlfn.XLOOKUP(Tabla1[[#This Row],[Descripción]],Tabla10[Descripción],Tabla10[CODIGO PRESUPUESTARIO],0))</f>
        <v/>
      </c>
      <c r="Q1457" s="511"/>
      <c r="R1457" s="511" t="str">
        <f>IF(Tabla1[[#This Row],[Insumos]]="","",_xlfn.XLOOKUP(Tabla1[[#This Row],[Insumos]],Tabla10[Insumo],Tabla10[InsumoAbrev],"",0))</f>
        <v/>
      </c>
    </row>
    <row r="1458" spans="2:18" x14ac:dyDescent="0.25">
      <c r="B1458" s="191" t="str">
        <f>IF('Formulario PPGR3'!$G1458="","",CONCATENATE('Formulario PPGR3'!$C1458,".",'Formulario PPGR3'!$D1458,".",'Formulario PPGR3'!$E1458,".",'Formulario PPGR3'!$F1458))</f>
        <v/>
      </c>
      <c r="C1458" s="191" t="str">
        <f>IF('Formulario PPGR3'!$G1458="","",'Formulario PPGR1'!#REF!)</f>
        <v/>
      </c>
      <c r="D1458" s="191" t="str">
        <f>IF('Formulario PPGR3'!$G1458="","",'Formulario PPGR1'!#REF!)</f>
        <v/>
      </c>
      <c r="E1458" s="191" t="str">
        <f>IF('Formulario PPGR3'!$G1458="","",'Formulario PPGR1'!#REF!)</f>
        <v/>
      </c>
      <c r="F1458" s="191" t="str">
        <f>IF('Formulario PPGR3'!$G1458="","",'Formulario PPGR1'!#REF!)</f>
        <v/>
      </c>
      <c r="G1458" s="238"/>
      <c r="H1458" s="507" t="str" cm="1">
        <f t="array" ref="H1458">IF(Tabla1[[#This Row],[Código_Actividad]]="","",_xlfn.XLOOKUP(Tabla1[[#This Row],[Código_Actividad]],CodigoActividad,Tabla2[Actividades Programables Presupuestables],"",0))</f>
        <v/>
      </c>
      <c r="I1458" s="508" t="str">
        <f>IFERROR(VLOOKUP('Formulario PPGR3'!$G1458,'Formulario PPGR2'!$H$19:$V$286,15,FALSE),"")</f>
        <v/>
      </c>
      <c r="J1458" s="513"/>
      <c r="K1458" s="512"/>
      <c r="L1458" s="509" t="str">
        <f>IF(Tabla1[[#This Row],[Descripción]]="","",_xlfn.XLOOKUP(Tabla1[[#This Row],[Descripción]],Tabla10[Descripción],Tabla10[Unidad de Medida],"",0))</f>
        <v/>
      </c>
      <c r="M1458" s="299"/>
      <c r="N1458" s="525" t="str">
        <f>IF(Tabla1[[#This Row],[Descripción]]="","",_xlfn.XLOOKUP(Tabla1[[#This Row],[Descripción]],Tabla10[Descripción],Tabla10[Precio Unitario],0))</f>
        <v/>
      </c>
      <c r="O1458" s="525" t="str">
        <f>IF(Tabla1[[#This Row],[Cantidad de Insumos]]="","",Tabla1[[#This Row],[Precio Unitario]]*Tabla1[[#This Row],[Cantidad de Insumos]])</f>
        <v/>
      </c>
      <c r="P1458" s="510" t="str">
        <f>IF(Tabla1[[#This Row],[Descripción]]="","",_xlfn.XLOOKUP(Tabla1[[#This Row],[Descripción]],Tabla10[Descripción],Tabla10[CODIGO PRESUPUESTARIO],0))</f>
        <v/>
      </c>
      <c r="Q1458" s="511"/>
      <c r="R1458" s="511" t="str">
        <f>IF(Tabla1[[#This Row],[Insumos]]="","",_xlfn.XLOOKUP(Tabla1[[#This Row],[Insumos]],Tabla10[Insumo],Tabla10[InsumoAbrev],"",0))</f>
        <v/>
      </c>
    </row>
    <row r="1459" spans="2:18" x14ac:dyDescent="0.25">
      <c r="B1459" s="191" t="str">
        <f>IF('Formulario PPGR3'!$G1459="","",CONCATENATE('Formulario PPGR3'!$C1459,".",'Formulario PPGR3'!$D1459,".",'Formulario PPGR3'!$E1459,".",'Formulario PPGR3'!$F1459))</f>
        <v/>
      </c>
      <c r="C1459" s="191" t="str">
        <f>IF('Formulario PPGR3'!$G1459="","",'Formulario PPGR1'!#REF!)</f>
        <v/>
      </c>
      <c r="D1459" s="191" t="str">
        <f>IF('Formulario PPGR3'!$G1459="","",'Formulario PPGR1'!#REF!)</f>
        <v/>
      </c>
      <c r="E1459" s="191" t="str">
        <f>IF('Formulario PPGR3'!$G1459="","",'Formulario PPGR1'!#REF!)</f>
        <v/>
      </c>
      <c r="F1459" s="191" t="str">
        <f>IF('Formulario PPGR3'!$G1459="","",'Formulario PPGR1'!#REF!)</f>
        <v/>
      </c>
      <c r="G1459" s="238"/>
      <c r="H1459" s="507" t="str" cm="1">
        <f t="array" ref="H1459">IF(Tabla1[[#This Row],[Código_Actividad]]="","",_xlfn.XLOOKUP(Tabla1[[#This Row],[Código_Actividad]],CodigoActividad,Tabla2[Actividades Programables Presupuestables],"",0))</f>
        <v/>
      </c>
      <c r="I1459" s="508" t="str">
        <f>IFERROR(VLOOKUP('Formulario PPGR3'!$G1459,'Formulario PPGR2'!$H$19:$V$286,15,FALSE),"")</f>
        <v/>
      </c>
      <c r="J1459" s="513"/>
      <c r="K1459" s="512"/>
      <c r="L1459" s="509" t="str">
        <f>IF(Tabla1[[#This Row],[Descripción]]="","",_xlfn.XLOOKUP(Tabla1[[#This Row],[Descripción]],Tabla10[Descripción],Tabla10[Unidad de Medida],"",0))</f>
        <v/>
      </c>
      <c r="M1459" s="299"/>
      <c r="N1459" s="525" t="str">
        <f>IF(Tabla1[[#This Row],[Descripción]]="","",_xlfn.XLOOKUP(Tabla1[[#This Row],[Descripción]],Tabla10[Descripción],Tabla10[Precio Unitario],0))</f>
        <v/>
      </c>
      <c r="O1459" s="525" t="str">
        <f>IF(Tabla1[[#This Row],[Cantidad de Insumos]]="","",Tabla1[[#This Row],[Precio Unitario]]*Tabla1[[#This Row],[Cantidad de Insumos]])</f>
        <v/>
      </c>
      <c r="P1459" s="510" t="str">
        <f>IF(Tabla1[[#This Row],[Descripción]]="","",_xlfn.XLOOKUP(Tabla1[[#This Row],[Descripción]],Tabla10[Descripción],Tabla10[CODIGO PRESUPUESTARIO],0))</f>
        <v/>
      </c>
      <c r="Q1459" s="511"/>
      <c r="R1459" s="511" t="str">
        <f>IF(Tabla1[[#This Row],[Insumos]]="","",_xlfn.XLOOKUP(Tabla1[[#This Row],[Insumos]],Tabla10[Insumo],Tabla10[InsumoAbrev],"",0))</f>
        <v/>
      </c>
    </row>
    <row r="1460" spans="2:18" x14ac:dyDescent="0.25">
      <c r="B1460" s="191" t="str">
        <f>IF('Formulario PPGR3'!$G1460="","",CONCATENATE('Formulario PPGR3'!$C1460,".",'Formulario PPGR3'!$D1460,".",'Formulario PPGR3'!$E1460,".",'Formulario PPGR3'!$F1460))</f>
        <v/>
      </c>
      <c r="C1460" s="191" t="str">
        <f>IF('Formulario PPGR3'!$G1460="","",'Formulario PPGR1'!#REF!)</f>
        <v/>
      </c>
      <c r="D1460" s="191" t="str">
        <f>IF('Formulario PPGR3'!$G1460="","",'Formulario PPGR1'!#REF!)</f>
        <v/>
      </c>
      <c r="E1460" s="191" t="str">
        <f>IF('Formulario PPGR3'!$G1460="","",'Formulario PPGR1'!#REF!)</f>
        <v/>
      </c>
      <c r="F1460" s="191" t="str">
        <f>IF('Formulario PPGR3'!$G1460="","",'Formulario PPGR1'!#REF!)</f>
        <v/>
      </c>
      <c r="G1460" s="238"/>
      <c r="H1460" s="507" t="str" cm="1">
        <f t="array" ref="H1460">IF(Tabla1[[#This Row],[Código_Actividad]]="","",_xlfn.XLOOKUP(Tabla1[[#This Row],[Código_Actividad]],CodigoActividad,Tabla2[Actividades Programables Presupuestables],"",0))</f>
        <v/>
      </c>
      <c r="I1460" s="508" t="str">
        <f>IFERROR(VLOOKUP('Formulario PPGR3'!$G1460,'Formulario PPGR2'!$H$19:$V$286,15,FALSE),"")</f>
        <v/>
      </c>
      <c r="J1460" s="513"/>
      <c r="K1460" s="512"/>
      <c r="L1460" s="509" t="str">
        <f>IF(Tabla1[[#This Row],[Descripción]]="","",_xlfn.XLOOKUP(Tabla1[[#This Row],[Descripción]],Tabla10[Descripción],Tabla10[Unidad de Medida],"",0))</f>
        <v/>
      </c>
      <c r="M1460" s="299"/>
      <c r="N1460" s="525" t="str">
        <f>IF(Tabla1[[#This Row],[Descripción]]="","",_xlfn.XLOOKUP(Tabla1[[#This Row],[Descripción]],Tabla10[Descripción],Tabla10[Precio Unitario],0))</f>
        <v/>
      </c>
      <c r="O1460" s="525" t="str">
        <f>IF(Tabla1[[#This Row],[Cantidad de Insumos]]="","",Tabla1[[#This Row],[Precio Unitario]]*Tabla1[[#This Row],[Cantidad de Insumos]])</f>
        <v/>
      </c>
      <c r="P1460" s="510" t="str">
        <f>IF(Tabla1[[#This Row],[Descripción]]="","",_xlfn.XLOOKUP(Tabla1[[#This Row],[Descripción]],Tabla10[Descripción],Tabla10[CODIGO PRESUPUESTARIO],0))</f>
        <v/>
      </c>
      <c r="Q1460" s="511"/>
      <c r="R1460" s="511" t="str">
        <f>IF(Tabla1[[#This Row],[Insumos]]="","",_xlfn.XLOOKUP(Tabla1[[#This Row],[Insumos]],Tabla10[Insumo],Tabla10[InsumoAbrev],"",0))</f>
        <v/>
      </c>
    </row>
    <row r="1461" spans="2:18" x14ac:dyDescent="0.25">
      <c r="B1461" s="191" t="str">
        <f>IF('Formulario PPGR3'!$G1461="","",CONCATENATE('Formulario PPGR3'!$C1461,".",'Formulario PPGR3'!$D1461,".",'Formulario PPGR3'!$E1461,".",'Formulario PPGR3'!$F1461))</f>
        <v/>
      </c>
      <c r="C1461" s="191" t="str">
        <f>IF('Formulario PPGR3'!$G1461="","",'Formulario PPGR1'!#REF!)</f>
        <v/>
      </c>
      <c r="D1461" s="191" t="str">
        <f>IF('Formulario PPGR3'!$G1461="","",'Formulario PPGR1'!#REF!)</f>
        <v/>
      </c>
      <c r="E1461" s="191" t="str">
        <f>IF('Formulario PPGR3'!$G1461="","",'Formulario PPGR1'!#REF!)</f>
        <v/>
      </c>
      <c r="F1461" s="191" t="str">
        <f>IF('Formulario PPGR3'!$G1461="","",'Formulario PPGR1'!#REF!)</f>
        <v/>
      </c>
      <c r="G1461" s="238"/>
      <c r="H1461" s="507" t="str" cm="1">
        <f t="array" ref="H1461">IF(Tabla1[[#This Row],[Código_Actividad]]="","",_xlfn.XLOOKUP(Tabla1[[#This Row],[Código_Actividad]],CodigoActividad,Tabla2[Actividades Programables Presupuestables],"",0))</f>
        <v/>
      </c>
      <c r="I1461" s="508" t="str">
        <f>IFERROR(VLOOKUP('Formulario PPGR3'!$G1461,'Formulario PPGR2'!$H$19:$V$286,15,FALSE),"")</f>
        <v/>
      </c>
      <c r="J1461" s="513"/>
      <c r="K1461" s="512"/>
      <c r="L1461" s="509" t="str">
        <f>IF(Tabla1[[#This Row],[Descripción]]="","",_xlfn.XLOOKUP(Tabla1[[#This Row],[Descripción]],Tabla10[Descripción],Tabla10[Unidad de Medida],"",0))</f>
        <v/>
      </c>
      <c r="M1461" s="299"/>
      <c r="N1461" s="525" t="str">
        <f>IF(Tabla1[[#This Row],[Descripción]]="","",_xlfn.XLOOKUP(Tabla1[[#This Row],[Descripción]],Tabla10[Descripción],Tabla10[Precio Unitario],0))</f>
        <v/>
      </c>
      <c r="O1461" s="525" t="str">
        <f>IF(Tabla1[[#This Row],[Cantidad de Insumos]]="","",Tabla1[[#This Row],[Precio Unitario]]*Tabla1[[#This Row],[Cantidad de Insumos]])</f>
        <v/>
      </c>
      <c r="P1461" s="510" t="str">
        <f>IF(Tabla1[[#This Row],[Descripción]]="","",_xlfn.XLOOKUP(Tabla1[[#This Row],[Descripción]],Tabla10[Descripción],Tabla10[CODIGO PRESUPUESTARIO],0))</f>
        <v/>
      </c>
      <c r="Q1461" s="511"/>
      <c r="R1461" s="511" t="str">
        <f>IF(Tabla1[[#This Row],[Insumos]]="","",_xlfn.XLOOKUP(Tabla1[[#This Row],[Insumos]],Tabla10[Insumo],Tabla10[InsumoAbrev],"",0))</f>
        <v/>
      </c>
    </row>
    <row r="1462" spans="2:18" x14ac:dyDescent="0.25">
      <c r="B1462" s="191" t="str">
        <f>IF('Formulario PPGR3'!$G1462="","",CONCATENATE('Formulario PPGR3'!$C1462,".",'Formulario PPGR3'!$D1462,".",'Formulario PPGR3'!$E1462,".",'Formulario PPGR3'!$F1462))</f>
        <v/>
      </c>
      <c r="C1462" s="191" t="str">
        <f>IF('Formulario PPGR3'!$G1462="","",'Formulario PPGR1'!#REF!)</f>
        <v/>
      </c>
      <c r="D1462" s="191" t="str">
        <f>IF('Formulario PPGR3'!$G1462="","",'Formulario PPGR1'!#REF!)</f>
        <v/>
      </c>
      <c r="E1462" s="191" t="str">
        <f>IF('Formulario PPGR3'!$G1462="","",'Formulario PPGR1'!#REF!)</f>
        <v/>
      </c>
      <c r="F1462" s="191" t="str">
        <f>IF('Formulario PPGR3'!$G1462="","",'Formulario PPGR1'!#REF!)</f>
        <v/>
      </c>
      <c r="G1462" s="238"/>
      <c r="H1462" s="507" t="str" cm="1">
        <f t="array" ref="H1462">IF(Tabla1[[#This Row],[Código_Actividad]]="","",_xlfn.XLOOKUP(Tabla1[[#This Row],[Código_Actividad]],CodigoActividad,Tabla2[Actividades Programables Presupuestables],"",0))</f>
        <v/>
      </c>
      <c r="I1462" s="508" t="str">
        <f>IFERROR(VLOOKUP('Formulario PPGR3'!$G1462,'Formulario PPGR2'!$H$19:$V$286,15,FALSE),"")</f>
        <v/>
      </c>
      <c r="J1462" s="513"/>
      <c r="K1462" s="512"/>
      <c r="L1462" s="509" t="str">
        <f>IF(Tabla1[[#This Row],[Descripción]]="","",_xlfn.XLOOKUP(Tabla1[[#This Row],[Descripción]],Tabla10[Descripción],Tabla10[Unidad de Medida],"",0))</f>
        <v/>
      </c>
      <c r="M1462" s="299"/>
      <c r="N1462" s="525" t="str">
        <f>IF(Tabla1[[#This Row],[Descripción]]="","",_xlfn.XLOOKUP(Tabla1[[#This Row],[Descripción]],Tabla10[Descripción],Tabla10[Precio Unitario],0))</f>
        <v/>
      </c>
      <c r="O1462" s="525" t="str">
        <f>IF(Tabla1[[#This Row],[Cantidad de Insumos]]="","",Tabla1[[#This Row],[Precio Unitario]]*Tabla1[[#This Row],[Cantidad de Insumos]])</f>
        <v/>
      </c>
      <c r="P1462" s="510" t="str">
        <f>IF(Tabla1[[#This Row],[Descripción]]="","",_xlfn.XLOOKUP(Tabla1[[#This Row],[Descripción]],Tabla10[Descripción],Tabla10[CODIGO PRESUPUESTARIO],0))</f>
        <v/>
      </c>
      <c r="Q1462" s="511"/>
      <c r="R1462" s="511" t="str">
        <f>IF(Tabla1[[#This Row],[Insumos]]="","",_xlfn.XLOOKUP(Tabla1[[#This Row],[Insumos]],Tabla10[Insumo],Tabla10[InsumoAbrev],"",0))</f>
        <v/>
      </c>
    </row>
    <row r="1463" spans="2:18" x14ac:dyDescent="0.25">
      <c r="B1463" s="191" t="str">
        <f>IF('Formulario PPGR3'!$G1463="","",CONCATENATE('Formulario PPGR3'!$C1463,".",'Formulario PPGR3'!$D1463,".",'Formulario PPGR3'!$E1463,".",'Formulario PPGR3'!$F1463))</f>
        <v/>
      </c>
      <c r="C1463" s="191" t="str">
        <f>IF('Formulario PPGR3'!$G1463="","",'Formulario PPGR1'!#REF!)</f>
        <v/>
      </c>
      <c r="D1463" s="191" t="str">
        <f>IF('Formulario PPGR3'!$G1463="","",'Formulario PPGR1'!#REF!)</f>
        <v/>
      </c>
      <c r="E1463" s="191" t="str">
        <f>IF('Formulario PPGR3'!$G1463="","",'Formulario PPGR1'!#REF!)</f>
        <v/>
      </c>
      <c r="F1463" s="191" t="str">
        <f>IF('Formulario PPGR3'!$G1463="","",'Formulario PPGR1'!#REF!)</f>
        <v/>
      </c>
      <c r="G1463" s="238"/>
      <c r="H1463" s="507" t="str" cm="1">
        <f t="array" ref="H1463">IF(Tabla1[[#This Row],[Código_Actividad]]="","",_xlfn.XLOOKUP(Tabla1[[#This Row],[Código_Actividad]],CodigoActividad,Tabla2[Actividades Programables Presupuestables],"",0))</f>
        <v/>
      </c>
      <c r="I1463" s="508" t="str">
        <f>IFERROR(VLOOKUP('Formulario PPGR3'!$G1463,'Formulario PPGR2'!$H$19:$V$286,15,FALSE),"")</f>
        <v/>
      </c>
      <c r="J1463" s="513"/>
      <c r="K1463" s="512"/>
      <c r="L1463" s="509" t="str">
        <f>IF(Tabla1[[#This Row],[Descripción]]="","",_xlfn.XLOOKUP(Tabla1[[#This Row],[Descripción]],Tabla10[Descripción],Tabla10[Unidad de Medida],"",0))</f>
        <v/>
      </c>
      <c r="M1463" s="299"/>
      <c r="N1463" s="525" t="str">
        <f>IF(Tabla1[[#This Row],[Descripción]]="","",_xlfn.XLOOKUP(Tabla1[[#This Row],[Descripción]],Tabla10[Descripción],Tabla10[Precio Unitario],0))</f>
        <v/>
      </c>
      <c r="O1463" s="525" t="str">
        <f>IF(Tabla1[[#This Row],[Cantidad de Insumos]]="","",Tabla1[[#This Row],[Precio Unitario]]*Tabla1[[#This Row],[Cantidad de Insumos]])</f>
        <v/>
      </c>
      <c r="P1463" s="510" t="str">
        <f>IF(Tabla1[[#This Row],[Descripción]]="","",_xlfn.XLOOKUP(Tabla1[[#This Row],[Descripción]],Tabla10[Descripción],Tabla10[CODIGO PRESUPUESTARIO],0))</f>
        <v/>
      </c>
      <c r="Q1463" s="511"/>
      <c r="R1463" s="511" t="str">
        <f>IF(Tabla1[[#This Row],[Insumos]]="","",_xlfn.XLOOKUP(Tabla1[[#This Row],[Insumos]],Tabla10[Insumo],Tabla10[InsumoAbrev],"",0))</f>
        <v/>
      </c>
    </row>
    <row r="1464" spans="2:18" x14ac:dyDescent="0.25">
      <c r="B1464" s="191" t="str">
        <f>IF('Formulario PPGR3'!$G1464="","",CONCATENATE('Formulario PPGR3'!$C1464,".",'Formulario PPGR3'!$D1464,".",'Formulario PPGR3'!$E1464,".",'Formulario PPGR3'!$F1464))</f>
        <v/>
      </c>
      <c r="C1464" s="191" t="str">
        <f>IF('Formulario PPGR3'!$G1464="","",'Formulario PPGR1'!#REF!)</f>
        <v/>
      </c>
      <c r="D1464" s="191" t="str">
        <f>IF('Formulario PPGR3'!$G1464="","",'Formulario PPGR1'!#REF!)</f>
        <v/>
      </c>
      <c r="E1464" s="191" t="str">
        <f>IF('Formulario PPGR3'!$G1464="","",'Formulario PPGR1'!#REF!)</f>
        <v/>
      </c>
      <c r="F1464" s="191" t="str">
        <f>IF('Formulario PPGR3'!$G1464="","",'Formulario PPGR1'!#REF!)</f>
        <v/>
      </c>
      <c r="G1464" s="238"/>
      <c r="H1464" s="507" t="str" cm="1">
        <f t="array" ref="H1464">IF(Tabla1[[#This Row],[Código_Actividad]]="","",_xlfn.XLOOKUP(Tabla1[[#This Row],[Código_Actividad]],CodigoActividad,Tabla2[Actividades Programables Presupuestables],"",0))</f>
        <v/>
      </c>
      <c r="I1464" s="508" t="str">
        <f>IFERROR(VLOOKUP('Formulario PPGR3'!$G1464,'Formulario PPGR2'!$H$19:$V$286,15,FALSE),"")</f>
        <v/>
      </c>
      <c r="J1464" s="513"/>
      <c r="K1464" s="512"/>
      <c r="L1464" s="509" t="str">
        <f>IF(Tabla1[[#This Row],[Descripción]]="","",_xlfn.XLOOKUP(Tabla1[[#This Row],[Descripción]],Tabla10[Descripción],Tabla10[Unidad de Medida],"",0))</f>
        <v/>
      </c>
      <c r="M1464" s="299"/>
      <c r="N1464" s="525" t="str">
        <f>IF(Tabla1[[#This Row],[Descripción]]="","",_xlfn.XLOOKUP(Tabla1[[#This Row],[Descripción]],Tabla10[Descripción],Tabla10[Precio Unitario],0))</f>
        <v/>
      </c>
      <c r="O1464" s="525" t="str">
        <f>IF(Tabla1[[#This Row],[Cantidad de Insumos]]="","",Tabla1[[#This Row],[Precio Unitario]]*Tabla1[[#This Row],[Cantidad de Insumos]])</f>
        <v/>
      </c>
      <c r="P1464" s="510" t="str">
        <f>IF(Tabla1[[#This Row],[Descripción]]="","",_xlfn.XLOOKUP(Tabla1[[#This Row],[Descripción]],Tabla10[Descripción],Tabla10[CODIGO PRESUPUESTARIO],0))</f>
        <v/>
      </c>
      <c r="Q1464" s="511"/>
      <c r="R1464" s="511" t="str">
        <f>IF(Tabla1[[#This Row],[Insumos]]="","",_xlfn.XLOOKUP(Tabla1[[#This Row],[Insumos]],Tabla10[Insumo],Tabla10[InsumoAbrev],"",0))</f>
        <v/>
      </c>
    </row>
    <row r="1465" spans="2:18" x14ac:dyDescent="0.25">
      <c r="B1465" s="191" t="str">
        <f>IF('Formulario PPGR3'!$G1465="","",CONCATENATE('Formulario PPGR3'!$C1465,".",'Formulario PPGR3'!$D1465,".",'Formulario PPGR3'!$E1465,".",'Formulario PPGR3'!$F1465))</f>
        <v/>
      </c>
      <c r="C1465" s="191" t="str">
        <f>IF('Formulario PPGR3'!$G1465="","",'Formulario PPGR1'!#REF!)</f>
        <v/>
      </c>
      <c r="D1465" s="191" t="str">
        <f>IF('Formulario PPGR3'!$G1465="","",'Formulario PPGR1'!#REF!)</f>
        <v/>
      </c>
      <c r="E1465" s="191" t="str">
        <f>IF('Formulario PPGR3'!$G1465="","",'Formulario PPGR1'!#REF!)</f>
        <v/>
      </c>
      <c r="F1465" s="191" t="str">
        <f>IF('Formulario PPGR3'!$G1465="","",'Formulario PPGR1'!#REF!)</f>
        <v/>
      </c>
      <c r="G1465" s="238"/>
      <c r="H1465" s="507" t="str" cm="1">
        <f t="array" ref="H1465">IF(Tabla1[[#This Row],[Código_Actividad]]="","",_xlfn.XLOOKUP(Tabla1[[#This Row],[Código_Actividad]],CodigoActividad,Tabla2[Actividades Programables Presupuestables],"",0))</f>
        <v/>
      </c>
      <c r="I1465" s="508" t="str">
        <f>IFERROR(VLOOKUP('Formulario PPGR3'!$G1465,'Formulario PPGR2'!$H$19:$V$286,15,FALSE),"")</f>
        <v/>
      </c>
      <c r="J1465" s="513"/>
      <c r="K1465" s="512"/>
      <c r="L1465" s="509" t="str">
        <f>IF(Tabla1[[#This Row],[Descripción]]="","",_xlfn.XLOOKUP(Tabla1[[#This Row],[Descripción]],Tabla10[Descripción],Tabla10[Unidad de Medida],"",0))</f>
        <v/>
      </c>
      <c r="M1465" s="299"/>
      <c r="N1465" s="525" t="str">
        <f>IF(Tabla1[[#This Row],[Descripción]]="","",_xlfn.XLOOKUP(Tabla1[[#This Row],[Descripción]],Tabla10[Descripción],Tabla10[Precio Unitario],0))</f>
        <v/>
      </c>
      <c r="O1465" s="525" t="str">
        <f>IF(Tabla1[[#This Row],[Cantidad de Insumos]]="","",Tabla1[[#This Row],[Precio Unitario]]*Tabla1[[#This Row],[Cantidad de Insumos]])</f>
        <v/>
      </c>
      <c r="P1465" s="510" t="str">
        <f>IF(Tabla1[[#This Row],[Descripción]]="","",_xlfn.XLOOKUP(Tabla1[[#This Row],[Descripción]],Tabla10[Descripción],Tabla10[CODIGO PRESUPUESTARIO],0))</f>
        <v/>
      </c>
      <c r="Q1465" s="511"/>
      <c r="R1465" s="511" t="str">
        <f>IF(Tabla1[[#This Row],[Insumos]]="","",_xlfn.XLOOKUP(Tabla1[[#This Row],[Insumos]],Tabla10[Insumo],Tabla10[InsumoAbrev],"",0))</f>
        <v/>
      </c>
    </row>
    <row r="1466" spans="2:18" x14ac:dyDescent="0.25">
      <c r="B1466" s="191" t="str">
        <f>IF('Formulario PPGR3'!$G1466="","",CONCATENATE('Formulario PPGR3'!$C1466,".",'Formulario PPGR3'!$D1466,".",'Formulario PPGR3'!$E1466,".",'Formulario PPGR3'!$F1466))</f>
        <v/>
      </c>
      <c r="C1466" s="191" t="str">
        <f>IF('Formulario PPGR3'!$G1466="","",'Formulario PPGR1'!#REF!)</f>
        <v/>
      </c>
      <c r="D1466" s="191" t="str">
        <f>IF('Formulario PPGR3'!$G1466="","",'Formulario PPGR1'!#REF!)</f>
        <v/>
      </c>
      <c r="E1466" s="191" t="str">
        <f>IF('Formulario PPGR3'!$G1466="","",'Formulario PPGR1'!#REF!)</f>
        <v/>
      </c>
      <c r="F1466" s="191" t="str">
        <f>IF('Formulario PPGR3'!$G1466="","",'Formulario PPGR1'!#REF!)</f>
        <v/>
      </c>
      <c r="G1466" s="238"/>
      <c r="H1466" s="507" t="str" cm="1">
        <f t="array" ref="H1466">IF(Tabla1[[#This Row],[Código_Actividad]]="","",_xlfn.XLOOKUP(Tabla1[[#This Row],[Código_Actividad]],CodigoActividad,Tabla2[Actividades Programables Presupuestables],"",0))</f>
        <v/>
      </c>
      <c r="I1466" s="508" t="str">
        <f>IFERROR(VLOOKUP('Formulario PPGR3'!$G1466,'Formulario PPGR2'!$H$19:$V$286,15,FALSE),"")</f>
        <v/>
      </c>
      <c r="J1466" s="513"/>
      <c r="K1466" s="512"/>
      <c r="L1466" s="509" t="str">
        <f>IF(Tabla1[[#This Row],[Descripción]]="","",_xlfn.XLOOKUP(Tabla1[[#This Row],[Descripción]],Tabla10[Descripción],Tabla10[Unidad de Medida],"",0))</f>
        <v/>
      </c>
      <c r="M1466" s="299"/>
      <c r="N1466" s="525" t="str">
        <f>IF(Tabla1[[#This Row],[Descripción]]="","",_xlfn.XLOOKUP(Tabla1[[#This Row],[Descripción]],Tabla10[Descripción],Tabla10[Precio Unitario],0))</f>
        <v/>
      </c>
      <c r="O1466" s="525" t="str">
        <f>IF(Tabla1[[#This Row],[Cantidad de Insumos]]="","",Tabla1[[#This Row],[Precio Unitario]]*Tabla1[[#This Row],[Cantidad de Insumos]])</f>
        <v/>
      </c>
      <c r="P1466" s="510" t="str">
        <f>IF(Tabla1[[#This Row],[Descripción]]="","",_xlfn.XLOOKUP(Tabla1[[#This Row],[Descripción]],Tabla10[Descripción],Tabla10[CODIGO PRESUPUESTARIO],0))</f>
        <v/>
      </c>
      <c r="Q1466" s="511"/>
      <c r="R1466" s="511" t="str">
        <f>IF(Tabla1[[#This Row],[Insumos]]="","",_xlfn.XLOOKUP(Tabla1[[#This Row],[Insumos]],Tabla10[Insumo],Tabla10[InsumoAbrev],"",0))</f>
        <v/>
      </c>
    </row>
    <row r="1467" spans="2:18" x14ac:dyDescent="0.25">
      <c r="B1467" s="191" t="str">
        <f>IF('Formulario PPGR3'!$G1467="","",CONCATENATE('Formulario PPGR3'!$C1467,".",'Formulario PPGR3'!$D1467,".",'Formulario PPGR3'!$E1467,".",'Formulario PPGR3'!$F1467))</f>
        <v/>
      </c>
      <c r="C1467" s="191" t="str">
        <f>IF('Formulario PPGR3'!$G1467="","",'Formulario PPGR1'!#REF!)</f>
        <v/>
      </c>
      <c r="D1467" s="191" t="str">
        <f>IF('Formulario PPGR3'!$G1467="","",'Formulario PPGR1'!#REF!)</f>
        <v/>
      </c>
      <c r="E1467" s="191" t="str">
        <f>IF('Formulario PPGR3'!$G1467="","",'Formulario PPGR1'!#REF!)</f>
        <v/>
      </c>
      <c r="F1467" s="191" t="str">
        <f>IF('Formulario PPGR3'!$G1467="","",'Formulario PPGR1'!#REF!)</f>
        <v/>
      </c>
      <c r="G1467" s="238"/>
      <c r="H1467" s="507" t="str" cm="1">
        <f t="array" ref="H1467">IF(Tabla1[[#This Row],[Código_Actividad]]="","",_xlfn.XLOOKUP(Tabla1[[#This Row],[Código_Actividad]],CodigoActividad,Tabla2[Actividades Programables Presupuestables],"",0))</f>
        <v/>
      </c>
      <c r="I1467" s="508" t="str">
        <f>IFERROR(VLOOKUP('Formulario PPGR3'!$G1467,'Formulario PPGR2'!$H$19:$V$286,15,FALSE),"")</f>
        <v/>
      </c>
      <c r="J1467" s="513"/>
      <c r="K1467" s="512"/>
      <c r="L1467" s="509" t="str">
        <f>IF(Tabla1[[#This Row],[Descripción]]="","",_xlfn.XLOOKUP(Tabla1[[#This Row],[Descripción]],Tabla10[Descripción],Tabla10[Unidad de Medida],"",0))</f>
        <v/>
      </c>
      <c r="M1467" s="299"/>
      <c r="N1467" s="525" t="str">
        <f>IF(Tabla1[[#This Row],[Descripción]]="","",_xlfn.XLOOKUP(Tabla1[[#This Row],[Descripción]],Tabla10[Descripción],Tabla10[Precio Unitario],0))</f>
        <v/>
      </c>
      <c r="O1467" s="525" t="str">
        <f>IF(Tabla1[[#This Row],[Cantidad de Insumos]]="","",Tabla1[[#This Row],[Precio Unitario]]*Tabla1[[#This Row],[Cantidad de Insumos]])</f>
        <v/>
      </c>
      <c r="P1467" s="510" t="str">
        <f>IF(Tabla1[[#This Row],[Descripción]]="","",_xlfn.XLOOKUP(Tabla1[[#This Row],[Descripción]],Tabla10[Descripción],Tabla10[CODIGO PRESUPUESTARIO],0))</f>
        <v/>
      </c>
      <c r="Q1467" s="511"/>
      <c r="R1467" s="511" t="str">
        <f>IF(Tabla1[[#This Row],[Insumos]]="","",_xlfn.XLOOKUP(Tabla1[[#This Row],[Insumos]],Tabla10[Insumo],Tabla10[InsumoAbrev],"",0))</f>
        <v/>
      </c>
    </row>
    <row r="1468" spans="2:18" x14ac:dyDescent="0.25">
      <c r="B1468" s="191" t="str">
        <f>IF('Formulario PPGR3'!$G1468="","",CONCATENATE('Formulario PPGR3'!$C1468,".",'Formulario PPGR3'!$D1468,".",'Formulario PPGR3'!$E1468,".",'Formulario PPGR3'!$F1468))</f>
        <v/>
      </c>
      <c r="C1468" s="191" t="str">
        <f>IF('Formulario PPGR3'!$G1468="","",'Formulario PPGR1'!#REF!)</f>
        <v/>
      </c>
      <c r="D1468" s="191" t="str">
        <f>IF('Formulario PPGR3'!$G1468="","",'Formulario PPGR1'!#REF!)</f>
        <v/>
      </c>
      <c r="E1468" s="191" t="str">
        <f>IF('Formulario PPGR3'!$G1468="","",'Formulario PPGR1'!#REF!)</f>
        <v/>
      </c>
      <c r="F1468" s="191" t="str">
        <f>IF('Formulario PPGR3'!$G1468="","",'Formulario PPGR1'!#REF!)</f>
        <v/>
      </c>
      <c r="G1468" s="238"/>
      <c r="H1468" s="507" t="str" cm="1">
        <f t="array" ref="H1468">IF(Tabla1[[#This Row],[Código_Actividad]]="","",_xlfn.XLOOKUP(Tabla1[[#This Row],[Código_Actividad]],CodigoActividad,Tabla2[Actividades Programables Presupuestables],"",0))</f>
        <v/>
      </c>
      <c r="I1468" s="508" t="str">
        <f>IFERROR(VLOOKUP('Formulario PPGR3'!$G1468,'Formulario PPGR2'!$H$19:$V$286,15,FALSE),"")</f>
        <v/>
      </c>
      <c r="J1468" s="513"/>
      <c r="K1468" s="512"/>
      <c r="L1468" s="509" t="str">
        <f>IF(Tabla1[[#This Row],[Descripción]]="","",_xlfn.XLOOKUP(Tabla1[[#This Row],[Descripción]],Tabla10[Descripción],Tabla10[Unidad de Medida],"",0))</f>
        <v/>
      </c>
      <c r="M1468" s="299"/>
      <c r="N1468" s="525" t="str">
        <f>IF(Tabla1[[#This Row],[Descripción]]="","",_xlfn.XLOOKUP(Tabla1[[#This Row],[Descripción]],Tabla10[Descripción],Tabla10[Precio Unitario],0))</f>
        <v/>
      </c>
      <c r="O1468" s="525" t="str">
        <f>IF(Tabla1[[#This Row],[Cantidad de Insumos]]="","",Tabla1[[#This Row],[Precio Unitario]]*Tabla1[[#This Row],[Cantidad de Insumos]])</f>
        <v/>
      </c>
      <c r="P1468" s="510" t="str">
        <f>IF(Tabla1[[#This Row],[Descripción]]="","",_xlfn.XLOOKUP(Tabla1[[#This Row],[Descripción]],Tabla10[Descripción],Tabla10[CODIGO PRESUPUESTARIO],0))</f>
        <v/>
      </c>
      <c r="Q1468" s="511"/>
      <c r="R1468" s="511" t="str">
        <f>IF(Tabla1[[#This Row],[Insumos]]="","",_xlfn.XLOOKUP(Tabla1[[#This Row],[Insumos]],Tabla10[Insumo],Tabla10[InsumoAbrev],"",0))</f>
        <v/>
      </c>
    </row>
    <row r="1469" spans="2:18" x14ac:dyDescent="0.25">
      <c r="B1469" s="191" t="str">
        <f>IF('Formulario PPGR3'!$G1469="","",CONCATENATE('Formulario PPGR3'!$C1469,".",'Formulario PPGR3'!$D1469,".",'Formulario PPGR3'!$E1469,".",'Formulario PPGR3'!$F1469))</f>
        <v/>
      </c>
      <c r="C1469" s="191" t="str">
        <f>IF('Formulario PPGR3'!$G1469="","",'Formulario PPGR1'!#REF!)</f>
        <v/>
      </c>
      <c r="D1469" s="191" t="str">
        <f>IF('Formulario PPGR3'!$G1469="","",'Formulario PPGR1'!#REF!)</f>
        <v/>
      </c>
      <c r="E1469" s="191" t="str">
        <f>IF('Formulario PPGR3'!$G1469="","",'Formulario PPGR1'!#REF!)</f>
        <v/>
      </c>
      <c r="F1469" s="191" t="str">
        <f>IF('Formulario PPGR3'!$G1469="","",'Formulario PPGR1'!#REF!)</f>
        <v/>
      </c>
      <c r="G1469" s="238"/>
      <c r="H1469" s="507" t="str" cm="1">
        <f t="array" ref="H1469">IF(Tabla1[[#This Row],[Código_Actividad]]="","",_xlfn.XLOOKUP(Tabla1[[#This Row],[Código_Actividad]],CodigoActividad,Tabla2[Actividades Programables Presupuestables],"",0))</f>
        <v/>
      </c>
      <c r="I1469" s="508" t="str">
        <f>IFERROR(VLOOKUP('Formulario PPGR3'!$G1469,'Formulario PPGR2'!$H$19:$V$286,15,FALSE),"")</f>
        <v/>
      </c>
      <c r="J1469" s="513"/>
      <c r="K1469" s="512"/>
      <c r="L1469" s="509" t="str">
        <f>IF(Tabla1[[#This Row],[Descripción]]="","",_xlfn.XLOOKUP(Tabla1[[#This Row],[Descripción]],Tabla10[Descripción],Tabla10[Unidad de Medida],"",0))</f>
        <v/>
      </c>
      <c r="M1469" s="299"/>
      <c r="N1469" s="525" t="str">
        <f>IF(Tabla1[[#This Row],[Descripción]]="","",_xlfn.XLOOKUP(Tabla1[[#This Row],[Descripción]],Tabla10[Descripción],Tabla10[Precio Unitario],0))</f>
        <v/>
      </c>
      <c r="O1469" s="525" t="str">
        <f>IF(Tabla1[[#This Row],[Cantidad de Insumos]]="","",Tabla1[[#This Row],[Precio Unitario]]*Tabla1[[#This Row],[Cantidad de Insumos]])</f>
        <v/>
      </c>
      <c r="P1469" s="510" t="str">
        <f>IF(Tabla1[[#This Row],[Descripción]]="","",_xlfn.XLOOKUP(Tabla1[[#This Row],[Descripción]],Tabla10[Descripción],Tabla10[CODIGO PRESUPUESTARIO],0))</f>
        <v/>
      </c>
      <c r="Q1469" s="511"/>
      <c r="R1469" s="511" t="str">
        <f>IF(Tabla1[[#This Row],[Insumos]]="","",_xlfn.XLOOKUP(Tabla1[[#This Row],[Insumos]],Tabla10[Insumo],Tabla10[InsumoAbrev],"",0))</f>
        <v/>
      </c>
    </row>
    <row r="1470" spans="2:18" x14ac:dyDescent="0.25">
      <c r="B1470" s="191" t="str">
        <f>IF('Formulario PPGR3'!$G1470="","",CONCATENATE('Formulario PPGR3'!$C1470,".",'Formulario PPGR3'!$D1470,".",'Formulario PPGR3'!$E1470,".",'Formulario PPGR3'!$F1470))</f>
        <v/>
      </c>
      <c r="C1470" s="191" t="str">
        <f>IF('Formulario PPGR3'!$G1470="","",'Formulario PPGR1'!#REF!)</f>
        <v/>
      </c>
      <c r="D1470" s="191" t="str">
        <f>IF('Formulario PPGR3'!$G1470="","",'Formulario PPGR1'!#REF!)</f>
        <v/>
      </c>
      <c r="E1470" s="191" t="str">
        <f>IF('Formulario PPGR3'!$G1470="","",'Formulario PPGR1'!#REF!)</f>
        <v/>
      </c>
      <c r="F1470" s="191" t="str">
        <f>IF('Formulario PPGR3'!$G1470="","",'Formulario PPGR1'!#REF!)</f>
        <v/>
      </c>
      <c r="G1470" s="238"/>
      <c r="H1470" s="507" t="str" cm="1">
        <f t="array" ref="H1470">IF(Tabla1[[#This Row],[Código_Actividad]]="","",_xlfn.XLOOKUP(Tabla1[[#This Row],[Código_Actividad]],CodigoActividad,Tabla2[Actividades Programables Presupuestables],"",0))</f>
        <v/>
      </c>
      <c r="I1470" s="508" t="str">
        <f>IFERROR(VLOOKUP('Formulario PPGR3'!$G1470,'Formulario PPGR2'!$H$19:$V$286,15,FALSE),"")</f>
        <v/>
      </c>
      <c r="J1470" s="513"/>
      <c r="K1470" s="512"/>
      <c r="L1470" s="509" t="str">
        <f>IF(Tabla1[[#This Row],[Descripción]]="","",_xlfn.XLOOKUP(Tabla1[[#This Row],[Descripción]],Tabla10[Descripción],Tabla10[Unidad de Medida],"",0))</f>
        <v/>
      </c>
      <c r="M1470" s="299"/>
      <c r="N1470" s="525" t="str">
        <f>IF(Tabla1[[#This Row],[Descripción]]="","",_xlfn.XLOOKUP(Tabla1[[#This Row],[Descripción]],Tabla10[Descripción],Tabla10[Precio Unitario],0))</f>
        <v/>
      </c>
      <c r="O1470" s="525" t="str">
        <f>IF(Tabla1[[#This Row],[Cantidad de Insumos]]="","",Tabla1[[#This Row],[Precio Unitario]]*Tabla1[[#This Row],[Cantidad de Insumos]])</f>
        <v/>
      </c>
      <c r="P1470" s="510" t="str">
        <f>IF(Tabla1[[#This Row],[Descripción]]="","",_xlfn.XLOOKUP(Tabla1[[#This Row],[Descripción]],Tabla10[Descripción],Tabla10[CODIGO PRESUPUESTARIO],0))</f>
        <v/>
      </c>
      <c r="Q1470" s="511"/>
      <c r="R1470" s="511" t="str">
        <f>IF(Tabla1[[#This Row],[Insumos]]="","",_xlfn.XLOOKUP(Tabla1[[#This Row],[Insumos]],Tabla10[Insumo],Tabla10[InsumoAbrev],"",0))</f>
        <v/>
      </c>
    </row>
    <row r="1471" spans="2:18" x14ac:dyDescent="0.25">
      <c r="B1471" s="191" t="str">
        <f>IF('Formulario PPGR3'!$G1471="","",CONCATENATE('Formulario PPGR3'!$C1471,".",'Formulario PPGR3'!$D1471,".",'Formulario PPGR3'!$E1471,".",'Formulario PPGR3'!$F1471))</f>
        <v/>
      </c>
      <c r="C1471" s="191" t="str">
        <f>IF('Formulario PPGR3'!$G1471="","",'Formulario PPGR1'!#REF!)</f>
        <v/>
      </c>
      <c r="D1471" s="191" t="str">
        <f>IF('Formulario PPGR3'!$G1471="","",'Formulario PPGR1'!#REF!)</f>
        <v/>
      </c>
      <c r="E1471" s="191" t="str">
        <f>IF('Formulario PPGR3'!$G1471="","",'Formulario PPGR1'!#REF!)</f>
        <v/>
      </c>
      <c r="F1471" s="191" t="str">
        <f>IF('Formulario PPGR3'!$G1471="","",'Formulario PPGR1'!#REF!)</f>
        <v/>
      </c>
      <c r="G1471" s="238"/>
      <c r="H1471" s="507" t="str" cm="1">
        <f t="array" ref="H1471">IF(Tabla1[[#This Row],[Código_Actividad]]="","",_xlfn.XLOOKUP(Tabla1[[#This Row],[Código_Actividad]],CodigoActividad,Tabla2[Actividades Programables Presupuestables],"",0))</f>
        <v/>
      </c>
      <c r="I1471" s="508" t="str">
        <f>IFERROR(VLOOKUP('Formulario PPGR3'!$G1471,'Formulario PPGR2'!$H$19:$V$286,15,FALSE),"")</f>
        <v/>
      </c>
      <c r="J1471" s="513"/>
      <c r="K1471" s="512"/>
      <c r="L1471" s="509" t="str">
        <f>IF(Tabla1[[#This Row],[Descripción]]="","",_xlfn.XLOOKUP(Tabla1[[#This Row],[Descripción]],Tabla10[Descripción],Tabla10[Unidad de Medida],"",0))</f>
        <v/>
      </c>
      <c r="M1471" s="299"/>
      <c r="N1471" s="525" t="str">
        <f>IF(Tabla1[[#This Row],[Descripción]]="","",_xlfn.XLOOKUP(Tabla1[[#This Row],[Descripción]],Tabla10[Descripción],Tabla10[Precio Unitario],0))</f>
        <v/>
      </c>
      <c r="O1471" s="525" t="str">
        <f>IF(Tabla1[[#This Row],[Cantidad de Insumos]]="","",Tabla1[[#This Row],[Precio Unitario]]*Tabla1[[#This Row],[Cantidad de Insumos]])</f>
        <v/>
      </c>
      <c r="P1471" s="510" t="str">
        <f>IF(Tabla1[[#This Row],[Descripción]]="","",_xlfn.XLOOKUP(Tabla1[[#This Row],[Descripción]],Tabla10[Descripción],Tabla10[CODIGO PRESUPUESTARIO],0))</f>
        <v/>
      </c>
      <c r="Q1471" s="511"/>
      <c r="R1471" s="511" t="str">
        <f>IF(Tabla1[[#This Row],[Insumos]]="","",_xlfn.XLOOKUP(Tabla1[[#This Row],[Insumos]],Tabla10[Insumo],Tabla10[InsumoAbrev],"",0))</f>
        <v/>
      </c>
    </row>
    <row r="1472" spans="2:18" x14ac:dyDescent="0.25">
      <c r="B1472" s="191" t="str">
        <f>IF('Formulario PPGR3'!$G1472="","",CONCATENATE('Formulario PPGR3'!$C1472,".",'Formulario PPGR3'!$D1472,".",'Formulario PPGR3'!$E1472,".",'Formulario PPGR3'!$F1472))</f>
        <v/>
      </c>
      <c r="C1472" s="191" t="str">
        <f>IF('Formulario PPGR3'!$G1472="","",'Formulario PPGR1'!#REF!)</f>
        <v/>
      </c>
      <c r="D1472" s="191" t="str">
        <f>IF('Formulario PPGR3'!$G1472="","",'Formulario PPGR1'!#REF!)</f>
        <v/>
      </c>
      <c r="E1472" s="191" t="str">
        <f>IF('Formulario PPGR3'!$G1472="","",'Formulario PPGR1'!#REF!)</f>
        <v/>
      </c>
      <c r="F1472" s="191" t="str">
        <f>IF('Formulario PPGR3'!$G1472="","",'Formulario PPGR1'!#REF!)</f>
        <v/>
      </c>
      <c r="G1472" s="238"/>
      <c r="H1472" s="507" t="str" cm="1">
        <f t="array" ref="H1472">IF(Tabla1[[#This Row],[Código_Actividad]]="","",_xlfn.XLOOKUP(Tabla1[[#This Row],[Código_Actividad]],CodigoActividad,Tabla2[Actividades Programables Presupuestables],"",0))</f>
        <v/>
      </c>
      <c r="I1472" s="508" t="str">
        <f>IFERROR(VLOOKUP('Formulario PPGR3'!$G1472,'Formulario PPGR2'!$H$19:$V$286,15,FALSE),"")</f>
        <v/>
      </c>
      <c r="J1472" s="513"/>
      <c r="K1472" s="512"/>
      <c r="L1472" s="509" t="str">
        <f>IF(Tabla1[[#This Row],[Descripción]]="","",_xlfn.XLOOKUP(Tabla1[[#This Row],[Descripción]],Tabla10[Descripción],Tabla10[Unidad de Medida],"",0))</f>
        <v/>
      </c>
      <c r="M1472" s="299"/>
      <c r="N1472" s="525" t="str">
        <f>IF(Tabla1[[#This Row],[Descripción]]="","",_xlfn.XLOOKUP(Tabla1[[#This Row],[Descripción]],Tabla10[Descripción],Tabla10[Precio Unitario],0))</f>
        <v/>
      </c>
      <c r="O1472" s="525" t="str">
        <f>IF(Tabla1[[#This Row],[Cantidad de Insumos]]="","",Tabla1[[#This Row],[Precio Unitario]]*Tabla1[[#This Row],[Cantidad de Insumos]])</f>
        <v/>
      </c>
      <c r="P1472" s="510" t="str">
        <f>IF(Tabla1[[#This Row],[Descripción]]="","",_xlfn.XLOOKUP(Tabla1[[#This Row],[Descripción]],Tabla10[Descripción],Tabla10[CODIGO PRESUPUESTARIO],0))</f>
        <v/>
      </c>
      <c r="Q1472" s="511"/>
      <c r="R1472" s="511" t="str">
        <f>IF(Tabla1[[#This Row],[Insumos]]="","",_xlfn.XLOOKUP(Tabla1[[#This Row],[Insumos]],Tabla10[Insumo],Tabla10[InsumoAbrev],"",0))</f>
        <v/>
      </c>
    </row>
    <row r="1473" spans="2:18" x14ac:dyDescent="0.25">
      <c r="B1473" s="191" t="str">
        <f>IF('Formulario PPGR3'!$G1473="","",CONCATENATE('Formulario PPGR3'!$C1473,".",'Formulario PPGR3'!$D1473,".",'Formulario PPGR3'!$E1473,".",'Formulario PPGR3'!$F1473))</f>
        <v/>
      </c>
      <c r="C1473" s="191" t="str">
        <f>IF('Formulario PPGR3'!$G1473="","",'Formulario PPGR1'!#REF!)</f>
        <v/>
      </c>
      <c r="D1473" s="191" t="str">
        <f>IF('Formulario PPGR3'!$G1473="","",'Formulario PPGR1'!#REF!)</f>
        <v/>
      </c>
      <c r="E1473" s="191" t="str">
        <f>IF('Formulario PPGR3'!$G1473="","",'Formulario PPGR1'!#REF!)</f>
        <v/>
      </c>
      <c r="F1473" s="191" t="str">
        <f>IF('Formulario PPGR3'!$G1473="","",'Formulario PPGR1'!#REF!)</f>
        <v/>
      </c>
      <c r="G1473" s="238"/>
      <c r="H1473" s="507" t="str" cm="1">
        <f t="array" ref="H1473">IF(Tabla1[[#This Row],[Código_Actividad]]="","",_xlfn.XLOOKUP(Tabla1[[#This Row],[Código_Actividad]],CodigoActividad,Tabla2[Actividades Programables Presupuestables],"",0))</f>
        <v/>
      </c>
      <c r="I1473" s="508" t="str">
        <f>IFERROR(VLOOKUP('Formulario PPGR3'!$G1473,'Formulario PPGR2'!$H$19:$V$286,15,FALSE),"")</f>
        <v/>
      </c>
      <c r="J1473" s="513"/>
      <c r="K1473" s="512"/>
      <c r="L1473" s="509" t="str">
        <f>IF(Tabla1[[#This Row],[Descripción]]="","",_xlfn.XLOOKUP(Tabla1[[#This Row],[Descripción]],Tabla10[Descripción],Tabla10[Unidad de Medida],"",0))</f>
        <v/>
      </c>
      <c r="M1473" s="299"/>
      <c r="N1473" s="525" t="str">
        <f>IF(Tabla1[[#This Row],[Descripción]]="","",_xlfn.XLOOKUP(Tabla1[[#This Row],[Descripción]],Tabla10[Descripción],Tabla10[Precio Unitario],0))</f>
        <v/>
      </c>
      <c r="O1473" s="525" t="str">
        <f>IF(Tabla1[[#This Row],[Cantidad de Insumos]]="","",Tabla1[[#This Row],[Precio Unitario]]*Tabla1[[#This Row],[Cantidad de Insumos]])</f>
        <v/>
      </c>
      <c r="P1473" s="510" t="str">
        <f>IF(Tabla1[[#This Row],[Descripción]]="","",_xlfn.XLOOKUP(Tabla1[[#This Row],[Descripción]],Tabla10[Descripción],Tabla10[CODIGO PRESUPUESTARIO],0))</f>
        <v/>
      </c>
      <c r="Q1473" s="511"/>
      <c r="R1473" s="511" t="str">
        <f>IF(Tabla1[[#This Row],[Insumos]]="","",_xlfn.XLOOKUP(Tabla1[[#This Row],[Insumos]],Tabla10[Insumo],Tabla10[InsumoAbrev],"",0))</f>
        <v/>
      </c>
    </row>
    <row r="1474" spans="2:18" x14ac:dyDescent="0.25">
      <c r="B1474" s="191" t="str">
        <f>IF('Formulario PPGR3'!$G1474="","",CONCATENATE('Formulario PPGR3'!$C1474,".",'Formulario PPGR3'!$D1474,".",'Formulario PPGR3'!$E1474,".",'Formulario PPGR3'!$F1474))</f>
        <v/>
      </c>
      <c r="C1474" s="191" t="str">
        <f>IF('Formulario PPGR3'!$G1474="","",'Formulario PPGR1'!#REF!)</f>
        <v/>
      </c>
      <c r="D1474" s="191" t="str">
        <f>IF('Formulario PPGR3'!$G1474="","",'Formulario PPGR1'!#REF!)</f>
        <v/>
      </c>
      <c r="E1474" s="191" t="str">
        <f>IF('Formulario PPGR3'!$G1474="","",'Formulario PPGR1'!#REF!)</f>
        <v/>
      </c>
      <c r="F1474" s="191" t="str">
        <f>IF('Formulario PPGR3'!$G1474="","",'Formulario PPGR1'!#REF!)</f>
        <v/>
      </c>
      <c r="G1474" s="238"/>
      <c r="H1474" s="507" t="str" cm="1">
        <f t="array" ref="H1474">IF(Tabla1[[#This Row],[Código_Actividad]]="","",_xlfn.XLOOKUP(Tabla1[[#This Row],[Código_Actividad]],CodigoActividad,Tabla2[Actividades Programables Presupuestables],"",0))</f>
        <v/>
      </c>
      <c r="I1474" s="508" t="str">
        <f>IFERROR(VLOOKUP('Formulario PPGR3'!$G1474,'Formulario PPGR2'!$H$19:$V$286,15,FALSE),"")</f>
        <v/>
      </c>
      <c r="J1474" s="513"/>
      <c r="K1474" s="512"/>
      <c r="L1474" s="509" t="str">
        <f>IF(Tabla1[[#This Row],[Descripción]]="","",_xlfn.XLOOKUP(Tabla1[[#This Row],[Descripción]],Tabla10[Descripción],Tabla10[Unidad de Medida],"",0))</f>
        <v/>
      </c>
      <c r="M1474" s="299"/>
      <c r="N1474" s="525" t="str">
        <f>IF(Tabla1[[#This Row],[Descripción]]="","",_xlfn.XLOOKUP(Tabla1[[#This Row],[Descripción]],Tabla10[Descripción],Tabla10[Precio Unitario],0))</f>
        <v/>
      </c>
      <c r="O1474" s="525" t="str">
        <f>IF(Tabla1[[#This Row],[Cantidad de Insumos]]="","",Tabla1[[#This Row],[Precio Unitario]]*Tabla1[[#This Row],[Cantidad de Insumos]])</f>
        <v/>
      </c>
      <c r="P1474" s="510" t="str">
        <f>IF(Tabla1[[#This Row],[Descripción]]="","",_xlfn.XLOOKUP(Tabla1[[#This Row],[Descripción]],Tabla10[Descripción],Tabla10[CODIGO PRESUPUESTARIO],0))</f>
        <v/>
      </c>
      <c r="Q1474" s="511"/>
      <c r="R1474" s="511" t="str">
        <f>IF(Tabla1[[#This Row],[Insumos]]="","",_xlfn.XLOOKUP(Tabla1[[#This Row],[Insumos]],Tabla10[Insumo],Tabla10[InsumoAbrev],"",0))</f>
        <v/>
      </c>
    </row>
    <row r="1475" spans="2:18" x14ac:dyDescent="0.25">
      <c r="B1475" s="191" t="str">
        <f>IF('Formulario PPGR3'!$G1475="","",CONCATENATE('Formulario PPGR3'!$C1475,".",'Formulario PPGR3'!$D1475,".",'Formulario PPGR3'!$E1475,".",'Formulario PPGR3'!$F1475))</f>
        <v/>
      </c>
      <c r="C1475" s="191" t="str">
        <f>IF('Formulario PPGR3'!$G1475="","",'Formulario PPGR1'!#REF!)</f>
        <v/>
      </c>
      <c r="D1475" s="191" t="str">
        <f>IF('Formulario PPGR3'!$G1475="","",'Formulario PPGR1'!#REF!)</f>
        <v/>
      </c>
      <c r="E1475" s="191" t="str">
        <f>IF('Formulario PPGR3'!$G1475="","",'Formulario PPGR1'!#REF!)</f>
        <v/>
      </c>
      <c r="F1475" s="191" t="str">
        <f>IF('Formulario PPGR3'!$G1475="","",'Formulario PPGR1'!#REF!)</f>
        <v/>
      </c>
      <c r="G1475" s="238"/>
      <c r="H1475" s="507" t="str" cm="1">
        <f t="array" ref="H1475">IF(Tabla1[[#This Row],[Código_Actividad]]="","",_xlfn.XLOOKUP(Tabla1[[#This Row],[Código_Actividad]],CodigoActividad,Tabla2[Actividades Programables Presupuestables],"",0))</f>
        <v/>
      </c>
      <c r="I1475" s="508" t="str">
        <f>IFERROR(VLOOKUP('Formulario PPGR3'!$G1475,'Formulario PPGR2'!$H$19:$V$286,15,FALSE),"")</f>
        <v/>
      </c>
      <c r="J1475" s="513"/>
      <c r="K1475" s="512"/>
      <c r="L1475" s="509" t="str">
        <f>IF(Tabla1[[#This Row],[Descripción]]="","",_xlfn.XLOOKUP(Tabla1[[#This Row],[Descripción]],Tabla10[Descripción],Tabla10[Unidad de Medida],"",0))</f>
        <v/>
      </c>
      <c r="M1475" s="299"/>
      <c r="N1475" s="525" t="str">
        <f>IF(Tabla1[[#This Row],[Descripción]]="","",_xlfn.XLOOKUP(Tabla1[[#This Row],[Descripción]],Tabla10[Descripción],Tabla10[Precio Unitario],0))</f>
        <v/>
      </c>
      <c r="O1475" s="525" t="str">
        <f>IF(Tabla1[[#This Row],[Cantidad de Insumos]]="","",Tabla1[[#This Row],[Precio Unitario]]*Tabla1[[#This Row],[Cantidad de Insumos]])</f>
        <v/>
      </c>
      <c r="P1475" s="510" t="str">
        <f>IF(Tabla1[[#This Row],[Descripción]]="","",_xlfn.XLOOKUP(Tabla1[[#This Row],[Descripción]],Tabla10[Descripción],Tabla10[CODIGO PRESUPUESTARIO],0))</f>
        <v/>
      </c>
      <c r="Q1475" s="511"/>
      <c r="R1475" s="511" t="str">
        <f>IF(Tabla1[[#This Row],[Insumos]]="","",_xlfn.XLOOKUP(Tabla1[[#This Row],[Insumos]],Tabla10[Insumo],Tabla10[InsumoAbrev],"",0))</f>
        <v/>
      </c>
    </row>
    <row r="1476" spans="2:18" x14ac:dyDescent="0.25">
      <c r="B1476" s="191" t="str">
        <f>IF('Formulario PPGR3'!$G1476="","",CONCATENATE('Formulario PPGR3'!$C1476,".",'Formulario PPGR3'!$D1476,".",'Formulario PPGR3'!$E1476,".",'Formulario PPGR3'!$F1476))</f>
        <v/>
      </c>
      <c r="C1476" s="191" t="str">
        <f>IF('Formulario PPGR3'!$G1476="","",'Formulario PPGR1'!#REF!)</f>
        <v/>
      </c>
      <c r="D1476" s="191" t="str">
        <f>IF('Formulario PPGR3'!$G1476="","",'Formulario PPGR1'!#REF!)</f>
        <v/>
      </c>
      <c r="E1476" s="191" t="str">
        <f>IF('Formulario PPGR3'!$G1476="","",'Formulario PPGR1'!#REF!)</f>
        <v/>
      </c>
      <c r="F1476" s="191" t="str">
        <f>IF('Formulario PPGR3'!$G1476="","",'Formulario PPGR1'!#REF!)</f>
        <v/>
      </c>
      <c r="G1476" s="238"/>
      <c r="H1476" s="507" t="str" cm="1">
        <f t="array" ref="H1476">IF(Tabla1[[#This Row],[Código_Actividad]]="","",_xlfn.XLOOKUP(Tabla1[[#This Row],[Código_Actividad]],CodigoActividad,Tabla2[Actividades Programables Presupuestables],"",0))</f>
        <v/>
      </c>
      <c r="I1476" s="508" t="str">
        <f>IFERROR(VLOOKUP('Formulario PPGR3'!$G1476,'Formulario PPGR2'!$H$19:$V$286,15,FALSE),"")</f>
        <v/>
      </c>
      <c r="J1476" s="513"/>
      <c r="K1476" s="512"/>
      <c r="L1476" s="509" t="str">
        <f>IF(Tabla1[[#This Row],[Descripción]]="","",_xlfn.XLOOKUP(Tabla1[[#This Row],[Descripción]],Tabla10[Descripción],Tabla10[Unidad de Medida],"",0))</f>
        <v/>
      </c>
      <c r="M1476" s="299"/>
      <c r="N1476" s="525" t="str">
        <f>IF(Tabla1[[#This Row],[Descripción]]="","",_xlfn.XLOOKUP(Tabla1[[#This Row],[Descripción]],Tabla10[Descripción],Tabla10[Precio Unitario],0))</f>
        <v/>
      </c>
      <c r="O1476" s="525" t="str">
        <f>IF(Tabla1[[#This Row],[Cantidad de Insumos]]="","",Tabla1[[#This Row],[Precio Unitario]]*Tabla1[[#This Row],[Cantidad de Insumos]])</f>
        <v/>
      </c>
      <c r="P1476" s="510" t="str">
        <f>IF(Tabla1[[#This Row],[Descripción]]="","",_xlfn.XLOOKUP(Tabla1[[#This Row],[Descripción]],Tabla10[Descripción],Tabla10[CODIGO PRESUPUESTARIO],0))</f>
        <v/>
      </c>
      <c r="Q1476" s="511"/>
      <c r="R1476" s="511" t="str">
        <f>IF(Tabla1[[#This Row],[Insumos]]="","",_xlfn.XLOOKUP(Tabla1[[#This Row],[Insumos]],Tabla10[Insumo],Tabla10[InsumoAbrev],"",0))</f>
        <v/>
      </c>
    </row>
    <row r="1477" spans="2:18" x14ac:dyDescent="0.25">
      <c r="B1477" s="191" t="str">
        <f>IF('Formulario PPGR3'!$G1477="","",CONCATENATE('Formulario PPGR3'!$C1477,".",'Formulario PPGR3'!$D1477,".",'Formulario PPGR3'!$E1477,".",'Formulario PPGR3'!$F1477))</f>
        <v/>
      </c>
      <c r="C1477" s="191" t="str">
        <f>IF('Formulario PPGR3'!$G1477="","",'Formulario PPGR1'!#REF!)</f>
        <v/>
      </c>
      <c r="D1477" s="191" t="str">
        <f>IF('Formulario PPGR3'!$G1477="","",'Formulario PPGR1'!#REF!)</f>
        <v/>
      </c>
      <c r="E1477" s="191" t="str">
        <f>IF('Formulario PPGR3'!$G1477="","",'Formulario PPGR1'!#REF!)</f>
        <v/>
      </c>
      <c r="F1477" s="191" t="str">
        <f>IF('Formulario PPGR3'!$G1477="","",'Formulario PPGR1'!#REF!)</f>
        <v/>
      </c>
      <c r="G1477" s="238"/>
      <c r="H1477" s="507" t="str" cm="1">
        <f t="array" ref="H1477">IF(Tabla1[[#This Row],[Código_Actividad]]="","",_xlfn.XLOOKUP(Tabla1[[#This Row],[Código_Actividad]],CodigoActividad,Tabla2[Actividades Programables Presupuestables],"",0))</f>
        <v/>
      </c>
      <c r="I1477" s="508" t="str">
        <f>IFERROR(VLOOKUP('Formulario PPGR3'!$G1477,'Formulario PPGR2'!$H$19:$V$286,15,FALSE),"")</f>
        <v/>
      </c>
      <c r="J1477" s="513"/>
      <c r="K1477" s="512"/>
      <c r="L1477" s="509" t="str">
        <f>IF(Tabla1[[#This Row],[Descripción]]="","",_xlfn.XLOOKUP(Tabla1[[#This Row],[Descripción]],Tabla10[Descripción],Tabla10[Unidad de Medida],"",0))</f>
        <v/>
      </c>
      <c r="M1477" s="299"/>
      <c r="N1477" s="525" t="str">
        <f>IF(Tabla1[[#This Row],[Descripción]]="","",_xlfn.XLOOKUP(Tabla1[[#This Row],[Descripción]],Tabla10[Descripción],Tabla10[Precio Unitario],0))</f>
        <v/>
      </c>
      <c r="O1477" s="525" t="str">
        <f>IF(Tabla1[[#This Row],[Cantidad de Insumos]]="","",Tabla1[[#This Row],[Precio Unitario]]*Tabla1[[#This Row],[Cantidad de Insumos]])</f>
        <v/>
      </c>
      <c r="P1477" s="510" t="str">
        <f>IF(Tabla1[[#This Row],[Descripción]]="","",_xlfn.XLOOKUP(Tabla1[[#This Row],[Descripción]],Tabla10[Descripción],Tabla10[CODIGO PRESUPUESTARIO],0))</f>
        <v/>
      </c>
      <c r="Q1477" s="511"/>
      <c r="R1477" s="511" t="str">
        <f>IF(Tabla1[[#This Row],[Insumos]]="","",_xlfn.XLOOKUP(Tabla1[[#This Row],[Insumos]],Tabla10[Insumo],Tabla10[InsumoAbrev],"",0))</f>
        <v/>
      </c>
    </row>
    <row r="1478" spans="2:18" x14ac:dyDescent="0.25">
      <c r="B1478" s="191" t="str">
        <f>IF('Formulario PPGR3'!$G1478="","",CONCATENATE('Formulario PPGR3'!$C1478,".",'Formulario PPGR3'!$D1478,".",'Formulario PPGR3'!$E1478,".",'Formulario PPGR3'!$F1478))</f>
        <v/>
      </c>
      <c r="C1478" s="191" t="str">
        <f>IF('Formulario PPGR3'!$G1478="","",'Formulario PPGR1'!#REF!)</f>
        <v/>
      </c>
      <c r="D1478" s="191" t="str">
        <f>IF('Formulario PPGR3'!$G1478="","",'Formulario PPGR1'!#REF!)</f>
        <v/>
      </c>
      <c r="E1478" s="191" t="str">
        <f>IF('Formulario PPGR3'!$G1478="","",'Formulario PPGR1'!#REF!)</f>
        <v/>
      </c>
      <c r="F1478" s="191" t="str">
        <f>IF('Formulario PPGR3'!$G1478="","",'Formulario PPGR1'!#REF!)</f>
        <v/>
      </c>
      <c r="G1478" s="238"/>
      <c r="H1478" s="507" t="str" cm="1">
        <f t="array" ref="H1478">IF(Tabla1[[#This Row],[Código_Actividad]]="","",_xlfn.XLOOKUP(Tabla1[[#This Row],[Código_Actividad]],CodigoActividad,Tabla2[Actividades Programables Presupuestables],"",0))</f>
        <v/>
      </c>
      <c r="I1478" s="508" t="str">
        <f>IFERROR(VLOOKUP('Formulario PPGR3'!$G1478,'Formulario PPGR2'!$H$19:$V$286,15,FALSE),"")</f>
        <v/>
      </c>
      <c r="J1478" s="513"/>
      <c r="K1478" s="512"/>
      <c r="L1478" s="509" t="str">
        <f>IF(Tabla1[[#This Row],[Descripción]]="","",_xlfn.XLOOKUP(Tabla1[[#This Row],[Descripción]],Tabla10[Descripción],Tabla10[Unidad de Medida],"",0))</f>
        <v/>
      </c>
      <c r="M1478" s="299"/>
      <c r="N1478" s="525" t="str">
        <f>IF(Tabla1[[#This Row],[Descripción]]="","",_xlfn.XLOOKUP(Tabla1[[#This Row],[Descripción]],Tabla10[Descripción],Tabla10[Precio Unitario],0))</f>
        <v/>
      </c>
      <c r="O1478" s="525" t="str">
        <f>IF(Tabla1[[#This Row],[Cantidad de Insumos]]="","",Tabla1[[#This Row],[Precio Unitario]]*Tabla1[[#This Row],[Cantidad de Insumos]])</f>
        <v/>
      </c>
      <c r="P1478" s="510" t="str">
        <f>IF(Tabla1[[#This Row],[Descripción]]="","",_xlfn.XLOOKUP(Tabla1[[#This Row],[Descripción]],Tabla10[Descripción],Tabla10[CODIGO PRESUPUESTARIO],0))</f>
        <v/>
      </c>
      <c r="Q1478" s="511"/>
      <c r="R1478" s="511" t="str">
        <f>IF(Tabla1[[#This Row],[Insumos]]="","",_xlfn.XLOOKUP(Tabla1[[#This Row],[Insumos]],Tabla10[Insumo],Tabla10[InsumoAbrev],"",0))</f>
        <v/>
      </c>
    </row>
    <row r="1479" spans="2:18" x14ac:dyDescent="0.25">
      <c r="B1479" s="191" t="str">
        <f>IF('Formulario PPGR3'!$G1479="","",CONCATENATE('Formulario PPGR3'!$C1479,".",'Formulario PPGR3'!$D1479,".",'Formulario PPGR3'!$E1479,".",'Formulario PPGR3'!$F1479))</f>
        <v/>
      </c>
      <c r="C1479" s="191" t="str">
        <f>IF('Formulario PPGR3'!$G1479="","",'Formulario PPGR1'!#REF!)</f>
        <v/>
      </c>
      <c r="D1479" s="191" t="str">
        <f>IF('Formulario PPGR3'!$G1479="","",'Formulario PPGR1'!#REF!)</f>
        <v/>
      </c>
      <c r="E1479" s="191" t="str">
        <f>IF('Formulario PPGR3'!$G1479="","",'Formulario PPGR1'!#REF!)</f>
        <v/>
      </c>
      <c r="F1479" s="191" t="str">
        <f>IF('Formulario PPGR3'!$G1479="","",'Formulario PPGR1'!#REF!)</f>
        <v/>
      </c>
      <c r="G1479" s="238"/>
      <c r="H1479" s="507" t="str" cm="1">
        <f t="array" ref="H1479">IF(Tabla1[[#This Row],[Código_Actividad]]="","",_xlfn.XLOOKUP(Tabla1[[#This Row],[Código_Actividad]],CodigoActividad,Tabla2[Actividades Programables Presupuestables],"",0))</f>
        <v/>
      </c>
      <c r="I1479" s="508" t="str">
        <f>IFERROR(VLOOKUP('Formulario PPGR3'!$G1479,'Formulario PPGR2'!$H$19:$V$286,15,FALSE),"")</f>
        <v/>
      </c>
      <c r="J1479" s="513"/>
      <c r="K1479" s="512"/>
      <c r="L1479" s="509" t="str">
        <f>IF(Tabla1[[#This Row],[Descripción]]="","",_xlfn.XLOOKUP(Tabla1[[#This Row],[Descripción]],Tabla10[Descripción],Tabla10[Unidad de Medida],"",0))</f>
        <v/>
      </c>
      <c r="M1479" s="299"/>
      <c r="N1479" s="525" t="str">
        <f>IF(Tabla1[[#This Row],[Descripción]]="","",_xlfn.XLOOKUP(Tabla1[[#This Row],[Descripción]],Tabla10[Descripción],Tabla10[Precio Unitario],0))</f>
        <v/>
      </c>
      <c r="O1479" s="525" t="str">
        <f>IF(Tabla1[[#This Row],[Cantidad de Insumos]]="","",Tabla1[[#This Row],[Precio Unitario]]*Tabla1[[#This Row],[Cantidad de Insumos]])</f>
        <v/>
      </c>
      <c r="P1479" s="510" t="str">
        <f>IF(Tabla1[[#This Row],[Descripción]]="","",_xlfn.XLOOKUP(Tabla1[[#This Row],[Descripción]],Tabla10[Descripción],Tabla10[CODIGO PRESUPUESTARIO],0))</f>
        <v/>
      </c>
      <c r="Q1479" s="511"/>
      <c r="R1479" s="511" t="str">
        <f>IF(Tabla1[[#This Row],[Insumos]]="","",_xlfn.XLOOKUP(Tabla1[[#This Row],[Insumos]],Tabla10[Insumo],Tabla10[InsumoAbrev],"",0))</f>
        <v/>
      </c>
    </row>
    <row r="1480" spans="2:18" x14ac:dyDescent="0.25">
      <c r="B1480" s="191" t="str">
        <f>IF('Formulario PPGR3'!$G1480="","",CONCATENATE('Formulario PPGR3'!$C1480,".",'Formulario PPGR3'!$D1480,".",'Formulario PPGR3'!$E1480,".",'Formulario PPGR3'!$F1480))</f>
        <v/>
      </c>
      <c r="C1480" s="191" t="str">
        <f>IF('Formulario PPGR3'!$G1480="","",'Formulario PPGR1'!#REF!)</f>
        <v/>
      </c>
      <c r="D1480" s="191" t="str">
        <f>IF('Formulario PPGR3'!$G1480="","",'Formulario PPGR1'!#REF!)</f>
        <v/>
      </c>
      <c r="E1480" s="191" t="str">
        <f>IF('Formulario PPGR3'!$G1480="","",'Formulario PPGR1'!#REF!)</f>
        <v/>
      </c>
      <c r="F1480" s="191" t="str">
        <f>IF('Formulario PPGR3'!$G1480="","",'Formulario PPGR1'!#REF!)</f>
        <v/>
      </c>
      <c r="G1480" s="238"/>
      <c r="H1480" s="507" t="str" cm="1">
        <f t="array" ref="H1480">IF(Tabla1[[#This Row],[Código_Actividad]]="","",_xlfn.XLOOKUP(Tabla1[[#This Row],[Código_Actividad]],CodigoActividad,Tabla2[Actividades Programables Presupuestables],"",0))</f>
        <v/>
      </c>
      <c r="I1480" s="508" t="str">
        <f>IFERROR(VLOOKUP('Formulario PPGR3'!$G1480,'Formulario PPGR2'!$H$19:$V$286,15,FALSE),"")</f>
        <v/>
      </c>
      <c r="J1480" s="513"/>
      <c r="K1480" s="512"/>
      <c r="L1480" s="509" t="str">
        <f>IF(Tabla1[[#This Row],[Descripción]]="","",_xlfn.XLOOKUP(Tabla1[[#This Row],[Descripción]],Tabla10[Descripción],Tabla10[Unidad de Medida],"",0))</f>
        <v/>
      </c>
      <c r="M1480" s="299"/>
      <c r="N1480" s="525" t="str">
        <f>IF(Tabla1[[#This Row],[Descripción]]="","",_xlfn.XLOOKUP(Tabla1[[#This Row],[Descripción]],Tabla10[Descripción],Tabla10[Precio Unitario],0))</f>
        <v/>
      </c>
      <c r="O1480" s="525" t="str">
        <f>IF(Tabla1[[#This Row],[Cantidad de Insumos]]="","",Tabla1[[#This Row],[Precio Unitario]]*Tabla1[[#This Row],[Cantidad de Insumos]])</f>
        <v/>
      </c>
      <c r="P1480" s="510" t="str">
        <f>IF(Tabla1[[#This Row],[Descripción]]="","",_xlfn.XLOOKUP(Tabla1[[#This Row],[Descripción]],Tabla10[Descripción],Tabla10[CODIGO PRESUPUESTARIO],0))</f>
        <v/>
      </c>
      <c r="Q1480" s="511"/>
      <c r="R1480" s="511" t="str">
        <f>IF(Tabla1[[#This Row],[Insumos]]="","",_xlfn.XLOOKUP(Tabla1[[#This Row],[Insumos]],Tabla10[Insumo],Tabla10[InsumoAbrev],"",0))</f>
        <v/>
      </c>
    </row>
    <row r="1481" spans="2:18" x14ac:dyDescent="0.25">
      <c r="B1481" s="191" t="str">
        <f>IF('Formulario PPGR3'!$G1481="","",CONCATENATE('Formulario PPGR3'!$C1481,".",'Formulario PPGR3'!$D1481,".",'Formulario PPGR3'!$E1481,".",'Formulario PPGR3'!$F1481))</f>
        <v/>
      </c>
      <c r="C1481" s="191" t="str">
        <f>IF('Formulario PPGR3'!$G1481="","",'Formulario PPGR1'!#REF!)</f>
        <v/>
      </c>
      <c r="D1481" s="191" t="str">
        <f>IF('Formulario PPGR3'!$G1481="","",'Formulario PPGR1'!#REF!)</f>
        <v/>
      </c>
      <c r="E1481" s="191" t="str">
        <f>IF('Formulario PPGR3'!$G1481="","",'Formulario PPGR1'!#REF!)</f>
        <v/>
      </c>
      <c r="F1481" s="191" t="str">
        <f>IF('Formulario PPGR3'!$G1481="","",'Formulario PPGR1'!#REF!)</f>
        <v/>
      </c>
      <c r="G1481" s="238"/>
      <c r="H1481" s="507" t="str" cm="1">
        <f t="array" ref="H1481">IF(Tabla1[[#This Row],[Código_Actividad]]="","",_xlfn.XLOOKUP(Tabla1[[#This Row],[Código_Actividad]],CodigoActividad,Tabla2[Actividades Programables Presupuestables],"",0))</f>
        <v/>
      </c>
      <c r="I1481" s="508" t="str">
        <f>IFERROR(VLOOKUP('Formulario PPGR3'!$G1481,'Formulario PPGR2'!$H$19:$V$286,15,FALSE),"")</f>
        <v/>
      </c>
      <c r="J1481" s="513"/>
      <c r="K1481" s="512"/>
      <c r="L1481" s="509" t="str">
        <f>IF(Tabla1[[#This Row],[Descripción]]="","",_xlfn.XLOOKUP(Tabla1[[#This Row],[Descripción]],Tabla10[Descripción],Tabla10[Unidad de Medida],"",0))</f>
        <v/>
      </c>
      <c r="M1481" s="299"/>
      <c r="N1481" s="525" t="str">
        <f>IF(Tabla1[[#This Row],[Descripción]]="","",_xlfn.XLOOKUP(Tabla1[[#This Row],[Descripción]],Tabla10[Descripción],Tabla10[Precio Unitario],0))</f>
        <v/>
      </c>
      <c r="O1481" s="525" t="str">
        <f>IF(Tabla1[[#This Row],[Cantidad de Insumos]]="","",Tabla1[[#This Row],[Precio Unitario]]*Tabla1[[#This Row],[Cantidad de Insumos]])</f>
        <v/>
      </c>
      <c r="P1481" s="510" t="str">
        <f>IF(Tabla1[[#This Row],[Descripción]]="","",_xlfn.XLOOKUP(Tabla1[[#This Row],[Descripción]],Tabla10[Descripción],Tabla10[CODIGO PRESUPUESTARIO],0))</f>
        <v/>
      </c>
      <c r="Q1481" s="511"/>
      <c r="R1481" s="511" t="str">
        <f>IF(Tabla1[[#This Row],[Insumos]]="","",_xlfn.XLOOKUP(Tabla1[[#This Row],[Insumos]],Tabla10[Insumo],Tabla10[InsumoAbrev],"",0))</f>
        <v/>
      </c>
    </row>
    <row r="1482" spans="2:18" x14ac:dyDescent="0.25">
      <c r="B1482" s="191" t="str">
        <f>IF('Formulario PPGR3'!$G1482="","",CONCATENATE('Formulario PPGR3'!$C1482,".",'Formulario PPGR3'!$D1482,".",'Formulario PPGR3'!$E1482,".",'Formulario PPGR3'!$F1482))</f>
        <v/>
      </c>
      <c r="C1482" s="191" t="str">
        <f>IF('Formulario PPGR3'!$G1482="","",'Formulario PPGR1'!#REF!)</f>
        <v/>
      </c>
      <c r="D1482" s="191" t="str">
        <f>IF('Formulario PPGR3'!$G1482="","",'Formulario PPGR1'!#REF!)</f>
        <v/>
      </c>
      <c r="E1482" s="191" t="str">
        <f>IF('Formulario PPGR3'!$G1482="","",'Formulario PPGR1'!#REF!)</f>
        <v/>
      </c>
      <c r="F1482" s="191" t="str">
        <f>IF('Formulario PPGR3'!$G1482="","",'Formulario PPGR1'!#REF!)</f>
        <v/>
      </c>
      <c r="G1482" s="238"/>
      <c r="H1482" s="507" t="str" cm="1">
        <f t="array" ref="H1482">IF(Tabla1[[#This Row],[Código_Actividad]]="","",_xlfn.XLOOKUP(Tabla1[[#This Row],[Código_Actividad]],CodigoActividad,Tabla2[Actividades Programables Presupuestables],"",0))</f>
        <v/>
      </c>
      <c r="I1482" s="508" t="str">
        <f>IFERROR(VLOOKUP('Formulario PPGR3'!$G1482,'Formulario PPGR2'!$H$19:$V$286,15,FALSE),"")</f>
        <v/>
      </c>
      <c r="J1482" s="513"/>
      <c r="K1482" s="512"/>
      <c r="L1482" s="509" t="str">
        <f>IF(Tabla1[[#This Row],[Descripción]]="","",_xlfn.XLOOKUP(Tabla1[[#This Row],[Descripción]],Tabla10[Descripción],Tabla10[Unidad de Medida],"",0))</f>
        <v/>
      </c>
      <c r="M1482" s="299"/>
      <c r="N1482" s="525" t="str">
        <f>IF(Tabla1[[#This Row],[Descripción]]="","",_xlfn.XLOOKUP(Tabla1[[#This Row],[Descripción]],Tabla10[Descripción],Tabla10[Precio Unitario],0))</f>
        <v/>
      </c>
      <c r="O1482" s="525" t="str">
        <f>IF(Tabla1[[#This Row],[Cantidad de Insumos]]="","",Tabla1[[#This Row],[Precio Unitario]]*Tabla1[[#This Row],[Cantidad de Insumos]])</f>
        <v/>
      </c>
      <c r="P1482" s="510" t="str">
        <f>IF(Tabla1[[#This Row],[Descripción]]="","",_xlfn.XLOOKUP(Tabla1[[#This Row],[Descripción]],Tabla10[Descripción],Tabla10[CODIGO PRESUPUESTARIO],0))</f>
        <v/>
      </c>
      <c r="Q1482" s="511"/>
      <c r="R1482" s="511" t="str">
        <f>IF(Tabla1[[#This Row],[Insumos]]="","",_xlfn.XLOOKUP(Tabla1[[#This Row],[Insumos]],Tabla10[Insumo],Tabla10[InsumoAbrev],"",0))</f>
        <v/>
      </c>
    </row>
    <row r="1483" spans="2:18" x14ac:dyDescent="0.25">
      <c r="B1483" s="191" t="str">
        <f>IF('Formulario PPGR3'!$G1483="","",CONCATENATE('Formulario PPGR3'!$C1483,".",'Formulario PPGR3'!$D1483,".",'Formulario PPGR3'!$E1483,".",'Formulario PPGR3'!$F1483))</f>
        <v/>
      </c>
      <c r="C1483" s="191" t="str">
        <f>IF('Formulario PPGR3'!$G1483="","",'Formulario PPGR1'!#REF!)</f>
        <v/>
      </c>
      <c r="D1483" s="191" t="str">
        <f>IF('Formulario PPGR3'!$G1483="","",'Formulario PPGR1'!#REF!)</f>
        <v/>
      </c>
      <c r="E1483" s="191" t="str">
        <f>IF('Formulario PPGR3'!$G1483="","",'Formulario PPGR1'!#REF!)</f>
        <v/>
      </c>
      <c r="F1483" s="191" t="str">
        <f>IF('Formulario PPGR3'!$G1483="","",'Formulario PPGR1'!#REF!)</f>
        <v/>
      </c>
      <c r="G1483" s="238"/>
      <c r="H1483" s="507" t="str" cm="1">
        <f t="array" ref="H1483">IF(Tabla1[[#This Row],[Código_Actividad]]="","",_xlfn.XLOOKUP(Tabla1[[#This Row],[Código_Actividad]],CodigoActividad,Tabla2[Actividades Programables Presupuestables],"",0))</f>
        <v/>
      </c>
      <c r="I1483" s="508" t="str">
        <f>IFERROR(VLOOKUP('Formulario PPGR3'!$G1483,'Formulario PPGR2'!$H$19:$V$286,15,FALSE),"")</f>
        <v/>
      </c>
      <c r="J1483" s="513"/>
      <c r="K1483" s="512"/>
      <c r="L1483" s="509" t="str">
        <f>IF(Tabla1[[#This Row],[Descripción]]="","",_xlfn.XLOOKUP(Tabla1[[#This Row],[Descripción]],Tabla10[Descripción],Tabla10[Unidad de Medida],"",0))</f>
        <v/>
      </c>
      <c r="M1483" s="299"/>
      <c r="N1483" s="525" t="str">
        <f>IF(Tabla1[[#This Row],[Descripción]]="","",_xlfn.XLOOKUP(Tabla1[[#This Row],[Descripción]],Tabla10[Descripción],Tabla10[Precio Unitario],0))</f>
        <v/>
      </c>
      <c r="O1483" s="525" t="str">
        <f>IF(Tabla1[[#This Row],[Cantidad de Insumos]]="","",Tabla1[[#This Row],[Precio Unitario]]*Tabla1[[#This Row],[Cantidad de Insumos]])</f>
        <v/>
      </c>
      <c r="P1483" s="510" t="str">
        <f>IF(Tabla1[[#This Row],[Descripción]]="","",_xlfn.XLOOKUP(Tabla1[[#This Row],[Descripción]],Tabla10[Descripción],Tabla10[CODIGO PRESUPUESTARIO],0))</f>
        <v/>
      </c>
      <c r="Q1483" s="511"/>
      <c r="R1483" s="511" t="str">
        <f>IF(Tabla1[[#This Row],[Insumos]]="","",_xlfn.XLOOKUP(Tabla1[[#This Row],[Insumos]],Tabla10[Insumo],Tabla10[InsumoAbrev],"",0))</f>
        <v/>
      </c>
    </row>
    <row r="1484" spans="2:18" x14ac:dyDescent="0.25">
      <c r="B1484" s="191" t="str">
        <f>IF('Formulario PPGR3'!$G1484="","",CONCATENATE('Formulario PPGR3'!$C1484,".",'Formulario PPGR3'!$D1484,".",'Formulario PPGR3'!$E1484,".",'Formulario PPGR3'!$F1484))</f>
        <v/>
      </c>
      <c r="C1484" s="191" t="str">
        <f>IF('Formulario PPGR3'!$G1484="","",'Formulario PPGR1'!#REF!)</f>
        <v/>
      </c>
      <c r="D1484" s="191" t="str">
        <f>IF('Formulario PPGR3'!$G1484="","",'Formulario PPGR1'!#REF!)</f>
        <v/>
      </c>
      <c r="E1484" s="191" t="str">
        <f>IF('Formulario PPGR3'!$G1484="","",'Formulario PPGR1'!#REF!)</f>
        <v/>
      </c>
      <c r="F1484" s="191" t="str">
        <f>IF('Formulario PPGR3'!$G1484="","",'Formulario PPGR1'!#REF!)</f>
        <v/>
      </c>
      <c r="G1484" s="238"/>
      <c r="H1484" s="507" t="str" cm="1">
        <f t="array" ref="H1484">IF(Tabla1[[#This Row],[Código_Actividad]]="","",_xlfn.XLOOKUP(Tabla1[[#This Row],[Código_Actividad]],CodigoActividad,Tabla2[Actividades Programables Presupuestables],"",0))</f>
        <v/>
      </c>
      <c r="I1484" s="508" t="str">
        <f>IFERROR(VLOOKUP('Formulario PPGR3'!$G1484,'Formulario PPGR2'!$H$19:$V$286,15,FALSE),"")</f>
        <v/>
      </c>
      <c r="J1484" s="513"/>
      <c r="K1484" s="512"/>
      <c r="L1484" s="509" t="str">
        <f>IF(Tabla1[[#This Row],[Descripción]]="","",_xlfn.XLOOKUP(Tabla1[[#This Row],[Descripción]],Tabla10[Descripción],Tabla10[Unidad de Medida],"",0))</f>
        <v/>
      </c>
      <c r="M1484" s="299"/>
      <c r="N1484" s="525" t="str">
        <f>IF(Tabla1[[#This Row],[Descripción]]="","",_xlfn.XLOOKUP(Tabla1[[#This Row],[Descripción]],Tabla10[Descripción],Tabla10[Precio Unitario],0))</f>
        <v/>
      </c>
      <c r="O1484" s="525" t="str">
        <f>IF(Tabla1[[#This Row],[Cantidad de Insumos]]="","",Tabla1[[#This Row],[Precio Unitario]]*Tabla1[[#This Row],[Cantidad de Insumos]])</f>
        <v/>
      </c>
      <c r="P1484" s="510" t="str">
        <f>IF(Tabla1[[#This Row],[Descripción]]="","",_xlfn.XLOOKUP(Tabla1[[#This Row],[Descripción]],Tabla10[Descripción],Tabla10[CODIGO PRESUPUESTARIO],0))</f>
        <v/>
      </c>
      <c r="Q1484" s="511"/>
      <c r="R1484" s="511" t="str">
        <f>IF(Tabla1[[#This Row],[Insumos]]="","",_xlfn.XLOOKUP(Tabla1[[#This Row],[Insumos]],Tabla10[Insumo],Tabla10[InsumoAbrev],"",0))</f>
        <v/>
      </c>
    </row>
    <row r="1485" spans="2:18" x14ac:dyDescent="0.25">
      <c r="B1485" s="191" t="str">
        <f>IF('Formulario PPGR3'!$G1485="","",CONCATENATE('Formulario PPGR3'!$C1485,".",'Formulario PPGR3'!$D1485,".",'Formulario PPGR3'!$E1485,".",'Formulario PPGR3'!$F1485))</f>
        <v/>
      </c>
      <c r="C1485" s="191" t="str">
        <f>IF('Formulario PPGR3'!$G1485="","",'Formulario PPGR1'!#REF!)</f>
        <v/>
      </c>
      <c r="D1485" s="191" t="str">
        <f>IF('Formulario PPGR3'!$G1485="","",'Formulario PPGR1'!#REF!)</f>
        <v/>
      </c>
      <c r="E1485" s="191" t="str">
        <f>IF('Formulario PPGR3'!$G1485="","",'Formulario PPGR1'!#REF!)</f>
        <v/>
      </c>
      <c r="F1485" s="191" t="str">
        <f>IF('Formulario PPGR3'!$G1485="","",'Formulario PPGR1'!#REF!)</f>
        <v/>
      </c>
      <c r="G1485" s="238"/>
      <c r="H1485" s="507" t="str" cm="1">
        <f t="array" ref="H1485">IF(Tabla1[[#This Row],[Código_Actividad]]="","",_xlfn.XLOOKUP(Tabla1[[#This Row],[Código_Actividad]],CodigoActividad,Tabla2[Actividades Programables Presupuestables],"",0))</f>
        <v/>
      </c>
      <c r="I1485" s="508" t="str">
        <f>IFERROR(VLOOKUP('Formulario PPGR3'!$G1485,'Formulario PPGR2'!$H$19:$V$286,15,FALSE),"")</f>
        <v/>
      </c>
      <c r="J1485" s="513"/>
      <c r="K1485" s="512"/>
      <c r="L1485" s="509" t="str">
        <f>IF(Tabla1[[#This Row],[Descripción]]="","",_xlfn.XLOOKUP(Tabla1[[#This Row],[Descripción]],Tabla10[Descripción],Tabla10[Unidad de Medida],"",0))</f>
        <v/>
      </c>
      <c r="M1485" s="299"/>
      <c r="N1485" s="525" t="str">
        <f>IF(Tabla1[[#This Row],[Descripción]]="","",_xlfn.XLOOKUP(Tabla1[[#This Row],[Descripción]],Tabla10[Descripción],Tabla10[Precio Unitario],0))</f>
        <v/>
      </c>
      <c r="O1485" s="525" t="str">
        <f>IF(Tabla1[[#This Row],[Cantidad de Insumos]]="","",Tabla1[[#This Row],[Precio Unitario]]*Tabla1[[#This Row],[Cantidad de Insumos]])</f>
        <v/>
      </c>
      <c r="P1485" s="510" t="str">
        <f>IF(Tabla1[[#This Row],[Descripción]]="","",_xlfn.XLOOKUP(Tabla1[[#This Row],[Descripción]],Tabla10[Descripción],Tabla10[CODIGO PRESUPUESTARIO],0))</f>
        <v/>
      </c>
      <c r="Q1485" s="511"/>
      <c r="R1485" s="511" t="str">
        <f>IF(Tabla1[[#This Row],[Insumos]]="","",_xlfn.XLOOKUP(Tabla1[[#This Row],[Insumos]],Tabla10[Insumo],Tabla10[InsumoAbrev],"",0))</f>
        <v/>
      </c>
    </row>
    <row r="1486" spans="2:18" x14ac:dyDescent="0.25">
      <c r="B1486" s="191" t="str">
        <f>IF('Formulario PPGR3'!$G1486="","",CONCATENATE('Formulario PPGR3'!$C1486,".",'Formulario PPGR3'!$D1486,".",'Formulario PPGR3'!$E1486,".",'Formulario PPGR3'!$F1486))</f>
        <v/>
      </c>
      <c r="C1486" s="191" t="str">
        <f>IF('Formulario PPGR3'!$G1486="","",'Formulario PPGR1'!#REF!)</f>
        <v/>
      </c>
      <c r="D1486" s="191" t="str">
        <f>IF('Formulario PPGR3'!$G1486="","",'Formulario PPGR1'!#REF!)</f>
        <v/>
      </c>
      <c r="E1486" s="191" t="str">
        <f>IF('Formulario PPGR3'!$G1486="","",'Formulario PPGR1'!#REF!)</f>
        <v/>
      </c>
      <c r="F1486" s="191" t="str">
        <f>IF('Formulario PPGR3'!$G1486="","",'Formulario PPGR1'!#REF!)</f>
        <v/>
      </c>
      <c r="G1486" s="238"/>
      <c r="H1486" s="507" t="str" cm="1">
        <f t="array" ref="H1486">IF(Tabla1[[#This Row],[Código_Actividad]]="","",_xlfn.XLOOKUP(Tabla1[[#This Row],[Código_Actividad]],CodigoActividad,Tabla2[Actividades Programables Presupuestables],"",0))</f>
        <v/>
      </c>
      <c r="I1486" s="508" t="str">
        <f>IFERROR(VLOOKUP('Formulario PPGR3'!$G1486,'Formulario PPGR2'!$H$19:$V$286,15,FALSE),"")</f>
        <v/>
      </c>
      <c r="J1486" s="513"/>
      <c r="K1486" s="512"/>
      <c r="L1486" s="509" t="str">
        <f>IF(Tabla1[[#This Row],[Descripción]]="","",_xlfn.XLOOKUP(Tabla1[[#This Row],[Descripción]],Tabla10[Descripción],Tabla10[Unidad de Medida],"",0))</f>
        <v/>
      </c>
      <c r="M1486" s="299"/>
      <c r="N1486" s="525" t="str">
        <f>IF(Tabla1[[#This Row],[Descripción]]="","",_xlfn.XLOOKUP(Tabla1[[#This Row],[Descripción]],Tabla10[Descripción],Tabla10[Precio Unitario],0))</f>
        <v/>
      </c>
      <c r="O1486" s="525" t="str">
        <f>IF(Tabla1[[#This Row],[Cantidad de Insumos]]="","",Tabla1[[#This Row],[Precio Unitario]]*Tabla1[[#This Row],[Cantidad de Insumos]])</f>
        <v/>
      </c>
      <c r="P1486" s="510" t="str">
        <f>IF(Tabla1[[#This Row],[Descripción]]="","",_xlfn.XLOOKUP(Tabla1[[#This Row],[Descripción]],Tabla10[Descripción],Tabla10[CODIGO PRESUPUESTARIO],0))</f>
        <v/>
      </c>
      <c r="Q1486" s="511"/>
      <c r="R1486" s="511" t="str">
        <f>IF(Tabla1[[#This Row],[Insumos]]="","",_xlfn.XLOOKUP(Tabla1[[#This Row],[Insumos]],Tabla10[Insumo],Tabla10[InsumoAbrev],"",0))</f>
        <v/>
      </c>
    </row>
    <row r="1487" spans="2:18" x14ac:dyDescent="0.25">
      <c r="B1487" s="191" t="str">
        <f>IF('Formulario PPGR3'!$G1487="","",CONCATENATE('Formulario PPGR3'!$C1487,".",'Formulario PPGR3'!$D1487,".",'Formulario PPGR3'!$E1487,".",'Formulario PPGR3'!$F1487))</f>
        <v/>
      </c>
      <c r="C1487" s="191" t="str">
        <f>IF('Formulario PPGR3'!$G1487="","",'Formulario PPGR1'!#REF!)</f>
        <v/>
      </c>
      <c r="D1487" s="191" t="str">
        <f>IF('Formulario PPGR3'!$G1487="","",'Formulario PPGR1'!#REF!)</f>
        <v/>
      </c>
      <c r="E1487" s="191" t="str">
        <f>IF('Formulario PPGR3'!$G1487="","",'Formulario PPGR1'!#REF!)</f>
        <v/>
      </c>
      <c r="F1487" s="191" t="str">
        <f>IF('Formulario PPGR3'!$G1487="","",'Formulario PPGR1'!#REF!)</f>
        <v/>
      </c>
      <c r="G1487" s="238"/>
      <c r="H1487" s="507" t="str" cm="1">
        <f t="array" ref="H1487">IF(Tabla1[[#This Row],[Código_Actividad]]="","",_xlfn.XLOOKUP(Tabla1[[#This Row],[Código_Actividad]],CodigoActividad,Tabla2[Actividades Programables Presupuestables],"",0))</f>
        <v/>
      </c>
      <c r="I1487" s="508" t="str">
        <f>IFERROR(VLOOKUP('Formulario PPGR3'!$G1487,'Formulario PPGR2'!$H$19:$V$286,15,FALSE),"")</f>
        <v/>
      </c>
      <c r="J1487" s="513"/>
      <c r="K1487" s="512"/>
      <c r="L1487" s="509" t="str">
        <f>IF(Tabla1[[#This Row],[Descripción]]="","",_xlfn.XLOOKUP(Tabla1[[#This Row],[Descripción]],Tabla10[Descripción],Tabla10[Unidad de Medida],"",0))</f>
        <v/>
      </c>
      <c r="M1487" s="299"/>
      <c r="N1487" s="525" t="str">
        <f>IF(Tabla1[[#This Row],[Descripción]]="","",_xlfn.XLOOKUP(Tabla1[[#This Row],[Descripción]],Tabla10[Descripción],Tabla10[Precio Unitario],0))</f>
        <v/>
      </c>
      <c r="O1487" s="525" t="str">
        <f>IF(Tabla1[[#This Row],[Cantidad de Insumos]]="","",Tabla1[[#This Row],[Precio Unitario]]*Tabla1[[#This Row],[Cantidad de Insumos]])</f>
        <v/>
      </c>
      <c r="P1487" s="510" t="str">
        <f>IF(Tabla1[[#This Row],[Descripción]]="","",_xlfn.XLOOKUP(Tabla1[[#This Row],[Descripción]],Tabla10[Descripción],Tabla10[CODIGO PRESUPUESTARIO],0))</f>
        <v/>
      </c>
      <c r="Q1487" s="511"/>
      <c r="R1487" s="511" t="str">
        <f>IF(Tabla1[[#This Row],[Insumos]]="","",_xlfn.XLOOKUP(Tabla1[[#This Row],[Insumos]],Tabla10[Insumo],Tabla10[InsumoAbrev],"",0))</f>
        <v/>
      </c>
    </row>
    <row r="1488" spans="2:18" x14ac:dyDescent="0.25">
      <c r="B1488" s="191" t="str">
        <f>IF('Formulario PPGR3'!$G1488="","",CONCATENATE('Formulario PPGR3'!$C1488,".",'Formulario PPGR3'!$D1488,".",'Formulario PPGR3'!$E1488,".",'Formulario PPGR3'!$F1488))</f>
        <v/>
      </c>
      <c r="C1488" s="191" t="str">
        <f>IF('Formulario PPGR3'!$G1488="","",'Formulario PPGR1'!#REF!)</f>
        <v/>
      </c>
      <c r="D1488" s="191" t="str">
        <f>IF('Formulario PPGR3'!$G1488="","",'Formulario PPGR1'!#REF!)</f>
        <v/>
      </c>
      <c r="E1488" s="191" t="str">
        <f>IF('Formulario PPGR3'!$G1488="","",'Formulario PPGR1'!#REF!)</f>
        <v/>
      </c>
      <c r="F1488" s="191" t="str">
        <f>IF('Formulario PPGR3'!$G1488="","",'Formulario PPGR1'!#REF!)</f>
        <v/>
      </c>
      <c r="G1488" s="238"/>
      <c r="H1488" s="507" t="str" cm="1">
        <f t="array" ref="H1488">IF(Tabla1[[#This Row],[Código_Actividad]]="","",_xlfn.XLOOKUP(Tabla1[[#This Row],[Código_Actividad]],CodigoActividad,Tabla2[Actividades Programables Presupuestables],"",0))</f>
        <v/>
      </c>
      <c r="I1488" s="508" t="str">
        <f>IFERROR(VLOOKUP('Formulario PPGR3'!$G1488,'Formulario PPGR2'!$H$19:$V$286,15,FALSE),"")</f>
        <v/>
      </c>
      <c r="J1488" s="513"/>
      <c r="K1488" s="512"/>
      <c r="L1488" s="509" t="str">
        <f>IF(Tabla1[[#This Row],[Descripción]]="","",_xlfn.XLOOKUP(Tabla1[[#This Row],[Descripción]],Tabla10[Descripción],Tabla10[Unidad de Medida],"",0))</f>
        <v/>
      </c>
      <c r="M1488" s="299"/>
      <c r="N1488" s="525" t="str">
        <f>IF(Tabla1[[#This Row],[Descripción]]="","",_xlfn.XLOOKUP(Tabla1[[#This Row],[Descripción]],Tabla10[Descripción],Tabla10[Precio Unitario],0))</f>
        <v/>
      </c>
      <c r="O1488" s="525" t="str">
        <f>IF(Tabla1[[#This Row],[Cantidad de Insumos]]="","",Tabla1[[#This Row],[Precio Unitario]]*Tabla1[[#This Row],[Cantidad de Insumos]])</f>
        <v/>
      </c>
      <c r="P1488" s="510" t="str">
        <f>IF(Tabla1[[#This Row],[Descripción]]="","",_xlfn.XLOOKUP(Tabla1[[#This Row],[Descripción]],Tabla10[Descripción],Tabla10[CODIGO PRESUPUESTARIO],0))</f>
        <v/>
      </c>
      <c r="Q1488" s="511"/>
      <c r="R1488" s="511" t="str">
        <f>IF(Tabla1[[#This Row],[Insumos]]="","",_xlfn.XLOOKUP(Tabla1[[#This Row],[Insumos]],Tabla10[Insumo],Tabla10[InsumoAbrev],"",0))</f>
        <v/>
      </c>
    </row>
    <row r="1489" spans="2:18" x14ac:dyDescent="0.25">
      <c r="B1489" s="191" t="str">
        <f>IF('Formulario PPGR3'!$G1489="","",CONCATENATE('Formulario PPGR3'!$C1489,".",'Formulario PPGR3'!$D1489,".",'Formulario PPGR3'!$E1489,".",'Formulario PPGR3'!$F1489))</f>
        <v/>
      </c>
      <c r="C1489" s="191" t="str">
        <f>IF('Formulario PPGR3'!$G1489="","",'Formulario PPGR1'!#REF!)</f>
        <v/>
      </c>
      <c r="D1489" s="191" t="str">
        <f>IF('Formulario PPGR3'!$G1489="","",'Formulario PPGR1'!#REF!)</f>
        <v/>
      </c>
      <c r="E1489" s="191" t="str">
        <f>IF('Formulario PPGR3'!$G1489="","",'Formulario PPGR1'!#REF!)</f>
        <v/>
      </c>
      <c r="F1489" s="191" t="str">
        <f>IF('Formulario PPGR3'!$G1489="","",'Formulario PPGR1'!#REF!)</f>
        <v/>
      </c>
      <c r="G1489" s="238"/>
      <c r="H1489" s="507" t="str" cm="1">
        <f t="array" ref="H1489">IF(Tabla1[[#This Row],[Código_Actividad]]="","",_xlfn.XLOOKUP(Tabla1[[#This Row],[Código_Actividad]],CodigoActividad,Tabla2[Actividades Programables Presupuestables],"",0))</f>
        <v/>
      </c>
      <c r="I1489" s="508" t="str">
        <f>IFERROR(VLOOKUP('Formulario PPGR3'!$G1489,'Formulario PPGR2'!$H$19:$V$286,15,FALSE),"")</f>
        <v/>
      </c>
      <c r="J1489" s="513"/>
      <c r="K1489" s="512"/>
      <c r="L1489" s="509" t="str">
        <f>IF(Tabla1[[#This Row],[Descripción]]="","",_xlfn.XLOOKUP(Tabla1[[#This Row],[Descripción]],Tabla10[Descripción],Tabla10[Unidad de Medida],"",0))</f>
        <v/>
      </c>
      <c r="M1489" s="299"/>
      <c r="N1489" s="525" t="str">
        <f>IF(Tabla1[[#This Row],[Descripción]]="","",_xlfn.XLOOKUP(Tabla1[[#This Row],[Descripción]],Tabla10[Descripción],Tabla10[Precio Unitario],0))</f>
        <v/>
      </c>
      <c r="O1489" s="525" t="str">
        <f>IF(Tabla1[[#This Row],[Cantidad de Insumos]]="","",Tabla1[[#This Row],[Precio Unitario]]*Tabla1[[#This Row],[Cantidad de Insumos]])</f>
        <v/>
      </c>
      <c r="P1489" s="510" t="str">
        <f>IF(Tabla1[[#This Row],[Descripción]]="","",_xlfn.XLOOKUP(Tabla1[[#This Row],[Descripción]],Tabla10[Descripción],Tabla10[CODIGO PRESUPUESTARIO],0))</f>
        <v/>
      </c>
      <c r="Q1489" s="511"/>
      <c r="R1489" s="511" t="str">
        <f>IF(Tabla1[[#This Row],[Insumos]]="","",_xlfn.XLOOKUP(Tabla1[[#This Row],[Insumos]],Tabla10[Insumo],Tabla10[InsumoAbrev],"",0))</f>
        <v/>
      </c>
    </row>
    <row r="1490" spans="2:18" x14ac:dyDescent="0.25">
      <c r="B1490" s="191" t="str">
        <f>IF('Formulario PPGR3'!$G1490="","",CONCATENATE('Formulario PPGR3'!$C1490,".",'Formulario PPGR3'!$D1490,".",'Formulario PPGR3'!$E1490,".",'Formulario PPGR3'!$F1490))</f>
        <v/>
      </c>
      <c r="C1490" s="191" t="str">
        <f>IF('Formulario PPGR3'!$G1490="","",'Formulario PPGR1'!#REF!)</f>
        <v/>
      </c>
      <c r="D1490" s="191" t="str">
        <f>IF('Formulario PPGR3'!$G1490="","",'Formulario PPGR1'!#REF!)</f>
        <v/>
      </c>
      <c r="E1490" s="191" t="str">
        <f>IF('Formulario PPGR3'!$G1490="","",'Formulario PPGR1'!#REF!)</f>
        <v/>
      </c>
      <c r="F1490" s="191" t="str">
        <f>IF('Formulario PPGR3'!$G1490="","",'Formulario PPGR1'!#REF!)</f>
        <v/>
      </c>
      <c r="G1490" s="238"/>
      <c r="H1490" s="507" t="str" cm="1">
        <f t="array" ref="H1490">IF(Tabla1[[#This Row],[Código_Actividad]]="","",_xlfn.XLOOKUP(Tabla1[[#This Row],[Código_Actividad]],CodigoActividad,Tabla2[Actividades Programables Presupuestables],"",0))</f>
        <v/>
      </c>
      <c r="I1490" s="508" t="str">
        <f>IFERROR(VLOOKUP('Formulario PPGR3'!$G1490,'Formulario PPGR2'!$H$19:$V$286,15,FALSE),"")</f>
        <v/>
      </c>
      <c r="J1490" s="513"/>
      <c r="K1490" s="512"/>
      <c r="L1490" s="509" t="str">
        <f>IF(Tabla1[[#This Row],[Descripción]]="","",_xlfn.XLOOKUP(Tabla1[[#This Row],[Descripción]],Tabla10[Descripción],Tabla10[Unidad de Medida],"",0))</f>
        <v/>
      </c>
      <c r="M1490" s="299"/>
      <c r="N1490" s="525" t="str">
        <f>IF(Tabla1[[#This Row],[Descripción]]="","",_xlfn.XLOOKUP(Tabla1[[#This Row],[Descripción]],Tabla10[Descripción],Tabla10[Precio Unitario],0))</f>
        <v/>
      </c>
      <c r="O1490" s="525" t="str">
        <f>IF(Tabla1[[#This Row],[Cantidad de Insumos]]="","",Tabla1[[#This Row],[Precio Unitario]]*Tabla1[[#This Row],[Cantidad de Insumos]])</f>
        <v/>
      </c>
      <c r="P1490" s="510" t="str">
        <f>IF(Tabla1[[#This Row],[Descripción]]="","",_xlfn.XLOOKUP(Tabla1[[#This Row],[Descripción]],Tabla10[Descripción],Tabla10[CODIGO PRESUPUESTARIO],0))</f>
        <v/>
      </c>
      <c r="Q1490" s="511"/>
      <c r="R1490" s="511" t="str">
        <f>IF(Tabla1[[#This Row],[Insumos]]="","",_xlfn.XLOOKUP(Tabla1[[#This Row],[Insumos]],Tabla10[Insumo],Tabla10[InsumoAbrev],"",0))</f>
        <v/>
      </c>
    </row>
    <row r="1491" spans="2:18" x14ac:dyDescent="0.25">
      <c r="B1491" s="191" t="str">
        <f>IF('Formulario PPGR3'!$G1491="","",CONCATENATE('Formulario PPGR3'!$C1491,".",'Formulario PPGR3'!$D1491,".",'Formulario PPGR3'!$E1491,".",'Formulario PPGR3'!$F1491))</f>
        <v/>
      </c>
      <c r="C1491" s="191" t="str">
        <f>IF('Formulario PPGR3'!$G1491="","",'Formulario PPGR1'!#REF!)</f>
        <v/>
      </c>
      <c r="D1491" s="191" t="str">
        <f>IF('Formulario PPGR3'!$G1491="","",'Formulario PPGR1'!#REF!)</f>
        <v/>
      </c>
      <c r="E1491" s="191" t="str">
        <f>IF('Formulario PPGR3'!$G1491="","",'Formulario PPGR1'!#REF!)</f>
        <v/>
      </c>
      <c r="F1491" s="191" t="str">
        <f>IF('Formulario PPGR3'!$G1491="","",'Formulario PPGR1'!#REF!)</f>
        <v/>
      </c>
      <c r="G1491" s="238"/>
      <c r="H1491" s="507" t="str" cm="1">
        <f t="array" ref="H1491">IF(Tabla1[[#This Row],[Código_Actividad]]="","",_xlfn.XLOOKUP(Tabla1[[#This Row],[Código_Actividad]],CodigoActividad,Tabla2[Actividades Programables Presupuestables],"",0))</f>
        <v/>
      </c>
      <c r="I1491" s="508" t="str">
        <f>IFERROR(VLOOKUP('Formulario PPGR3'!$G1491,'Formulario PPGR2'!$H$19:$V$286,15,FALSE),"")</f>
        <v/>
      </c>
      <c r="J1491" s="513"/>
      <c r="K1491" s="512"/>
      <c r="L1491" s="509" t="str">
        <f>IF(Tabla1[[#This Row],[Descripción]]="","",_xlfn.XLOOKUP(Tabla1[[#This Row],[Descripción]],Tabla10[Descripción],Tabla10[Unidad de Medida],"",0))</f>
        <v/>
      </c>
      <c r="M1491" s="299"/>
      <c r="N1491" s="525" t="str">
        <f>IF(Tabla1[[#This Row],[Descripción]]="","",_xlfn.XLOOKUP(Tabla1[[#This Row],[Descripción]],Tabla10[Descripción],Tabla10[Precio Unitario],0))</f>
        <v/>
      </c>
      <c r="O1491" s="525" t="str">
        <f>IF(Tabla1[[#This Row],[Cantidad de Insumos]]="","",Tabla1[[#This Row],[Precio Unitario]]*Tabla1[[#This Row],[Cantidad de Insumos]])</f>
        <v/>
      </c>
      <c r="P1491" s="510" t="str">
        <f>IF(Tabla1[[#This Row],[Descripción]]="","",_xlfn.XLOOKUP(Tabla1[[#This Row],[Descripción]],Tabla10[Descripción],Tabla10[CODIGO PRESUPUESTARIO],0))</f>
        <v/>
      </c>
      <c r="Q1491" s="511"/>
      <c r="R1491" s="511" t="str">
        <f>IF(Tabla1[[#This Row],[Insumos]]="","",_xlfn.XLOOKUP(Tabla1[[#This Row],[Insumos]],Tabla10[Insumo],Tabla10[InsumoAbrev],"",0))</f>
        <v/>
      </c>
    </row>
    <row r="1492" spans="2:18" x14ac:dyDescent="0.25">
      <c r="B1492" s="191" t="str">
        <f>IF('Formulario PPGR3'!$G1492="","",CONCATENATE('Formulario PPGR3'!$C1492,".",'Formulario PPGR3'!$D1492,".",'Formulario PPGR3'!$E1492,".",'Formulario PPGR3'!$F1492))</f>
        <v/>
      </c>
      <c r="C1492" s="191" t="str">
        <f>IF('Formulario PPGR3'!$G1492="","",'Formulario PPGR1'!#REF!)</f>
        <v/>
      </c>
      <c r="D1492" s="191" t="str">
        <f>IF('Formulario PPGR3'!$G1492="","",'Formulario PPGR1'!#REF!)</f>
        <v/>
      </c>
      <c r="E1492" s="191" t="str">
        <f>IF('Formulario PPGR3'!$G1492="","",'Formulario PPGR1'!#REF!)</f>
        <v/>
      </c>
      <c r="F1492" s="191" t="str">
        <f>IF('Formulario PPGR3'!$G1492="","",'Formulario PPGR1'!#REF!)</f>
        <v/>
      </c>
      <c r="G1492" s="238"/>
      <c r="H1492" s="507" t="str" cm="1">
        <f t="array" ref="H1492">IF(Tabla1[[#This Row],[Código_Actividad]]="","",_xlfn.XLOOKUP(Tabla1[[#This Row],[Código_Actividad]],CodigoActividad,Tabla2[Actividades Programables Presupuestables],"",0))</f>
        <v/>
      </c>
      <c r="I1492" s="508" t="str">
        <f>IFERROR(VLOOKUP('Formulario PPGR3'!$G1492,'Formulario PPGR2'!$H$19:$V$286,15,FALSE),"")</f>
        <v/>
      </c>
      <c r="J1492" s="513"/>
      <c r="K1492" s="512"/>
      <c r="L1492" s="509" t="str">
        <f>IF(Tabla1[[#This Row],[Descripción]]="","",_xlfn.XLOOKUP(Tabla1[[#This Row],[Descripción]],Tabla10[Descripción],Tabla10[Unidad de Medida],"",0))</f>
        <v/>
      </c>
      <c r="M1492" s="299"/>
      <c r="N1492" s="525" t="str">
        <f>IF(Tabla1[[#This Row],[Descripción]]="","",_xlfn.XLOOKUP(Tabla1[[#This Row],[Descripción]],Tabla10[Descripción],Tabla10[Precio Unitario],0))</f>
        <v/>
      </c>
      <c r="O1492" s="525" t="str">
        <f>IF(Tabla1[[#This Row],[Cantidad de Insumos]]="","",Tabla1[[#This Row],[Precio Unitario]]*Tabla1[[#This Row],[Cantidad de Insumos]])</f>
        <v/>
      </c>
      <c r="P1492" s="510" t="str">
        <f>IF(Tabla1[[#This Row],[Descripción]]="","",_xlfn.XLOOKUP(Tabla1[[#This Row],[Descripción]],Tabla10[Descripción],Tabla10[CODIGO PRESUPUESTARIO],0))</f>
        <v/>
      </c>
      <c r="Q1492" s="511"/>
      <c r="R1492" s="511" t="str">
        <f>IF(Tabla1[[#This Row],[Insumos]]="","",_xlfn.XLOOKUP(Tabla1[[#This Row],[Insumos]],Tabla10[Insumo],Tabla10[InsumoAbrev],"",0))</f>
        <v/>
      </c>
    </row>
    <row r="1493" spans="2:18" x14ac:dyDescent="0.25">
      <c r="B1493" s="191" t="str">
        <f>IF('Formulario PPGR3'!$G1493="","",CONCATENATE('Formulario PPGR3'!$C1493,".",'Formulario PPGR3'!$D1493,".",'Formulario PPGR3'!$E1493,".",'Formulario PPGR3'!$F1493))</f>
        <v/>
      </c>
      <c r="C1493" s="191" t="str">
        <f>IF('Formulario PPGR3'!$G1493="","",'Formulario PPGR1'!#REF!)</f>
        <v/>
      </c>
      <c r="D1493" s="191" t="str">
        <f>IF('Formulario PPGR3'!$G1493="","",'Formulario PPGR1'!#REF!)</f>
        <v/>
      </c>
      <c r="E1493" s="191" t="str">
        <f>IF('Formulario PPGR3'!$G1493="","",'Formulario PPGR1'!#REF!)</f>
        <v/>
      </c>
      <c r="F1493" s="191" t="str">
        <f>IF('Formulario PPGR3'!$G1493="","",'Formulario PPGR1'!#REF!)</f>
        <v/>
      </c>
      <c r="G1493" s="238"/>
      <c r="H1493" s="507" t="str" cm="1">
        <f t="array" ref="H1493">IF(Tabla1[[#This Row],[Código_Actividad]]="","",_xlfn.XLOOKUP(Tabla1[[#This Row],[Código_Actividad]],CodigoActividad,Tabla2[Actividades Programables Presupuestables],"",0))</f>
        <v/>
      </c>
      <c r="I1493" s="508" t="str">
        <f>IFERROR(VLOOKUP('Formulario PPGR3'!$G1493,'Formulario PPGR2'!$H$19:$V$286,15,FALSE),"")</f>
        <v/>
      </c>
      <c r="J1493" s="513"/>
      <c r="K1493" s="512"/>
      <c r="L1493" s="509" t="str">
        <f>IF(Tabla1[[#This Row],[Descripción]]="","",_xlfn.XLOOKUP(Tabla1[[#This Row],[Descripción]],Tabla10[Descripción],Tabla10[Unidad de Medida],"",0))</f>
        <v/>
      </c>
      <c r="M1493" s="299"/>
      <c r="N1493" s="525" t="str">
        <f>IF(Tabla1[[#This Row],[Descripción]]="","",_xlfn.XLOOKUP(Tabla1[[#This Row],[Descripción]],Tabla10[Descripción],Tabla10[Precio Unitario],0))</f>
        <v/>
      </c>
      <c r="O1493" s="525" t="str">
        <f>IF(Tabla1[[#This Row],[Cantidad de Insumos]]="","",Tabla1[[#This Row],[Precio Unitario]]*Tabla1[[#This Row],[Cantidad de Insumos]])</f>
        <v/>
      </c>
      <c r="P1493" s="510" t="str">
        <f>IF(Tabla1[[#This Row],[Descripción]]="","",_xlfn.XLOOKUP(Tabla1[[#This Row],[Descripción]],Tabla10[Descripción],Tabla10[CODIGO PRESUPUESTARIO],0))</f>
        <v/>
      </c>
      <c r="Q1493" s="511"/>
      <c r="R1493" s="511" t="str">
        <f>IF(Tabla1[[#This Row],[Insumos]]="","",_xlfn.XLOOKUP(Tabla1[[#This Row],[Insumos]],Tabla10[Insumo],Tabla10[InsumoAbrev],"",0))</f>
        <v/>
      </c>
    </row>
    <row r="1494" spans="2:18" x14ac:dyDescent="0.25">
      <c r="B1494" s="191" t="str">
        <f>IF('Formulario PPGR3'!$G1494="","",CONCATENATE('Formulario PPGR3'!$C1494,".",'Formulario PPGR3'!$D1494,".",'Formulario PPGR3'!$E1494,".",'Formulario PPGR3'!$F1494))</f>
        <v/>
      </c>
      <c r="C1494" s="191" t="str">
        <f>IF('Formulario PPGR3'!$G1494="","",'Formulario PPGR1'!#REF!)</f>
        <v/>
      </c>
      <c r="D1494" s="191" t="str">
        <f>IF('Formulario PPGR3'!$G1494="","",'Formulario PPGR1'!#REF!)</f>
        <v/>
      </c>
      <c r="E1494" s="191" t="str">
        <f>IF('Formulario PPGR3'!$G1494="","",'Formulario PPGR1'!#REF!)</f>
        <v/>
      </c>
      <c r="F1494" s="191" t="str">
        <f>IF('Formulario PPGR3'!$G1494="","",'Formulario PPGR1'!#REF!)</f>
        <v/>
      </c>
      <c r="G1494" s="238"/>
      <c r="H1494" s="507" t="str" cm="1">
        <f t="array" ref="H1494">IF(Tabla1[[#This Row],[Código_Actividad]]="","",_xlfn.XLOOKUP(Tabla1[[#This Row],[Código_Actividad]],CodigoActividad,Tabla2[Actividades Programables Presupuestables],"",0))</f>
        <v/>
      </c>
      <c r="I1494" s="508" t="str">
        <f>IFERROR(VLOOKUP('Formulario PPGR3'!$G1494,'Formulario PPGR2'!$H$19:$V$286,15,FALSE),"")</f>
        <v/>
      </c>
      <c r="J1494" s="513"/>
      <c r="K1494" s="512"/>
      <c r="L1494" s="509" t="str">
        <f>IF(Tabla1[[#This Row],[Descripción]]="","",_xlfn.XLOOKUP(Tabla1[[#This Row],[Descripción]],Tabla10[Descripción],Tabla10[Unidad de Medida],"",0))</f>
        <v/>
      </c>
      <c r="M1494" s="299"/>
      <c r="N1494" s="525" t="str">
        <f>IF(Tabla1[[#This Row],[Descripción]]="","",_xlfn.XLOOKUP(Tabla1[[#This Row],[Descripción]],Tabla10[Descripción],Tabla10[Precio Unitario],0))</f>
        <v/>
      </c>
      <c r="O1494" s="525" t="str">
        <f>IF(Tabla1[[#This Row],[Cantidad de Insumos]]="","",Tabla1[[#This Row],[Precio Unitario]]*Tabla1[[#This Row],[Cantidad de Insumos]])</f>
        <v/>
      </c>
      <c r="P1494" s="510" t="str">
        <f>IF(Tabla1[[#This Row],[Descripción]]="","",_xlfn.XLOOKUP(Tabla1[[#This Row],[Descripción]],Tabla10[Descripción],Tabla10[CODIGO PRESUPUESTARIO],0))</f>
        <v/>
      </c>
      <c r="Q1494" s="511"/>
      <c r="R1494" s="511" t="str">
        <f>IF(Tabla1[[#This Row],[Insumos]]="","",_xlfn.XLOOKUP(Tabla1[[#This Row],[Insumos]],Tabla10[Insumo],Tabla10[InsumoAbrev],"",0))</f>
        <v/>
      </c>
    </row>
    <row r="1495" spans="2:18" x14ac:dyDescent="0.25">
      <c r="B1495" s="191" t="str">
        <f>IF('Formulario PPGR3'!$G1495="","",CONCATENATE('Formulario PPGR3'!$C1495,".",'Formulario PPGR3'!$D1495,".",'Formulario PPGR3'!$E1495,".",'Formulario PPGR3'!$F1495))</f>
        <v/>
      </c>
      <c r="C1495" s="191" t="str">
        <f>IF('Formulario PPGR3'!$G1495="","",'Formulario PPGR1'!#REF!)</f>
        <v/>
      </c>
      <c r="D1495" s="191" t="str">
        <f>IF('Formulario PPGR3'!$G1495="","",'Formulario PPGR1'!#REF!)</f>
        <v/>
      </c>
      <c r="E1495" s="191" t="str">
        <f>IF('Formulario PPGR3'!$G1495="","",'Formulario PPGR1'!#REF!)</f>
        <v/>
      </c>
      <c r="F1495" s="191" t="str">
        <f>IF('Formulario PPGR3'!$G1495="","",'Formulario PPGR1'!#REF!)</f>
        <v/>
      </c>
      <c r="G1495" s="238"/>
      <c r="H1495" s="507" t="str" cm="1">
        <f t="array" ref="H1495">IF(Tabla1[[#This Row],[Código_Actividad]]="","",_xlfn.XLOOKUP(Tabla1[[#This Row],[Código_Actividad]],CodigoActividad,Tabla2[Actividades Programables Presupuestables],"",0))</f>
        <v/>
      </c>
      <c r="I1495" s="508" t="str">
        <f>IFERROR(VLOOKUP('Formulario PPGR3'!$G1495,'Formulario PPGR2'!$H$19:$V$286,15,FALSE),"")</f>
        <v/>
      </c>
      <c r="J1495" s="513"/>
      <c r="K1495" s="512"/>
      <c r="L1495" s="509" t="str">
        <f>IF(Tabla1[[#This Row],[Descripción]]="","",_xlfn.XLOOKUP(Tabla1[[#This Row],[Descripción]],Tabla10[Descripción],Tabla10[Unidad de Medida],"",0))</f>
        <v/>
      </c>
      <c r="M1495" s="299"/>
      <c r="N1495" s="525" t="str">
        <f>IF(Tabla1[[#This Row],[Descripción]]="","",_xlfn.XLOOKUP(Tabla1[[#This Row],[Descripción]],Tabla10[Descripción],Tabla10[Precio Unitario],0))</f>
        <v/>
      </c>
      <c r="O1495" s="525" t="str">
        <f>IF(Tabla1[[#This Row],[Cantidad de Insumos]]="","",Tabla1[[#This Row],[Precio Unitario]]*Tabla1[[#This Row],[Cantidad de Insumos]])</f>
        <v/>
      </c>
      <c r="P1495" s="510" t="str">
        <f>IF(Tabla1[[#This Row],[Descripción]]="","",_xlfn.XLOOKUP(Tabla1[[#This Row],[Descripción]],Tabla10[Descripción],Tabla10[CODIGO PRESUPUESTARIO],0))</f>
        <v/>
      </c>
      <c r="Q1495" s="511"/>
      <c r="R1495" s="511" t="str">
        <f>IF(Tabla1[[#This Row],[Insumos]]="","",_xlfn.XLOOKUP(Tabla1[[#This Row],[Insumos]],Tabla10[Insumo],Tabla10[InsumoAbrev],"",0))</f>
        <v/>
      </c>
    </row>
    <row r="1496" spans="2:18" x14ac:dyDescent="0.25">
      <c r="B1496" s="191" t="str">
        <f>IF('Formulario PPGR3'!$G1496="","",CONCATENATE('Formulario PPGR3'!$C1496,".",'Formulario PPGR3'!$D1496,".",'Formulario PPGR3'!$E1496,".",'Formulario PPGR3'!$F1496))</f>
        <v/>
      </c>
      <c r="C1496" s="191" t="str">
        <f>IF('Formulario PPGR3'!$G1496="","",'Formulario PPGR1'!#REF!)</f>
        <v/>
      </c>
      <c r="D1496" s="191" t="str">
        <f>IF('Formulario PPGR3'!$G1496="","",'Formulario PPGR1'!#REF!)</f>
        <v/>
      </c>
      <c r="E1496" s="191" t="str">
        <f>IF('Formulario PPGR3'!$G1496="","",'Formulario PPGR1'!#REF!)</f>
        <v/>
      </c>
      <c r="F1496" s="191" t="str">
        <f>IF('Formulario PPGR3'!$G1496="","",'Formulario PPGR1'!#REF!)</f>
        <v/>
      </c>
      <c r="G1496" s="238"/>
      <c r="H1496" s="507" t="str" cm="1">
        <f t="array" ref="H1496">IF(Tabla1[[#This Row],[Código_Actividad]]="","",_xlfn.XLOOKUP(Tabla1[[#This Row],[Código_Actividad]],CodigoActividad,Tabla2[Actividades Programables Presupuestables],"",0))</f>
        <v/>
      </c>
      <c r="I1496" s="508" t="str">
        <f>IFERROR(VLOOKUP('Formulario PPGR3'!$G1496,'Formulario PPGR2'!$H$19:$V$286,15,FALSE),"")</f>
        <v/>
      </c>
      <c r="J1496" s="513"/>
      <c r="K1496" s="512"/>
      <c r="L1496" s="509" t="str">
        <f>IF(Tabla1[[#This Row],[Descripción]]="","",_xlfn.XLOOKUP(Tabla1[[#This Row],[Descripción]],Tabla10[Descripción],Tabla10[Unidad de Medida],"",0))</f>
        <v/>
      </c>
      <c r="M1496" s="299"/>
      <c r="N1496" s="525" t="str">
        <f>IF(Tabla1[[#This Row],[Descripción]]="","",_xlfn.XLOOKUP(Tabla1[[#This Row],[Descripción]],Tabla10[Descripción],Tabla10[Precio Unitario],0))</f>
        <v/>
      </c>
      <c r="O1496" s="525" t="str">
        <f>IF(Tabla1[[#This Row],[Cantidad de Insumos]]="","",Tabla1[[#This Row],[Precio Unitario]]*Tabla1[[#This Row],[Cantidad de Insumos]])</f>
        <v/>
      </c>
      <c r="P1496" s="510" t="str">
        <f>IF(Tabla1[[#This Row],[Descripción]]="","",_xlfn.XLOOKUP(Tabla1[[#This Row],[Descripción]],Tabla10[Descripción],Tabla10[CODIGO PRESUPUESTARIO],0))</f>
        <v/>
      </c>
      <c r="Q1496" s="511"/>
      <c r="R1496" s="511" t="str">
        <f>IF(Tabla1[[#This Row],[Insumos]]="","",_xlfn.XLOOKUP(Tabla1[[#This Row],[Insumos]],Tabla10[Insumo],Tabla10[InsumoAbrev],"",0))</f>
        <v/>
      </c>
    </row>
    <row r="1497" spans="2:18" x14ac:dyDescent="0.25">
      <c r="B1497" s="191" t="str">
        <f>IF('Formulario PPGR3'!$G1497="","",CONCATENATE('Formulario PPGR3'!$C1497,".",'Formulario PPGR3'!$D1497,".",'Formulario PPGR3'!$E1497,".",'Formulario PPGR3'!$F1497))</f>
        <v/>
      </c>
      <c r="C1497" s="191" t="str">
        <f>IF('Formulario PPGR3'!$G1497="","",'Formulario PPGR1'!#REF!)</f>
        <v/>
      </c>
      <c r="D1497" s="191" t="str">
        <f>IF('Formulario PPGR3'!$G1497="","",'Formulario PPGR1'!#REF!)</f>
        <v/>
      </c>
      <c r="E1497" s="191" t="str">
        <f>IF('Formulario PPGR3'!$G1497="","",'Formulario PPGR1'!#REF!)</f>
        <v/>
      </c>
      <c r="F1497" s="191" t="str">
        <f>IF('Formulario PPGR3'!$G1497="","",'Formulario PPGR1'!#REF!)</f>
        <v/>
      </c>
      <c r="G1497" s="238"/>
      <c r="H1497" s="507" t="str" cm="1">
        <f t="array" ref="H1497">IF(Tabla1[[#This Row],[Código_Actividad]]="","",_xlfn.XLOOKUP(Tabla1[[#This Row],[Código_Actividad]],CodigoActividad,Tabla2[Actividades Programables Presupuestables],"",0))</f>
        <v/>
      </c>
      <c r="I1497" s="508" t="str">
        <f>IFERROR(VLOOKUP('Formulario PPGR3'!$G1497,'Formulario PPGR2'!$H$19:$V$286,15,FALSE),"")</f>
        <v/>
      </c>
      <c r="J1497" s="513"/>
      <c r="K1497" s="512"/>
      <c r="L1497" s="509" t="str">
        <f>IF(Tabla1[[#This Row],[Descripción]]="","",_xlfn.XLOOKUP(Tabla1[[#This Row],[Descripción]],Tabla10[Descripción],Tabla10[Unidad de Medida],"",0))</f>
        <v/>
      </c>
      <c r="M1497" s="299"/>
      <c r="N1497" s="525" t="str">
        <f>IF(Tabla1[[#This Row],[Descripción]]="","",_xlfn.XLOOKUP(Tabla1[[#This Row],[Descripción]],Tabla10[Descripción],Tabla10[Precio Unitario],0))</f>
        <v/>
      </c>
      <c r="O1497" s="525" t="str">
        <f>IF(Tabla1[[#This Row],[Cantidad de Insumos]]="","",Tabla1[[#This Row],[Precio Unitario]]*Tabla1[[#This Row],[Cantidad de Insumos]])</f>
        <v/>
      </c>
      <c r="P1497" s="510" t="str">
        <f>IF(Tabla1[[#This Row],[Descripción]]="","",_xlfn.XLOOKUP(Tabla1[[#This Row],[Descripción]],Tabla10[Descripción],Tabla10[CODIGO PRESUPUESTARIO],0))</f>
        <v/>
      </c>
      <c r="Q1497" s="511"/>
      <c r="R1497" s="511" t="str">
        <f>IF(Tabla1[[#This Row],[Insumos]]="","",_xlfn.XLOOKUP(Tabla1[[#This Row],[Insumos]],Tabla10[Insumo],Tabla10[InsumoAbrev],"",0))</f>
        <v/>
      </c>
    </row>
    <row r="1498" spans="2:18" x14ac:dyDescent="0.25">
      <c r="B1498" s="191" t="str">
        <f>IF('Formulario PPGR3'!$G1498="","",CONCATENATE('Formulario PPGR3'!$C1498,".",'Formulario PPGR3'!$D1498,".",'Formulario PPGR3'!$E1498,".",'Formulario PPGR3'!$F1498))</f>
        <v/>
      </c>
      <c r="C1498" s="191" t="str">
        <f>IF('Formulario PPGR3'!$G1498="","",'Formulario PPGR1'!#REF!)</f>
        <v/>
      </c>
      <c r="D1498" s="191" t="str">
        <f>IF('Formulario PPGR3'!$G1498="","",'Formulario PPGR1'!#REF!)</f>
        <v/>
      </c>
      <c r="E1498" s="191" t="str">
        <f>IF('Formulario PPGR3'!$G1498="","",'Formulario PPGR1'!#REF!)</f>
        <v/>
      </c>
      <c r="F1498" s="191" t="str">
        <f>IF('Formulario PPGR3'!$G1498="","",'Formulario PPGR1'!#REF!)</f>
        <v/>
      </c>
      <c r="G1498" s="238"/>
      <c r="H1498" s="507" t="str" cm="1">
        <f t="array" ref="H1498">IF(Tabla1[[#This Row],[Código_Actividad]]="","",_xlfn.XLOOKUP(Tabla1[[#This Row],[Código_Actividad]],CodigoActividad,Tabla2[Actividades Programables Presupuestables],"",0))</f>
        <v/>
      </c>
      <c r="I1498" s="508" t="str">
        <f>IFERROR(VLOOKUP('Formulario PPGR3'!$G1498,'Formulario PPGR2'!$H$19:$V$286,15,FALSE),"")</f>
        <v/>
      </c>
      <c r="J1498" s="513"/>
      <c r="K1498" s="512"/>
      <c r="L1498" s="509" t="str">
        <f>IF(Tabla1[[#This Row],[Descripción]]="","",_xlfn.XLOOKUP(Tabla1[[#This Row],[Descripción]],Tabla10[Descripción],Tabla10[Unidad de Medida],"",0))</f>
        <v/>
      </c>
      <c r="M1498" s="299"/>
      <c r="N1498" s="525" t="str">
        <f>IF(Tabla1[[#This Row],[Descripción]]="","",_xlfn.XLOOKUP(Tabla1[[#This Row],[Descripción]],Tabla10[Descripción],Tabla10[Precio Unitario],0))</f>
        <v/>
      </c>
      <c r="O1498" s="525" t="str">
        <f>IF(Tabla1[[#This Row],[Cantidad de Insumos]]="","",Tabla1[[#This Row],[Precio Unitario]]*Tabla1[[#This Row],[Cantidad de Insumos]])</f>
        <v/>
      </c>
      <c r="P1498" s="510" t="str">
        <f>IF(Tabla1[[#This Row],[Descripción]]="","",_xlfn.XLOOKUP(Tabla1[[#This Row],[Descripción]],Tabla10[Descripción],Tabla10[CODIGO PRESUPUESTARIO],0))</f>
        <v/>
      </c>
      <c r="Q1498" s="511"/>
      <c r="R1498" s="511" t="str">
        <f>IF(Tabla1[[#This Row],[Insumos]]="","",_xlfn.XLOOKUP(Tabla1[[#This Row],[Insumos]],Tabla10[Insumo],Tabla10[InsumoAbrev],"",0))</f>
        <v/>
      </c>
    </row>
    <row r="1499" spans="2:18" x14ac:dyDescent="0.25">
      <c r="B1499" s="191" t="str">
        <f>IF('Formulario PPGR3'!$G1499="","",CONCATENATE('Formulario PPGR3'!$C1499,".",'Formulario PPGR3'!$D1499,".",'Formulario PPGR3'!$E1499,".",'Formulario PPGR3'!$F1499))</f>
        <v/>
      </c>
      <c r="C1499" s="191" t="str">
        <f>IF('Formulario PPGR3'!$G1499="","",'Formulario PPGR1'!#REF!)</f>
        <v/>
      </c>
      <c r="D1499" s="191" t="str">
        <f>IF('Formulario PPGR3'!$G1499="","",'Formulario PPGR1'!#REF!)</f>
        <v/>
      </c>
      <c r="E1499" s="191" t="str">
        <f>IF('Formulario PPGR3'!$G1499="","",'Formulario PPGR1'!#REF!)</f>
        <v/>
      </c>
      <c r="F1499" s="191" t="str">
        <f>IF('Formulario PPGR3'!$G1499="","",'Formulario PPGR1'!#REF!)</f>
        <v/>
      </c>
      <c r="G1499" s="238"/>
      <c r="H1499" s="507" t="str" cm="1">
        <f t="array" ref="H1499">IF(Tabla1[[#This Row],[Código_Actividad]]="","",_xlfn.XLOOKUP(Tabla1[[#This Row],[Código_Actividad]],CodigoActividad,Tabla2[Actividades Programables Presupuestables],"",0))</f>
        <v/>
      </c>
      <c r="I1499" s="508" t="str">
        <f>IFERROR(VLOOKUP('Formulario PPGR3'!$G1499,'Formulario PPGR2'!$H$19:$V$286,15,FALSE),"")</f>
        <v/>
      </c>
      <c r="J1499" s="513"/>
      <c r="K1499" s="512"/>
      <c r="L1499" s="509" t="str">
        <f>IF(Tabla1[[#This Row],[Descripción]]="","",_xlfn.XLOOKUP(Tabla1[[#This Row],[Descripción]],Tabla10[Descripción],Tabla10[Unidad de Medida],"",0))</f>
        <v/>
      </c>
      <c r="M1499" s="299"/>
      <c r="N1499" s="525" t="str">
        <f>IF(Tabla1[[#This Row],[Descripción]]="","",_xlfn.XLOOKUP(Tabla1[[#This Row],[Descripción]],Tabla10[Descripción],Tabla10[Precio Unitario],0))</f>
        <v/>
      </c>
      <c r="O1499" s="525" t="str">
        <f>IF(Tabla1[[#This Row],[Cantidad de Insumos]]="","",Tabla1[[#This Row],[Precio Unitario]]*Tabla1[[#This Row],[Cantidad de Insumos]])</f>
        <v/>
      </c>
      <c r="P1499" s="510" t="str">
        <f>IF(Tabla1[[#This Row],[Descripción]]="","",_xlfn.XLOOKUP(Tabla1[[#This Row],[Descripción]],Tabla10[Descripción],Tabla10[CODIGO PRESUPUESTARIO],0))</f>
        <v/>
      </c>
      <c r="Q1499" s="511"/>
      <c r="R1499" s="511" t="str">
        <f>IF(Tabla1[[#This Row],[Insumos]]="","",_xlfn.XLOOKUP(Tabla1[[#This Row],[Insumos]],Tabla10[Insumo],Tabla10[InsumoAbrev],"",0))</f>
        <v/>
      </c>
    </row>
    <row r="1500" spans="2:18" x14ac:dyDescent="0.25">
      <c r="B1500" s="191" t="str">
        <f>IF('Formulario PPGR3'!$G1500="","",CONCATENATE('Formulario PPGR3'!$C1500,".",'Formulario PPGR3'!$D1500,".",'Formulario PPGR3'!$E1500,".",'Formulario PPGR3'!$F1500))</f>
        <v/>
      </c>
      <c r="C1500" s="191" t="str">
        <f>IF('Formulario PPGR3'!$G1500="","",'Formulario PPGR1'!#REF!)</f>
        <v/>
      </c>
      <c r="D1500" s="191" t="str">
        <f>IF('Formulario PPGR3'!$G1500="","",'Formulario PPGR1'!#REF!)</f>
        <v/>
      </c>
      <c r="E1500" s="191" t="str">
        <f>IF('Formulario PPGR3'!$G1500="","",'Formulario PPGR1'!#REF!)</f>
        <v/>
      </c>
      <c r="F1500" s="191" t="str">
        <f>IF('Formulario PPGR3'!$G1500="","",'Formulario PPGR1'!#REF!)</f>
        <v/>
      </c>
      <c r="G1500" s="238"/>
      <c r="H1500" s="507" t="str" cm="1">
        <f t="array" ref="H1500">IF(Tabla1[[#This Row],[Código_Actividad]]="","",_xlfn.XLOOKUP(Tabla1[[#This Row],[Código_Actividad]],CodigoActividad,Tabla2[Actividades Programables Presupuestables],"",0))</f>
        <v/>
      </c>
      <c r="I1500" s="508" t="str">
        <f>IFERROR(VLOOKUP('Formulario PPGR3'!$G1500,'Formulario PPGR2'!$H$19:$V$286,15,FALSE),"")</f>
        <v/>
      </c>
      <c r="J1500" s="513"/>
      <c r="K1500" s="512"/>
      <c r="L1500" s="509" t="str">
        <f>IF(Tabla1[[#This Row],[Descripción]]="","",_xlfn.XLOOKUP(Tabla1[[#This Row],[Descripción]],Tabla10[Descripción],Tabla10[Unidad de Medida],"",0))</f>
        <v/>
      </c>
      <c r="M1500" s="299"/>
      <c r="N1500" s="525" t="str">
        <f>IF(Tabla1[[#This Row],[Descripción]]="","",_xlfn.XLOOKUP(Tabla1[[#This Row],[Descripción]],Tabla10[Descripción],Tabla10[Precio Unitario],0))</f>
        <v/>
      </c>
      <c r="O1500" s="525" t="str">
        <f>IF(Tabla1[[#This Row],[Cantidad de Insumos]]="","",Tabla1[[#This Row],[Precio Unitario]]*Tabla1[[#This Row],[Cantidad de Insumos]])</f>
        <v/>
      </c>
      <c r="P1500" s="510" t="str">
        <f>IF(Tabla1[[#This Row],[Descripción]]="","",_xlfn.XLOOKUP(Tabla1[[#This Row],[Descripción]],Tabla10[Descripción],Tabla10[CODIGO PRESUPUESTARIO],0))</f>
        <v/>
      </c>
      <c r="Q1500" s="511"/>
      <c r="R1500" s="511" t="str">
        <f>IF(Tabla1[[#This Row],[Insumos]]="","",_xlfn.XLOOKUP(Tabla1[[#This Row],[Insumos]],Tabla10[Insumo],Tabla10[InsumoAbrev],"",0))</f>
        <v/>
      </c>
    </row>
    <row r="1501" spans="2:18" x14ac:dyDescent="0.25">
      <c r="B1501" s="191" t="str">
        <f>IF('Formulario PPGR3'!$G1501="","",CONCATENATE('Formulario PPGR3'!$C1501,".",'Formulario PPGR3'!$D1501,".",'Formulario PPGR3'!$E1501,".",'Formulario PPGR3'!$F1501))</f>
        <v/>
      </c>
      <c r="C1501" s="191" t="str">
        <f>IF('Formulario PPGR3'!$G1501="","",'Formulario PPGR1'!#REF!)</f>
        <v/>
      </c>
      <c r="D1501" s="191" t="str">
        <f>IF('Formulario PPGR3'!$G1501="","",'Formulario PPGR1'!#REF!)</f>
        <v/>
      </c>
      <c r="E1501" s="191" t="str">
        <f>IF('Formulario PPGR3'!$G1501="","",'Formulario PPGR1'!#REF!)</f>
        <v/>
      </c>
      <c r="F1501" s="191" t="str">
        <f>IF('Formulario PPGR3'!$G1501="","",'Formulario PPGR1'!#REF!)</f>
        <v/>
      </c>
      <c r="G1501" s="238"/>
      <c r="H1501" s="507" t="str" cm="1">
        <f t="array" ref="H1501">IF(Tabla1[[#This Row],[Código_Actividad]]="","",_xlfn.XLOOKUP(Tabla1[[#This Row],[Código_Actividad]],CodigoActividad,Tabla2[Actividades Programables Presupuestables],"",0))</f>
        <v/>
      </c>
      <c r="I1501" s="508" t="str">
        <f>IFERROR(VLOOKUP('Formulario PPGR3'!$G1501,'Formulario PPGR2'!$H$19:$V$286,15,FALSE),"")</f>
        <v/>
      </c>
      <c r="J1501" s="513"/>
      <c r="K1501" s="512"/>
      <c r="L1501" s="509" t="str">
        <f>IF(Tabla1[[#This Row],[Descripción]]="","",_xlfn.XLOOKUP(Tabla1[[#This Row],[Descripción]],Tabla10[Descripción],Tabla10[Unidad de Medida],"",0))</f>
        <v/>
      </c>
      <c r="M1501" s="299"/>
      <c r="N1501" s="525" t="str">
        <f>IF(Tabla1[[#This Row],[Descripción]]="","",_xlfn.XLOOKUP(Tabla1[[#This Row],[Descripción]],Tabla10[Descripción],Tabla10[Precio Unitario],0))</f>
        <v/>
      </c>
      <c r="O1501" s="525" t="str">
        <f>IF(Tabla1[[#This Row],[Cantidad de Insumos]]="","",Tabla1[[#This Row],[Precio Unitario]]*Tabla1[[#This Row],[Cantidad de Insumos]])</f>
        <v/>
      </c>
      <c r="P1501" s="510" t="str">
        <f>IF(Tabla1[[#This Row],[Descripción]]="","",_xlfn.XLOOKUP(Tabla1[[#This Row],[Descripción]],Tabla10[Descripción],Tabla10[CODIGO PRESUPUESTARIO],0))</f>
        <v/>
      </c>
      <c r="Q1501" s="511"/>
      <c r="R1501" s="511" t="str">
        <f>IF(Tabla1[[#This Row],[Insumos]]="","",_xlfn.XLOOKUP(Tabla1[[#This Row],[Insumos]],Tabla10[Insumo],Tabla10[InsumoAbrev],"",0))</f>
        <v/>
      </c>
    </row>
    <row r="1502" spans="2:18" x14ac:dyDescent="0.25">
      <c r="B1502" s="191" t="str">
        <f>IF('Formulario PPGR3'!$G1502="","",CONCATENATE('Formulario PPGR3'!$C1502,".",'Formulario PPGR3'!$D1502,".",'Formulario PPGR3'!$E1502,".",'Formulario PPGR3'!$F1502))</f>
        <v/>
      </c>
      <c r="C1502" s="191" t="str">
        <f>IF('Formulario PPGR3'!$G1502="","",'Formulario PPGR1'!#REF!)</f>
        <v/>
      </c>
      <c r="D1502" s="191" t="str">
        <f>IF('Formulario PPGR3'!$G1502="","",'Formulario PPGR1'!#REF!)</f>
        <v/>
      </c>
      <c r="E1502" s="191" t="str">
        <f>IF('Formulario PPGR3'!$G1502="","",'Formulario PPGR1'!#REF!)</f>
        <v/>
      </c>
      <c r="F1502" s="191" t="str">
        <f>IF('Formulario PPGR3'!$G1502="","",'Formulario PPGR1'!#REF!)</f>
        <v/>
      </c>
      <c r="G1502" s="238"/>
      <c r="H1502" s="507" t="str" cm="1">
        <f t="array" ref="H1502">IF(Tabla1[[#This Row],[Código_Actividad]]="","",_xlfn.XLOOKUP(Tabla1[[#This Row],[Código_Actividad]],CodigoActividad,Tabla2[Actividades Programables Presupuestables],"",0))</f>
        <v/>
      </c>
      <c r="I1502" s="508" t="str">
        <f>IFERROR(VLOOKUP('Formulario PPGR3'!$G1502,'Formulario PPGR2'!$H$19:$V$286,15,FALSE),"")</f>
        <v/>
      </c>
      <c r="J1502" s="513"/>
      <c r="K1502" s="512"/>
      <c r="L1502" s="509" t="str">
        <f>IF(Tabla1[[#This Row],[Descripción]]="","",_xlfn.XLOOKUP(Tabla1[[#This Row],[Descripción]],Tabla10[Descripción],Tabla10[Unidad de Medida],"",0))</f>
        <v/>
      </c>
      <c r="M1502" s="299"/>
      <c r="N1502" s="525" t="str">
        <f>IF(Tabla1[[#This Row],[Descripción]]="","",_xlfn.XLOOKUP(Tabla1[[#This Row],[Descripción]],Tabla10[Descripción],Tabla10[Precio Unitario],0))</f>
        <v/>
      </c>
      <c r="O1502" s="525" t="str">
        <f>IF(Tabla1[[#This Row],[Cantidad de Insumos]]="","",Tabla1[[#This Row],[Precio Unitario]]*Tabla1[[#This Row],[Cantidad de Insumos]])</f>
        <v/>
      </c>
      <c r="P1502" s="510" t="str">
        <f>IF(Tabla1[[#This Row],[Descripción]]="","",_xlfn.XLOOKUP(Tabla1[[#This Row],[Descripción]],Tabla10[Descripción],Tabla10[CODIGO PRESUPUESTARIO],0))</f>
        <v/>
      </c>
      <c r="Q1502" s="511"/>
      <c r="R1502" s="511" t="str">
        <f>IF(Tabla1[[#This Row],[Insumos]]="","",_xlfn.XLOOKUP(Tabla1[[#This Row],[Insumos]],Tabla10[Insumo],Tabla10[InsumoAbrev],"",0))</f>
        <v/>
      </c>
    </row>
    <row r="1503" spans="2:18" x14ac:dyDescent="0.25">
      <c r="B1503" s="191" t="str">
        <f>IF('Formulario PPGR3'!$G1503="","",CONCATENATE('Formulario PPGR3'!$C1503,".",'Formulario PPGR3'!$D1503,".",'Formulario PPGR3'!$E1503,".",'Formulario PPGR3'!$F1503))</f>
        <v/>
      </c>
      <c r="C1503" s="191" t="str">
        <f>IF('Formulario PPGR3'!$G1503="","",'Formulario PPGR1'!#REF!)</f>
        <v/>
      </c>
      <c r="D1503" s="191" t="str">
        <f>IF('Formulario PPGR3'!$G1503="","",'Formulario PPGR1'!#REF!)</f>
        <v/>
      </c>
      <c r="E1503" s="191" t="str">
        <f>IF('Formulario PPGR3'!$G1503="","",'Formulario PPGR1'!#REF!)</f>
        <v/>
      </c>
      <c r="F1503" s="191" t="str">
        <f>IF('Formulario PPGR3'!$G1503="","",'Formulario PPGR1'!#REF!)</f>
        <v/>
      </c>
      <c r="G1503" s="238"/>
      <c r="H1503" s="507" t="str" cm="1">
        <f t="array" ref="H1503">IF(Tabla1[[#This Row],[Código_Actividad]]="","",_xlfn.XLOOKUP(Tabla1[[#This Row],[Código_Actividad]],CodigoActividad,Tabla2[Actividades Programables Presupuestables],"",0))</f>
        <v/>
      </c>
      <c r="I1503" s="508" t="str">
        <f>IFERROR(VLOOKUP('Formulario PPGR3'!$G1503,'Formulario PPGR2'!$H$19:$V$286,15,FALSE),"")</f>
        <v/>
      </c>
      <c r="J1503" s="513"/>
      <c r="K1503" s="512"/>
      <c r="L1503" s="509" t="str">
        <f>IF(Tabla1[[#This Row],[Descripción]]="","",_xlfn.XLOOKUP(Tabla1[[#This Row],[Descripción]],Tabla10[Descripción],Tabla10[Unidad de Medida],"",0))</f>
        <v/>
      </c>
      <c r="M1503" s="299"/>
      <c r="N1503" s="525" t="str">
        <f>IF(Tabla1[[#This Row],[Descripción]]="","",_xlfn.XLOOKUP(Tabla1[[#This Row],[Descripción]],Tabla10[Descripción],Tabla10[Precio Unitario],0))</f>
        <v/>
      </c>
      <c r="O1503" s="525" t="str">
        <f>IF(Tabla1[[#This Row],[Cantidad de Insumos]]="","",Tabla1[[#This Row],[Precio Unitario]]*Tabla1[[#This Row],[Cantidad de Insumos]])</f>
        <v/>
      </c>
      <c r="P1503" s="510" t="str">
        <f>IF(Tabla1[[#This Row],[Descripción]]="","",_xlfn.XLOOKUP(Tabla1[[#This Row],[Descripción]],Tabla10[Descripción],Tabla10[CODIGO PRESUPUESTARIO],0))</f>
        <v/>
      </c>
      <c r="Q1503" s="511"/>
      <c r="R1503" s="511" t="str">
        <f>IF(Tabla1[[#This Row],[Insumos]]="","",_xlfn.XLOOKUP(Tabla1[[#This Row],[Insumos]],Tabla10[Insumo],Tabla10[InsumoAbrev],"",0))</f>
        <v/>
      </c>
    </row>
    <row r="1504" spans="2:18" x14ac:dyDescent="0.25">
      <c r="B1504" s="191" t="str">
        <f>IF('Formulario PPGR3'!$G1504="","",CONCATENATE('Formulario PPGR3'!$C1504,".",'Formulario PPGR3'!$D1504,".",'Formulario PPGR3'!$E1504,".",'Formulario PPGR3'!$F1504))</f>
        <v/>
      </c>
      <c r="C1504" s="191" t="str">
        <f>IF('Formulario PPGR3'!$G1504="","",'Formulario PPGR1'!#REF!)</f>
        <v/>
      </c>
      <c r="D1504" s="191" t="str">
        <f>IF('Formulario PPGR3'!$G1504="","",'Formulario PPGR1'!#REF!)</f>
        <v/>
      </c>
      <c r="E1504" s="191" t="str">
        <f>IF('Formulario PPGR3'!$G1504="","",'Formulario PPGR1'!#REF!)</f>
        <v/>
      </c>
      <c r="F1504" s="191" t="str">
        <f>IF('Formulario PPGR3'!$G1504="","",'Formulario PPGR1'!#REF!)</f>
        <v/>
      </c>
      <c r="G1504" s="238"/>
      <c r="H1504" s="507" t="str" cm="1">
        <f t="array" ref="H1504">IF(Tabla1[[#This Row],[Código_Actividad]]="","",_xlfn.XLOOKUP(Tabla1[[#This Row],[Código_Actividad]],CodigoActividad,Tabla2[Actividades Programables Presupuestables],"",0))</f>
        <v/>
      </c>
      <c r="I1504" s="508" t="str">
        <f>IFERROR(VLOOKUP('Formulario PPGR3'!$G1504,'Formulario PPGR2'!$H$19:$V$286,15,FALSE),"")</f>
        <v/>
      </c>
      <c r="J1504" s="513"/>
      <c r="K1504" s="512"/>
      <c r="L1504" s="509" t="str">
        <f>IF(Tabla1[[#This Row],[Descripción]]="","",_xlfn.XLOOKUP(Tabla1[[#This Row],[Descripción]],Tabla10[Descripción],Tabla10[Unidad de Medida],"",0))</f>
        <v/>
      </c>
      <c r="M1504" s="299"/>
      <c r="N1504" s="525" t="str">
        <f>IF(Tabla1[[#This Row],[Descripción]]="","",_xlfn.XLOOKUP(Tabla1[[#This Row],[Descripción]],Tabla10[Descripción],Tabla10[Precio Unitario],0))</f>
        <v/>
      </c>
      <c r="O1504" s="525" t="str">
        <f>IF(Tabla1[[#This Row],[Cantidad de Insumos]]="","",Tabla1[[#This Row],[Precio Unitario]]*Tabla1[[#This Row],[Cantidad de Insumos]])</f>
        <v/>
      </c>
      <c r="P1504" s="510" t="str">
        <f>IF(Tabla1[[#This Row],[Descripción]]="","",_xlfn.XLOOKUP(Tabla1[[#This Row],[Descripción]],Tabla10[Descripción],Tabla10[CODIGO PRESUPUESTARIO],0))</f>
        <v/>
      </c>
      <c r="Q1504" s="511"/>
      <c r="R1504" s="511" t="str">
        <f>IF(Tabla1[[#This Row],[Insumos]]="","",_xlfn.XLOOKUP(Tabla1[[#This Row],[Insumos]],Tabla10[Insumo],Tabla10[InsumoAbrev],"",0))</f>
        <v/>
      </c>
    </row>
    <row r="1505" spans="2:18" x14ac:dyDescent="0.25">
      <c r="B1505" s="191" t="str">
        <f>IF('Formulario PPGR3'!$G1505="","",CONCATENATE('Formulario PPGR3'!$C1505,".",'Formulario PPGR3'!$D1505,".",'Formulario PPGR3'!$E1505,".",'Formulario PPGR3'!$F1505))</f>
        <v/>
      </c>
      <c r="C1505" s="191" t="str">
        <f>IF('Formulario PPGR3'!$G1505="","",'Formulario PPGR1'!#REF!)</f>
        <v/>
      </c>
      <c r="D1505" s="191" t="str">
        <f>IF('Formulario PPGR3'!$G1505="","",'Formulario PPGR1'!#REF!)</f>
        <v/>
      </c>
      <c r="E1505" s="191" t="str">
        <f>IF('Formulario PPGR3'!$G1505="","",'Formulario PPGR1'!#REF!)</f>
        <v/>
      </c>
      <c r="F1505" s="191" t="str">
        <f>IF('Formulario PPGR3'!$G1505="","",'Formulario PPGR1'!#REF!)</f>
        <v/>
      </c>
      <c r="G1505" s="238"/>
      <c r="H1505" s="507" t="str" cm="1">
        <f t="array" ref="H1505">IF(Tabla1[[#This Row],[Código_Actividad]]="","",_xlfn.XLOOKUP(Tabla1[[#This Row],[Código_Actividad]],CodigoActividad,Tabla2[Actividades Programables Presupuestables],"",0))</f>
        <v/>
      </c>
      <c r="I1505" s="508" t="str">
        <f>IFERROR(VLOOKUP('Formulario PPGR3'!$G1505,'Formulario PPGR2'!$H$19:$V$286,15,FALSE),"")</f>
        <v/>
      </c>
      <c r="J1505" s="513"/>
      <c r="K1505" s="512"/>
      <c r="L1505" s="509" t="str">
        <f>IF(Tabla1[[#This Row],[Descripción]]="","",_xlfn.XLOOKUP(Tabla1[[#This Row],[Descripción]],Tabla10[Descripción],Tabla10[Unidad de Medida],"",0))</f>
        <v/>
      </c>
      <c r="M1505" s="299"/>
      <c r="N1505" s="525" t="str">
        <f>IF(Tabla1[[#This Row],[Descripción]]="","",_xlfn.XLOOKUP(Tabla1[[#This Row],[Descripción]],Tabla10[Descripción],Tabla10[Precio Unitario],0))</f>
        <v/>
      </c>
      <c r="O1505" s="525" t="str">
        <f>IF(Tabla1[[#This Row],[Cantidad de Insumos]]="","",Tabla1[[#This Row],[Precio Unitario]]*Tabla1[[#This Row],[Cantidad de Insumos]])</f>
        <v/>
      </c>
      <c r="P1505" s="510" t="str">
        <f>IF(Tabla1[[#This Row],[Descripción]]="","",_xlfn.XLOOKUP(Tabla1[[#This Row],[Descripción]],Tabla10[Descripción],Tabla10[CODIGO PRESUPUESTARIO],0))</f>
        <v/>
      </c>
      <c r="Q1505" s="511"/>
      <c r="R1505" s="511" t="str">
        <f>IF(Tabla1[[#This Row],[Insumos]]="","",_xlfn.XLOOKUP(Tabla1[[#This Row],[Insumos]],Tabla10[Insumo],Tabla10[InsumoAbrev],"",0))</f>
        <v/>
      </c>
    </row>
    <row r="1506" spans="2:18" x14ac:dyDescent="0.25">
      <c r="B1506" s="191" t="str">
        <f>IF('Formulario PPGR3'!$G1506="","",CONCATENATE('Formulario PPGR3'!$C1506,".",'Formulario PPGR3'!$D1506,".",'Formulario PPGR3'!$E1506,".",'Formulario PPGR3'!$F1506))</f>
        <v/>
      </c>
      <c r="C1506" s="191" t="str">
        <f>IF('Formulario PPGR3'!$G1506="","",'Formulario PPGR1'!#REF!)</f>
        <v/>
      </c>
      <c r="D1506" s="191" t="str">
        <f>IF('Formulario PPGR3'!$G1506="","",'Formulario PPGR1'!#REF!)</f>
        <v/>
      </c>
      <c r="E1506" s="191" t="str">
        <f>IF('Formulario PPGR3'!$G1506="","",'Formulario PPGR1'!#REF!)</f>
        <v/>
      </c>
      <c r="F1506" s="191" t="str">
        <f>IF('Formulario PPGR3'!$G1506="","",'Formulario PPGR1'!#REF!)</f>
        <v/>
      </c>
      <c r="G1506" s="238"/>
      <c r="H1506" s="507" t="str" cm="1">
        <f t="array" ref="H1506">IF(Tabla1[[#This Row],[Código_Actividad]]="","",_xlfn.XLOOKUP(Tabla1[[#This Row],[Código_Actividad]],CodigoActividad,Tabla2[Actividades Programables Presupuestables],"",0))</f>
        <v/>
      </c>
      <c r="I1506" s="508" t="str">
        <f>IFERROR(VLOOKUP('Formulario PPGR3'!$G1506,'Formulario PPGR2'!$H$19:$V$286,15,FALSE),"")</f>
        <v/>
      </c>
      <c r="J1506" s="513"/>
      <c r="K1506" s="512"/>
      <c r="L1506" s="509" t="str">
        <f>IF(Tabla1[[#This Row],[Descripción]]="","",_xlfn.XLOOKUP(Tabla1[[#This Row],[Descripción]],Tabla10[Descripción],Tabla10[Unidad de Medida],"",0))</f>
        <v/>
      </c>
      <c r="M1506" s="299"/>
      <c r="N1506" s="525" t="str">
        <f>IF(Tabla1[[#This Row],[Descripción]]="","",_xlfn.XLOOKUP(Tabla1[[#This Row],[Descripción]],Tabla10[Descripción],Tabla10[Precio Unitario],0))</f>
        <v/>
      </c>
      <c r="O1506" s="525" t="str">
        <f>IF(Tabla1[[#This Row],[Cantidad de Insumos]]="","",Tabla1[[#This Row],[Precio Unitario]]*Tabla1[[#This Row],[Cantidad de Insumos]])</f>
        <v/>
      </c>
      <c r="P1506" s="510" t="str">
        <f>IF(Tabla1[[#This Row],[Descripción]]="","",_xlfn.XLOOKUP(Tabla1[[#This Row],[Descripción]],Tabla10[Descripción],Tabla10[CODIGO PRESUPUESTARIO],0))</f>
        <v/>
      </c>
      <c r="Q1506" s="511"/>
      <c r="R1506" s="511" t="str">
        <f>IF(Tabla1[[#This Row],[Insumos]]="","",_xlfn.XLOOKUP(Tabla1[[#This Row],[Insumos]],Tabla10[Insumo],Tabla10[InsumoAbrev],"",0))</f>
        <v/>
      </c>
    </row>
    <row r="1507" spans="2:18" x14ac:dyDescent="0.25">
      <c r="B1507" s="191" t="str">
        <f>IF('Formulario PPGR3'!$G1507="","",CONCATENATE('Formulario PPGR3'!$C1507,".",'Formulario PPGR3'!$D1507,".",'Formulario PPGR3'!$E1507,".",'Formulario PPGR3'!$F1507))</f>
        <v/>
      </c>
      <c r="C1507" s="191" t="str">
        <f>IF('Formulario PPGR3'!$G1507="","",'Formulario PPGR1'!#REF!)</f>
        <v/>
      </c>
      <c r="D1507" s="191" t="str">
        <f>IF('Formulario PPGR3'!$G1507="","",'Formulario PPGR1'!#REF!)</f>
        <v/>
      </c>
      <c r="E1507" s="191" t="str">
        <f>IF('Formulario PPGR3'!$G1507="","",'Formulario PPGR1'!#REF!)</f>
        <v/>
      </c>
      <c r="F1507" s="191" t="str">
        <f>IF('Formulario PPGR3'!$G1507="","",'Formulario PPGR1'!#REF!)</f>
        <v/>
      </c>
      <c r="G1507" s="238"/>
      <c r="H1507" s="507" t="str" cm="1">
        <f t="array" ref="H1507">IF(Tabla1[[#This Row],[Código_Actividad]]="","",_xlfn.XLOOKUP(Tabla1[[#This Row],[Código_Actividad]],CodigoActividad,Tabla2[Actividades Programables Presupuestables],"",0))</f>
        <v/>
      </c>
      <c r="I1507" s="508" t="str">
        <f>IFERROR(VLOOKUP('Formulario PPGR3'!$G1507,'Formulario PPGR2'!$H$19:$V$286,15,FALSE),"")</f>
        <v/>
      </c>
      <c r="J1507" s="513"/>
      <c r="K1507" s="512"/>
      <c r="L1507" s="509" t="str">
        <f>IF(Tabla1[[#This Row],[Descripción]]="","",_xlfn.XLOOKUP(Tabla1[[#This Row],[Descripción]],Tabla10[Descripción],Tabla10[Unidad de Medida],"",0))</f>
        <v/>
      </c>
      <c r="M1507" s="299"/>
      <c r="N1507" s="525" t="str">
        <f>IF(Tabla1[[#This Row],[Descripción]]="","",_xlfn.XLOOKUP(Tabla1[[#This Row],[Descripción]],Tabla10[Descripción],Tabla10[Precio Unitario],0))</f>
        <v/>
      </c>
      <c r="O1507" s="525" t="str">
        <f>IF(Tabla1[[#This Row],[Cantidad de Insumos]]="","",Tabla1[[#This Row],[Precio Unitario]]*Tabla1[[#This Row],[Cantidad de Insumos]])</f>
        <v/>
      </c>
      <c r="P1507" s="510" t="str">
        <f>IF(Tabla1[[#This Row],[Descripción]]="","",_xlfn.XLOOKUP(Tabla1[[#This Row],[Descripción]],Tabla10[Descripción],Tabla10[CODIGO PRESUPUESTARIO],0))</f>
        <v/>
      </c>
      <c r="Q1507" s="511"/>
      <c r="R1507" s="511" t="str">
        <f>IF(Tabla1[[#This Row],[Insumos]]="","",_xlfn.XLOOKUP(Tabla1[[#This Row],[Insumos]],Tabla10[Insumo],Tabla10[InsumoAbrev],"",0))</f>
        <v/>
      </c>
    </row>
    <row r="1508" spans="2:18" x14ac:dyDescent="0.25">
      <c r="B1508" s="191" t="str">
        <f>IF('Formulario PPGR3'!$G1508="","",CONCATENATE('Formulario PPGR3'!$C1508,".",'Formulario PPGR3'!$D1508,".",'Formulario PPGR3'!$E1508,".",'Formulario PPGR3'!$F1508))</f>
        <v/>
      </c>
      <c r="C1508" s="191" t="str">
        <f>IF('Formulario PPGR3'!$G1508="","",'Formulario PPGR1'!#REF!)</f>
        <v/>
      </c>
      <c r="D1508" s="191" t="str">
        <f>IF('Formulario PPGR3'!$G1508="","",'Formulario PPGR1'!#REF!)</f>
        <v/>
      </c>
      <c r="E1508" s="191" t="str">
        <f>IF('Formulario PPGR3'!$G1508="","",'Formulario PPGR1'!#REF!)</f>
        <v/>
      </c>
      <c r="F1508" s="191" t="str">
        <f>IF('Formulario PPGR3'!$G1508="","",'Formulario PPGR1'!#REF!)</f>
        <v/>
      </c>
      <c r="G1508" s="238"/>
      <c r="H1508" s="507" t="str" cm="1">
        <f t="array" ref="H1508">IF(Tabla1[[#This Row],[Código_Actividad]]="","",_xlfn.XLOOKUP(Tabla1[[#This Row],[Código_Actividad]],CodigoActividad,Tabla2[Actividades Programables Presupuestables],"",0))</f>
        <v/>
      </c>
      <c r="I1508" s="508" t="str">
        <f>IFERROR(VLOOKUP('Formulario PPGR3'!$G1508,'Formulario PPGR2'!$H$19:$V$286,15,FALSE),"")</f>
        <v/>
      </c>
      <c r="J1508" s="513"/>
      <c r="K1508" s="512"/>
      <c r="L1508" s="509" t="str">
        <f>IF(Tabla1[[#This Row],[Descripción]]="","",_xlfn.XLOOKUP(Tabla1[[#This Row],[Descripción]],Tabla10[Descripción],Tabla10[Unidad de Medida],"",0))</f>
        <v/>
      </c>
      <c r="M1508" s="299"/>
      <c r="N1508" s="525" t="str">
        <f>IF(Tabla1[[#This Row],[Descripción]]="","",_xlfn.XLOOKUP(Tabla1[[#This Row],[Descripción]],Tabla10[Descripción],Tabla10[Precio Unitario],0))</f>
        <v/>
      </c>
      <c r="O1508" s="525" t="str">
        <f>IF(Tabla1[[#This Row],[Cantidad de Insumos]]="","",Tabla1[[#This Row],[Precio Unitario]]*Tabla1[[#This Row],[Cantidad de Insumos]])</f>
        <v/>
      </c>
      <c r="P1508" s="510" t="str">
        <f>IF(Tabla1[[#This Row],[Descripción]]="","",_xlfn.XLOOKUP(Tabla1[[#This Row],[Descripción]],Tabla10[Descripción],Tabla10[CODIGO PRESUPUESTARIO],0))</f>
        <v/>
      </c>
      <c r="Q1508" s="511"/>
      <c r="R1508" s="511" t="str">
        <f>IF(Tabla1[[#This Row],[Insumos]]="","",_xlfn.XLOOKUP(Tabla1[[#This Row],[Insumos]],Tabla10[Insumo],Tabla10[InsumoAbrev],"",0))</f>
        <v/>
      </c>
    </row>
    <row r="1509" spans="2:18" x14ac:dyDescent="0.25">
      <c r="B1509" s="191" t="str">
        <f>IF('Formulario PPGR3'!$G1509="","",CONCATENATE('Formulario PPGR3'!$C1509,".",'Formulario PPGR3'!$D1509,".",'Formulario PPGR3'!$E1509,".",'Formulario PPGR3'!$F1509))</f>
        <v/>
      </c>
      <c r="C1509" s="191" t="str">
        <f>IF('Formulario PPGR3'!$G1509="","",'Formulario PPGR1'!#REF!)</f>
        <v/>
      </c>
      <c r="D1509" s="191" t="str">
        <f>IF('Formulario PPGR3'!$G1509="","",'Formulario PPGR1'!#REF!)</f>
        <v/>
      </c>
      <c r="E1509" s="191" t="str">
        <f>IF('Formulario PPGR3'!$G1509="","",'Formulario PPGR1'!#REF!)</f>
        <v/>
      </c>
      <c r="F1509" s="191" t="str">
        <f>IF('Formulario PPGR3'!$G1509="","",'Formulario PPGR1'!#REF!)</f>
        <v/>
      </c>
      <c r="G1509" s="238"/>
      <c r="H1509" s="507" t="str" cm="1">
        <f t="array" ref="H1509">IF(Tabla1[[#This Row],[Código_Actividad]]="","",_xlfn.XLOOKUP(Tabla1[[#This Row],[Código_Actividad]],CodigoActividad,Tabla2[Actividades Programables Presupuestables],"",0))</f>
        <v/>
      </c>
      <c r="I1509" s="508" t="str">
        <f>IFERROR(VLOOKUP('Formulario PPGR3'!$G1509,'Formulario PPGR2'!$H$19:$V$286,15,FALSE),"")</f>
        <v/>
      </c>
      <c r="J1509" s="513"/>
      <c r="K1509" s="512"/>
      <c r="L1509" s="509" t="str">
        <f>IF(Tabla1[[#This Row],[Descripción]]="","",_xlfn.XLOOKUP(Tabla1[[#This Row],[Descripción]],Tabla10[Descripción],Tabla10[Unidad de Medida],"",0))</f>
        <v/>
      </c>
      <c r="M1509" s="299"/>
      <c r="N1509" s="525" t="str">
        <f>IF(Tabla1[[#This Row],[Descripción]]="","",_xlfn.XLOOKUP(Tabla1[[#This Row],[Descripción]],Tabla10[Descripción],Tabla10[Precio Unitario],0))</f>
        <v/>
      </c>
      <c r="O1509" s="525" t="str">
        <f>IF(Tabla1[[#This Row],[Cantidad de Insumos]]="","",Tabla1[[#This Row],[Precio Unitario]]*Tabla1[[#This Row],[Cantidad de Insumos]])</f>
        <v/>
      </c>
      <c r="P1509" s="510" t="str">
        <f>IF(Tabla1[[#This Row],[Descripción]]="","",_xlfn.XLOOKUP(Tabla1[[#This Row],[Descripción]],Tabla10[Descripción],Tabla10[CODIGO PRESUPUESTARIO],0))</f>
        <v/>
      </c>
      <c r="Q1509" s="511"/>
      <c r="R1509" s="511" t="str">
        <f>IF(Tabla1[[#This Row],[Insumos]]="","",_xlfn.XLOOKUP(Tabla1[[#This Row],[Insumos]],Tabla10[Insumo],Tabla10[InsumoAbrev],"",0))</f>
        <v/>
      </c>
    </row>
    <row r="1510" spans="2:18" x14ac:dyDescent="0.25">
      <c r="B1510" s="191" t="str">
        <f>IF('Formulario PPGR3'!$G1510="","",CONCATENATE('Formulario PPGR3'!$C1510,".",'Formulario PPGR3'!$D1510,".",'Formulario PPGR3'!$E1510,".",'Formulario PPGR3'!$F1510))</f>
        <v/>
      </c>
      <c r="C1510" s="191" t="str">
        <f>IF('Formulario PPGR3'!$G1510="","",'Formulario PPGR1'!#REF!)</f>
        <v/>
      </c>
      <c r="D1510" s="191" t="str">
        <f>IF('Formulario PPGR3'!$G1510="","",'Formulario PPGR1'!#REF!)</f>
        <v/>
      </c>
      <c r="E1510" s="191" t="str">
        <f>IF('Formulario PPGR3'!$G1510="","",'Formulario PPGR1'!#REF!)</f>
        <v/>
      </c>
      <c r="F1510" s="191" t="str">
        <f>IF('Formulario PPGR3'!$G1510="","",'Formulario PPGR1'!#REF!)</f>
        <v/>
      </c>
      <c r="G1510" s="238"/>
      <c r="H1510" s="507" t="str" cm="1">
        <f t="array" ref="H1510">IF(Tabla1[[#This Row],[Código_Actividad]]="","",_xlfn.XLOOKUP(Tabla1[[#This Row],[Código_Actividad]],CodigoActividad,Tabla2[Actividades Programables Presupuestables],"",0))</f>
        <v/>
      </c>
      <c r="I1510" s="508" t="str">
        <f>IFERROR(VLOOKUP('Formulario PPGR3'!$G1510,'Formulario PPGR2'!$H$19:$V$286,15,FALSE),"")</f>
        <v/>
      </c>
      <c r="J1510" s="513"/>
      <c r="K1510" s="512"/>
      <c r="L1510" s="509" t="str">
        <f>IF(Tabla1[[#This Row],[Descripción]]="","",_xlfn.XLOOKUP(Tabla1[[#This Row],[Descripción]],Tabla10[Descripción],Tabla10[Unidad de Medida],"",0))</f>
        <v/>
      </c>
      <c r="M1510" s="299"/>
      <c r="N1510" s="525" t="str">
        <f>IF(Tabla1[[#This Row],[Descripción]]="","",_xlfn.XLOOKUP(Tabla1[[#This Row],[Descripción]],Tabla10[Descripción],Tabla10[Precio Unitario],0))</f>
        <v/>
      </c>
      <c r="O1510" s="525" t="str">
        <f>IF(Tabla1[[#This Row],[Cantidad de Insumos]]="","",Tabla1[[#This Row],[Precio Unitario]]*Tabla1[[#This Row],[Cantidad de Insumos]])</f>
        <v/>
      </c>
      <c r="P1510" s="510" t="str">
        <f>IF(Tabla1[[#This Row],[Descripción]]="","",_xlfn.XLOOKUP(Tabla1[[#This Row],[Descripción]],Tabla10[Descripción],Tabla10[CODIGO PRESUPUESTARIO],0))</f>
        <v/>
      </c>
      <c r="Q1510" s="511"/>
      <c r="R1510" s="511" t="str">
        <f>IF(Tabla1[[#This Row],[Insumos]]="","",_xlfn.XLOOKUP(Tabla1[[#This Row],[Insumos]],Tabla10[Insumo],Tabla10[InsumoAbrev],"",0))</f>
        <v/>
      </c>
    </row>
    <row r="1511" spans="2:18" x14ac:dyDescent="0.25">
      <c r="B1511" s="191" t="str">
        <f>IF('Formulario PPGR3'!$G1511="","",CONCATENATE('Formulario PPGR3'!$C1511,".",'Formulario PPGR3'!$D1511,".",'Formulario PPGR3'!$E1511,".",'Formulario PPGR3'!$F1511))</f>
        <v/>
      </c>
      <c r="C1511" s="191" t="str">
        <f>IF('Formulario PPGR3'!$G1511="","",'Formulario PPGR1'!#REF!)</f>
        <v/>
      </c>
      <c r="D1511" s="191" t="str">
        <f>IF('Formulario PPGR3'!$G1511="","",'Formulario PPGR1'!#REF!)</f>
        <v/>
      </c>
      <c r="E1511" s="191" t="str">
        <f>IF('Formulario PPGR3'!$G1511="","",'Formulario PPGR1'!#REF!)</f>
        <v/>
      </c>
      <c r="F1511" s="191" t="str">
        <f>IF('Formulario PPGR3'!$G1511="","",'Formulario PPGR1'!#REF!)</f>
        <v/>
      </c>
      <c r="G1511" s="238"/>
      <c r="H1511" s="507" t="str" cm="1">
        <f t="array" ref="H1511">IF(Tabla1[[#This Row],[Código_Actividad]]="","",_xlfn.XLOOKUP(Tabla1[[#This Row],[Código_Actividad]],CodigoActividad,Tabla2[Actividades Programables Presupuestables],"",0))</f>
        <v/>
      </c>
      <c r="I1511" s="508" t="str">
        <f>IFERROR(VLOOKUP('Formulario PPGR3'!$G1511,'Formulario PPGR2'!$H$19:$V$286,15,FALSE),"")</f>
        <v/>
      </c>
      <c r="J1511" s="513"/>
      <c r="K1511" s="512"/>
      <c r="L1511" s="509" t="str">
        <f>IF(Tabla1[[#This Row],[Descripción]]="","",_xlfn.XLOOKUP(Tabla1[[#This Row],[Descripción]],Tabla10[Descripción],Tabla10[Unidad de Medida],"",0))</f>
        <v/>
      </c>
      <c r="M1511" s="299"/>
      <c r="N1511" s="525" t="str">
        <f>IF(Tabla1[[#This Row],[Descripción]]="","",_xlfn.XLOOKUP(Tabla1[[#This Row],[Descripción]],Tabla10[Descripción],Tabla10[Precio Unitario],0))</f>
        <v/>
      </c>
      <c r="O1511" s="525" t="str">
        <f>IF(Tabla1[[#This Row],[Cantidad de Insumos]]="","",Tabla1[[#This Row],[Precio Unitario]]*Tabla1[[#This Row],[Cantidad de Insumos]])</f>
        <v/>
      </c>
      <c r="P1511" s="510" t="str">
        <f>IF(Tabla1[[#This Row],[Descripción]]="","",_xlfn.XLOOKUP(Tabla1[[#This Row],[Descripción]],Tabla10[Descripción],Tabla10[CODIGO PRESUPUESTARIO],0))</f>
        <v/>
      </c>
      <c r="Q1511" s="511"/>
      <c r="R1511" s="511" t="str">
        <f>IF(Tabla1[[#This Row],[Insumos]]="","",_xlfn.XLOOKUP(Tabla1[[#This Row],[Insumos]],Tabla10[Insumo],Tabla10[InsumoAbrev],"",0))</f>
        <v/>
      </c>
    </row>
    <row r="1512" spans="2:18" x14ac:dyDescent="0.25">
      <c r="B1512" s="191" t="str">
        <f>IF('Formulario PPGR3'!$G1512="","",CONCATENATE('Formulario PPGR3'!$C1512,".",'Formulario PPGR3'!$D1512,".",'Formulario PPGR3'!$E1512,".",'Formulario PPGR3'!$F1512))</f>
        <v/>
      </c>
      <c r="C1512" s="191" t="str">
        <f>IF('Formulario PPGR3'!$G1512="","",'Formulario PPGR1'!#REF!)</f>
        <v/>
      </c>
      <c r="D1512" s="191" t="str">
        <f>IF('Formulario PPGR3'!$G1512="","",'Formulario PPGR1'!#REF!)</f>
        <v/>
      </c>
      <c r="E1512" s="191" t="str">
        <f>IF('Formulario PPGR3'!$G1512="","",'Formulario PPGR1'!#REF!)</f>
        <v/>
      </c>
      <c r="F1512" s="191" t="str">
        <f>IF('Formulario PPGR3'!$G1512="","",'Formulario PPGR1'!#REF!)</f>
        <v/>
      </c>
      <c r="G1512" s="238"/>
      <c r="H1512" s="507" t="str" cm="1">
        <f t="array" ref="H1512">IF(Tabla1[[#This Row],[Código_Actividad]]="","",_xlfn.XLOOKUP(Tabla1[[#This Row],[Código_Actividad]],CodigoActividad,Tabla2[Actividades Programables Presupuestables],"",0))</f>
        <v/>
      </c>
      <c r="I1512" s="508" t="str">
        <f>IFERROR(VLOOKUP('Formulario PPGR3'!$G1512,'Formulario PPGR2'!$H$19:$V$286,15,FALSE),"")</f>
        <v/>
      </c>
      <c r="J1512" s="513"/>
      <c r="K1512" s="512"/>
      <c r="L1512" s="509" t="str">
        <f>IF(Tabla1[[#This Row],[Descripción]]="","",_xlfn.XLOOKUP(Tabla1[[#This Row],[Descripción]],Tabla10[Descripción],Tabla10[Unidad de Medida],"",0))</f>
        <v/>
      </c>
      <c r="M1512" s="299"/>
      <c r="N1512" s="525" t="str">
        <f>IF(Tabla1[[#This Row],[Descripción]]="","",_xlfn.XLOOKUP(Tabla1[[#This Row],[Descripción]],Tabla10[Descripción],Tabla10[Precio Unitario],0))</f>
        <v/>
      </c>
      <c r="O1512" s="525" t="str">
        <f>IF(Tabla1[[#This Row],[Cantidad de Insumos]]="","",Tabla1[[#This Row],[Precio Unitario]]*Tabla1[[#This Row],[Cantidad de Insumos]])</f>
        <v/>
      </c>
      <c r="P1512" s="510" t="str">
        <f>IF(Tabla1[[#This Row],[Descripción]]="","",_xlfn.XLOOKUP(Tabla1[[#This Row],[Descripción]],Tabla10[Descripción],Tabla10[CODIGO PRESUPUESTARIO],0))</f>
        <v/>
      </c>
      <c r="Q1512" s="511"/>
      <c r="R1512" s="511" t="str">
        <f>IF(Tabla1[[#This Row],[Insumos]]="","",_xlfn.XLOOKUP(Tabla1[[#This Row],[Insumos]],Tabla10[Insumo],Tabla10[InsumoAbrev],"",0))</f>
        <v/>
      </c>
    </row>
    <row r="1513" spans="2:18" x14ac:dyDescent="0.25">
      <c r="B1513" s="191" t="str">
        <f>IF('Formulario PPGR3'!$G1513="","",CONCATENATE('Formulario PPGR3'!$C1513,".",'Formulario PPGR3'!$D1513,".",'Formulario PPGR3'!$E1513,".",'Formulario PPGR3'!$F1513))</f>
        <v/>
      </c>
      <c r="C1513" s="191" t="str">
        <f>IF('Formulario PPGR3'!$G1513="","",'Formulario PPGR1'!#REF!)</f>
        <v/>
      </c>
      <c r="D1513" s="191" t="str">
        <f>IF('Formulario PPGR3'!$G1513="","",'Formulario PPGR1'!#REF!)</f>
        <v/>
      </c>
      <c r="E1513" s="191" t="str">
        <f>IF('Formulario PPGR3'!$G1513="","",'Formulario PPGR1'!#REF!)</f>
        <v/>
      </c>
      <c r="F1513" s="191" t="str">
        <f>IF('Formulario PPGR3'!$G1513="","",'Formulario PPGR1'!#REF!)</f>
        <v/>
      </c>
      <c r="G1513" s="238"/>
      <c r="H1513" s="507" t="str" cm="1">
        <f t="array" ref="H1513">IF(Tabla1[[#This Row],[Código_Actividad]]="","",_xlfn.XLOOKUP(Tabla1[[#This Row],[Código_Actividad]],CodigoActividad,Tabla2[Actividades Programables Presupuestables],"",0))</f>
        <v/>
      </c>
      <c r="I1513" s="508" t="str">
        <f>IFERROR(VLOOKUP('Formulario PPGR3'!$G1513,'Formulario PPGR2'!$H$19:$V$286,15,FALSE),"")</f>
        <v/>
      </c>
      <c r="J1513" s="513"/>
      <c r="K1513" s="512"/>
      <c r="L1513" s="509" t="str">
        <f>IF(Tabla1[[#This Row],[Descripción]]="","",_xlfn.XLOOKUP(Tabla1[[#This Row],[Descripción]],Tabla10[Descripción],Tabla10[Unidad de Medida],"",0))</f>
        <v/>
      </c>
      <c r="M1513" s="299"/>
      <c r="N1513" s="525" t="str">
        <f>IF(Tabla1[[#This Row],[Descripción]]="","",_xlfn.XLOOKUP(Tabla1[[#This Row],[Descripción]],Tabla10[Descripción],Tabla10[Precio Unitario],0))</f>
        <v/>
      </c>
      <c r="O1513" s="525" t="str">
        <f>IF(Tabla1[[#This Row],[Cantidad de Insumos]]="","",Tabla1[[#This Row],[Precio Unitario]]*Tabla1[[#This Row],[Cantidad de Insumos]])</f>
        <v/>
      </c>
      <c r="P1513" s="510" t="str">
        <f>IF(Tabla1[[#This Row],[Descripción]]="","",_xlfn.XLOOKUP(Tabla1[[#This Row],[Descripción]],Tabla10[Descripción],Tabla10[CODIGO PRESUPUESTARIO],0))</f>
        <v/>
      </c>
      <c r="Q1513" s="511"/>
      <c r="R1513" s="511" t="str">
        <f>IF(Tabla1[[#This Row],[Insumos]]="","",_xlfn.XLOOKUP(Tabla1[[#This Row],[Insumos]],Tabla10[Insumo],Tabla10[InsumoAbrev],"",0))</f>
        <v/>
      </c>
    </row>
    <row r="1514" spans="2:18" x14ac:dyDescent="0.25">
      <c r="B1514" s="191" t="str">
        <f>IF('Formulario PPGR3'!$G1514="","",CONCATENATE('Formulario PPGR3'!$C1514,".",'Formulario PPGR3'!$D1514,".",'Formulario PPGR3'!$E1514,".",'Formulario PPGR3'!$F1514))</f>
        <v/>
      </c>
      <c r="C1514" s="191" t="str">
        <f>IF('Formulario PPGR3'!$G1514="","",'Formulario PPGR1'!#REF!)</f>
        <v/>
      </c>
      <c r="D1514" s="191" t="str">
        <f>IF('Formulario PPGR3'!$G1514="","",'Formulario PPGR1'!#REF!)</f>
        <v/>
      </c>
      <c r="E1514" s="191" t="str">
        <f>IF('Formulario PPGR3'!$G1514="","",'Formulario PPGR1'!#REF!)</f>
        <v/>
      </c>
      <c r="F1514" s="191" t="str">
        <f>IF('Formulario PPGR3'!$G1514="","",'Formulario PPGR1'!#REF!)</f>
        <v/>
      </c>
      <c r="G1514" s="238"/>
      <c r="H1514" s="507" t="str" cm="1">
        <f t="array" ref="H1514">IF(Tabla1[[#This Row],[Código_Actividad]]="","",_xlfn.XLOOKUP(Tabla1[[#This Row],[Código_Actividad]],CodigoActividad,Tabla2[Actividades Programables Presupuestables],"",0))</f>
        <v/>
      </c>
      <c r="I1514" s="508" t="str">
        <f>IFERROR(VLOOKUP('Formulario PPGR3'!$G1514,'Formulario PPGR2'!$H$19:$V$286,15,FALSE),"")</f>
        <v/>
      </c>
      <c r="J1514" s="513"/>
      <c r="K1514" s="512"/>
      <c r="L1514" s="509" t="str">
        <f>IF(Tabla1[[#This Row],[Descripción]]="","",_xlfn.XLOOKUP(Tabla1[[#This Row],[Descripción]],Tabla10[Descripción],Tabla10[Unidad de Medida],"",0))</f>
        <v/>
      </c>
      <c r="M1514" s="299"/>
      <c r="N1514" s="525" t="str">
        <f>IF(Tabla1[[#This Row],[Descripción]]="","",_xlfn.XLOOKUP(Tabla1[[#This Row],[Descripción]],Tabla10[Descripción],Tabla10[Precio Unitario],0))</f>
        <v/>
      </c>
      <c r="O1514" s="525" t="str">
        <f>IF(Tabla1[[#This Row],[Cantidad de Insumos]]="","",Tabla1[[#This Row],[Precio Unitario]]*Tabla1[[#This Row],[Cantidad de Insumos]])</f>
        <v/>
      </c>
      <c r="P1514" s="510" t="str">
        <f>IF(Tabla1[[#This Row],[Descripción]]="","",_xlfn.XLOOKUP(Tabla1[[#This Row],[Descripción]],Tabla10[Descripción],Tabla10[CODIGO PRESUPUESTARIO],0))</f>
        <v/>
      </c>
      <c r="Q1514" s="511"/>
      <c r="R1514" s="511" t="str">
        <f>IF(Tabla1[[#This Row],[Insumos]]="","",_xlfn.XLOOKUP(Tabla1[[#This Row],[Insumos]],Tabla10[Insumo],Tabla10[InsumoAbrev],"",0))</f>
        <v/>
      </c>
    </row>
    <row r="1515" spans="2:18" x14ac:dyDescent="0.25">
      <c r="B1515" s="191" t="str">
        <f>IF('Formulario PPGR3'!$G1515="","",CONCATENATE('Formulario PPGR3'!$C1515,".",'Formulario PPGR3'!$D1515,".",'Formulario PPGR3'!$E1515,".",'Formulario PPGR3'!$F1515))</f>
        <v/>
      </c>
      <c r="C1515" s="191" t="str">
        <f>IF('Formulario PPGR3'!$G1515="","",'Formulario PPGR1'!#REF!)</f>
        <v/>
      </c>
      <c r="D1515" s="191" t="str">
        <f>IF('Formulario PPGR3'!$G1515="","",'Formulario PPGR1'!#REF!)</f>
        <v/>
      </c>
      <c r="E1515" s="191" t="str">
        <f>IF('Formulario PPGR3'!$G1515="","",'Formulario PPGR1'!#REF!)</f>
        <v/>
      </c>
      <c r="F1515" s="191" t="str">
        <f>IF('Formulario PPGR3'!$G1515="","",'Formulario PPGR1'!#REF!)</f>
        <v/>
      </c>
      <c r="G1515" s="238"/>
      <c r="H1515" s="507" t="str" cm="1">
        <f t="array" ref="H1515">IF(Tabla1[[#This Row],[Código_Actividad]]="","",_xlfn.XLOOKUP(Tabla1[[#This Row],[Código_Actividad]],CodigoActividad,Tabla2[Actividades Programables Presupuestables],"",0))</f>
        <v/>
      </c>
      <c r="I1515" s="508" t="str">
        <f>IFERROR(VLOOKUP('Formulario PPGR3'!$G1515,'Formulario PPGR2'!$H$19:$V$286,15,FALSE),"")</f>
        <v/>
      </c>
      <c r="J1515" s="513"/>
      <c r="K1515" s="512"/>
      <c r="L1515" s="509" t="str">
        <f>IF(Tabla1[[#This Row],[Descripción]]="","",_xlfn.XLOOKUP(Tabla1[[#This Row],[Descripción]],Tabla10[Descripción],Tabla10[Unidad de Medida],"",0))</f>
        <v/>
      </c>
      <c r="M1515" s="299"/>
      <c r="N1515" s="525" t="str">
        <f>IF(Tabla1[[#This Row],[Descripción]]="","",_xlfn.XLOOKUP(Tabla1[[#This Row],[Descripción]],Tabla10[Descripción],Tabla10[Precio Unitario],0))</f>
        <v/>
      </c>
      <c r="O1515" s="525" t="str">
        <f>IF(Tabla1[[#This Row],[Cantidad de Insumos]]="","",Tabla1[[#This Row],[Precio Unitario]]*Tabla1[[#This Row],[Cantidad de Insumos]])</f>
        <v/>
      </c>
      <c r="P1515" s="510" t="str">
        <f>IF(Tabla1[[#This Row],[Descripción]]="","",_xlfn.XLOOKUP(Tabla1[[#This Row],[Descripción]],Tabla10[Descripción],Tabla10[CODIGO PRESUPUESTARIO],0))</f>
        <v/>
      </c>
      <c r="Q1515" s="511"/>
      <c r="R1515" s="511" t="str">
        <f>IF(Tabla1[[#This Row],[Insumos]]="","",_xlfn.XLOOKUP(Tabla1[[#This Row],[Insumos]],Tabla10[Insumo],Tabla10[InsumoAbrev],"",0))</f>
        <v/>
      </c>
    </row>
    <row r="1516" spans="2:18" x14ac:dyDescent="0.25">
      <c r="B1516" s="191" t="str">
        <f>IF('Formulario PPGR3'!$G1516="","",CONCATENATE('Formulario PPGR3'!$C1516,".",'Formulario PPGR3'!$D1516,".",'Formulario PPGR3'!$E1516,".",'Formulario PPGR3'!$F1516))</f>
        <v/>
      </c>
      <c r="C1516" s="191" t="str">
        <f>IF('Formulario PPGR3'!$G1516="","",'Formulario PPGR1'!#REF!)</f>
        <v/>
      </c>
      <c r="D1516" s="191" t="str">
        <f>IF('Formulario PPGR3'!$G1516="","",'Formulario PPGR1'!#REF!)</f>
        <v/>
      </c>
      <c r="E1516" s="191" t="str">
        <f>IF('Formulario PPGR3'!$G1516="","",'Formulario PPGR1'!#REF!)</f>
        <v/>
      </c>
      <c r="F1516" s="191" t="str">
        <f>IF('Formulario PPGR3'!$G1516="","",'Formulario PPGR1'!#REF!)</f>
        <v/>
      </c>
      <c r="G1516" s="238"/>
      <c r="H1516" s="507" t="str" cm="1">
        <f t="array" ref="H1516">IF(Tabla1[[#This Row],[Código_Actividad]]="","",_xlfn.XLOOKUP(Tabla1[[#This Row],[Código_Actividad]],CodigoActividad,Tabla2[Actividades Programables Presupuestables],"",0))</f>
        <v/>
      </c>
      <c r="I1516" s="508" t="str">
        <f>IFERROR(VLOOKUP('Formulario PPGR3'!$G1516,'Formulario PPGR2'!$H$19:$V$286,15,FALSE),"")</f>
        <v/>
      </c>
      <c r="J1516" s="513"/>
      <c r="K1516" s="512"/>
      <c r="L1516" s="509" t="str">
        <f>IF(Tabla1[[#This Row],[Descripción]]="","",_xlfn.XLOOKUP(Tabla1[[#This Row],[Descripción]],Tabla10[Descripción],Tabla10[Unidad de Medida],"",0))</f>
        <v/>
      </c>
      <c r="M1516" s="299"/>
      <c r="N1516" s="525" t="str">
        <f>IF(Tabla1[[#This Row],[Descripción]]="","",_xlfn.XLOOKUP(Tabla1[[#This Row],[Descripción]],Tabla10[Descripción],Tabla10[Precio Unitario],0))</f>
        <v/>
      </c>
      <c r="O1516" s="525" t="str">
        <f>IF(Tabla1[[#This Row],[Cantidad de Insumos]]="","",Tabla1[[#This Row],[Precio Unitario]]*Tabla1[[#This Row],[Cantidad de Insumos]])</f>
        <v/>
      </c>
      <c r="P1516" s="510" t="str">
        <f>IF(Tabla1[[#This Row],[Descripción]]="","",_xlfn.XLOOKUP(Tabla1[[#This Row],[Descripción]],Tabla10[Descripción],Tabla10[CODIGO PRESUPUESTARIO],0))</f>
        <v/>
      </c>
      <c r="Q1516" s="511"/>
      <c r="R1516" s="511" t="str">
        <f>IF(Tabla1[[#This Row],[Insumos]]="","",_xlfn.XLOOKUP(Tabla1[[#This Row],[Insumos]],Tabla10[Insumo],Tabla10[InsumoAbrev],"",0))</f>
        <v/>
      </c>
    </row>
    <row r="1517" spans="2:18" x14ac:dyDescent="0.25">
      <c r="B1517" s="191" t="str">
        <f>IF('Formulario PPGR3'!$G1517="","",CONCATENATE('Formulario PPGR3'!$C1517,".",'Formulario PPGR3'!$D1517,".",'Formulario PPGR3'!$E1517,".",'Formulario PPGR3'!$F1517))</f>
        <v/>
      </c>
      <c r="C1517" s="191" t="str">
        <f>IF('Formulario PPGR3'!$G1517="","",'Formulario PPGR1'!#REF!)</f>
        <v/>
      </c>
      <c r="D1517" s="191" t="str">
        <f>IF('Formulario PPGR3'!$G1517="","",'Formulario PPGR1'!#REF!)</f>
        <v/>
      </c>
      <c r="E1517" s="191" t="str">
        <f>IF('Formulario PPGR3'!$G1517="","",'Formulario PPGR1'!#REF!)</f>
        <v/>
      </c>
      <c r="F1517" s="191" t="str">
        <f>IF('Formulario PPGR3'!$G1517="","",'Formulario PPGR1'!#REF!)</f>
        <v/>
      </c>
      <c r="G1517" s="238"/>
      <c r="H1517" s="507" t="str" cm="1">
        <f t="array" ref="H1517">IF(Tabla1[[#This Row],[Código_Actividad]]="","",_xlfn.XLOOKUP(Tabla1[[#This Row],[Código_Actividad]],CodigoActividad,Tabla2[Actividades Programables Presupuestables],"",0))</f>
        <v/>
      </c>
      <c r="I1517" s="508" t="str">
        <f>IFERROR(VLOOKUP('Formulario PPGR3'!$G1517,'Formulario PPGR2'!$H$19:$V$286,15,FALSE),"")</f>
        <v/>
      </c>
      <c r="J1517" s="513"/>
      <c r="K1517" s="512"/>
      <c r="L1517" s="509" t="str">
        <f>IF(Tabla1[[#This Row],[Descripción]]="","",_xlfn.XLOOKUP(Tabla1[[#This Row],[Descripción]],Tabla10[Descripción],Tabla10[Unidad de Medida],"",0))</f>
        <v/>
      </c>
      <c r="M1517" s="299"/>
      <c r="N1517" s="525" t="str">
        <f>IF(Tabla1[[#This Row],[Descripción]]="","",_xlfn.XLOOKUP(Tabla1[[#This Row],[Descripción]],Tabla10[Descripción],Tabla10[Precio Unitario],0))</f>
        <v/>
      </c>
      <c r="O1517" s="525" t="str">
        <f>IF(Tabla1[[#This Row],[Cantidad de Insumos]]="","",Tabla1[[#This Row],[Precio Unitario]]*Tabla1[[#This Row],[Cantidad de Insumos]])</f>
        <v/>
      </c>
      <c r="P1517" s="510" t="str">
        <f>IF(Tabla1[[#This Row],[Descripción]]="","",_xlfn.XLOOKUP(Tabla1[[#This Row],[Descripción]],Tabla10[Descripción],Tabla10[CODIGO PRESUPUESTARIO],0))</f>
        <v/>
      </c>
      <c r="Q1517" s="511"/>
      <c r="R1517" s="511" t="str">
        <f>IF(Tabla1[[#This Row],[Insumos]]="","",_xlfn.XLOOKUP(Tabla1[[#This Row],[Insumos]],Tabla10[Insumo],Tabla10[InsumoAbrev],"",0))</f>
        <v/>
      </c>
    </row>
    <row r="1518" spans="2:18" x14ac:dyDescent="0.25">
      <c r="B1518" s="191" t="str">
        <f>IF('Formulario PPGR3'!$G1518="","",CONCATENATE('Formulario PPGR3'!$C1518,".",'Formulario PPGR3'!$D1518,".",'Formulario PPGR3'!$E1518,".",'Formulario PPGR3'!$F1518))</f>
        <v/>
      </c>
      <c r="C1518" s="191" t="str">
        <f>IF('Formulario PPGR3'!$G1518="","",'Formulario PPGR1'!#REF!)</f>
        <v/>
      </c>
      <c r="D1518" s="191" t="str">
        <f>IF('Formulario PPGR3'!$G1518="","",'Formulario PPGR1'!#REF!)</f>
        <v/>
      </c>
      <c r="E1518" s="191" t="str">
        <f>IF('Formulario PPGR3'!$G1518="","",'Formulario PPGR1'!#REF!)</f>
        <v/>
      </c>
      <c r="F1518" s="191" t="str">
        <f>IF('Formulario PPGR3'!$G1518="","",'Formulario PPGR1'!#REF!)</f>
        <v/>
      </c>
      <c r="G1518" s="238"/>
      <c r="H1518" s="507" t="str" cm="1">
        <f t="array" ref="H1518">IF(Tabla1[[#This Row],[Código_Actividad]]="","",_xlfn.XLOOKUP(Tabla1[[#This Row],[Código_Actividad]],CodigoActividad,Tabla2[Actividades Programables Presupuestables],"",0))</f>
        <v/>
      </c>
      <c r="I1518" s="508" t="str">
        <f>IFERROR(VLOOKUP('Formulario PPGR3'!$G1518,'Formulario PPGR2'!$H$19:$V$286,15,FALSE),"")</f>
        <v/>
      </c>
      <c r="J1518" s="513"/>
      <c r="K1518" s="512"/>
      <c r="L1518" s="509" t="str">
        <f>IF(Tabla1[[#This Row],[Descripción]]="","",_xlfn.XLOOKUP(Tabla1[[#This Row],[Descripción]],Tabla10[Descripción],Tabla10[Unidad de Medida],"",0))</f>
        <v/>
      </c>
      <c r="M1518" s="299"/>
      <c r="N1518" s="525" t="str">
        <f>IF(Tabla1[[#This Row],[Descripción]]="","",_xlfn.XLOOKUP(Tabla1[[#This Row],[Descripción]],Tabla10[Descripción],Tabla10[Precio Unitario],0))</f>
        <v/>
      </c>
      <c r="O1518" s="525" t="str">
        <f>IF(Tabla1[[#This Row],[Cantidad de Insumos]]="","",Tabla1[[#This Row],[Precio Unitario]]*Tabla1[[#This Row],[Cantidad de Insumos]])</f>
        <v/>
      </c>
      <c r="P1518" s="510" t="str">
        <f>IF(Tabla1[[#This Row],[Descripción]]="","",_xlfn.XLOOKUP(Tabla1[[#This Row],[Descripción]],Tabla10[Descripción],Tabla10[CODIGO PRESUPUESTARIO],0))</f>
        <v/>
      </c>
      <c r="Q1518" s="511"/>
      <c r="R1518" s="511" t="str">
        <f>IF(Tabla1[[#This Row],[Insumos]]="","",_xlfn.XLOOKUP(Tabla1[[#This Row],[Insumos]],Tabla10[Insumo],Tabla10[InsumoAbrev],"",0))</f>
        <v/>
      </c>
    </row>
    <row r="1519" spans="2:18" x14ac:dyDescent="0.25">
      <c r="B1519" s="191" t="str">
        <f>IF('Formulario PPGR3'!$G1519="","",CONCATENATE('Formulario PPGR3'!$C1519,".",'Formulario PPGR3'!$D1519,".",'Formulario PPGR3'!$E1519,".",'Formulario PPGR3'!$F1519))</f>
        <v/>
      </c>
      <c r="C1519" s="191" t="str">
        <f>IF('Formulario PPGR3'!$G1519="","",'Formulario PPGR1'!#REF!)</f>
        <v/>
      </c>
      <c r="D1519" s="191" t="str">
        <f>IF('Formulario PPGR3'!$G1519="","",'Formulario PPGR1'!#REF!)</f>
        <v/>
      </c>
      <c r="E1519" s="191" t="str">
        <f>IF('Formulario PPGR3'!$G1519="","",'Formulario PPGR1'!#REF!)</f>
        <v/>
      </c>
      <c r="F1519" s="191" t="str">
        <f>IF('Formulario PPGR3'!$G1519="","",'Formulario PPGR1'!#REF!)</f>
        <v/>
      </c>
      <c r="G1519" s="238"/>
      <c r="H1519" s="507" t="str" cm="1">
        <f t="array" ref="H1519">IF(Tabla1[[#This Row],[Código_Actividad]]="","",_xlfn.XLOOKUP(Tabla1[[#This Row],[Código_Actividad]],CodigoActividad,Tabla2[Actividades Programables Presupuestables],"",0))</f>
        <v/>
      </c>
      <c r="I1519" s="508" t="str">
        <f>IFERROR(VLOOKUP('Formulario PPGR3'!$G1519,'Formulario PPGR2'!$H$19:$V$286,15,FALSE),"")</f>
        <v/>
      </c>
      <c r="J1519" s="513"/>
      <c r="K1519" s="512"/>
      <c r="L1519" s="509" t="str">
        <f>IF(Tabla1[[#This Row],[Descripción]]="","",_xlfn.XLOOKUP(Tabla1[[#This Row],[Descripción]],Tabla10[Descripción],Tabla10[Unidad de Medida],"",0))</f>
        <v/>
      </c>
      <c r="M1519" s="299"/>
      <c r="N1519" s="525" t="str">
        <f>IF(Tabla1[[#This Row],[Descripción]]="","",_xlfn.XLOOKUP(Tabla1[[#This Row],[Descripción]],Tabla10[Descripción],Tabla10[Precio Unitario],0))</f>
        <v/>
      </c>
      <c r="O1519" s="525" t="str">
        <f>IF(Tabla1[[#This Row],[Cantidad de Insumos]]="","",Tabla1[[#This Row],[Precio Unitario]]*Tabla1[[#This Row],[Cantidad de Insumos]])</f>
        <v/>
      </c>
      <c r="P1519" s="510" t="str">
        <f>IF(Tabla1[[#This Row],[Descripción]]="","",_xlfn.XLOOKUP(Tabla1[[#This Row],[Descripción]],Tabla10[Descripción],Tabla10[CODIGO PRESUPUESTARIO],0))</f>
        <v/>
      </c>
      <c r="Q1519" s="511"/>
      <c r="R1519" s="511" t="str">
        <f>IF(Tabla1[[#This Row],[Insumos]]="","",_xlfn.XLOOKUP(Tabla1[[#This Row],[Insumos]],Tabla10[Insumo],Tabla10[InsumoAbrev],"",0))</f>
        <v/>
      </c>
    </row>
    <row r="1520" spans="2:18" x14ac:dyDescent="0.25">
      <c r="B1520" s="191" t="str">
        <f>IF('Formulario PPGR3'!$G1520="","",CONCATENATE('Formulario PPGR3'!$C1520,".",'Formulario PPGR3'!$D1520,".",'Formulario PPGR3'!$E1520,".",'Formulario PPGR3'!$F1520))</f>
        <v/>
      </c>
      <c r="C1520" s="191" t="str">
        <f>IF('Formulario PPGR3'!$G1520="","",'Formulario PPGR1'!#REF!)</f>
        <v/>
      </c>
      <c r="D1520" s="191" t="str">
        <f>IF('Formulario PPGR3'!$G1520="","",'Formulario PPGR1'!#REF!)</f>
        <v/>
      </c>
      <c r="E1520" s="191" t="str">
        <f>IF('Formulario PPGR3'!$G1520="","",'Formulario PPGR1'!#REF!)</f>
        <v/>
      </c>
      <c r="F1520" s="191" t="str">
        <f>IF('Formulario PPGR3'!$G1520="","",'Formulario PPGR1'!#REF!)</f>
        <v/>
      </c>
      <c r="G1520" s="238"/>
      <c r="H1520" s="507" t="str" cm="1">
        <f t="array" ref="H1520">IF(Tabla1[[#This Row],[Código_Actividad]]="","",_xlfn.XLOOKUP(Tabla1[[#This Row],[Código_Actividad]],CodigoActividad,Tabla2[Actividades Programables Presupuestables],"",0))</f>
        <v/>
      </c>
      <c r="I1520" s="508" t="str">
        <f>IFERROR(VLOOKUP('Formulario PPGR3'!$G1520,'Formulario PPGR2'!$H$19:$V$286,15,FALSE),"")</f>
        <v/>
      </c>
      <c r="J1520" s="513"/>
      <c r="K1520" s="512"/>
      <c r="L1520" s="509" t="str">
        <f>IF(Tabla1[[#This Row],[Descripción]]="","",_xlfn.XLOOKUP(Tabla1[[#This Row],[Descripción]],Tabla10[Descripción],Tabla10[Unidad de Medida],"",0))</f>
        <v/>
      </c>
      <c r="M1520" s="299"/>
      <c r="N1520" s="525" t="str">
        <f>IF(Tabla1[[#This Row],[Descripción]]="","",_xlfn.XLOOKUP(Tabla1[[#This Row],[Descripción]],Tabla10[Descripción],Tabla10[Precio Unitario],0))</f>
        <v/>
      </c>
      <c r="O1520" s="525" t="str">
        <f>IF(Tabla1[[#This Row],[Cantidad de Insumos]]="","",Tabla1[[#This Row],[Precio Unitario]]*Tabla1[[#This Row],[Cantidad de Insumos]])</f>
        <v/>
      </c>
      <c r="P1520" s="510" t="str">
        <f>IF(Tabla1[[#This Row],[Descripción]]="","",_xlfn.XLOOKUP(Tabla1[[#This Row],[Descripción]],Tabla10[Descripción],Tabla10[CODIGO PRESUPUESTARIO],0))</f>
        <v/>
      </c>
      <c r="Q1520" s="511"/>
      <c r="R1520" s="511" t="str">
        <f>IF(Tabla1[[#This Row],[Insumos]]="","",_xlfn.XLOOKUP(Tabla1[[#This Row],[Insumos]],Tabla10[Insumo],Tabla10[InsumoAbrev],"",0))</f>
        <v/>
      </c>
    </row>
    <row r="1521" spans="2:18" x14ac:dyDescent="0.25">
      <c r="B1521" s="191" t="str">
        <f>IF('Formulario PPGR3'!$G1521="","",CONCATENATE('Formulario PPGR3'!$C1521,".",'Formulario PPGR3'!$D1521,".",'Formulario PPGR3'!$E1521,".",'Formulario PPGR3'!$F1521))</f>
        <v/>
      </c>
      <c r="C1521" s="191" t="str">
        <f>IF('Formulario PPGR3'!$G1521="","",'Formulario PPGR1'!#REF!)</f>
        <v/>
      </c>
      <c r="D1521" s="191" t="str">
        <f>IF('Formulario PPGR3'!$G1521="","",'Formulario PPGR1'!#REF!)</f>
        <v/>
      </c>
      <c r="E1521" s="191" t="str">
        <f>IF('Formulario PPGR3'!$G1521="","",'Formulario PPGR1'!#REF!)</f>
        <v/>
      </c>
      <c r="F1521" s="191" t="str">
        <f>IF('Formulario PPGR3'!$G1521="","",'Formulario PPGR1'!#REF!)</f>
        <v/>
      </c>
      <c r="G1521" s="238"/>
      <c r="H1521" s="507" t="str" cm="1">
        <f t="array" ref="H1521">IF(Tabla1[[#This Row],[Código_Actividad]]="","",_xlfn.XLOOKUP(Tabla1[[#This Row],[Código_Actividad]],CodigoActividad,Tabla2[Actividades Programables Presupuestables],"",0))</f>
        <v/>
      </c>
      <c r="I1521" s="508" t="str">
        <f>IFERROR(VLOOKUP('Formulario PPGR3'!$G1521,'Formulario PPGR2'!$H$19:$V$286,15,FALSE),"")</f>
        <v/>
      </c>
      <c r="J1521" s="513"/>
      <c r="K1521" s="512"/>
      <c r="L1521" s="509" t="str">
        <f>IF(Tabla1[[#This Row],[Descripción]]="","",_xlfn.XLOOKUP(Tabla1[[#This Row],[Descripción]],Tabla10[Descripción],Tabla10[Unidad de Medida],"",0))</f>
        <v/>
      </c>
      <c r="M1521" s="299"/>
      <c r="N1521" s="525" t="str">
        <f>IF(Tabla1[[#This Row],[Descripción]]="","",_xlfn.XLOOKUP(Tabla1[[#This Row],[Descripción]],Tabla10[Descripción],Tabla10[Precio Unitario],0))</f>
        <v/>
      </c>
      <c r="O1521" s="525" t="str">
        <f>IF(Tabla1[[#This Row],[Cantidad de Insumos]]="","",Tabla1[[#This Row],[Precio Unitario]]*Tabla1[[#This Row],[Cantidad de Insumos]])</f>
        <v/>
      </c>
      <c r="P1521" s="510" t="str">
        <f>IF(Tabla1[[#This Row],[Descripción]]="","",_xlfn.XLOOKUP(Tabla1[[#This Row],[Descripción]],Tabla10[Descripción],Tabla10[CODIGO PRESUPUESTARIO],0))</f>
        <v/>
      </c>
      <c r="Q1521" s="511"/>
      <c r="R1521" s="511" t="str">
        <f>IF(Tabla1[[#This Row],[Insumos]]="","",_xlfn.XLOOKUP(Tabla1[[#This Row],[Insumos]],Tabla10[Insumo],Tabla10[InsumoAbrev],"",0))</f>
        <v/>
      </c>
    </row>
    <row r="1522" spans="2:18" x14ac:dyDescent="0.25">
      <c r="B1522" s="191" t="str">
        <f>IF('Formulario PPGR3'!$G1522="","",CONCATENATE('Formulario PPGR3'!$C1522,".",'Formulario PPGR3'!$D1522,".",'Formulario PPGR3'!$E1522,".",'Formulario PPGR3'!$F1522))</f>
        <v/>
      </c>
      <c r="C1522" s="191" t="str">
        <f>IF('Formulario PPGR3'!$G1522="","",'Formulario PPGR1'!#REF!)</f>
        <v/>
      </c>
      <c r="D1522" s="191" t="str">
        <f>IF('Formulario PPGR3'!$G1522="","",'Formulario PPGR1'!#REF!)</f>
        <v/>
      </c>
      <c r="E1522" s="191" t="str">
        <f>IF('Formulario PPGR3'!$G1522="","",'Formulario PPGR1'!#REF!)</f>
        <v/>
      </c>
      <c r="F1522" s="191" t="str">
        <f>IF('Formulario PPGR3'!$G1522="","",'Formulario PPGR1'!#REF!)</f>
        <v/>
      </c>
      <c r="G1522" s="238"/>
      <c r="H1522" s="507" t="str" cm="1">
        <f t="array" ref="H1522">IF(Tabla1[[#This Row],[Código_Actividad]]="","",_xlfn.XLOOKUP(Tabla1[[#This Row],[Código_Actividad]],CodigoActividad,Tabla2[Actividades Programables Presupuestables],"",0))</f>
        <v/>
      </c>
      <c r="I1522" s="508" t="str">
        <f>IFERROR(VLOOKUP('Formulario PPGR3'!$G1522,'Formulario PPGR2'!$H$19:$V$286,15,FALSE),"")</f>
        <v/>
      </c>
      <c r="J1522" s="513"/>
      <c r="K1522" s="512"/>
      <c r="L1522" s="509" t="str">
        <f>IF(Tabla1[[#This Row],[Descripción]]="","",_xlfn.XLOOKUP(Tabla1[[#This Row],[Descripción]],Tabla10[Descripción],Tabla10[Unidad de Medida],"",0))</f>
        <v/>
      </c>
      <c r="M1522" s="299"/>
      <c r="N1522" s="525" t="str">
        <f>IF(Tabla1[[#This Row],[Descripción]]="","",_xlfn.XLOOKUP(Tabla1[[#This Row],[Descripción]],Tabla10[Descripción],Tabla10[Precio Unitario],0))</f>
        <v/>
      </c>
      <c r="O1522" s="525" t="str">
        <f>IF(Tabla1[[#This Row],[Cantidad de Insumos]]="","",Tabla1[[#This Row],[Precio Unitario]]*Tabla1[[#This Row],[Cantidad de Insumos]])</f>
        <v/>
      </c>
      <c r="P1522" s="510" t="str">
        <f>IF(Tabla1[[#This Row],[Descripción]]="","",_xlfn.XLOOKUP(Tabla1[[#This Row],[Descripción]],Tabla10[Descripción],Tabla10[CODIGO PRESUPUESTARIO],0))</f>
        <v/>
      </c>
      <c r="Q1522" s="511"/>
      <c r="R1522" s="511" t="str">
        <f>IF(Tabla1[[#This Row],[Insumos]]="","",_xlfn.XLOOKUP(Tabla1[[#This Row],[Insumos]],Tabla10[Insumo],Tabla10[InsumoAbrev],"",0))</f>
        <v/>
      </c>
    </row>
    <row r="1523" spans="2:18" x14ac:dyDescent="0.25">
      <c r="B1523" s="191" t="str">
        <f>IF('Formulario PPGR3'!$G1523="","",CONCATENATE('Formulario PPGR3'!$C1523,".",'Formulario PPGR3'!$D1523,".",'Formulario PPGR3'!$E1523,".",'Formulario PPGR3'!$F1523))</f>
        <v/>
      </c>
      <c r="C1523" s="191" t="str">
        <f>IF('Formulario PPGR3'!$G1523="","",'Formulario PPGR1'!#REF!)</f>
        <v/>
      </c>
      <c r="D1523" s="191" t="str">
        <f>IF('Formulario PPGR3'!$G1523="","",'Formulario PPGR1'!#REF!)</f>
        <v/>
      </c>
      <c r="E1523" s="191" t="str">
        <f>IF('Formulario PPGR3'!$G1523="","",'Formulario PPGR1'!#REF!)</f>
        <v/>
      </c>
      <c r="F1523" s="191" t="str">
        <f>IF('Formulario PPGR3'!$G1523="","",'Formulario PPGR1'!#REF!)</f>
        <v/>
      </c>
      <c r="G1523" s="238"/>
      <c r="H1523" s="507" t="str" cm="1">
        <f t="array" ref="H1523">IF(Tabla1[[#This Row],[Código_Actividad]]="","",_xlfn.XLOOKUP(Tabla1[[#This Row],[Código_Actividad]],CodigoActividad,Tabla2[Actividades Programables Presupuestables],"",0))</f>
        <v/>
      </c>
      <c r="I1523" s="508" t="str">
        <f>IFERROR(VLOOKUP('Formulario PPGR3'!$G1523,'Formulario PPGR2'!$H$19:$V$286,15,FALSE),"")</f>
        <v/>
      </c>
      <c r="J1523" s="513"/>
      <c r="K1523" s="512"/>
      <c r="L1523" s="509" t="str">
        <f>IF(Tabla1[[#This Row],[Descripción]]="","",_xlfn.XLOOKUP(Tabla1[[#This Row],[Descripción]],Tabla10[Descripción],Tabla10[Unidad de Medida],"",0))</f>
        <v/>
      </c>
      <c r="M1523" s="299"/>
      <c r="N1523" s="525" t="str">
        <f>IF(Tabla1[[#This Row],[Descripción]]="","",_xlfn.XLOOKUP(Tabla1[[#This Row],[Descripción]],Tabla10[Descripción],Tabla10[Precio Unitario],0))</f>
        <v/>
      </c>
      <c r="O1523" s="525" t="str">
        <f>IF(Tabla1[[#This Row],[Cantidad de Insumos]]="","",Tabla1[[#This Row],[Precio Unitario]]*Tabla1[[#This Row],[Cantidad de Insumos]])</f>
        <v/>
      </c>
      <c r="P1523" s="510" t="str">
        <f>IF(Tabla1[[#This Row],[Descripción]]="","",_xlfn.XLOOKUP(Tabla1[[#This Row],[Descripción]],Tabla10[Descripción],Tabla10[CODIGO PRESUPUESTARIO],0))</f>
        <v/>
      </c>
      <c r="Q1523" s="511"/>
      <c r="R1523" s="511" t="str">
        <f>IF(Tabla1[[#This Row],[Insumos]]="","",_xlfn.XLOOKUP(Tabla1[[#This Row],[Insumos]],Tabla10[Insumo],Tabla10[InsumoAbrev],"",0))</f>
        <v/>
      </c>
    </row>
    <row r="1524" spans="2:18" x14ac:dyDescent="0.25">
      <c r="B1524" s="191" t="str">
        <f>IF('Formulario PPGR3'!$G1524="","",CONCATENATE('Formulario PPGR3'!$C1524,".",'Formulario PPGR3'!$D1524,".",'Formulario PPGR3'!$E1524,".",'Formulario PPGR3'!$F1524))</f>
        <v/>
      </c>
      <c r="C1524" s="191" t="str">
        <f>IF('Formulario PPGR3'!$G1524="","",'Formulario PPGR1'!#REF!)</f>
        <v/>
      </c>
      <c r="D1524" s="191" t="str">
        <f>IF('Formulario PPGR3'!$G1524="","",'Formulario PPGR1'!#REF!)</f>
        <v/>
      </c>
      <c r="E1524" s="191" t="str">
        <f>IF('Formulario PPGR3'!$G1524="","",'Formulario PPGR1'!#REF!)</f>
        <v/>
      </c>
      <c r="F1524" s="191" t="str">
        <f>IF('Formulario PPGR3'!$G1524="","",'Formulario PPGR1'!#REF!)</f>
        <v/>
      </c>
      <c r="G1524" s="238"/>
      <c r="H1524" s="507" t="str" cm="1">
        <f t="array" ref="H1524">IF(Tabla1[[#This Row],[Código_Actividad]]="","",_xlfn.XLOOKUP(Tabla1[[#This Row],[Código_Actividad]],CodigoActividad,Tabla2[Actividades Programables Presupuestables],"",0))</f>
        <v/>
      </c>
      <c r="I1524" s="508" t="str">
        <f>IFERROR(VLOOKUP('Formulario PPGR3'!$G1524,'Formulario PPGR2'!$H$19:$V$286,15,FALSE),"")</f>
        <v/>
      </c>
      <c r="J1524" s="513"/>
      <c r="K1524" s="512"/>
      <c r="L1524" s="509" t="str">
        <f>IF(Tabla1[[#This Row],[Descripción]]="","",_xlfn.XLOOKUP(Tabla1[[#This Row],[Descripción]],Tabla10[Descripción],Tabla10[Unidad de Medida],"",0))</f>
        <v/>
      </c>
      <c r="M1524" s="299"/>
      <c r="N1524" s="525" t="str">
        <f>IF(Tabla1[[#This Row],[Descripción]]="","",_xlfn.XLOOKUP(Tabla1[[#This Row],[Descripción]],Tabla10[Descripción],Tabla10[Precio Unitario],0))</f>
        <v/>
      </c>
      <c r="O1524" s="525" t="str">
        <f>IF(Tabla1[[#This Row],[Cantidad de Insumos]]="","",Tabla1[[#This Row],[Precio Unitario]]*Tabla1[[#This Row],[Cantidad de Insumos]])</f>
        <v/>
      </c>
      <c r="P1524" s="510" t="str">
        <f>IF(Tabla1[[#This Row],[Descripción]]="","",_xlfn.XLOOKUP(Tabla1[[#This Row],[Descripción]],Tabla10[Descripción],Tabla10[CODIGO PRESUPUESTARIO],0))</f>
        <v/>
      </c>
      <c r="Q1524" s="511"/>
      <c r="R1524" s="511" t="str">
        <f>IF(Tabla1[[#This Row],[Insumos]]="","",_xlfn.XLOOKUP(Tabla1[[#This Row],[Insumos]],Tabla10[Insumo],Tabla10[InsumoAbrev],"",0))</f>
        <v/>
      </c>
    </row>
    <row r="1525" spans="2:18" x14ac:dyDescent="0.25">
      <c r="B1525" s="191" t="str">
        <f>IF('Formulario PPGR3'!$G1525="","",CONCATENATE('Formulario PPGR3'!$C1525,".",'Formulario PPGR3'!$D1525,".",'Formulario PPGR3'!$E1525,".",'Formulario PPGR3'!$F1525))</f>
        <v/>
      </c>
      <c r="C1525" s="191" t="str">
        <f>IF('Formulario PPGR3'!$G1525="","",'Formulario PPGR1'!#REF!)</f>
        <v/>
      </c>
      <c r="D1525" s="191" t="str">
        <f>IF('Formulario PPGR3'!$G1525="","",'Formulario PPGR1'!#REF!)</f>
        <v/>
      </c>
      <c r="E1525" s="191" t="str">
        <f>IF('Formulario PPGR3'!$G1525="","",'Formulario PPGR1'!#REF!)</f>
        <v/>
      </c>
      <c r="F1525" s="191" t="str">
        <f>IF('Formulario PPGR3'!$G1525="","",'Formulario PPGR1'!#REF!)</f>
        <v/>
      </c>
      <c r="G1525" s="238"/>
      <c r="H1525" s="507" t="str" cm="1">
        <f t="array" ref="H1525">IF(Tabla1[[#This Row],[Código_Actividad]]="","",_xlfn.XLOOKUP(Tabla1[[#This Row],[Código_Actividad]],CodigoActividad,Tabla2[Actividades Programables Presupuestables],"",0))</f>
        <v/>
      </c>
      <c r="I1525" s="508" t="str">
        <f>IFERROR(VLOOKUP('Formulario PPGR3'!$G1525,'Formulario PPGR2'!$H$19:$V$286,15,FALSE),"")</f>
        <v/>
      </c>
      <c r="J1525" s="513"/>
      <c r="K1525" s="512"/>
      <c r="L1525" s="509" t="str">
        <f>IF(Tabla1[[#This Row],[Descripción]]="","",_xlfn.XLOOKUP(Tabla1[[#This Row],[Descripción]],Tabla10[Descripción],Tabla10[Unidad de Medida],"",0))</f>
        <v/>
      </c>
      <c r="M1525" s="299"/>
      <c r="N1525" s="525" t="str">
        <f>IF(Tabla1[[#This Row],[Descripción]]="","",_xlfn.XLOOKUP(Tabla1[[#This Row],[Descripción]],Tabla10[Descripción],Tabla10[Precio Unitario],0))</f>
        <v/>
      </c>
      <c r="O1525" s="525" t="str">
        <f>IF(Tabla1[[#This Row],[Cantidad de Insumos]]="","",Tabla1[[#This Row],[Precio Unitario]]*Tabla1[[#This Row],[Cantidad de Insumos]])</f>
        <v/>
      </c>
      <c r="P1525" s="510" t="str">
        <f>IF(Tabla1[[#This Row],[Descripción]]="","",_xlfn.XLOOKUP(Tabla1[[#This Row],[Descripción]],Tabla10[Descripción],Tabla10[CODIGO PRESUPUESTARIO],0))</f>
        <v/>
      </c>
      <c r="Q1525" s="511"/>
      <c r="R1525" s="511" t="str">
        <f>IF(Tabla1[[#This Row],[Insumos]]="","",_xlfn.XLOOKUP(Tabla1[[#This Row],[Insumos]],Tabla10[Insumo],Tabla10[InsumoAbrev],"",0))</f>
        <v/>
      </c>
    </row>
    <row r="1526" spans="2:18" x14ac:dyDescent="0.25">
      <c r="B1526" s="191" t="str">
        <f>IF('Formulario PPGR3'!$G1526="","",CONCATENATE('Formulario PPGR3'!$C1526,".",'Formulario PPGR3'!$D1526,".",'Formulario PPGR3'!$E1526,".",'Formulario PPGR3'!$F1526))</f>
        <v/>
      </c>
      <c r="C1526" s="191" t="str">
        <f>IF('Formulario PPGR3'!$G1526="","",'Formulario PPGR1'!#REF!)</f>
        <v/>
      </c>
      <c r="D1526" s="191" t="str">
        <f>IF('Formulario PPGR3'!$G1526="","",'Formulario PPGR1'!#REF!)</f>
        <v/>
      </c>
      <c r="E1526" s="191" t="str">
        <f>IF('Formulario PPGR3'!$G1526="","",'Formulario PPGR1'!#REF!)</f>
        <v/>
      </c>
      <c r="F1526" s="191" t="str">
        <f>IF('Formulario PPGR3'!$G1526="","",'Formulario PPGR1'!#REF!)</f>
        <v/>
      </c>
      <c r="G1526" s="238"/>
      <c r="H1526" s="507" t="str" cm="1">
        <f t="array" ref="H1526">IF(Tabla1[[#This Row],[Código_Actividad]]="","",_xlfn.XLOOKUP(Tabla1[[#This Row],[Código_Actividad]],CodigoActividad,Tabla2[Actividades Programables Presupuestables],"",0))</f>
        <v/>
      </c>
      <c r="I1526" s="508" t="str">
        <f>IFERROR(VLOOKUP('Formulario PPGR3'!$G1526,'Formulario PPGR2'!$H$19:$V$286,15,FALSE),"")</f>
        <v/>
      </c>
      <c r="J1526" s="513"/>
      <c r="K1526" s="512"/>
      <c r="L1526" s="509" t="str">
        <f>IF(Tabla1[[#This Row],[Descripción]]="","",_xlfn.XLOOKUP(Tabla1[[#This Row],[Descripción]],Tabla10[Descripción],Tabla10[Unidad de Medida],"",0))</f>
        <v/>
      </c>
      <c r="M1526" s="299"/>
      <c r="N1526" s="525" t="str">
        <f>IF(Tabla1[[#This Row],[Descripción]]="","",_xlfn.XLOOKUP(Tabla1[[#This Row],[Descripción]],Tabla10[Descripción],Tabla10[Precio Unitario],0))</f>
        <v/>
      </c>
      <c r="O1526" s="525" t="str">
        <f>IF(Tabla1[[#This Row],[Cantidad de Insumos]]="","",Tabla1[[#This Row],[Precio Unitario]]*Tabla1[[#This Row],[Cantidad de Insumos]])</f>
        <v/>
      </c>
      <c r="P1526" s="510" t="str">
        <f>IF(Tabla1[[#This Row],[Descripción]]="","",_xlfn.XLOOKUP(Tabla1[[#This Row],[Descripción]],Tabla10[Descripción],Tabla10[CODIGO PRESUPUESTARIO],0))</f>
        <v/>
      </c>
      <c r="Q1526" s="511"/>
      <c r="R1526" s="511" t="str">
        <f>IF(Tabla1[[#This Row],[Insumos]]="","",_xlfn.XLOOKUP(Tabla1[[#This Row],[Insumos]],Tabla10[Insumo],Tabla10[InsumoAbrev],"",0))</f>
        <v/>
      </c>
    </row>
    <row r="1527" spans="2:18" x14ac:dyDescent="0.25">
      <c r="B1527" s="191" t="str">
        <f>IF('Formulario PPGR3'!$G1527="","",CONCATENATE('Formulario PPGR3'!$C1527,".",'Formulario PPGR3'!$D1527,".",'Formulario PPGR3'!$E1527,".",'Formulario PPGR3'!$F1527))</f>
        <v/>
      </c>
      <c r="C1527" s="191" t="str">
        <f>IF('Formulario PPGR3'!$G1527="","",'Formulario PPGR1'!#REF!)</f>
        <v/>
      </c>
      <c r="D1527" s="191" t="str">
        <f>IF('Formulario PPGR3'!$G1527="","",'Formulario PPGR1'!#REF!)</f>
        <v/>
      </c>
      <c r="E1527" s="191" t="str">
        <f>IF('Formulario PPGR3'!$G1527="","",'Formulario PPGR1'!#REF!)</f>
        <v/>
      </c>
      <c r="F1527" s="191" t="str">
        <f>IF('Formulario PPGR3'!$G1527="","",'Formulario PPGR1'!#REF!)</f>
        <v/>
      </c>
      <c r="G1527" s="238"/>
      <c r="H1527" s="507" t="str" cm="1">
        <f t="array" ref="H1527">IF(Tabla1[[#This Row],[Código_Actividad]]="","",_xlfn.XLOOKUP(Tabla1[[#This Row],[Código_Actividad]],CodigoActividad,Tabla2[Actividades Programables Presupuestables],"",0))</f>
        <v/>
      </c>
      <c r="I1527" s="508" t="str">
        <f>IFERROR(VLOOKUP('Formulario PPGR3'!$G1527,'Formulario PPGR2'!$H$19:$V$286,15,FALSE),"")</f>
        <v/>
      </c>
      <c r="J1527" s="513"/>
      <c r="K1527" s="512"/>
      <c r="L1527" s="509" t="str">
        <f>IF(Tabla1[[#This Row],[Descripción]]="","",_xlfn.XLOOKUP(Tabla1[[#This Row],[Descripción]],Tabla10[Descripción],Tabla10[Unidad de Medida],"",0))</f>
        <v/>
      </c>
      <c r="M1527" s="299"/>
      <c r="N1527" s="525" t="str">
        <f>IF(Tabla1[[#This Row],[Descripción]]="","",_xlfn.XLOOKUP(Tabla1[[#This Row],[Descripción]],Tabla10[Descripción],Tabla10[Precio Unitario],0))</f>
        <v/>
      </c>
      <c r="O1527" s="525" t="str">
        <f>IF(Tabla1[[#This Row],[Cantidad de Insumos]]="","",Tabla1[[#This Row],[Precio Unitario]]*Tabla1[[#This Row],[Cantidad de Insumos]])</f>
        <v/>
      </c>
      <c r="P1527" s="510" t="str">
        <f>IF(Tabla1[[#This Row],[Descripción]]="","",_xlfn.XLOOKUP(Tabla1[[#This Row],[Descripción]],Tabla10[Descripción],Tabla10[CODIGO PRESUPUESTARIO],0))</f>
        <v/>
      </c>
      <c r="Q1527" s="511"/>
      <c r="R1527" s="511" t="str">
        <f>IF(Tabla1[[#This Row],[Insumos]]="","",_xlfn.XLOOKUP(Tabla1[[#This Row],[Insumos]],Tabla10[Insumo],Tabla10[InsumoAbrev],"",0))</f>
        <v/>
      </c>
    </row>
    <row r="1528" spans="2:18" x14ac:dyDescent="0.25">
      <c r="B1528" s="191" t="str">
        <f>IF('Formulario PPGR3'!$G1528="","",CONCATENATE('Formulario PPGR3'!$C1528,".",'Formulario PPGR3'!$D1528,".",'Formulario PPGR3'!$E1528,".",'Formulario PPGR3'!$F1528))</f>
        <v/>
      </c>
      <c r="C1528" s="191" t="str">
        <f>IF('Formulario PPGR3'!$G1528="","",'Formulario PPGR1'!#REF!)</f>
        <v/>
      </c>
      <c r="D1528" s="191" t="str">
        <f>IF('Formulario PPGR3'!$G1528="","",'Formulario PPGR1'!#REF!)</f>
        <v/>
      </c>
      <c r="E1528" s="191" t="str">
        <f>IF('Formulario PPGR3'!$G1528="","",'Formulario PPGR1'!#REF!)</f>
        <v/>
      </c>
      <c r="F1528" s="191" t="str">
        <f>IF('Formulario PPGR3'!$G1528="","",'Formulario PPGR1'!#REF!)</f>
        <v/>
      </c>
      <c r="G1528" s="238"/>
      <c r="H1528" s="507" t="str" cm="1">
        <f t="array" ref="H1528">IF(Tabla1[[#This Row],[Código_Actividad]]="","",_xlfn.XLOOKUP(Tabla1[[#This Row],[Código_Actividad]],CodigoActividad,Tabla2[Actividades Programables Presupuestables],"",0))</f>
        <v/>
      </c>
      <c r="I1528" s="508" t="str">
        <f>IFERROR(VLOOKUP('Formulario PPGR3'!$G1528,'Formulario PPGR2'!$H$19:$V$286,15,FALSE),"")</f>
        <v/>
      </c>
      <c r="J1528" s="513"/>
      <c r="K1528" s="512"/>
      <c r="L1528" s="509" t="str">
        <f>IF(Tabla1[[#This Row],[Descripción]]="","",_xlfn.XLOOKUP(Tabla1[[#This Row],[Descripción]],Tabla10[Descripción],Tabla10[Unidad de Medida],"",0))</f>
        <v/>
      </c>
      <c r="M1528" s="299"/>
      <c r="N1528" s="525" t="str">
        <f>IF(Tabla1[[#This Row],[Descripción]]="","",_xlfn.XLOOKUP(Tabla1[[#This Row],[Descripción]],Tabla10[Descripción],Tabla10[Precio Unitario],0))</f>
        <v/>
      </c>
      <c r="O1528" s="525" t="str">
        <f>IF(Tabla1[[#This Row],[Cantidad de Insumos]]="","",Tabla1[[#This Row],[Precio Unitario]]*Tabla1[[#This Row],[Cantidad de Insumos]])</f>
        <v/>
      </c>
      <c r="P1528" s="510" t="str">
        <f>IF(Tabla1[[#This Row],[Descripción]]="","",_xlfn.XLOOKUP(Tabla1[[#This Row],[Descripción]],Tabla10[Descripción],Tabla10[CODIGO PRESUPUESTARIO],0))</f>
        <v/>
      </c>
      <c r="Q1528" s="511"/>
      <c r="R1528" s="511" t="str">
        <f>IF(Tabla1[[#This Row],[Insumos]]="","",_xlfn.XLOOKUP(Tabla1[[#This Row],[Insumos]],Tabla10[Insumo],Tabla10[InsumoAbrev],"",0))</f>
        <v/>
      </c>
    </row>
    <row r="1529" spans="2:18" x14ac:dyDescent="0.25">
      <c r="B1529" s="191" t="str">
        <f>IF('Formulario PPGR3'!$G1529="","",CONCATENATE('Formulario PPGR3'!$C1529,".",'Formulario PPGR3'!$D1529,".",'Formulario PPGR3'!$E1529,".",'Formulario PPGR3'!$F1529))</f>
        <v/>
      </c>
      <c r="C1529" s="191" t="str">
        <f>IF('Formulario PPGR3'!$G1529="","",'Formulario PPGR1'!#REF!)</f>
        <v/>
      </c>
      <c r="D1529" s="191" t="str">
        <f>IF('Formulario PPGR3'!$G1529="","",'Formulario PPGR1'!#REF!)</f>
        <v/>
      </c>
      <c r="E1529" s="191" t="str">
        <f>IF('Formulario PPGR3'!$G1529="","",'Formulario PPGR1'!#REF!)</f>
        <v/>
      </c>
      <c r="F1529" s="191" t="str">
        <f>IF('Formulario PPGR3'!$G1529="","",'Formulario PPGR1'!#REF!)</f>
        <v/>
      </c>
      <c r="G1529" s="238"/>
      <c r="H1529" s="507" t="str" cm="1">
        <f t="array" ref="H1529">IF(Tabla1[[#This Row],[Código_Actividad]]="","",_xlfn.XLOOKUP(Tabla1[[#This Row],[Código_Actividad]],CodigoActividad,Tabla2[Actividades Programables Presupuestables],"",0))</f>
        <v/>
      </c>
      <c r="I1529" s="508" t="str">
        <f>IFERROR(VLOOKUP('Formulario PPGR3'!$G1529,'Formulario PPGR2'!$H$19:$V$286,15,FALSE),"")</f>
        <v/>
      </c>
      <c r="J1529" s="513"/>
      <c r="K1529" s="512"/>
      <c r="L1529" s="509" t="str">
        <f>IF(Tabla1[[#This Row],[Descripción]]="","",_xlfn.XLOOKUP(Tabla1[[#This Row],[Descripción]],Tabla10[Descripción],Tabla10[Unidad de Medida],"",0))</f>
        <v/>
      </c>
      <c r="M1529" s="299"/>
      <c r="N1529" s="525" t="str">
        <f>IF(Tabla1[[#This Row],[Descripción]]="","",_xlfn.XLOOKUP(Tabla1[[#This Row],[Descripción]],Tabla10[Descripción],Tabla10[Precio Unitario],0))</f>
        <v/>
      </c>
      <c r="O1529" s="525" t="str">
        <f>IF(Tabla1[[#This Row],[Cantidad de Insumos]]="","",Tabla1[[#This Row],[Precio Unitario]]*Tabla1[[#This Row],[Cantidad de Insumos]])</f>
        <v/>
      </c>
      <c r="P1529" s="510" t="str">
        <f>IF(Tabla1[[#This Row],[Descripción]]="","",_xlfn.XLOOKUP(Tabla1[[#This Row],[Descripción]],Tabla10[Descripción],Tabla10[CODIGO PRESUPUESTARIO],0))</f>
        <v/>
      </c>
      <c r="Q1529" s="511"/>
      <c r="R1529" s="511" t="str">
        <f>IF(Tabla1[[#This Row],[Insumos]]="","",_xlfn.XLOOKUP(Tabla1[[#This Row],[Insumos]],Tabla10[Insumo],Tabla10[InsumoAbrev],"",0))</f>
        <v/>
      </c>
    </row>
    <row r="1530" spans="2:18" x14ac:dyDescent="0.25">
      <c r="B1530" s="191" t="str">
        <f>IF('Formulario PPGR3'!$G1530="","",CONCATENATE('Formulario PPGR3'!$C1530,".",'Formulario PPGR3'!$D1530,".",'Formulario PPGR3'!$E1530,".",'Formulario PPGR3'!$F1530))</f>
        <v/>
      </c>
      <c r="C1530" s="191" t="str">
        <f>IF('Formulario PPGR3'!$G1530="","",'Formulario PPGR1'!#REF!)</f>
        <v/>
      </c>
      <c r="D1530" s="191" t="str">
        <f>IF('Formulario PPGR3'!$G1530="","",'Formulario PPGR1'!#REF!)</f>
        <v/>
      </c>
      <c r="E1530" s="191" t="str">
        <f>IF('Formulario PPGR3'!$G1530="","",'Formulario PPGR1'!#REF!)</f>
        <v/>
      </c>
      <c r="F1530" s="191" t="str">
        <f>IF('Formulario PPGR3'!$G1530="","",'Formulario PPGR1'!#REF!)</f>
        <v/>
      </c>
      <c r="G1530" s="238"/>
      <c r="H1530" s="507" t="str" cm="1">
        <f t="array" ref="H1530">IF(Tabla1[[#This Row],[Código_Actividad]]="","",_xlfn.XLOOKUP(Tabla1[[#This Row],[Código_Actividad]],CodigoActividad,Tabla2[Actividades Programables Presupuestables],"",0))</f>
        <v/>
      </c>
      <c r="I1530" s="508" t="str">
        <f>IFERROR(VLOOKUP('Formulario PPGR3'!$G1530,'Formulario PPGR2'!$H$19:$V$286,15,FALSE),"")</f>
        <v/>
      </c>
      <c r="J1530" s="513"/>
      <c r="K1530" s="512"/>
      <c r="L1530" s="509" t="str">
        <f>IF(Tabla1[[#This Row],[Descripción]]="","",_xlfn.XLOOKUP(Tabla1[[#This Row],[Descripción]],Tabla10[Descripción],Tabla10[Unidad de Medida],"",0))</f>
        <v/>
      </c>
      <c r="M1530" s="299"/>
      <c r="N1530" s="525" t="str">
        <f>IF(Tabla1[[#This Row],[Descripción]]="","",_xlfn.XLOOKUP(Tabla1[[#This Row],[Descripción]],Tabla10[Descripción],Tabla10[Precio Unitario],0))</f>
        <v/>
      </c>
      <c r="O1530" s="525" t="str">
        <f>IF(Tabla1[[#This Row],[Cantidad de Insumos]]="","",Tabla1[[#This Row],[Precio Unitario]]*Tabla1[[#This Row],[Cantidad de Insumos]])</f>
        <v/>
      </c>
      <c r="P1530" s="510" t="str">
        <f>IF(Tabla1[[#This Row],[Descripción]]="","",_xlfn.XLOOKUP(Tabla1[[#This Row],[Descripción]],Tabla10[Descripción],Tabla10[CODIGO PRESUPUESTARIO],0))</f>
        <v/>
      </c>
      <c r="Q1530" s="511"/>
      <c r="R1530" s="511" t="str">
        <f>IF(Tabla1[[#This Row],[Insumos]]="","",_xlfn.XLOOKUP(Tabla1[[#This Row],[Insumos]],Tabla10[Insumo],Tabla10[InsumoAbrev],"",0))</f>
        <v/>
      </c>
    </row>
    <row r="1531" spans="2:18" x14ac:dyDescent="0.25">
      <c r="B1531" s="191" t="str">
        <f>IF('Formulario PPGR3'!$G1531="","",CONCATENATE('Formulario PPGR3'!$C1531,".",'Formulario PPGR3'!$D1531,".",'Formulario PPGR3'!$E1531,".",'Formulario PPGR3'!$F1531))</f>
        <v/>
      </c>
      <c r="C1531" s="191" t="str">
        <f>IF('Formulario PPGR3'!$G1531="","",'Formulario PPGR1'!#REF!)</f>
        <v/>
      </c>
      <c r="D1531" s="191" t="str">
        <f>IF('Formulario PPGR3'!$G1531="","",'Formulario PPGR1'!#REF!)</f>
        <v/>
      </c>
      <c r="E1531" s="191" t="str">
        <f>IF('Formulario PPGR3'!$G1531="","",'Formulario PPGR1'!#REF!)</f>
        <v/>
      </c>
      <c r="F1531" s="191" t="str">
        <f>IF('Formulario PPGR3'!$G1531="","",'Formulario PPGR1'!#REF!)</f>
        <v/>
      </c>
      <c r="G1531" s="238"/>
      <c r="H1531" s="507" t="str" cm="1">
        <f t="array" ref="H1531">IF(Tabla1[[#This Row],[Código_Actividad]]="","",_xlfn.XLOOKUP(Tabla1[[#This Row],[Código_Actividad]],CodigoActividad,Tabla2[Actividades Programables Presupuestables],"",0))</f>
        <v/>
      </c>
      <c r="I1531" s="508" t="str">
        <f>IFERROR(VLOOKUP('Formulario PPGR3'!$G1531,'Formulario PPGR2'!$H$19:$V$286,15,FALSE),"")</f>
        <v/>
      </c>
      <c r="J1531" s="513"/>
      <c r="K1531" s="512"/>
      <c r="L1531" s="509" t="str">
        <f>IF(Tabla1[[#This Row],[Descripción]]="","",_xlfn.XLOOKUP(Tabla1[[#This Row],[Descripción]],Tabla10[Descripción],Tabla10[Unidad de Medida],"",0))</f>
        <v/>
      </c>
      <c r="M1531" s="299"/>
      <c r="N1531" s="525" t="str">
        <f>IF(Tabla1[[#This Row],[Descripción]]="","",_xlfn.XLOOKUP(Tabla1[[#This Row],[Descripción]],Tabla10[Descripción],Tabla10[Precio Unitario],0))</f>
        <v/>
      </c>
      <c r="O1531" s="525" t="str">
        <f>IF(Tabla1[[#This Row],[Cantidad de Insumos]]="","",Tabla1[[#This Row],[Precio Unitario]]*Tabla1[[#This Row],[Cantidad de Insumos]])</f>
        <v/>
      </c>
      <c r="P1531" s="510" t="str">
        <f>IF(Tabla1[[#This Row],[Descripción]]="","",_xlfn.XLOOKUP(Tabla1[[#This Row],[Descripción]],Tabla10[Descripción],Tabla10[CODIGO PRESUPUESTARIO],0))</f>
        <v/>
      </c>
      <c r="Q1531" s="511"/>
      <c r="R1531" s="511" t="str">
        <f>IF(Tabla1[[#This Row],[Insumos]]="","",_xlfn.XLOOKUP(Tabla1[[#This Row],[Insumos]],Tabla10[Insumo],Tabla10[InsumoAbrev],"",0))</f>
        <v/>
      </c>
    </row>
    <row r="1532" spans="2:18" x14ac:dyDescent="0.25">
      <c r="B1532" s="191" t="str">
        <f>IF('Formulario PPGR3'!$G1532="","",CONCATENATE('Formulario PPGR3'!$C1532,".",'Formulario PPGR3'!$D1532,".",'Formulario PPGR3'!$E1532,".",'Formulario PPGR3'!$F1532))</f>
        <v/>
      </c>
      <c r="C1532" s="191" t="str">
        <f>IF('Formulario PPGR3'!$G1532="","",'Formulario PPGR1'!#REF!)</f>
        <v/>
      </c>
      <c r="D1532" s="191" t="str">
        <f>IF('Formulario PPGR3'!$G1532="","",'Formulario PPGR1'!#REF!)</f>
        <v/>
      </c>
      <c r="E1532" s="191" t="str">
        <f>IF('Formulario PPGR3'!$G1532="","",'Formulario PPGR1'!#REF!)</f>
        <v/>
      </c>
      <c r="F1532" s="191" t="str">
        <f>IF('Formulario PPGR3'!$G1532="","",'Formulario PPGR1'!#REF!)</f>
        <v/>
      </c>
      <c r="G1532" s="238"/>
      <c r="H1532" s="507" t="str" cm="1">
        <f t="array" ref="H1532">IF(Tabla1[[#This Row],[Código_Actividad]]="","",_xlfn.XLOOKUP(Tabla1[[#This Row],[Código_Actividad]],CodigoActividad,Tabla2[Actividades Programables Presupuestables],"",0))</f>
        <v/>
      </c>
      <c r="I1532" s="508" t="str">
        <f>IFERROR(VLOOKUP('Formulario PPGR3'!$G1532,'Formulario PPGR2'!$H$19:$V$286,15,FALSE),"")</f>
        <v/>
      </c>
      <c r="J1532" s="513"/>
      <c r="K1532" s="512"/>
      <c r="L1532" s="509" t="str">
        <f>IF(Tabla1[[#This Row],[Descripción]]="","",_xlfn.XLOOKUP(Tabla1[[#This Row],[Descripción]],Tabla10[Descripción],Tabla10[Unidad de Medida],"",0))</f>
        <v/>
      </c>
      <c r="M1532" s="299"/>
      <c r="N1532" s="525" t="str">
        <f>IF(Tabla1[[#This Row],[Descripción]]="","",_xlfn.XLOOKUP(Tabla1[[#This Row],[Descripción]],Tabla10[Descripción],Tabla10[Precio Unitario],0))</f>
        <v/>
      </c>
      <c r="O1532" s="525" t="str">
        <f>IF(Tabla1[[#This Row],[Cantidad de Insumos]]="","",Tabla1[[#This Row],[Precio Unitario]]*Tabla1[[#This Row],[Cantidad de Insumos]])</f>
        <v/>
      </c>
      <c r="P1532" s="510" t="str">
        <f>IF(Tabla1[[#This Row],[Descripción]]="","",_xlfn.XLOOKUP(Tabla1[[#This Row],[Descripción]],Tabla10[Descripción],Tabla10[CODIGO PRESUPUESTARIO],0))</f>
        <v/>
      </c>
      <c r="Q1532" s="511"/>
      <c r="R1532" s="511" t="str">
        <f>IF(Tabla1[[#This Row],[Insumos]]="","",_xlfn.XLOOKUP(Tabla1[[#This Row],[Insumos]],Tabla10[Insumo],Tabla10[InsumoAbrev],"",0))</f>
        <v/>
      </c>
    </row>
    <row r="1533" spans="2:18" x14ac:dyDescent="0.25">
      <c r="B1533" s="191" t="str">
        <f>IF('Formulario PPGR3'!$G1533="","",CONCATENATE('Formulario PPGR3'!$C1533,".",'Formulario PPGR3'!$D1533,".",'Formulario PPGR3'!$E1533,".",'Formulario PPGR3'!$F1533))</f>
        <v/>
      </c>
      <c r="C1533" s="191" t="str">
        <f>IF('Formulario PPGR3'!$G1533="","",'Formulario PPGR1'!#REF!)</f>
        <v/>
      </c>
      <c r="D1533" s="191" t="str">
        <f>IF('Formulario PPGR3'!$G1533="","",'Formulario PPGR1'!#REF!)</f>
        <v/>
      </c>
      <c r="E1533" s="191" t="str">
        <f>IF('Formulario PPGR3'!$G1533="","",'Formulario PPGR1'!#REF!)</f>
        <v/>
      </c>
      <c r="F1533" s="191" t="str">
        <f>IF('Formulario PPGR3'!$G1533="","",'Formulario PPGR1'!#REF!)</f>
        <v/>
      </c>
      <c r="G1533" s="238"/>
      <c r="H1533" s="507" t="str" cm="1">
        <f t="array" ref="H1533">IF(Tabla1[[#This Row],[Código_Actividad]]="","",_xlfn.XLOOKUP(Tabla1[[#This Row],[Código_Actividad]],CodigoActividad,Tabla2[Actividades Programables Presupuestables],"",0))</f>
        <v/>
      </c>
      <c r="I1533" s="508" t="str">
        <f>IFERROR(VLOOKUP('Formulario PPGR3'!$G1533,'Formulario PPGR2'!$H$19:$V$286,15,FALSE),"")</f>
        <v/>
      </c>
      <c r="J1533" s="513"/>
      <c r="K1533" s="512"/>
      <c r="L1533" s="509" t="str">
        <f>IF(Tabla1[[#This Row],[Descripción]]="","",_xlfn.XLOOKUP(Tabla1[[#This Row],[Descripción]],Tabla10[Descripción],Tabla10[Unidad de Medida],"",0))</f>
        <v/>
      </c>
      <c r="M1533" s="299"/>
      <c r="N1533" s="525" t="str">
        <f>IF(Tabla1[[#This Row],[Descripción]]="","",_xlfn.XLOOKUP(Tabla1[[#This Row],[Descripción]],Tabla10[Descripción],Tabla10[Precio Unitario],0))</f>
        <v/>
      </c>
      <c r="O1533" s="525" t="str">
        <f>IF(Tabla1[[#This Row],[Cantidad de Insumos]]="","",Tabla1[[#This Row],[Precio Unitario]]*Tabla1[[#This Row],[Cantidad de Insumos]])</f>
        <v/>
      </c>
      <c r="P1533" s="510" t="str">
        <f>IF(Tabla1[[#This Row],[Descripción]]="","",_xlfn.XLOOKUP(Tabla1[[#This Row],[Descripción]],Tabla10[Descripción],Tabla10[CODIGO PRESUPUESTARIO],0))</f>
        <v/>
      </c>
      <c r="Q1533" s="511"/>
      <c r="R1533" s="511" t="str">
        <f>IF(Tabla1[[#This Row],[Insumos]]="","",_xlfn.XLOOKUP(Tabla1[[#This Row],[Insumos]],Tabla10[Insumo],Tabla10[InsumoAbrev],"",0))</f>
        <v/>
      </c>
    </row>
    <row r="1534" spans="2:18" x14ac:dyDescent="0.25">
      <c r="B1534" s="191" t="str">
        <f>IF('Formulario PPGR3'!$G1534="","",CONCATENATE('Formulario PPGR3'!$C1534,".",'Formulario PPGR3'!$D1534,".",'Formulario PPGR3'!$E1534,".",'Formulario PPGR3'!$F1534))</f>
        <v/>
      </c>
      <c r="C1534" s="191" t="str">
        <f>IF('Formulario PPGR3'!$G1534="","",'Formulario PPGR1'!#REF!)</f>
        <v/>
      </c>
      <c r="D1534" s="191" t="str">
        <f>IF('Formulario PPGR3'!$G1534="","",'Formulario PPGR1'!#REF!)</f>
        <v/>
      </c>
      <c r="E1534" s="191" t="str">
        <f>IF('Formulario PPGR3'!$G1534="","",'Formulario PPGR1'!#REF!)</f>
        <v/>
      </c>
      <c r="F1534" s="191" t="str">
        <f>IF('Formulario PPGR3'!$G1534="","",'Formulario PPGR1'!#REF!)</f>
        <v/>
      </c>
      <c r="G1534" s="238"/>
      <c r="H1534" s="507" t="str" cm="1">
        <f t="array" ref="H1534">IF(Tabla1[[#This Row],[Código_Actividad]]="","",_xlfn.XLOOKUP(Tabla1[[#This Row],[Código_Actividad]],CodigoActividad,Tabla2[Actividades Programables Presupuestables],"",0))</f>
        <v/>
      </c>
      <c r="I1534" s="508" t="str">
        <f>IFERROR(VLOOKUP('Formulario PPGR3'!$G1534,'Formulario PPGR2'!$H$19:$V$286,15,FALSE),"")</f>
        <v/>
      </c>
      <c r="J1534" s="513"/>
      <c r="K1534" s="512"/>
      <c r="L1534" s="509" t="str">
        <f>IF(Tabla1[[#This Row],[Descripción]]="","",_xlfn.XLOOKUP(Tabla1[[#This Row],[Descripción]],Tabla10[Descripción],Tabla10[Unidad de Medida],"",0))</f>
        <v/>
      </c>
      <c r="M1534" s="299"/>
      <c r="N1534" s="525" t="str">
        <f>IF(Tabla1[[#This Row],[Descripción]]="","",_xlfn.XLOOKUP(Tabla1[[#This Row],[Descripción]],Tabla10[Descripción],Tabla10[Precio Unitario],0))</f>
        <v/>
      </c>
      <c r="O1534" s="525" t="str">
        <f>IF(Tabla1[[#This Row],[Cantidad de Insumos]]="","",Tabla1[[#This Row],[Precio Unitario]]*Tabla1[[#This Row],[Cantidad de Insumos]])</f>
        <v/>
      </c>
      <c r="P1534" s="510" t="str">
        <f>IF(Tabla1[[#This Row],[Descripción]]="","",_xlfn.XLOOKUP(Tabla1[[#This Row],[Descripción]],Tabla10[Descripción],Tabla10[CODIGO PRESUPUESTARIO],0))</f>
        <v/>
      </c>
      <c r="Q1534" s="511"/>
      <c r="R1534" s="511" t="str">
        <f>IF(Tabla1[[#This Row],[Insumos]]="","",_xlfn.XLOOKUP(Tabla1[[#This Row],[Insumos]],Tabla10[Insumo],Tabla10[InsumoAbrev],"",0))</f>
        <v/>
      </c>
    </row>
    <row r="1535" spans="2:18" x14ac:dyDescent="0.25">
      <c r="B1535" s="191" t="str">
        <f>IF('Formulario PPGR3'!$G1535="","",CONCATENATE('Formulario PPGR3'!$C1535,".",'Formulario PPGR3'!$D1535,".",'Formulario PPGR3'!$E1535,".",'Formulario PPGR3'!$F1535))</f>
        <v/>
      </c>
      <c r="C1535" s="191" t="str">
        <f>IF('Formulario PPGR3'!$G1535="","",'Formulario PPGR1'!#REF!)</f>
        <v/>
      </c>
      <c r="D1535" s="191" t="str">
        <f>IF('Formulario PPGR3'!$G1535="","",'Formulario PPGR1'!#REF!)</f>
        <v/>
      </c>
      <c r="E1535" s="191" t="str">
        <f>IF('Formulario PPGR3'!$G1535="","",'Formulario PPGR1'!#REF!)</f>
        <v/>
      </c>
      <c r="F1535" s="191" t="str">
        <f>IF('Formulario PPGR3'!$G1535="","",'Formulario PPGR1'!#REF!)</f>
        <v/>
      </c>
      <c r="G1535" s="238"/>
      <c r="H1535" s="507" t="str" cm="1">
        <f t="array" ref="H1535">IF(Tabla1[[#This Row],[Código_Actividad]]="","",_xlfn.XLOOKUP(Tabla1[[#This Row],[Código_Actividad]],CodigoActividad,Tabla2[Actividades Programables Presupuestables],"",0))</f>
        <v/>
      </c>
      <c r="I1535" s="508" t="str">
        <f>IFERROR(VLOOKUP('Formulario PPGR3'!$G1535,'Formulario PPGR2'!$H$19:$V$286,15,FALSE),"")</f>
        <v/>
      </c>
      <c r="J1535" s="513"/>
      <c r="K1535" s="512"/>
      <c r="L1535" s="509" t="str">
        <f>IF(Tabla1[[#This Row],[Descripción]]="","",_xlfn.XLOOKUP(Tabla1[[#This Row],[Descripción]],Tabla10[Descripción],Tabla10[Unidad de Medida],"",0))</f>
        <v/>
      </c>
      <c r="M1535" s="299"/>
      <c r="N1535" s="525" t="str">
        <f>IF(Tabla1[[#This Row],[Descripción]]="","",_xlfn.XLOOKUP(Tabla1[[#This Row],[Descripción]],Tabla10[Descripción],Tabla10[Precio Unitario],0))</f>
        <v/>
      </c>
      <c r="O1535" s="525" t="str">
        <f>IF(Tabla1[[#This Row],[Cantidad de Insumos]]="","",Tabla1[[#This Row],[Precio Unitario]]*Tabla1[[#This Row],[Cantidad de Insumos]])</f>
        <v/>
      </c>
      <c r="P1535" s="510" t="str">
        <f>IF(Tabla1[[#This Row],[Descripción]]="","",_xlfn.XLOOKUP(Tabla1[[#This Row],[Descripción]],Tabla10[Descripción],Tabla10[CODIGO PRESUPUESTARIO],0))</f>
        <v/>
      </c>
      <c r="Q1535" s="511"/>
      <c r="R1535" s="511" t="str">
        <f>IF(Tabla1[[#This Row],[Insumos]]="","",_xlfn.XLOOKUP(Tabla1[[#This Row],[Insumos]],Tabla10[Insumo],Tabla10[InsumoAbrev],"",0))</f>
        <v/>
      </c>
    </row>
    <row r="1536" spans="2:18" x14ac:dyDescent="0.25">
      <c r="B1536" s="191" t="str">
        <f>IF('Formulario PPGR3'!$G1536="","",CONCATENATE('Formulario PPGR3'!$C1536,".",'Formulario PPGR3'!$D1536,".",'Formulario PPGR3'!$E1536,".",'Formulario PPGR3'!$F1536))</f>
        <v/>
      </c>
      <c r="C1536" s="191" t="str">
        <f>IF('Formulario PPGR3'!$G1536="","",'Formulario PPGR1'!#REF!)</f>
        <v/>
      </c>
      <c r="D1536" s="191" t="str">
        <f>IF('Formulario PPGR3'!$G1536="","",'Formulario PPGR1'!#REF!)</f>
        <v/>
      </c>
      <c r="E1536" s="191" t="str">
        <f>IF('Formulario PPGR3'!$G1536="","",'Formulario PPGR1'!#REF!)</f>
        <v/>
      </c>
      <c r="F1536" s="191" t="str">
        <f>IF('Formulario PPGR3'!$G1536="","",'Formulario PPGR1'!#REF!)</f>
        <v/>
      </c>
      <c r="G1536" s="238"/>
      <c r="H1536" s="507" t="str" cm="1">
        <f t="array" ref="H1536">IF(Tabla1[[#This Row],[Código_Actividad]]="","",_xlfn.XLOOKUP(Tabla1[[#This Row],[Código_Actividad]],CodigoActividad,Tabla2[Actividades Programables Presupuestables],"",0))</f>
        <v/>
      </c>
      <c r="I1536" s="508" t="str">
        <f>IFERROR(VLOOKUP('Formulario PPGR3'!$G1536,'Formulario PPGR2'!$H$19:$V$286,15,FALSE),"")</f>
        <v/>
      </c>
      <c r="J1536" s="513"/>
      <c r="K1536" s="512"/>
      <c r="L1536" s="509" t="str">
        <f>IF(Tabla1[[#This Row],[Descripción]]="","",_xlfn.XLOOKUP(Tabla1[[#This Row],[Descripción]],Tabla10[Descripción],Tabla10[Unidad de Medida],"",0))</f>
        <v/>
      </c>
      <c r="M1536" s="299"/>
      <c r="N1536" s="525" t="str">
        <f>IF(Tabla1[[#This Row],[Descripción]]="","",_xlfn.XLOOKUP(Tabla1[[#This Row],[Descripción]],Tabla10[Descripción],Tabla10[Precio Unitario],0))</f>
        <v/>
      </c>
      <c r="O1536" s="525" t="str">
        <f>IF(Tabla1[[#This Row],[Cantidad de Insumos]]="","",Tabla1[[#This Row],[Precio Unitario]]*Tabla1[[#This Row],[Cantidad de Insumos]])</f>
        <v/>
      </c>
      <c r="P1536" s="510" t="str">
        <f>IF(Tabla1[[#This Row],[Descripción]]="","",_xlfn.XLOOKUP(Tabla1[[#This Row],[Descripción]],Tabla10[Descripción],Tabla10[CODIGO PRESUPUESTARIO],0))</f>
        <v/>
      </c>
      <c r="Q1536" s="511"/>
      <c r="R1536" s="511" t="str">
        <f>IF(Tabla1[[#This Row],[Insumos]]="","",_xlfn.XLOOKUP(Tabla1[[#This Row],[Insumos]],Tabla10[Insumo],Tabla10[InsumoAbrev],"",0))</f>
        <v/>
      </c>
    </row>
    <row r="1537" spans="2:18" x14ac:dyDescent="0.25">
      <c r="B1537" s="191" t="str">
        <f>IF('Formulario PPGR3'!$G1537="","",CONCATENATE('Formulario PPGR3'!$C1537,".",'Formulario PPGR3'!$D1537,".",'Formulario PPGR3'!$E1537,".",'Formulario PPGR3'!$F1537))</f>
        <v/>
      </c>
      <c r="C1537" s="191" t="str">
        <f>IF('Formulario PPGR3'!$G1537="","",'Formulario PPGR1'!#REF!)</f>
        <v/>
      </c>
      <c r="D1537" s="191" t="str">
        <f>IF('Formulario PPGR3'!$G1537="","",'Formulario PPGR1'!#REF!)</f>
        <v/>
      </c>
      <c r="E1537" s="191" t="str">
        <f>IF('Formulario PPGR3'!$G1537="","",'Formulario PPGR1'!#REF!)</f>
        <v/>
      </c>
      <c r="F1537" s="191" t="str">
        <f>IF('Formulario PPGR3'!$G1537="","",'Formulario PPGR1'!#REF!)</f>
        <v/>
      </c>
      <c r="G1537" s="238"/>
      <c r="H1537" s="507" t="str" cm="1">
        <f t="array" ref="H1537">IF(Tabla1[[#This Row],[Código_Actividad]]="","",_xlfn.XLOOKUP(Tabla1[[#This Row],[Código_Actividad]],CodigoActividad,Tabla2[Actividades Programables Presupuestables],"",0))</f>
        <v/>
      </c>
      <c r="I1537" s="508" t="str">
        <f>IFERROR(VLOOKUP('Formulario PPGR3'!$G1537,'Formulario PPGR2'!$H$19:$V$286,15,FALSE),"")</f>
        <v/>
      </c>
      <c r="J1537" s="513"/>
      <c r="K1537" s="512"/>
      <c r="L1537" s="509" t="str">
        <f>IF(Tabla1[[#This Row],[Descripción]]="","",_xlfn.XLOOKUP(Tabla1[[#This Row],[Descripción]],Tabla10[Descripción],Tabla10[Unidad de Medida],"",0))</f>
        <v/>
      </c>
      <c r="M1537" s="299"/>
      <c r="N1537" s="525" t="str">
        <f>IF(Tabla1[[#This Row],[Descripción]]="","",_xlfn.XLOOKUP(Tabla1[[#This Row],[Descripción]],Tabla10[Descripción],Tabla10[Precio Unitario],0))</f>
        <v/>
      </c>
      <c r="O1537" s="525" t="str">
        <f>IF(Tabla1[[#This Row],[Cantidad de Insumos]]="","",Tabla1[[#This Row],[Precio Unitario]]*Tabla1[[#This Row],[Cantidad de Insumos]])</f>
        <v/>
      </c>
      <c r="P1537" s="510" t="str">
        <f>IF(Tabla1[[#This Row],[Descripción]]="","",_xlfn.XLOOKUP(Tabla1[[#This Row],[Descripción]],Tabla10[Descripción],Tabla10[CODIGO PRESUPUESTARIO],0))</f>
        <v/>
      </c>
      <c r="Q1537" s="511"/>
      <c r="R1537" s="511" t="str">
        <f>IF(Tabla1[[#This Row],[Insumos]]="","",_xlfn.XLOOKUP(Tabla1[[#This Row],[Insumos]],Tabla10[Insumo],Tabla10[InsumoAbrev],"",0))</f>
        <v/>
      </c>
    </row>
    <row r="1538" spans="2:18" x14ac:dyDescent="0.25">
      <c r="B1538" s="191" t="str">
        <f>IF('Formulario PPGR3'!$G1538="","",CONCATENATE('Formulario PPGR3'!$C1538,".",'Formulario PPGR3'!$D1538,".",'Formulario PPGR3'!$E1538,".",'Formulario PPGR3'!$F1538))</f>
        <v/>
      </c>
      <c r="C1538" s="191" t="str">
        <f>IF('Formulario PPGR3'!$G1538="","",'Formulario PPGR1'!#REF!)</f>
        <v/>
      </c>
      <c r="D1538" s="191" t="str">
        <f>IF('Formulario PPGR3'!$G1538="","",'Formulario PPGR1'!#REF!)</f>
        <v/>
      </c>
      <c r="E1538" s="191" t="str">
        <f>IF('Formulario PPGR3'!$G1538="","",'Formulario PPGR1'!#REF!)</f>
        <v/>
      </c>
      <c r="F1538" s="191" t="str">
        <f>IF('Formulario PPGR3'!$G1538="","",'Formulario PPGR1'!#REF!)</f>
        <v/>
      </c>
      <c r="G1538" s="238"/>
      <c r="H1538" s="507" t="str" cm="1">
        <f t="array" ref="H1538">IF(Tabla1[[#This Row],[Código_Actividad]]="","",_xlfn.XLOOKUP(Tabla1[[#This Row],[Código_Actividad]],CodigoActividad,Tabla2[Actividades Programables Presupuestables],"",0))</f>
        <v/>
      </c>
      <c r="I1538" s="508" t="str">
        <f>IFERROR(VLOOKUP('Formulario PPGR3'!$G1538,'Formulario PPGR2'!$H$19:$V$286,15,FALSE),"")</f>
        <v/>
      </c>
      <c r="J1538" s="513"/>
      <c r="K1538" s="512"/>
      <c r="L1538" s="509" t="str">
        <f>IF(Tabla1[[#This Row],[Descripción]]="","",_xlfn.XLOOKUP(Tabla1[[#This Row],[Descripción]],Tabla10[Descripción],Tabla10[Unidad de Medida],"",0))</f>
        <v/>
      </c>
      <c r="M1538" s="299"/>
      <c r="N1538" s="525" t="str">
        <f>IF(Tabla1[[#This Row],[Descripción]]="","",_xlfn.XLOOKUP(Tabla1[[#This Row],[Descripción]],Tabla10[Descripción],Tabla10[Precio Unitario],0))</f>
        <v/>
      </c>
      <c r="O1538" s="525" t="str">
        <f>IF(Tabla1[[#This Row],[Cantidad de Insumos]]="","",Tabla1[[#This Row],[Precio Unitario]]*Tabla1[[#This Row],[Cantidad de Insumos]])</f>
        <v/>
      </c>
      <c r="P1538" s="510" t="str">
        <f>IF(Tabla1[[#This Row],[Descripción]]="","",_xlfn.XLOOKUP(Tabla1[[#This Row],[Descripción]],Tabla10[Descripción],Tabla10[CODIGO PRESUPUESTARIO],0))</f>
        <v/>
      </c>
      <c r="Q1538" s="511"/>
      <c r="R1538" s="511" t="str">
        <f>IF(Tabla1[[#This Row],[Insumos]]="","",_xlfn.XLOOKUP(Tabla1[[#This Row],[Insumos]],Tabla10[Insumo],Tabla10[InsumoAbrev],"",0))</f>
        <v/>
      </c>
    </row>
    <row r="1539" spans="2:18" x14ac:dyDescent="0.25">
      <c r="B1539" s="191" t="str">
        <f>IF('Formulario PPGR3'!$G1539="","",CONCATENATE('Formulario PPGR3'!$C1539,".",'Formulario PPGR3'!$D1539,".",'Formulario PPGR3'!$E1539,".",'Formulario PPGR3'!$F1539))</f>
        <v/>
      </c>
      <c r="C1539" s="191" t="str">
        <f>IF('Formulario PPGR3'!$G1539="","",'Formulario PPGR1'!#REF!)</f>
        <v/>
      </c>
      <c r="D1539" s="191" t="str">
        <f>IF('Formulario PPGR3'!$G1539="","",'Formulario PPGR1'!#REF!)</f>
        <v/>
      </c>
      <c r="E1539" s="191" t="str">
        <f>IF('Formulario PPGR3'!$G1539="","",'Formulario PPGR1'!#REF!)</f>
        <v/>
      </c>
      <c r="F1539" s="191" t="str">
        <f>IF('Formulario PPGR3'!$G1539="","",'Formulario PPGR1'!#REF!)</f>
        <v/>
      </c>
      <c r="G1539" s="238"/>
      <c r="H1539" s="507" t="str" cm="1">
        <f t="array" ref="H1539">IF(Tabla1[[#This Row],[Código_Actividad]]="","",_xlfn.XLOOKUP(Tabla1[[#This Row],[Código_Actividad]],CodigoActividad,Tabla2[Actividades Programables Presupuestables],"",0))</f>
        <v/>
      </c>
      <c r="I1539" s="508" t="str">
        <f>IFERROR(VLOOKUP('Formulario PPGR3'!$G1539,'Formulario PPGR2'!$H$19:$V$286,15,FALSE),"")</f>
        <v/>
      </c>
      <c r="J1539" s="513"/>
      <c r="K1539" s="512"/>
      <c r="L1539" s="509" t="str">
        <f>IF(Tabla1[[#This Row],[Descripción]]="","",_xlfn.XLOOKUP(Tabla1[[#This Row],[Descripción]],Tabla10[Descripción],Tabla10[Unidad de Medida],"",0))</f>
        <v/>
      </c>
      <c r="M1539" s="299"/>
      <c r="N1539" s="525" t="str">
        <f>IF(Tabla1[[#This Row],[Descripción]]="","",_xlfn.XLOOKUP(Tabla1[[#This Row],[Descripción]],Tabla10[Descripción],Tabla10[Precio Unitario],0))</f>
        <v/>
      </c>
      <c r="O1539" s="525" t="str">
        <f>IF(Tabla1[[#This Row],[Cantidad de Insumos]]="","",Tabla1[[#This Row],[Precio Unitario]]*Tabla1[[#This Row],[Cantidad de Insumos]])</f>
        <v/>
      </c>
      <c r="P1539" s="510" t="str">
        <f>IF(Tabla1[[#This Row],[Descripción]]="","",_xlfn.XLOOKUP(Tabla1[[#This Row],[Descripción]],Tabla10[Descripción],Tabla10[CODIGO PRESUPUESTARIO],0))</f>
        <v/>
      </c>
      <c r="Q1539" s="511"/>
      <c r="R1539" s="511" t="str">
        <f>IF(Tabla1[[#This Row],[Insumos]]="","",_xlfn.XLOOKUP(Tabla1[[#This Row],[Insumos]],Tabla10[Insumo],Tabla10[InsumoAbrev],"",0))</f>
        <v/>
      </c>
    </row>
    <row r="1540" spans="2:18" x14ac:dyDescent="0.25">
      <c r="B1540" s="191" t="str">
        <f>IF('Formulario PPGR3'!$G1540="","",CONCATENATE('Formulario PPGR3'!$C1540,".",'Formulario PPGR3'!$D1540,".",'Formulario PPGR3'!$E1540,".",'Formulario PPGR3'!$F1540))</f>
        <v/>
      </c>
      <c r="C1540" s="191" t="str">
        <f>IF('Formulario PPGR3'!$G1540="","",'Formulario PPGR1'!#REF!)</f>
        <v/>
      </c>
      <c r="D1540" s="191" t="str">
        <f>IF('Formulario PPGR3'!$G1540="","",'Formulario PPGR1'!#REF!)</f>
        <v/>
      </c>
      <c r="E1540" s="191" t="str">
        <f>IF('Formulario PPGR3'!$G1540="","",'Formulario PPGR1'!#REF!)</f>
        <v/>
      </c>
      <c r="F1540" s="191" t="str">
        <f>IF('Formulario PPGR3'!$G1540="","",'Formulario PPGR1'!#REF!)</f>
        <v/>
      </c>
      <c r="G1540" s="238"/>
      <c r="H1540" s="507" t="str" cm="1">
        <f t="array" ref="H1540">IF(Tabla1[[#This Row],[Código_Actividad]]="","",_xlfn.XLOOKUP(Tabla1[[#This Row],[Código_Actividad]],CodigoActividad,Tabla2[Actividades Programables Presupuestables],"",0))</f>
        <v/>
      </c>
      <c r="I1540" s="508" t="str">
        <f>IFERROR(VLOOKUP('Formulario PPGR3'!$G1540,'Formulario PPGR2'!$H$19:$V$286,15,FALSE),"")</f>
        <v/>
      </c>
      <c r="J1540" s="513"/>
      <c r="K1540" s="512"/>
      <c r="L1540" s="509" t="str">
        <f>IF(Tabla1[[#This Row],[Descripción]]="","",_xlfn.XLOOKUP(Tabla1[[#This Row],[Descripción]],Tabla10[Descripción],Tabla10[Unidad de Medida],"",0))</f>
        <v/>
      </c>
      <c r="M1540" s="299"/>
      <c r="N1540" s="525" t="str">
        <f>IF(Tabla1[[#This Row],[Descripción]]="","",_xlfn.XLOOKUP(Tabla1[[#This Row],[Descripción]],Tabla10[Descripción],Tabla10[Precio Unitario],0))</f>
        <v/>
      </c>
      <c r="O1540" s="525" t="str">
        <f>IF(Tabla1[[#This Row],[Cantidad de Insumos]]="","",Tabla1[[#This Row],[Precio Unitario]]*Tabla1[[#This Row],[Cantidad de Insumos]])</f>
        <v/>
      </c>
      <c r="P1540" s="510" t="str">
        <f>IF(Tabla1[[#This Row],[Descripción]]="","",_xlfn.XLOOKUP(Tabla1[[#This Row],[Descripción]],Tabla10[Descripción],Tabla10[CODIGO PRESUPUESTARIO],0))</f>
        <v/>
      </c>
      <c r="Q1540" s="511"/>
      <c r="R1540" s="511" t="str">
        <f>IF(Tabla1[[#This Row],[Insumos]]="","",_xlfn.XLOOKUP(Tabla1[[#This Row],[Insumos]],Tabla10[Insumo],Tabla10[InsumoAbrev],"",0))</f>
        <v/>
      </c>
    </row>
    <row r="1541" spans="2:18" x14ac:dyDescent="0.25">
      <c r="B1541" s="191" t="str">
        <f>IF('Formulario PPGR3'!$G1541="","",CONCATENATE('Formulario PPGR3'!$C1541,".",'Formulario PPGR3'!$D1541,".",'Formulario PPGR3'!$E1541,".",'Formulario PPGR3'!$F1541))</f>
        <v/>
      </c>
      <c r="C1541" s="191" t="str">
        <f>IF('Formulario PPGR3'!$G1541="","",'Formulario PPGR1'!#REF!)</f>
        <v/>
      </c>
      <c r="D1541" s="191" t="str">
        <f>IF('Formulario PPGR3'!$G1541="","",'Formulario PPGR1'!#REF!)</f>
        <v/>
      </c>
      <c r="E1541" s="191" t="str">
        <f>IF('Formulario PPGR3'!$G1541="","",'Formulario PPGR1'!#REF!)</f>
        <v/>
      </c>
      <c r="F1541" s="191" t="str">
        <f>IF('Formulario PPGR3'!$G1541="","",'Formulario PPGR1'!#REF!)</f>
        <v/>
      </c>
      <c r="G1541" s="238"/>
      <c r="H1541" s="507" t="str" cm="1">
        <f t="array" ref="H1541">IF(Tabla1[[#This Row],[Código_Actividad]]="","",_xlfn.XLOOKUP(Tabla1[[#This Row],[Código_Actividad]],CodigoActividad,Tabla2[Actividades Programables Presupuestables],"",0))</f>
        <v/>
      </c>
      <c r="I1541" s="508" t="str">
        <f>IFERROR(VLOOKUP('Formulario PPGR3'!$G1541,'Formulario PPGR2'!$H$19:$V$286,15,FALSE),"")</f>
        <v/>
      </c>
      <c r="J1541" s="513"/>
      <c r="K1541" s="512"/>
      <c r="L1541" s="509" t="str">
        <f>IF(Tabla1[[#This Row],[Descripción]]="","",_xlfn.XLOOKUP(Tabla1[[#This Row],[Descripción]],Tabla10[Descripción],Tabla10[Unidad de Medida],"",0))</f>
        <v/>
      </c>
      <c r="M1541" s="299"/>
      <c r="N1541" s="525" t="str">
        <f>IF(Tabla1[[#This Row],[Descripción]]="","",_xlfn.XLOOKUP(Tabla1[[#This Row],[Descripción]],Tabla10[Descripción],Tabla10[Precio Unitario],0))</f>
        <v/>
      </c>
      <c r="O1541" s="525" t="str">
        <f>IF(Tabla1[[#This Row],[Cantidad de Insumos]]="","",Tabla1[[#This Row],[Precio Unitario]]*Tabla1[[#This Row],[Cantidad de Insumos]])</f>
        <v/>
      </c>
      <c r="P1541" s="510" t="str">
        <f>IF(Tabla1[[#This Row],[Descripción]]="","",_xlfn.XLOOKUP(Tabla1[[#This Row],[Descripción]],Tabla10[Descripción],Tabla10[CODIGO PRESUPUESTARIO],0))</f>
        <v/>
      </c>
      <c r="Q1541" s="511"/>
      <c r="R1541" s="511" t="str">
        <f>IF(Tabla1[[#This Row],[Insumos]]="","",_xlfn.XLOOKUP(Tabla1[[#This Row],[Insumos]],Tabla10[Insumo],Tabla10[InsumoAbrev],"",0))</f>
        <v/>
      </c>
    </row>
    <row r="1542" spans="2:18" x14ac:dyDescent="0.25">
      <c r="B1542" s="191" t="str">
        <f>IF('Formulario PPGR3'!$G1542="","",CONCATENATE('Formulario PPGR3'!$C1542,".",'Formulario PPGR3'!$D1542,".",'Formulario PPGR3'!$E1542,".",'Formulario PPGR3'!$F1542))</f>
        <v/>
      </c>
      <c r="C1542" s="191" t="str">
        <f>IF('Formulario PPGR3'!$G1542="","",'Formulario PPGR1'!#REF!)</f>
        <v/>
      </c>
      <c r="D1542" s="191" t="str">
        <f>IF('Formulario PPGR3'!$G1542="","",'Formulario PPGR1'!#REF!)</f>
        <v/>
      </c>
      <c r="E1542" s="191" t="str">
        <f>IF('Formulario PPGR3'!$G1542="","",'Formulario PPGR1'!#REF!)</f>
        <v/>
      </c>
      <c r="F1542" s="191" t="str">
        <f>IF('Formulario PPGR3'!$G1542="","",'Formulario PPGR1'!#REF!)</f>
        <v/>
      </c>
      <c r="G1542" s="238"/>
      <c r="H1542" s="507" t="str" cm="1">
        <f t="array" ref="H1542">IF(Tabla1[[#This Row],[Código_Actividad]]="","",_xlfn.XLOOKUP(Tabla1[[#This Row],[Código_Actividad]],CodigoActividad,Tabla2[Actividades Programables Presupuestables],"",0))</f>
        <v/>
      </c>
      <c r="I1542" s="508" t="str">
        <f>IFERROR(VLOOKUP('Formulario PPGR3'!$G1542,'Formulario PPGR2'!$H$19:$V$286,15,FALSE),"")</f>
        <v/>
      </c>
      <c r="J1542" s="513"/>
      <c r="K1542" s="512"/>
      <c r="L1542" s="509" t="str">
        <f>IF(Tabla1[[#This Row],[Descripción]]="","",_xlfn.XLOOKUP(Tabla1[[#This Row],[Descripción]],Tabla10[Descripción],Tabla10[Unidad de Medida],"",0))</f>
        <v/>
      </c>
      <c r="M1542" s="299"/>
      <c r="N1542" s="525" t="str">
        <f>IF(Tabla1[[#This Row],[Descripción]]="","",_xlfn.XLOOKUP(Tabla1[[#This Row],[Descripción]],Tabla10[Descripción],Tabla10[Precio Unitario],0))</f>
        <v/>
      </c>
      <c r="O1542" s="525" t="str">
        <f>IF(Tabla1[[#This Row],[Cantidad de Insumos]]="","",Tabla1[[#This Row],[Precio Unitario]]*Tabla1[[#This Row],[Cantidad de Insumos]])</f>
        <v/>
      </c>
      <c r="P1542" s="510" t="str">
        <f>IF(Tabla1[[#This Row],[Descripción]]="","",_xlfn.XLOOKUP(Tabla1[[#This Row],[Descripción]],Tabla10[Descripción],Tabla10[CODIGO PRESUPUESTARIO],0))</f>
        <v/>
      </c>
      <c r="Q1542" s="511"/>
      <c r="R1542" s="511" t="str">
        <f>IF(Tabla1[[#This Row],[Insumos]]="","",_xlfn.XLOOKUP(Tabla1[[#This Row],[Insumos]],Tabla10[Insumo],Tabla10[InsumoAbrev],"",0))</f>
        <v/>
      </c>
    </row>
    <row r="1543" spans="2:18" x14ac:dyDescent="0.25">
      <c r="B1543" s="191" t="str">
        <f>IF('Formulario PPGR3'!$G1543="","",CONCATENATE('Formulario PPGR3'!$C1543,".",'Formulario PPGR3'!$D1543,".",'Formulario PPGR3'!$E1543,".",'Formulario PPGR3'!$F1543))</f>
        <v/>
      </c>
      <c r="C1543" s="191" t="str">
        <f>IF('Formulario PPGR3'!$G1543="","",'Formulario PPGR1'!#REF!)</f>
        <v/>
      </c>
      <c r="D1543" s="191" t="str">
        <f>IF('Formulario PPGR3'!$G1543="","",'Formulario PPGR1'!#REF!)</f>
        <v/>
      </c>
      <c r="E1543" s="191" t="str">
        <f>IF('Formulario PPGR3'!$G1543="","",'Formulario PPGR1'!#REF!)</f>
        <v/>
      </c>
      <c r="F1543" s="191" t="str">
        <f>IF('Formulario PPGR3'!$G1543="","",'Formulario PPGR1'!#REF!)</f>
        <v/>
      </c>
      <c r="G1543" s="238"/>
      <c r="H1543" s="507" t="str" cm="1">
        <f t="array" ref="H1543">IF(Tabla1[[#This Row],[Código_Actividad]]="","",_xlfn.XLOOKUP(Tabla1[[#This Row],[Código_Actividad]],CodigoActividad,Tabla2[Actividades Programables Presupuestables],"",0))</f>
        <v/>
      </c>
      <c r="I1543" s="508" t="str">
        <f>IFERROR(VLOOKUP('Formulario PPGR3'!$G1543,'Formulario PPGR2'!$H$19:$V$286,15,FALSE),"")</f>
        <v/>
      </c>
      <c r="J1543" s="513"/>
      <c r="K1543" s="512"/>
      <c r="L1543" s="509" t="str">
        <f>IF(Tabla1[[#This Row],[Descripción]]="","",_xlfn.XLOOKUP(Tabla1[[#This Row],[Descripción]],Tabla10[Descripción],Tabla10[Unidad de Medida],"",0))</f>
        <v/>
      </c>
      <c r="M1543" s="299"/>
      <c r="N1543" s="525" t="str">
        <f>IF(Tabla1[[#This Row],[Descripción]]="","",_xlfn.XLOOKUP(Tabla1[[#This Row],[Descripción]],Tabla10[Descripción],Tabla10[Precio Unitario],0))</f>
        <v/>
      </c>
      <c r="O1543" s="525" t="str">
        <f>IF(Tabla1[[#This Row],[Cantidad de Insumos]]="","",Tabla1[[#This Row],[Precio Unitario]]*Tabla1[[#This Row],[Cantidad de Insumos]])</f>
        <v/>
      </c>
      <c r="P1543" s="510" t="str">
        <f>IF(Tabla1[[#This Row],[Descripción]]="","",_xlfn.XLOOKUP(Tabla1[[#This Row],[Descripción]],Tabla10[Descripción],Tabla10[CODIGO PRESUPUESTARIO],0))</f>
        <v/>
      </c>
      <c r="Q1543" s="511"/>
      <c r="R1543" s="511" t="str">
        <f>IF(Tabla1[[#This Row],[Insumos]]="","",_xlfn.XLOOKUP(Tabla1[[#This Row],[Insumos]],Tabla10[Insumo],Tabla10[InsumoAbrev],"",0))</f>
        <v/>
      </c>
    </row>
    <row r="1544" spans="2:18" x14ac:dyDescent="0.25">
      <c r="B1544" s="191" t="str">
        <f>IF('Formulario PPGR3'!$G1544="","",CONCATENATE('Formulario PPGR3'!$C1544,".",'Formulario PPGR3'!$D1544,".",'Formulario PPGR3'!$E1544,".",'Formulario PPGR3'!$F1544))</f>
        <v/>
      </c>
      <c r="C1544" s="191" t="str">
        <f>IF('Formulario PPGR3'!$G1544="","",'Formulario PPGR1'!#REF!)</f>
        <v/>
      </c>
      <c r="D1544" s="191" t="str">
        <f>IF('Formulario PPGR3'!$G1544="","",'Formulario PPGR1'!#REF!)</f>
        <v/>
      </c>
      <c r="E1544" s="191" t="str">
        <f>IF('Formulario PPGR3'!$G1544="","",'Formulario PPGR1'!#REF!)</f>
        <v/>
      </c>
      <c r="F1544" s="191" t="str">
        <f>IF('Formulario PPGR3'!$G1544="","",'Formulario PPGR1'!#REF!)</f>
        <v/>
      </c>
      <c r="G1544" s="238"/>
      <c r="H1544" s="507" t="str" cm="1">
        <f t="array" ref="H1544">IF(Tabla1[[#This Row],[Código_Actividad]]="","",_xlfn.XLOOKUP(Tabla1[[#This Row],[Código_Actividad]],CodigoActividad,Tabla2[Actividades Programables Presupuestables],"",0))</f>
        <v/>
      </c>
      <c r="I1544" s="508" t="str">
        <f>IFERROR(VLOOKUP('Formulario PPGR3'!$G1544,'Formulario PPGR2'!$H$19:$V$286,15,FALSE),"")</f>
        <v/>
      </c>
      <c r="J1544" s="513"/>
      <c r="K1544" s="512"/>
      <c r="L1544" s="509" t="str">
        <f>IF(Tabla1[[#This Row],[Descripción]]="","",_xlfn.XLOOKUP(Tabla1[[#This Row],[Descripción]],Tabla10[Descripción],Tabla10[Unidad de Medida],"",0))</f>
        <v/>
      </c>
      <c r="M1544" s="299"/>
      <c r="N1544" s="525" t="str">
        <f>IF(Tabla1[[#This Row],[Descripción]]="","",_xlfn.XLOOKUP(Tabla1[[#This Row],[Descripción]],Tabla10[Descripción],Tabla10[Precio Unitario],0))</f>
        <v/>
      </c>
      <c r="O1544" s="525" t="str">
        <f>IF(Tabla1[[#This Row],[Cantidad de Insumos]]="","",Tabla1[[#This Row],[Precio Unitario]]*Tabla1[[#This Row],[Cantidad de Insumos]])</f>
        <v/>
      </c>
      <c r="P1544" s="510" t="str">
        <f>IF(Tabla1[[#This Row],[Descripción]]="","",_xlfn.XLOOKUP(Tabla1[[#This Row],[Descripción]],Tabla10[Descripción],Tabla10[CODIGO PRESUPUESTARIO],0))</f>
        <v/>
      </c>
      <c r="Q1544" s="511"/>
      <c r="R1544" s="511" t="str">
        <f>IF(Tabla1[[#This Row],[Insumos]]="","",_xlfn.XLOOKUP(Tabla1[[#This Row],[Insumos]],Tabla10[Insumo],Tabla10[InsumoAbrev],"",0))</f>
        <v/>
      </c>
    </row>
    <row r="1545" spans="2:18" x14ac:dyDescent="0.25">
      <c r="B1545" s="191" t="str">
        <f>IF('Formulario PPGR3'!$G1545="","",CONCATENATE('Formulario PPGR3'!$C1545,".",'Formulario PPGR3'!$D1545,".",'Formulario PPGR3'!$E1545,".",'Formulario PPGR3'!$F1545))</f>
        <v/>
      </c>
      <c r="C1545" s="191" t="str">
        <f>IF('Formulario PPGR3'!$G1545="","",'Formulario PPGR1'!#REF!)</f>
        <v/>
      </c>
      <c r="D1545" s="191" t="str">
        <f>IF('Formulario PPGR3'!$G1545="","",'Formulario PPGR1'!#REF!)</f>
        <v/>
      </c>
      <c r="E1545" s="191" t="str">
        <f>IF('Formulario PPGR3'!$G1545="","",'Formulario PPGR1'!#REF!)</f>
        <v/>
      </c>
      <c r="F1545" s="191" t="str">
        <f>IF('Formulario PPGR3'!$G1545="","",'Formulario PPGR1'!#REF!)</f>
        <v/>
      </c>
      <c r="G1545" s="238"/>
      <c r="H1545" s="507" t="str" cm="1">
        <f t="array" ref="H1545">IF(Tabla1[[#This Row],[Código_Actividad]]="","",_xlfn.XLOOKUP(Tabla1[[#This Row],[Código_Actividad]],CodigoActividad,Tabla2[Actividades Programables Presupuestables],"",0))</f>
        <v/>
      </c>
      <c r="I1545" s="508" t="str">
        <f>IFERROR(VLOOKUP('Formulario PPGR3'!$G1545,'Formulario PPGR2'!$H$19:$V$286,15,FALSE),"")</f>
        <v/>
      </c>
      <c r="J1545" s="513"/>
      <c r="K1545" s="512"/>
      <c r="L1545" s="509" t="str">
        <f>IF(Tabla1[[#This Row],[Descripción]]="","",_xlfn.XLOOKUP(Tabla1[[#This Row],[Descripción]],Tabla10[Descripción],Tabla10[Unidad de Medida],"",0))</f>
        <v/>
      </c>
      <c r="M1545" s="299"/>
      <c r="N1545" s="525" t="str">
        <f>IF(Tabla1[[#This Row],[Descripción]]="","",_xlfn.XLOOKUP(Tabla1[[#This Row],[Descripción]],Tabla10[Descripción],Tabla10[Precio Unitario],0))</f>
        <v/>
      </c>
      <c r="O1545" s="525" t="str">
        <f>IF(Tabla1[[#This Row],[Cantidad de Insumos]]="","",Tabla1[[#This Row],[Precio Unitario]]*Tabla1[[#This Row],[Cantidad de Insumos]])</f>
        <v/>
      </c>
      <c r="P1545" s="510" t="str">
        <f>IF(Tabla1[[#This Row],[Descripción]]="","",_xlfn.XLOOKUP(Tabla1[[#This Row],[Descripción]],Tabla10[Descripción],Tabla10[CODIGO PRESUPUESTARIO],0))</f>
        <v/>
      </c>
      <c r="Q1545" s="511"/>
      <c r="R1545" s="511" t="str">
        <f>IF(Tabla1[[#This Row],[Insumos]]="","",_xlfn.XLOOKUP(Tabla1[[#This Row],[Insumos]],Tabla10[Insumo],Tabla10[InsumoAbrev],"",0))</f>
        <v/>
      </c>
    </row>
    <row r="1546" spans="2:18" x14ac:dyDescent="0.25">
      <c r="B1546" s="191" t="str">
        <f>IF('Formulario PPGR3'!$G1546="","",CONCATENATE('Formulario PPGR3'!$C1546,".",'Formulario PPGR3'!$D1546,".",'Formulario PPGR3'!$E1546,".",'Formulario PPGR3'!$F1546))</f>
        <v/>
      </c>
      <c r="C1546" s="191" t="str">
        <f>IF('Formulario PPGR3'!$G1546="","",'Formulario PPGR1'!#REF!)</f>
        <v/>
      </c>
      <c r="D1546" s="191" t="str">
        <f>IF('Formulario PPGR3'!$G1546="","",'Formulario PPGR1'!#REF!)</f>
        <v/>
      </c>
      <c r="E1546" s="191" t="str">
        <f>IF('Formulario PPGR3'!$G1546="","",'Formulario PPGR1'!#REF!)</f>
        <v/>
      </c>
      <c r="F1546" s="191" t="str">
        <f>IF('Formulario PPGR3'!$G1546="","",'Formulario PPGR1'!#REF!)</f>
        <v/>
      </c>
      <c r="G1546" s="238"/>
      <c r="H1546" s="507" t="str" cm="1">
        <f t="array" ref="H1546">IF(Tabla1[[#This Row],[Código_Actividad]]="","",_xlfn.XLOOKUP(Tabla1[[#This Row],[Código_Actividad]],CodigoActividad,Tabla2[Actividades Programables Presupuestables],"",0))</f>
        <v/>
      </c>
      <c r="I1546" s="508" t="str">
        <f>IFERROR(VLOOKUP('Formulario PPGR3'!$G1546,'Formulario PPGR2'!$H$19:$V$286,15,FALSE),"")</f>
        <v/>
      </c>
      <c r="J1546" s="513"/>
      <c r="K1546" s="512"/>
      <c r="L1546" s="509" t="str">
        <f>IF(Tabla1[[#This Row],[Descripción]]="","",_xlfn.XLOOKUP(Tabla1[[#This Row],[Descripción]],Tabla10[Descripción],Tabla10[Unidad de Medida],"",0))</f>
        <v/>
      </c>
      <c r="M1546" s="299"/>
      <c r="N1546" s="525" t="str">
        <f>IF(Tabla1[[#This Row],[Descripción]]="","",_xlfn.XLOOKUP(Tabla1[[#This Row],[Descripción]],Tabla10[Descripción],Tabla10[Precio Unitario],0))</f>
        <v/>
      </c>
      <c r="O1546" s="525" t="str">
        <f>IF(Tabla1[[#This Row],[Cantidad de Insumos]]="","",Tabla1[[#This Row],[Precio Unitario]]*Tabla1[[#This Row],[Cantidad de Insumos]])</f>
        <v/>
      </c>
      <c r="P1546" s="510" t="str">
        <f>IF(Tabla1[[#This Row],[Descripción]]="","",_xlfn.XLOOKUP(Tabla1[[#This Row],[Descripción]],Tabla10[Descripción],Tabla10[CODIGO PRESUPUESTARIO],0))</f>
        <v/>
      </c>
      <c r="Q1546" s="511"/>
      <c r="R1546" s="511" t="str">
        <f>IF(Tabla1[[#This Row],[Insumos]]="","",_xlfn.XLOOKUP(Tabla1[[#This Row],[Insumos]],Tabla10[Insumo],Tabla10[InsumoAbrev],"",0))</f>
        <v/>
      </c>
    </row>
    <row r="1547" spans="2:18" x14ac:dyDescent="0.25">
      <c r="B1547" s="191" t="str">
        <f>IF('Formulario PPGR3'!$G1547="","",CONCATENATE('Formulario PPGR3'!$C1547,".",'Formulario PPGR3'!$D1547,".",'Formulario PPGR3'!$E1547,".",'Formulario PPGR3'!$F1547))</f>
        <v/>
      </c>
      <c r="C1547" s="191" t="str">
        <f>IF('Formulario PPGR3'!$G1547="","",'Formulario PPGR1'!#REF!)</f>
        <v/>
      </c>
      <c r="D1547" s="191" t="str">
        <f>IF('Formulario PPGR3'!$G1547="","",'Formulario PPGR1'!#REF!)</f>
        <v/>
      </c>
      <c r="E1547" s="191" t="str">
        <f>IF('Formulario PPGR3'!$G1547="","",'Formulario PPGR1'!#REF!)</f>
        <v/>
      </c>
      <c r="F1547" s="191" t="str">
        <f>IF('Formulario PPGR3'!$G1547="","",'Formulario PPGR1'!#REF!)</f>
        <v/>
      </c>
      <c r="G1547" s="238"/>
      <c r="H1547" s="507" t="str" cm="1">
        <f t="array" ref="H1547">IF(Tabla1[[#This Row],[Código_Actividad]]="","",_xlfn.XLOOKUP(Tabla1[[#This Row],[Código_Actividad]],CodigoActividad,Tabla2[Actividades Programables Presupuestables],"",0))</f>
        <v/>
      </c>
      <c r="I1547" s="508" t="str">
        <f>IFERROR(VLOOKUP('Formulario PPGR3'!$G1547,'Formulario PPGR2'!$H$19:$V$286,15,FALSE),"")</f>
        <v/>
      </c>
      <c r="J1547" s="513"/>
      <c r="K1547" s="512"/>
      <c r="L1547" s="509" t="str">
        <f>IF(Tabla1[[#This Row],[Descripción]]="","",_xlfn.XLOOKUP(Tabla1[[#This Row],[Descripción]],Tabla10[Descripción],Tabla10[Unidad de Medida],"",0))</f>
        <v/>
      </c>
      <c r="M1547" s="299"/>
      <c r="N1547" s="525" t="str">
        <f>IF(Tabla1[[#This Row],[Descripción]]="","",_xlfn.XLOOKUP(Tabla1[[#This Row],[Descripción]],Tabla10[Descripción],Tabla10[Precio Unitario],0))</f>
        <v/>
      </c>
      <c r="O1547" s="525" t="str">
        <f>IF(Tabla1[[#This Row],[Cantidad de Insumos]]="","",Tabla1[[#This Row],[Precio Unitario]]*Tabla1[[#This Row],[Cantidad de Insumos]])</f>
        <v/>
      </c>
      <c r="P1547" s="510" t="str">
        <f>IF(Tabla1[[#This Row],[Descripción]]="","",_xlfn.XLOOKUP(Tabla1[[#This Row],[Descripción]],Tabla10[Descripción],Tabla10[CODIGO PRESUPUESTARIO],0))</f>
        <v/>
      </c>
      <c r="Q1547" s="511"/>
      <c r="R1547" s="511" t="str">
        <f>IF(Tabla1[[#This Row],[Insumos]]="","",_xlfn.XLOOKUP(Tabla1[[#This Row],[Insumos]],Tabla10[Insumo],Tabla10[InsumoAbrev],"",0))</f>
        <v/>
      </c>
    </row>
    <row r="1548" spans="2:18" x14ac:dyDescent="0.25">
      <c r="B1548" s="191" t="str">
        <f>IF('Formulario PPGR3'!$G1548="","",CONCATENATE('Formulario PPGR3'!$C1548,".",'Formulario PPGR3'!$D1548,".",'Formulario PPGR3'!$E1548,".",'Formulario PPGR3'!$F1548))</f>
        <v/>
      </c>
      <c r="C1548" s="191" t="str">
        <f>IF('Formulario PPGR3'!$G1548="","",'Formulario PPGR1'!#REF!)</f>
        <v/>
      </c>
      <c r="D1548" s="191" t="str">
        <f>IF('Formulario PPGR3'!$G1548="","",'Formulario PPGR1'!#REF!)</f>
        <v/>
      </c>
      <c r="E1548" s="191" t="str">
        <f>IF('Formulario PPGR3'!$G1548="","",'Formulario PPGR1'!#REF!)</f>
        <v/>
      </c>
      <c r="F1548" s="191" t="str">
        <f>IF('Formulario PPGR3'!$G1548="","",'Formulario PPGR1'!#REF!)</f>
        <v/>
      </c>
      <c r="G1548" s="238"/>
      <c r="H1548" s="507" t="str" cm="1">
        <f t="array" ref="H1548">IF(Tabla1[[#This Row],[Código_Actividad]]="","",_xlfn.XLOOKUP(Tabla1[[#This Row],[Código_Actividad]],CodigoActividad,Tabla2[Actividades Programables Presupuestables],"",0))</f>
        <v/>
      </c>
      <c r="I1548" s="508" t="str">
        <f>IFERROR(VLOOKUP('Formulario PPGR3'!$G1548,'Formulario PPGR2'!$H$19:$V$286,15,FALSE),"")</f>
        <v/>
      </c>
      <c r="J1548" s="513"/>
      <c r="K1548" s="512"/>
      <c r="L1548" s="509" t="str">
        <f>IF(Tabla1[[#This Row],[Descripción]]="","",_xlfn.XLOOKUP(Tabla1[[#This Row],[Descripción]],Tabla10[Descripción],Tabla10[Unidad de Medida],"",0))</f>
        <v/>
      </c>
      <c r="M1548" s="299"/>
      <c r="N1548" s="525" t="str">
        <f>IF(Tabla1[[#This Row],[Descripción]]="","",_xlfn.XLOOKUP(Tabla1[[#This Row],[Descripción]],Tabla10[Descripción],Tabla10[Precio Unitario],0))</f>
        <v/>
      </c>
      <c r="O1548" s="525" t="str">
        <f>IF(Tabla1[[#This Row],[Cantidad de Insumos]]="","",Tabla1[[#This Row],[Precio Unitario]]*Tabla1[[#This Row],[Cantidad de Insumos]])</f>
        <v/>
      </c>
      <c r="P1548" s="510" t="str">
        <f>IF(Tabla1[[#This Row],[Descripción]]="","",_xlfn.XLOOKUP(Tabla1[[#This Row],[Descripción]],Tabla10[Descripción],Tabla10[CODIGO PRESUPUESTARIO],0))</f>
        <v/>
      </c>
      <c r="Q1548" s="511"/>
      <c r="R1548" s="511" t="str">
        <f>IF(Tabla1[[#This Row],[Insumos]]="","",_xlfn.XLOOKUP(Tabla1[[#This Row],[Insumos]],Tabla10[Insumo],Tabla10[InsumoAbrev],"",0))</f>
        <v/>
      </c>
    </row>
    <row r="1549" spans="2:18" x14ac:dyDescent="0.25">
      <c r="B1549" s="191" t="str">
        <f>IF('Formulario PPGR3'!$G1549="","",CONCATENATE('Formulario PPGR3'!$C1549,".",'Formulario PPGR3'!$D1549,".",'Formulario PPGR3'!$E1549,".",'Formulario PPGR3'!$F1549))</f>
        <v/>
      </c>
      <c r="C1549" s="191" t="str">
        <f>IF('Formulario PPGR3'!$G1549="","",'Formulario PPGR1'!#REF!)</f>
        <v/>
      </c>
      <c r="D1549" s="191" t="str">
        <f>IF('Formulario PPGR3'!$G1549="","",'Formulario PPGR1'!#REF!)</f>
        <v/>
      </c>
      <c r="E1549" s="191" t="str">
        <f>IF('Formulario PPGR3'!$G1549="","",'Formulario PPGR1'!#REF!)</f>
        <v/>
      </c>
      <c r="F1549" s="191" t="str">
        <f>IF('Formulario PPGR3'!$G1549="","",'Formulario PPGR1'!#REF!)</f>
        <v/>
      </c>
      <c r="G1549" s="238"/>
      <c r="H1549" s="507" t="str" cm="1">
        <f t="array" ref="H1549">IF(Tabla1[[#This Row],[Código_Actividad]]="","",_xlfn.XLOOKUP(Tabla1[[#This Row],[Código_Actividad]],CodigoActividad,Tabla2[Actividades Programables Presupuestables],"",0))</f>
        <v/>
      </c>
      <c r="I1549" s="508" t="str">
        <f>IFERROR(VLOOKUP('Formulario PPGR3'!$G1549,'Formulario PPGR2'!$H$19:$V$286,15,FALSE),"")</f>
        <v/>
      </c>
      <c r="J1549" s="513"/>
      <c r="K1549" s="512"/>
      <c r="L1549" s="509" t="str">
        <f>IF(Tabla1[[#This Row],[Descripción]]="","",_xlfn.XLOOKUP(Tabla1[[#This Row],[Descripción]],Tabla10[Descripción],Tabla10[Unidad de Medida],"",0))</f>
        <v/>
      </c>
      <c r="M1549" s="299"/>
      <c r="N1549" s="525" t="str">
        <f>IF(Tabla1[[#This Row],[Descripción]]="","",_xlfn.XLOOKUP(Tabla1[[#This Row],[Descripción]],Tabla10[Descripción],Tabla10[Precio Unitario],0))</f>
        <v/>
      </c>
      <c r="O1549" s="525" t="str">
        <f>IF(Tabla1[[#This Row],[Cantidad de Insumos]]="","",Tabla1[[#This Row],[Precio Unitario]]*Tabla1[[#This Row],[Cantidad de Insumos]])</f>
        <v/>
      </c>
      <c r="P1549" s="510" t="str">
        <f>IF(Tabla1[[#This Row],[Descripción]]="","",_xlfn.XLOOKUP(Tabla1[[#This Row],[Descripción]],Tabla10[Descripción],Tabla10[CODIGO PRESUPUESTARIO],0))</f>
        <v/>
      </c>
      <c r="Q1549" s="511"/>
      <c r="R1549" s="511" t="str">
        <f>IF(Tabla1[[#This Row],[Insumos]]="","",_xlfn.XLOOKUP(Tabla1[[#This Row],[Insumos]],Tabla10[Insumo],Tabla10[InsumoAbrev],"",0))</f>
        <v/>
      </c>
    </row>
    <row r="1550" spans="2:18" x14ac:dyDescent="0.25">
      <c r="B1550" s="191" t="str">
        <f>IF('Formulario PPGR3'!$G1550="","",CONCATENATE('Formulario PPGR3'!$C1550,".",'Formulario PPGR3'!$D1550,".",'Formulario PPGR3'!$E1550,".",'Formulario PPGR3'!$F1550))</f>
        <v/>
      </c>
      <c r="C1550" s="191" t="str">
        <f>IF('Formulario PPGR3'!$G1550="","",'Formulario PPGR1'!#REF!)</f>
        <v/>
      </c>
      <c r="D1550" s="191" t="str">
        <f>IF('Formulario PPGR3'!$G1550="","",'Formulario PPGR1'!#REF!)</f>
        <v/>
      </c>
      <c r="E1550" s="191" t="str">
        <f>IF('Formulario PPGR3'!$G1550="","",'Formulario PPGR1'!#REF!)</f>
        <v/>
      </c>
      <c r="F1550" s="191" t="str">
        <f>IF('Formulario PPGR3'!$G1550="","",'Formulario PPGR1'!#REF!)</f>
        <v/>
      </c>
      <c r="G1550" s="238"/>
      <c r="H1550" s="507" t="str" cm="1">
        <f t="array" ref="H1550">IF(Tabla1[[#This Row],[Código_Actividad]]="","",_xlfn.XLOOKUP(Tabla1[[#This Row],[Código_Actividad]],CodigoActividad,Tabla2[Actividades Programables Presupuestables],"",0))</f>
        <v/>
      </c>
      <c r="I1550" s="508" t="str">
        <f>IFERROR(VLOOKUP('Formulario PPGR3'!$G1550,'Formulario PPGR2'!$H$19:$V$286,15,FALSE),"")</f>
        <v/>
      </c>
      <c r="J1550" s="513"/>
      <c r="K1550" s="512"/>
      <c r="L1550" s="509" t="str">
        <f>IF(Tabla1[[#This Row],[Descripción]]="","",_xlfn.XLOOKUP(Tabla1[[#This Row],[Descripción]],Tabla10[Descripción],Tabla10[Unidad de Medida],"",0))</f>
        <v/>
      </c>
      <c r="M1550" s="299"/>
      <c r="N1550" s="525" t="str">
        <f>IF(Tabla1[[#This Row],[Descripción]]="","",_xlfn.XLOOKUP(Tabla1[[#This Row],[Descripción]],Tabla10[Descripción],Tabla10[Precio Unitario],0))</f>
        <v/>
      </c>
      <c r="O1550" s="525" t="str">
        <f>IF(Tabla1[[#This Row],[Cantidad de Insumos]]="","",Tabla1[[#This Row],[Precio Unitario]]*Tabla1[[#This Row],[Cantidad de Insumos]])</f>
        <v/>
      </c>
      <c r="P1550" s="510" t="str">
        <f>IF(Tabla1[[#This Row],[Descripción]]="","",_xlfn.XLOOKUP(Tabla1[[#This Row],[Descripción]],Tabla10[Descripción],Tabla10[CODIGO PRESUPUESTARIO],0))</f>
        <v/>
      </c>
      <c r="Q1550" s="511"/>
      <c r="R1550" s="511" t="str">
        <f>IF(Tabla1[[#This Row],[Insumos]]="","",_xlfn.XLOOKUP(Tabla1[[#This Row],[Insumos]],Tabla10[Insumo],Tabla10[InsumoAbrev],"",0))</f>
        <v/>
      </c>
    </row>
    <row r="1551" spans="2:18" x14ac:dyDescent="0.25">
      <c r="B1551" s="191" t="str">
        <f>IF('Formulario PPGR3'!$G1551="","",CONCATENATE('Formulario PPGR3'!$C1551,".",'Formulario PPGR3'!$D1551,".",'Formulario PPGR3'!$E1551,".",'Formulario PPGR3'!$F1551))</f>
        <v/>
      </c>
      <c r="C1551" s="191" t="str">
        <f>IF('Formulario PPGR3'!$G1551="","",'Formulario PPGR1'!#REF!)</f>
        <v/>
      </c>
      <c r="D1551" s="191" t="str">
        <f>IF('Formulario PPGR3'!$G1551="","",'Formulario PPGR1'!#REF!)</f>
        <v/>
      </c>
      <c r="E1551" s="191" t="str">
        <f>IF('Formulario PPGR3'!$G1551="","",'Formulario PPGR1'!#REF!)</f>
        <v/>
      </c>
      <c r="F1551" s="191" t="str">
        <f>IF('Formulario PPGR3'!$G1551="","",'Formulario PPGR1'!#REF!)</f>
        <v/>
      </c>
      <c r="G1551" s="238"/>
      <c r="H1551" s="507" t="str" cm="1">
        <f t="array" ref="H1551">IF(Tabla1[[#This Row],[Código_Actividad]]="","",_xlfn.XLOOKUP(Tabla1[[#This Row],[Código_Actividad]],CodigoActividad,Tabla2[Actividades Programables Presupuestables],"",0))</f>
        <v/>
      </c>
      <c r="I1551" s="508" t="str">
        <f>IFERROR(VLOOKUP('Formulario PPGR3'!$G1551,'Formulario PPGR2'!$H$19:$V$286,15,FALSE),"")</f>
        <v/>
      </c>
      <c r="J1551" s="513"/>
      <c r="K1551" s="512"/>
      <c r="L1551" s="509" t="str">
        <f>IF(Tabla1[[#This Row],[Descripción]]="","",_xlfn.XLOOKUP(Tabla1[[#This Row],[Descripción]],Tabla10[Descripción],Tabla10[Unidad de Medida],"",0))</f>
        <v/>
      </c>
      <c r="M1551" s="299"/>
      <c r="N1551" s="525" t="str">
        <f>IF(Tabla1[[#This Row],[Descripción]]="","",_xlfn.XLOOKUP(Tabla1[[#This Row],[Descripción]],Tabla10[Descripción],Tabla10[Precio Unitario],0))</f>
        <v/>
      </c>
      <c r="O1551" s="525" t="str">
        <f>IF(Tabla1[[#This Row],[Cantidad de Insumos]]="","",Tabla1[[#This Row],[Precio Unitario]]*Tabla1[[#This Row],[Cantidad de Insumos]])</f>
        <v/>
      </c>
      <c r="P1551" s="510" t="str">
        <f>IF(Tabla1[[#This Row],[Descripción]]="","",_xlfn.XLOOKUP(Tabla1[[#This Row],[Descripción]],Tabla10[Descripción],Tabla10[CODIGO PRESUPUESTARIO],0))</f>
        <v/>
      </c>
      <c r="Q1551" s="511"/>
      <c r="R1551" s="511" t="str">
        <f>IF(Tabla1[[#This Row],[Insumos]]="","",_xlfn.XLOOKUP(Tabla1[[#This Row],[Insumos]],Tabla10[Insumo],Tabla10[InsumoAbrev],"",0))</f>
        <v/>
      </c>
    </row>
    <row r="1552" spans="2:18" x14ac:dyDescent="0.25">
      <c r="B1552" s="191" t="str">
        <f>IF('Formulario PPGR3'!$G1552="","",CONCATENATE('Formulario PPGR3'!$C1552,".",'Formulario PPGR3'!$D1552,".",'Formulario PPGR3'!$E1552,".",'Formulario PPGR3'!$F1552))</f>
        <v/>
      </c>
      <c r="C1552" s="191" t="str">
        <f>IF('Formulario PPGR3'!$G1552="","",'Formulario PPGR1'!#REF!)</f>
        <v/>
      </c>
      <c r="D1552" s="191" t="str">
        <f>IF('Formulario PPGR3'!$G1552="","",'Formulario PPGR1'!#REF!)</f>
        <v/>
      </c>
      <c r="E1552" s="191" t="str">
        <f>IF('Formulario PPGR3'!$G1552="","",'Formulario PPGR1'!#REF!)</f>
        <v/>
      </c>
      <c r="F1552" s="191" t="str">
        <f>IF('Formulario PPGR3'!$G1552="","",'Formulario PPGR1'!#REF!)</f>
        <v/>
      </c>
      <c r="G1552" s="238"/>
      <c r="H1552" s="507" t="str" cm="1">
        <f t="array" ref="H1552">IF(Tabla1[[#This Row],[Código_Actividad]]="","",_xlfn.XLOOKUP(Tabla1[[#This Row],[Código_Actividad]],CodigoActividad,Tabla2[Actividades Programables Presupuestables],"",0))</f>
        <v/>
      </c>
      <c r="I1552" s="508" t="str">
        <f>IFERROR(VLOOKUP('Formulario PPGR3'!$G1552,'Formulario PPGR2'!$H$19:$V$286,15,FALSE),"")</f>
        <v/>
      </c>
      <c r="J1552" s="513"/>
      <c r="K1552" s="512"/>
      <c r="L1552" s="509" t="str">
        <f>IF(Tabla1[[#This Row],[Descripción]]="","",_xlfn.XLOOKUP(Tabla1[[#This Row],[Descripción]],Tabla10[Descripción],Tabla10[Unidad de Medida],"",0))</f>
        <v/>
      </c>
      <c r="M1552" s="299"/>
      <c r="N1552" s="525" t="str">
        <f>IF(Tabla1[[#This Row],[Descripción]]="","",_xlfn.XLOOKUP(Tabla1[[#This Row],[Descripción]],Tabla10[Descripción],Tabla10[Precio Unitario],0))</f>
        <v/>
      </c>
      <c r="O1552" s="525" t="str">
        <f>IF(Tabla1[[#This Row],[Cantidad de Insumos]]="","",Tabla1[[#This Row],[Precio Unitario]]*Tabla1[[#This Row],[Cantidad de Insumos]])</f>
        <v/>
      </c>
      <c r="P1552" s="510" t="str">
        <f>IF(Tabla1[[#This Row],[Descripción]]="","",_xlfn.XLOOKUP(Tabla1[[#This Row],[Descripción]],Tabla10[Descripción],Tabla10[CODIGO PRESUPUESTARIO],0))</f>
        <v/>
      </c>
      <c r="Q1552" s="511"/>
      <c r="R1552" s="511" t="str">
        <f>IF(Tabla1[[#This Row],[Insumos]]="","",_xlfn.XLOOKUP(Tabla1[[#This Row],[Insumos]],Tabla10[Insumo],Tabla10[InsumoAbrev],"",0))</f>
        <v/>
      </c>
    </row>
    <row r="1553" spans="2:18" x14ac:dyDescent="0.25">
      <c r="B1553" s="191" t="str">
        <f>IF('Formulario PPGR3'!$G1553="","",CONCATENATE('Formulario PPGR3'!$C1553,".",'Formulario PPGR3'!$D1553,".",'Formulario PPGR3'!$E1553,".",'Formulario PPGR3'!$F1553))</f>
        <v/>
      </c>
      <c r="C1553" s="191" t="str">
        <f>IF('Formulario PPGR3'!$G1553="","",'Formulario PPGR1'!#REF!)</f>
        <v/>
      </c>
      <c r="D1553" s="191" t="str">
        <f>IF('Formulario PPGR3'!$G1553="","",'Formulario PPGR1'!#REF!)</f>
        <v/>
      </c>
      <c r="E1553" s="191" t="str">
        <f>IF('Formulario PPGR3'!$G1553="","",'Formulario PPGR1'!#REF!)</f>
        <v/>
      </c>
      <c r="F1553" s="191" t="str">
        <f>IF('Formulario PPGR3'!$G1553="","",'Formulario PPGR1'!#REF!)</f>
        <v/>
      </c>
      <c r="G1553" s="238"/>
      <c r="H1553" s="507" t="str" cm="1">
        <f t="array" ref="H1553">IF(Tabla1[[#This Row],[Código_Actividad]]="","",_xlfn.XLOOKUP(Tabla1[[#This Row],[Código_Actividad]],CodigoActividad,Tabla2[Actividades Programables Presupuestables],"",0))</f>
        <v/>
      </c>
      <c r="I1553" s="508" t="str">
        <f>IFERROR(VLOOKUP('Formulario PPGR3'!$G1553,'Formulario PPGR2'!$H$19:$V$286,15,FALSE),"")</f>
        <v/>
      </c>
      <c r="J1553" s="513"/>
      <c r="K1553" s="512"/>
      <c r="L1553" s="509" t="str">
        <f>IF(Tabla1[[#This Row],[Descripción]]="","",_xlfn.XLOOKUP(Tabla1[[#This Row],[Descripción]],Tabla10[Descripción],Tabla10[Unidad de Medida],"",0))</f>
        <v/>
      </c>
      <c r="M1553" s="299"/>
      <c r="N1553" s="525" t="str">
        <f>IF(Tabla1[[#This Row],[Descripción]]="","",_xlfn.XLOOKUP(Tabla1[[#This Row],[Descripción]],Tabla10[Descripción],Tabla10[Precio Unitario],0))</f>
        <v/>
      </c>
      <c r="O1553" s="525" t="str">
        <f>IF(Tabla1[[#This Row],[Cantidad de Insumos]]="","",Tabla1[[#This Row],[Precio Unitario]]*Tabla1[[#This Row],[Cantidad de Insumos]])</f>
        <v/>
      </c>
      <c r="P1553" s="510" t="str">
        <f>IF(Tabla1[[#This Row],[Descripción]]="","",_xlfn.XLOOKUP(Tabla1[[#This Row],[Descripción]],Tabla10[Descripción],Tabla10[CODIGO PRESUPUESTARIO],0))</f>
        <v/>
      </c>
      <c r="Q1553" s="511"/>
      <c r="R1553" s="511" t="str">
        <f>IF(Tabla1[[#This Row],[Insumos]]="","",_xlfn.XLOOKUP(Tabla1[[#This Row],[Insumos]],Tabla10[Insumo],Tabla10[InsumoAbrev],"",0))</f>
        <v/>
      </c>
    </row>
    <row r="1554" spans="2:18" x14ac:dyDescent="0.25">
      <c r="B1554" s="191" t="str">
        <f>IF('Formulario PPGR3'!$G1554="","",CONCATENATE('Formulario PPGR3'!$C1554,".",'Formulario PPGR3'!$D1554,".",'Formulario PPGR3'!$E1554,".",'Formulario PPGR3'!$F1554))</f>
        <v/>
      </c>
      <c r="C1554" s="191" t="str">
        <f>IF('Formulario PPGR3'!$G1554="","",'Formulario PPGR1'!#REF!)</f>
        <v/>
      </c>
      <c r="D1554" s="191" t="str">
        <f>IF('Formulario PPGR3'!$G1554="","",'Formulario PPGR1'!#REF!)</f>
        <v/>
      </c>
      <c r="E1554" s="191" t="str">
        <f>IF('Formulario PPGR3'!$G1554="","",'Formulario PPGR1'!#REF!)</f>
        <v/>
      </c>
      <c r="F1554" s="191" t="str">
        <f>IF('Formulario PPGR3'!$G1554="","",'Formulario PPGR1'!#REF!)</f>
        <v/>
      </c>
      <c r="G1554" s="238"/>
      <c r="H1554" s="507" t="str" cm="1">
        <f t="array" ref="H1554">IF(Tabla1[[#This Row],[Código_Actividad]]="","",_xlfn.XLOOKUP(Tabla1[[#This Row],[Código_Actividad]],CodigoActividad,Tabla2[Actividades Programables Presupuestables],"",0))</f>
        <v/>
      </c>
      <c r="I1554" s="508" t="str">
        <f>IFERROR(VLOOKUP('Formulario PPGR3'!$G1554,'Formulario PPGR2'!$H$19:$V$286,15,FALSE),"")</f>
        <v/>
      </c>
      <c r="J1554" s="513"/>
      <c r="K1554" s="512"/>
      <c r="L1554" s="509" t="str">
        <f>IF(Tabla1[[#This Row],[Descripción]]="","",_xlfn.XLOOKUP(Tabla1[[#This Row],[Descripción]],Tabla10[Descripción],Tabla10[Unidad de Medida],"",0))</f>
        <v/>
      </c>
      <c r="M1554" s="299"/>
      <c r="N1554" s="525" t="str">
        <f>IF(Tabla1[[#This Row],[Descripción]]="","",_xlfn.XLOOKUP(Tabla1[[#This Row],[Descripción]],Tabla10[Descripción],Tabla10[Precio Unitario],0))</f>
        <v/>
      </c>
      <c r="O1554" s="525" t="str">
        <f>IF(Tabla1[[#This Row],[Cantidad de Insumos]]="","",Tabla1[[#This Row],[Precio Unitario]]*Tabla1[[#This Row],[Cantidad de Insumos]])</f>
        <v/>
      </c>
      <c r="P1554" s="510" t="str">
        <f>IF(Tabla1[[#This Row],[Descripción]]="","",_xlfn.XLOOKUP(Tabla1[[#This Row],[Descripción]],Tabla10[Descripción],Tabla10[CODIGO PRESUPUESTARIO],0))</f>
        <v/>
      </c>
      <c r="Q1554" s="511"/>
      <c r="R1554" s="511" t="str">
        <f>IF(Tabla1[[#This Row],[Insumos]]="","",_xlfn.XLOOKUP(Tabla1[[#This Row],[Insumos]],Tabla10[Insumo],Tabla10[InsumoAbrev],"",0))</f>
        <v/>
      </c>
    </row>
    <row r="1555" spans="2:18" x14ac:dyDescent="0.25">
      <c r="B1555" s="191" t="str">
        <f>IF('Formulario PPGR3'!$G1555="","",CONCATENATE('Formulario PPGR3'!$C1555,".",'Formulario PPGR3'!$D1555,".",'Formulario PPGR3'!$E1555,".",'Formulario PPGR3'!$F1555))</f>
        <v/>
      </c>
      <c r="C1555" s="191" t="str">
        <f>IF('Formulario PPGR3'!$G1555="","",'Formulario PPGR1'!#REF!)</f>
        <v/>
      </c>
      <c r="D1555" s="191" t="str">
        <f>IF('Formulario PPGR3'!$G1555="","",'Formulario PPGR1'!#REF!)</f>
        <v/>
      </c>
      <c r="E1555" s="191" t="str">
        <f>IF('Formulario PPGR3'!$G1555="","",'Formulario PPGR1'!#REF!)</f>
        <v/>
      </c>
      <c r="F1555" s="191" t="str">
        <f>IF('Formulario PPGR3'!$G1555="","",'Formulario PPGR1'!#REF!)</f>
        <v/>
      </c>
      <c r="G1555" s="238"/>
      <c r="H1555" s="507" t="str" cm="1">
        <f t="array" ref="H1555">IF(Tabla1[[#This Row],[Código_Actividad]]="","",_xlfn.XLOOKUP(Tabla1[[#This Row],[Código_Actividad]],CodigoActividad,Tabla2[Actividades Programables Presupuestables],"",0))</f>
        <v/>
      </c>
      <c r="I1555" s="508" t="str">
        <f>IFERROR(VLOOKUP('Formulario PPGR3'!$G1555,'Formulario PPGR2'!$H$19:$V$286,15,FALSE),"")</f>
        <v/>
      </c>
      <c r="J1555" s="513"/>
      <c r="K1555" s="512"/>
      <c r="L1555" s="509" t="str">
        <f>IF(Tabla1[[#This Row],[Descripción]]="","",_xlfn.XLOOKUP(Tabla1[[#This Row],[Descripción]],Tabla10[Descripción],Tabla10[Unidad de Medida],"",0))</f>
        <v/>
      </c>
      <c r="M1555" s="299"/>
      <c r="N1555" s="525" t="str">
        <f>IF(Tabla1[[#This Row],[Descripción]]="","",_xlfn.XLOOKUP(Tabla1[[#This Row],[Descripción]],Tabla10[Descripción],Tabla10[Precio Unitario],0))</f>
        <v/>
      </c>
      <c r="O1555" s="525" t="str">
        <f>IF(Tabla1[[#This Row],[Cantidad de Insumos]]="","",Tabla1[[#This Row],[Precio Unitario]]*Tabla1[[#This Row],[Cantidad de Insumos]])</f>
        <v/>
      </c>
      <c r="P1555" s="510" t="str">
        <f>IF(Tabla1[[#This Row],[Descripción]]="","",_xlfn.XLOOKUP(Tabla1[[#This Row],[Descripción]],Tabla10[Descripción],Tabla10[CODIGO PRESUPUESTARIO],0))</f>
        <v/>
      </c>
      <c r="Q1555" s="511"/>
      <c r="R1555" s="511" t="str">
        <f>IF(Tabla1[[#This Row],[Insumos]]="","",_xlfn.XLOOKUP(Tabla1[[#This Row],[Insumos]],Tabla10[Insumo],Tabla10[InsumoAbrev],"",0))</f>
        <v/>
      </c>
    </row>
    <row r="1556" spans="2:18" x14ac:dyDescent="0.25">
      <c r="B1556" s="191" t="str">
        <f>IF('Formulario PPGR3'!$G1556="","",CONCATENATE('Formulario PPGR3'!$C1556,".",'Formulario PPGR3'!$D1556,".",'Formulario PPGR3'!$E1556,".",'Formulario PPGR3'!$F1556))</f>
        <v/>
      </c>
      <c r="C1556" s="191" t="str">
        <f>IF('Formulario PPGR3'!$G1556="","",'Formulario PPGR1'!#REF!)</f>
        <v/>
      </c>
      <c r="D1556" s="191" t="str">
        <f>IF('Formulario PPGR3'!$G1556="","",'Formulario PPGR1'!#REF!)</f>
        <v/>
      </c>
      <c r="E1556" s="191" t="str">
        <f>IF('Formulario PPGR3'!$G1556="","",'Formulario PPGR1'!#REF!)</f>
        <v/>
      </c>
      <c r="F1556" s="191" t="str">
        <f>IF('Formulario PPGR3'!$G1556="","",'Formulario PPGR1'!#REF!)</f>
        <v/>
      </c>
      <c r="G1556" s="238"/>
      <c r="H1556" s="507" t="str" cm="1">
        <f t="array" ref="H1556">IF(Tabla1[[#This Row],[Código_Actividad]]="","",_xlfn.XLOOKUP(Tabla1[[#This Row],[Código_Actividad]],CodigoActividad,Tabla2[Actividades Programables Presupuestables],"",0))</f>
        <v/>
      </c>
      <c r="I1556" s="508" t="str">
        <f>IFERROR(VLOOKUP('Formulario PPGR3'!$G1556,'Formulario PPGR2'!$H$19:$V$286,15,FALSE),"")</f>
        <v/>
      </c>
      <c r="J1556" s="513"/>
      <c r="K1556" s="512"/>
      <c r="L1556" s="509" t="str">
        <f>IF(Tabla1[[#This Row],[Descripción]]="","",_xlfn.XLOOKUP(Tabla1[[#This Row],[Descripción]],Tabla10[Descripción],Tabla10[Unidad de Medida],"",0))</f>
        <v/>
      </c>
      <c r="M1556" s="299"/>
      <c r="N1556" s="525" t="str">
        <f>IF(Tabla1[[#This Row],[Descripción]]="","",_xlfn.XLOOKUP(Tabla1[[#This Row],[Descripción]],Tabla10[Descripción],Tabla10[Precio Unitario],0))</f>
        <v/>
      </c>
      <c r="O1556" s="525" t="str">
        <f>IF(Tabla1[[#This Row],[Cantidad de Insumos]]="","",Tabla1[[#This Row],[Precio Unitario]]*Tabla1[[#This Row],[Cantidad de Insumos]])</f>
        <v/>
      </c>
      <c r="P1556" s="510" t="str">
        <f>IF(Tabla1[[#This Row],[Descripción]]="","",_xlfn.XLOOKUP(Tabla1[[#This Row],[Descripción]],Tabla10[Descripción],Tabla10[CODIGO PRESUPUESTARIO],0))</f>
        <v/>
      </c>
      <c r="Q1556" s="511"/>
      <c r="R1556" s="511" t="str">
        <f>IF(Tabla1[[#This Row],[Insumos]]="","",_xlfn.XLOOKUP(Tabla1[[#This Row],[Insumos]],Tabla10[Insumo],Tabla10[InsumoAbrev],"",0))</f>
        <v/>
      </c>
    </row>
    <row r="1557" spans="2:18" x14ac:dyDescent="0.25">
      <c r="B1557" s="191" t="str">
        <f>IF('Formulario PPGR3'!$G1557="","",CONCATENATE('Formulario PPGR3'!$C1557,".",'Formulario PPGR3'!$D1557,".",'Formulario PPGR3'!$E1557,".",'Formulario PPGR3'!$F1557))</f>
        <v/>
      </c>
      <c r="C1557" s="191" t="str">
        <f>IF('Formulario PPGR3'!$G1557="","",'Formulario PPGR1'!#REF!)</f>
        <v/>
      </c>
      <c r="D1557" s="191" t="str">
        <f>IF('Formulario PPGR3'!$G1557="","",'Formulario PPGR1'!#REF!)</f>
        <v/>
      </c>
      <c r="E1557" s="191" t="str">
        <f>IF('Formulario PPGR3'!$G1557="","",'Formulario PPGR1'!#REF!)</f>
        <v/>
      </c>
      <c r="F1557" s="191" t="str">
        <f>IF('Formulario PPGR3'!$G1557="","",'Formulario PPGR1'!#REF!)</f>
        <v/>
      </c>
      <c r="G1557" s="238"/>
      <c r="H1557" s="507" t="str" cm="1">
        <f t="array" ref="H1557">IF(Tabla1[[#This Row],[Código_Actividad]]="","",_xlfn.XLOOKUP(Tabla1[[#This Row],[Código_Actividad]],CodigoActividad,Tabla2[Actividades Programables Presupuestables],"",0))</f>
        <v/>
      </c>
      <c r="I1557" s="508" t="str">
        <f>IFERROR(VLOOKUP('Formulario PPGR3'!$G1557,'Formulario PPGR2'!$H$19:$V$286,15,FALSE),"")</f>
        <v/>
      </c>
      <c r="J1557" s="513"/>
      <c r="K1557" s="512"/>
      <c r="L1557" s="509" t="str">
        <f>IF(Tabla1[[#This Row],[Descripción]]="","",_xlfn.XLOOKUP(Tabla1[[#This Row],[Descripción]],Tabla10[Descripción],Tabla10[Unidad de Medida],"",0))</f>
        <v/>
      </c>
      <c r="M1557" s="299"/>
      <c r="N1557" s="525" t="str">
        <f>IF(Tabla1[[#This Row],[Descripción]]="","",_xlfn.XLOOKUP(Tabla1[[#This Row],[Descripción]],Tabla10[Descripción],Tabla10[Precio Unitario],0))</f>
        <v/>
      </c>
      <c r="O1557" s="525" t="str">
        <f>IF(Tabla1[[#This Row],[Cantidad de Insumos]]="","",Tabla1[[#This Row],[Precio Unitario]]*Tabla1[[#This Row],[Cantidad de Insumos]])</f>
        <v/>
      </c>
      <c r="P1557" s="510" t="str">
        <f>IF(Tabla1[[#This Row],[Descripción]]="","",_xlfn.XLOOKUP(Tabla1[[#This Row],[Descripción]],Tabla10[Descripción],Tabla10[CODIGO PRESUPUESTARIO],0))</f>
        <v/>
      </c>
      <c r="Q1557" s="511"/>
      <c r="R1557" s="511" t="str">
        <f>IF(Tabla1[[#This Row],[Insumos]]="","",_xlfn.XLOOKUP(Tabla1[[#This Row],[Insumos]],Tabla10[Insumo],Tabla10[InsumoAbrev],"",0))</f>
        <v/>
      </c>
    </row>
    <row r="1558" spans="2:18" x14ac:dyDescent="0.25">
      <c r="B1558" s="191" t="str">
        <f>IF('Formulario PPGR3'!$G1558="","",CONCATENATE('Formulario PPGR3'!$C1558,".",'Formulario PPGR3'!$D1558,".",'Formulario PPGR3'!$E1558,".",'Formulario PPGR3'!$F1558))</f>
        <v/>
      </c>
      <c r="C1558" s="191" t="str">
        <f>IF('Formulario PPGR3'!$G1558="","",'Formulario PPGR1'!#REF!)</f>
        <v/>
      </c>
      <c r="D1558" s="191" t="str">
        <f>IF('Formulario PPGR3'!$G1558="","",'Formulario PPGR1'!#REF!)</f>
        <v/>
      </c>
      <c r="E1558" s="191" t="str">
        <f>IF('Formulario PPGR3'!$G1558="","",'Formulario PPGR1'!#REF!)</f>
        <v/>
      </c>
      <c r="F1558" s="191" t="str">
        <f>IF('Formulario PPGR3'!$G1558="","",'Formulario PPGR1'!#REF!)</f>
        <v/>
      </c>
      <c r="G1558" s="238"/>
      <c r="H1558" s="507" t="str" cm="1">
        <f t="array" ref="H1558">IF(Tabla1[[#This Row],[Código_Actividad]]="","",_xlfn.XLOOKUP(Tabla1[[#This Row],[Código_Actividad]],CodigoActividad,Tabla2[Actividades Programables Presupuestables],"",0))</f>
        <v/>
      </c>
      <c r="I1558" s="508" t="str">
        <f>IFERROR(VLOOKUP('Formulario PPGR3'!$G1558,'Formulario PPGR2'!$H$19:$V$286,15,FALSE),"")</f>
        <v/>
      </c>
      <c r="J1558" s="513"/>
      <c r="K1558" s="512"/>
      <c r="L1558" s="509" t="str">
        <f>IF(Tabla1[[#This Row],[Descripción]]="","",_xlfn.XLOOKUP(Tabla1[[#This Row],[Descripción]],Tabla10[Descripción],Tabla10[Unidad de Medida],"",0))</f>
        <v/>
      </c>
      <c r="M1558" s="299"/>
      <c r="N1558" s="525" t="str">
        <f>IF(Tabla1[[#This Row],[Descripción]]="","",_xlfn.XLOOKUP(Tabla1[[#This Row],[Descripción]],Tabla10[Descripción],Tabla10[Precio Unitario],0))</f>
        <v/>
      </c>
      <c r="O1558" s="525" t="str">
        <f>IF(Tabla1[[#This Row],[Cantidad de Insumos]]="","",Tabla1[[#This Row],[Precio Unitario]]*Tabla1[[#This Row],[Cantidad de Insumos]])</f>
        <v/>
      </c>
      <c r="P1558" s="510" t="str">
        <f>IF(Tabla1[[#This Row],[Descripción]]="","",_xlfn.XLOOKUP(Tabla1[[#This Row],[Descripción]],Tabla10[Descripción],Tabla10[CODIGO PRESUPUESTARIO],0))</f>
        <v/>
      </c>
      <c r="Q1558" s="511"/>
      <c r="R1558" s="511" t="str">
        <f>IF(Tabla1[[#This Row],[Insumos]]="","",_xlfn.XLOOKUP(Tabla1[[#This Row],[Insumos]],Tabla10[Insumo],Tabla10[InsumoAbrev],"",0))</f>
        <v/>
      </c>
    </row>
    <row r="1559" spans="2:18" x14ac:dyDescent="0.25">
      <c r="B1559" s="191" t="str">
        <f>IF('Formulario PPGR3'!$G1559="","",CONCATENATE('Formulario PPGR3'!$C1559,".",'Formulario PPGR3'!$D1559,".",'Formulario PPGR3'!$E1559,".",'Formulario PPGR3'!$F1559))</f>
        <v/>
      </c>
      <c r="C1559" s="191" t="str">
        <f>IF('Formulario PPGR3'!$G1559="","",'Formulario PPGR1'!#REF!)</f>
        <v/>
      </c>
      <c r="D1559" s="191" t="str">
        <f>IF('Formulario PPGR3'!$G1559="","",'Formulario PPGR1'!#REF!)</f>
        <v/>
      </c>
      <c r="E1559" s="191" t="str">
        <f>IF('Formulario PPGR3'!$G1559="","",'Formulario PPGR1'!#REF!)</f>
        <v/>
      </c>
      <c r="F1559" s="191" t="str">
        <f>IF('Formulario PPGR3'!$G1559="","",'Formulario PPGR1'!#REF!)</f>
        <v/>
      </c>
      <c r="G1559" s="238"/>
      <c r="H1559" s="507" t="str" cm="1">
        <f t="array" ref="H1559">IF(Tabla1[[#This Row],[Código_Actividad]]="","",_xlfn.XLOOKUP(Tabla1[[#This Row],[Código_Actividad]],CodigoActividad,Tabla2[Actividades Programables Presupuestables],"",0))</f>
        <v/>
      </c>
      <c r="I1559" s="508" t="str">
        <f>IFERROR(VLOOKUP('Formulario PPGR3'!$G1559,'Formulario PPGR2'!$H$19:$V$286,15,FALSE),"")</f>
        <v/>
      </c>
      <c r="J1559" s="513"/>
      <c r="K1559" s="512"/>
      <c r="L1559" s="509" t="str">
        <f>IF(Tabla1[[#This Row],[Descripción]]="","",_xlfn.XLOOKUP(Tabla1[[#This Row],[Descripción]],Tabla10[Descripción],Tabla10[Unidad de Medida],"",0))</f>
        <v/>
      </c>
      <c r="M1559" s="299"/>
      <c r="N1559" s="525" t="str">
        <f>IF(Tabla1[[#This Row],[Descripción]]="","",_xlfn.XLOOKUP(Tabla1[[#This Row],[Descripción]],Tabla10[Descripción],Tabla10[Precio Unitario],0))</f>
        <v/>
      </c>
      <c r="O1559" s="525" t="str">
        <f>IF(Tabla1[[#This Row],[Cantidad de Insumos]]="","",Tabla1[[#This Row],[Precio Unitario]]*Tabla1[[#This Row],[Cantidad de Insumos]])</f>
        <v/>
      </c>
      <c r="P1559" s="510" t="str">
        <f>IF(Tabla1[[#This Row],[Descripción]]="","",_xlfn.XLOOKUP(Tabla1[[#This Row],[Descripción]],Tabla10[Descripción],Tabla10[CODIGO PRESUPUESTARIO],0))</f>
        <v/>
      </c>
      <c r="Q1559" s="511"/>
      <c r="R1559" s="511" t="str">
        <f>IF(Tabla1[[#This Row],[Insumos]]="","",_xlfn.XLOOKUP(Tabla1[[#This Row],[Insumos]],Tabla10[Insumo],Tabla10[InsumoAbrev],"",0))</f>
        <v/>
      </c>
    </row>
    <row r="1560" spans="2:18" x14ac:dyDescent="0.25">
      <c r="B1560" s="191" t="str">
        <f>IF('Formulario PPGR3'!$G1560="","",CONCATENATE('Formulario PPGR3'!$C1560,".",'Formulario PPGR3'!$D1560,".",'Formulario PPGR3'!$E1560,".",'Formulario PPGR3'!$F1560))</f>
        <v/>
      </c>
      <c r="C1560" s="191" t="str">
        <f>IF('Formulario PPGR3'!$G1560="","",'Formulario PPGR1'!#REF!)</f>
        <v/>
      </c>
      <c r="D1560" s="191" t="str">
        <f>IF('Formulario PPGR3'!$G1560="","",'Formulario PPGR1'!#REF!)</f>
        <v/>
      </c>
      <c r="E1560" s="191" t="str">
        <f>IF('Formulario PPGR3'!$G1560="","",'Formulario PPGR1'!#REF!)</f>
        <v/>
      </c>
      <c r="F1560" s="191" t="str">
        <f>IF('Formulario PPGR3'!$G1560="","",'Formulario PPGR1'!#REF!)</f>
        <v/>
      </c>
      <c r="G1560" s="238"/>
      <c r="H1560" s="507" t="str" cm="1">
        <f t="array" ref="H1560">IF(Tabla1[[#This Row],[Código_Actividad]]="","",_xlfn.XLOOKUP(Tabla1[[#This Row],[Código_Actividad]],CodigoActividad,Tabla2[Actividades Programables Presupuestables],"",0))</f>
        <v/>
      </c>
      <c r="I1560" s="508" t="str">
        <f>IFERROR(VLOOKUP('Formulario PPGR3'!$G1560,'Formulario PPGR2'!$H$19:$V$286,15,FALSE),"")</f>
        <v/>
      </c>
      <c r="J1560" s="513"/>
      <c r="K1560" s="512"/>
      <c r="L1560" s="509" t="str">
        <f>IF(Tabla1[[#This Row],[Descripción]]="","",_xlfn.XLOOKUP(Tabla1[[#This Row],[Descripción]],Tabla10[Descripción],Tabla10[Unidad de Medida],"",0))</f>
        <v/>
      </c>
      <c r="M1560" s="299"/>
      <c r="N1560" s="525" t="str">
        <f>IF(Tabla1[[#This Row],[Descripción]]="","",_xlfn.XLOOKUP(Tabla1[[#This Row],[Descripción]],Tabla10[Descripción],Tabla10[Precio Unitario],0))</f>
        <v/>
      </c>
      <c r="O1560" s="525" t="str">
        <f>IF(Tabla1[[#This Row],[Cantidad de Insumos]]="","",Tabla1[[#This Row],[Precio Unitario]]*Tabla1[[#This Row],[Cantidad de Insumos]])</f>
        <v/>
      </c>
      <c r="P1560" s="510" t="str">
        <f>IF(Tabla1[[#This Row],[Descripción]]="","",_xlfn.XLOOKUP(Tabla1[[#This Row],[Descripción]],Tabla10[Descripción],Tabla10[CODIGO PRESUPUESTARIO],0))</f>
        <v/>
      </c>
      <c r="Q1560" s="511"/>
      <c r="R1560" s="511" t="str">
        <f>IF(Tabla1[[#This Row],[Insumos]]="","",_xlfn.XLOOKUP(Tabla1[[#This Row],[Insumos]],Tabla10[Insumo],Tabla10[InsumoAbrev],"",0))</f>
        <v/>
      </c>
    </row>
    <row r="1561" spans="2:18" x14ac:dyDescent="0.25">
      <c r="B1561" s="191" t="str">
        <f>IF('Formulario PPGR3'!$G1561="","",CONCATENATE('Formulario PPGR3'!$C1561,".",'Formulario PPGR3'!$D1561,".",'Formulario PPGR3'!$E1561,".",'Formulario PPGR3'!$F1561))</f>
        <v/>
      </c>
      <c r="C1561" s="191" t="str">
        <f>IF('Formulario PPGR3'!$G1561="","",'Formulario PPGR1'!#REF!)</f>
        <v/>
      </c>
      <c r="D1561" s="191" t="str">
        <f>IF('Formulario PPGR3'!$G1561="","",'Formulario PPGR1'!#REF!)</f>
        <v/>
      </c>
      <c r="E1561" s="191" t="str">
        <f>IF('Formulario PPGR3'!$G1561="","",'Formulario PPGR1'!#REF!)</f>
        <v/>
      </c>
      <c r="F1561" s="191" t="str">
        <f>IF('Formulario PPGR3'!$G1561="","",'Formulario PPGR1'!#REF!)</f>
        <v/>
      </c>
      <c r="G1561" s="238"/>
      <c r="H1561" s="507" t="str" cm="1">
        <f t="array" ref="H1561">IF(Tabla1[[#This Row],[Código_Actividad]]="","",_xlfn.XLOOKUP(Tabla1[[#This Row],[Código_Actividad]],CodigoActividad,Tabla2[Actividades Programables Presupuestables],"",0))</f>
        <v/>
      </c>
      <c r="I1561" s="508" t="str">
        <f>IFERROR(VLOOKUP('Formulario PPGR3'!$G1561,'Formulario PPGR2'!$H$19:$V$286,15,FALSE),"")</f>
        <v/>
      </c>
      <c r="J1561" s="513"/>
      <c r="K1561" s="512"/>
      <c r="L1561" s="509" t="str">
        <f>IF(Tabla1[[#This Row],[Descripción]]="","",_xlfn.XLOOKUP(Tabla1[[#This Row],[Descripción]],Tabla10[Descripción],Tabla10[Unidad de Medida],"",0))</f>
        <v/>
      </c>
      <c r="M1561" s="299"/>
      <c r="N1561" s="525" t="str">
        <f>IF(Tabla1[[#This Row],[Descripción]]="","",_xlfn.XLOOKUP(Tabla1[[#This Row],[Descripción]],Tabla10[Descripción],Tabla10[Precio Unitario],0))</f>
        <v/>
      </c>
      <c r="O1561" s="525" t="str">
        <f>IF(Tabla1[[#This Row],[Cantidad de Insumos]]="","",Tabla1[[#This Row],[Precio Unitario]]*Tabla1[[#This Row],[Cantidad de Insumos]])</f>
        <v/>
      </c>
      <c r="P1561" s="510" t="str">
        <f>IF(Tabla1[[#This Row],[Descripción]]="","",_xlfn.XLOOKUP(Tabla1[[#This Row],[Descripción]],Tabla10[Descripción],Tabla10[CODIGO PRESUPUESTARIO],0))</f>
        <v/>
      </c>
      <c r="Q1561" s="511"/>
      <c r="R1561" s="511" t="str">
        <f>IF(Tabla1[[#This Row],[Insumos]]="","",_xlfn.XLOOKUP(Tabla1[[#This Row],[Insumos]],Tabla10[Insumo],Tabla10[InsumoAbrev],"",0))</f>
        <v/>
      </c>
    </row>
    <row r="1562" spans="2:18" x14ac:dyDescent="0.25">
      <c r="B1562" s="191" t="str">
        <f>IF('Formulario PPGR3'!$G1562="","",CONCATENATE('Formulario PPGR3'!$C1562,".",'Formulario PPGR3'!$D1562,".",'Formulario PPGR3'!$E1562,".",'Formulario PPGR3'!$F1562))</f>
        <v/>
      </c>
      <c r="C1562" s="191" t="str">
        <f>IF('Formulario PPGR3'!$G1562="","",'Formulario PPGR1'!#REF!)</f>
        <v/>
      </c>
      <c r="D1562" s="191" t="str">
        <f>IF('Formulario PPGR3'!$G1562="","",'Formulario PPGR1'!#REF!)</f>
        <v/>
      </c>
      <c r="E1562" s="191" t="str">
        <f>IF('Formulario PPGR3'!$G1562="","",'Formulario PPGR1'!#REF!)</f>
        <v/>
      </c>
      <c r="F1562" s="191" t="str">
        <f>IF('Formulario PPGR3'!$G1562="","",'Formulario PPGR1'!#REF!)</f>
        <v/>
      </c>
      <c r="G1562" s="238"/>
      <c r="H1562" s="507" t="str" cm="1">
        <f t="array" ref="H1562">IF(Tabla1[[#This Row],[Código_Actividad]]="","",_xlfn.XLOOKUP(Tabla1[[#This Row],[Código_Actividad]],CodigoActividad,Tabla2[Actividades Programables Presupuestables],"",0))</f>
        <v/>
      </c>
      <c r="I1562" s="508" t="str">
        <f>IFERROR(VLOOKUP('Formulario PPGR3'!$G1562,'Formulario PPGR2'!$H$19:$V$286,15,FALSE),"")</f>
        <v/>
      </c>
      <c r="J1562" s="513"/>
      <c r="K1562" s="512"/>
      <c r="L1562" s="509" t="str">
        <f>IF(Tabla1[[#This Row],[Descripción]]="","",_xlfn.XLOOKUP(Tabla1[[#This Row],[Descripción]],Tabla10[Descripción],Tabla10[Unidad de Medida],"",0))</f>
        <v/>
      </c>
      <c r="M1562" s="299"/>
      <c r="N1562" s="525" t="str">
        <f>IF(Tabla1[[#This Row],[Descripción]]="","",_xlfn.XLOOKUP(Tabla1[[#This Row],[Descripción]],Tabla10[Descripción],Tabla10[Precio Unitario],0))</f>
        <v/>
      </c>
      <c r="O1562" s="525" t="str">
        <f>IF(Tabla1[[#This Row],[Cantidad de Insumos]]="","",Tabla1[[#This Row],[Precio Unitario]]*Tabla1[[#This Row],[Cantidad de Insumos]])</f>
        <v/>
      </c>
      <c r="P1562" s="510" t="str">
        <f>IF(Tabla1[[#This Row],[Descripción]]="","",_xlfn.XLOOKUP(Tabla1[[#This Row],[Descripción]],Tabla10[Descripción],Tabla10[CODIGO PRESUPUESTARIO],0))</f>
        <v/>
      </c>
      <c r="Q1562" s="511"/>
      <c r="R1562" s="511" t="str">
        <f>IF(Tabla1[[#This Row],[Insumos]]="","",_xlfn.XLOOKUP(Tabla1[[#This Row],[Insumos]],Tabla10[Insumo],Tabla10[InsumoAbrev],"",0))</f>
        <v/>
      </c>
    </row>
    <row r="1563" spans="2:18" x14ac:dyDescent="0.25">
      <c r="B1563" s="191" t="str">
        <f>IF('Formulario PPGR3'!$G1563="","",CONCATENATE('Formulario PPGR3'!$C1563,".",'Formulario PPGR3'!$D1563,".",'Formulario PPGR3'!$E1563,".",'Formulario PPGR3'!$F1563))</f>
        <v/>
      </c>
      <c r="C1563" s="191" t="str">
        <f>IF('Formulario PPGR3'!$G1563="","",'Formulario PPGR1'!#REF!)</f>
        <v/>
      </c>
      <c r="D1563" s="191" t="str">
        <f>IF('Formulario PPGR3'!$G1563="","",'Formulario PPGR1'!#REF!)</f>
        <v/>
      </c>
      <c r="E1563" s="191" t="str">
        <f>IF('Formulario PPGR3'!$G1563="","",'Formulario PPGR1'!#REF!)</f>
        <v/>
      </c>
      <c r="F1563" s="191" t="str">
        <f>IF('Formulario PPGR3'!$G1563="","",'Formulario PPGR1'!#REF!)</f>
        <v/>
      </c>
      <c r="G1563" s="238"/>
      <c r="H1563" s="507" t="str" cm="1">
        <f t="array" ref="H1563">IF(Tabla1[[#This Row],[Código_Actividad]]="","",_xlfn.XLOOKUP(Tabla1[[#This Row],[Código_Actividad]],CodigoActividad,Tabla2[Actividades Programables Presupuestables],"",0))</f>
        <v/>
      </c>
      <c r="I1563" s="508" t="str">
        <f>IFERROR(VLOOKUP('Formulario PPGR3'!$G1563,'Formulario PPGR2'!$H$19:$V$286,15,FALSE),"")</f>
        <v/>
      </c>
      <c r="J1563" s="513"/>
      <c r="K1563" s="512"/>
      <c r="L1563" s="509" t="str">
        <f>IF(Tabla1[[#This Row],[Descripción]]="","",_xlfn.XLOOKUP(Tabla1[[#This Row],[Descripción]],Tabla10[Descripción],Tabla10[Unidad de Medida],"",0))</f>
        <v/>
      </c>
      <c r="M1563" s="299"/>
      <c r="N1563" s="525" t="str">
        <f>IF(Tabla1[[#This Row],[Descripción]]="","",_xlfn.XLOOKUP(Tabla1[[#This Row],[Descripción]],Tabla10[Descripción],Tabla10[Precio Unitario],0))</f>
        <v/>
      </c>
      <c r="O1563" s="525" t="str">
        <f>IF(Tabla1[[#This Row],[Cantidad de Insumos]]="","",Tabla1[[#This Row],[Precio Unitario]]*Tabla1[[#This Row],[Cantidad de Insumos]])</f>
        <v/>
      </c>
      <c r="P1563" s="510" t="str">
        <f>IF(Tabla1[[#This Row],[Descripción]]="","",_xlfn.XLOOKUP(Tabla1[[#This Row],[Descripción]],Tabla10[Descripción],Tabla10[CODIGO PRESUPUESTARIO],0))</f>
        <v/>
      </c>
      <c r="Q1563" s="511"/>
      <c r="R1563" s="511" t="str">
        <f>IF(Tabla1[[#This Row],[Insumos]]="","",_xlfn.XLOOKUP(Tabla1[[#This Row],[Insumos]],Tabla10[Insumo],Tabla10[InsumoAbrev],"",0))</f>
        <v/>
      </c>
    </row>
    <row r="1564" spans="2:18" x14ac:dyDescent="0.25">
      <c r="B1564" s="191" t="str">
        <f>IF('Formulario PPGR3'!$G1564="","",CONCATENATE('Formulario PPGR3'!$C1564,".",'Formulario PPGR3'!$D1564,".",'Formulario PPGR3'!$E1564,".",'Formulario PPGR3'!$F1564))</f>
        <v/>
      </c>
      <c r="C1564" s="191" t="str">
        <f>IF('Formulario PPGR3'!$G1564="","",'Formulario PPGR1'!#REF!)</f>
        <v/>
      </c>
      <c r="D1564" s="191" t="str">
        <f>IF('Formulario PPGR3'!$G1564="","",'Formulario PPGR1'!#REF!)</f>
        <v/>
      </c>
      <c r="E1564" s="191" t="str">
        <f>IF('Formulario PPGR3'!$G1564="","",'Formulario PPGR1'!#REF!)</f>
        <v/>
      </c>
      <c r="F1564" s="191" t="str">
        <f>IF('Formulario PPGR3'!$G1564="","",'Formulario PPGR1'!#REF!)</f>
        <v/>
      </c>
      <c r="G1564" s="238"/>
      <c r="H1564" s="507" t="str" cm="1">
        <f t="array" ref="H1564">IF(Tabla1[[#This Row],[Código_Actividad]]="","",_xlfn.XLOOKUP(Tabla1[[#This Row],[Código_Actividad]],CodigoActividad,Tabla2[Actividades Programables Presupuestables],"",0))</f>
        <v/>
      </c>
      <c r="I1564" s="508" t="str">
        <f>IFERROR(VLOOKUP('Formulario PPGR3'!$G1564,'Formulario PPGR2'!$H$19:$V$286,15,FALSE),"")</f>
        <v/>
      </c>
      <c r="J1564" s="513"/>
      <c r="K1564" s="512"/>
      <c r="L1564" s="509" t="str">
        <f>IF(Tabla1[[#This Row],[Descripción]]="","",_xlfn.XLOOKUP(Tabla1[[#This Row],[Descripción]],Tabla10[Descripción],Tabla10[Unidad de Medida],"",0))</f>
        <v/>
      </c>
      <c r="M1564" s="299"/>
      <c r="N1564" s="525" t="str">
        <f>IF(Tabla1[[#This Row],[Descripción]]="","",_xlfn.XLOOKUP(Tabla1[[#This Row],[Descripción]],Tabla10[Descripción],Tabla10[Precio Unitario],0))</f>
        <v/>
      </c>
      <c r="O1564" s="525" t="str">
        <f>IF(Tabla1[[#This Row],[Cantidad de Insumos]]="","",Tabla1[[#This Row],[Precio Unitario]]*Tabla1[[#This Row],[Cantidad de Insumos]])</f>
        <v/>
      </c>
      <c r="P1564" s="510" t="str">
        <f>IF(Tabla1[[#This Row],[Descripción]]="","",_xlfn.XLOOKUP(Tabla1[[#This Row],[Descripción]],Tabla10[Descripción],Tabla10[CODIGO PRESUPUESTARIO],0))</f>
        <v/>
      </c>
      <c r="Q1564" s="511"/>
      <c r="R1564" s="511" t="str">
        <f>IF(Tabla1[[#This Row],[Insumos]]="","",_xlfn.XLOOKUP(Tabla1[[#This Row],[Insumos]],Tabla10[Insumo],Tabla10[InsumoAbrev],"",0))</f>
        <v/>
      </c>
    </row>
    <row r="1565" spans="2:18" x14ac:dyDescent="0.25">
      <c r="B1565" s="191" t="str">
        <f>IF('Formulario PPGR3'!$G1565="","",CONCATENATE('Formulario PPGR3'!$C1565,".",'Formulario PPGR3'!$D1565,".",'Formulario PPGR3'!$E1565,".",'Formulario PPGR3'!$F1565))</f>
        <v/>
      </c>
      <c r="C1565" s="191" t="str">
        <f>IF('Formulario PPGR3'!$G1565="","",'Formulario PPGR1'!#REF!)</f>
        <v/>
      </c>
      <c r="D1565" s="191" t="str">
        <f>IF('Formulario PPGR3'!$G1565="","",'Formulario PPGR1'!#REF!)</f>
        <v/>
      </c>
      <c r="E1565" s="191" t="str">
        <f>IF('Formulario PPGR3'!$G1565="","",'Formulario PPGR1'!#REF!)</f>
        <v/>
      </c>
      <c r="F1565" s="191" t="str">
        <f>IF('Formulario PPGR3'!$G1565="","",'Formulario PPGR1'!#REF!)</f>
        <v/>
      </c>
      <c r="G1565" s="238"/>
      <c r="H1565" s="507" t="str" cm="1">
        <f t="array" ref="H1565">IF(Tabla1[[#This Row],[Código_Actividad]]="","",_xlfn.XLOOKUP(Tabla1[[#This Row],[Código_Actividad]],CodigoActividad,Tabla2[Actividades Programables Presupuestables],"",0))</f>
        <v/>
      </c>
      <c r="I1565" s="508" t="str">
        <f>IFERROR(VLOOKUP('Formulario PPGR3'!$G1565,'Formulario PPGR2'!$H$19:$V$286,15,FALSE),"")</f>
        <v/>
      </c>
      <c r="J1565" s="513"/>
      <c r="K1565" s="512"/>
      <c r="L1565" s="509" t="str">
        <f>IF(Tabla1[[#This Row],[Descripción]]="","",_xlfn.XLOOKUP(Tabla1[[#This Row],[Descripción]],Tabla10[Descripción],Tabla10[Unidad de Medida],"",0))</f>
        <v/>
      </c>
      <c r="M1565" s="299"/>
      <c r="N1565" s="525" t="str">
        <f>IF(Tabla1[[#This Row],[Descripción]]="","",_xlfn.XLOOKUP(Tabla1[[#This Row],[Descripción]],Tabla10[Descripción],Tabla10[Precio Unitario],0))</f>
        <v/>
      </c>
      <c r="O1565" s="525" t="str">
        <f>IF(Tabla1[[#This Row],[Cantidad de Insumos]]="","",Tabla1[[#This Row],[Precio Unitario]]*Tabla1[[#This Row],[Cantidad de Insumos]])</f>
        <v/>
      </c>
      <c r="P1565" s="510" t="str">
        <f>IF(Tabla1[[#This Row],[Descripción]]="","",_xlfn.XLOOKUP(Tabla1[[#This Row],[Descripción]],Tabla10[Descripción],Tabla10[CODIGO PRESUPUESTARIO],0))</f>
        <v/>
      </c>
      <c r="Q1565" s="511"/>
      <c r="R1565" s="511" t="str">
        <f>IF(Tabla1[[#This Row],[Insumos]]="","",_xlfn.XLOOKUP(Tabla1[[#This Row],[Insumos]],Tabla10[Insumo],Tabla10[InsumoAbrev],"",0))</f>
        <v/>
      </c>
    </row>
    <row r="1566" spans="2:18" x14ac:dyDescent="0.25">
      <c r="B1566" s="191" t="str">
        <f>IF('Formulario PPGR3'!$G1566="","",CONCATENATE('Formulario PPGR3'!$C1566,".",'Formulario PPGR3'!$D1566,".",'Formulario PPGR3'!$E1566,".",'Formulario PPGR3'!$F1566))</f>
        <v/>
      </c>
      <c r="C1566" s="191" t="str">
        <f>IF('Formulario PPGR3'!$G1566="","",'Formulario PPGR1'!#REF!)</f>
        <v/>
      </c>
      <c r="D1566" s="191" t="str">
        <f>IF('Formulario PPGR3'!$G1566="","",'Formulario PPGR1'!#REF!)</f>
        <v/>
      </c>
      <c r="E1566" s="191" t="str">
        <f>IF('Formulario PPGR3'!$G1566="","",'Formulario PPGR1'!#REF!)</f>
        <v/>
      </c>
      <c r="F1566" s="191" t="str">
        <f>IF('Formulario PPGR3'!$G1566="","",'Formulario PPGR1'!#REF!)</f>
        <v/>
      </c>
      <c r="G1566" s="238"/>
      <c r="H1566" s="507" t="str" cm="1">
        <f t="array" ref="H1566">IF(Tabla1[[#This Row],[Código_Actividad]]="","",_xlfn.XLOOKUP(Tabla1[[#This Row],[Código_Actividad]],CodigoActividad,Tabla2[Actividades Programables Presupuestables],"",0))</f>
        <v/>
      </c>
      <c r="I1566" s="508" t="str">
        <f>IFERROR(VLOOKUP('Formulario PPGR3'!$G1566,'Formulario PPGR2'!$H$19:$V$286,15,FALSE),"")</f>
        <v/>
      </c>
      <c r="J1566" s="513"/>
      <c r="K1566" s="512"/>
      <c r="L1566" s="509" t="str">
        <f>IF(Tabla1[[#This Row],[Descripción]]="","",_xlfn.XLOOKUP(Tabla1[[#This Row],[Descripción]],Tabla10[Descripción],Tabla10[Unidad de Medida],"",0))</f>
        <v/>
      </c>
      <c r="M1566" s="299"/>
      <c r="N1566" s="525" t="str">
        <f>IF(Tabla1[[#This Row],[Descripción]]="","",_xlfn.XLOOKUP(Tabla1[[#This Row],[Descripción]],Tabla10[Descripción],Tabla10[Precio Unitario],0))</f>
        <v/>
      </c>
      <c r="O1566" s="525" t="str">
        <f>IF(Tabla1[[#This Row],[Cantidad de Insumos]]="","",Tabla1[[#This Row],[Precio Unitario]]*Tabla1[[#This Row],[Cantidad de Insumos]])</f>
        <v/>
      </c>
      <c r="P1566" s="510" t="str">
        <f>IF(Tabla1[[#This Row],[Descripción]]="","",_xlfn.XLOOKUP(Tabla1[[#This Row],[Descripción]],Tabla10[Descripción],Tabla10[CODIGO PRESUPUESTARIO],0))</f>
        <v/>
      </c>
      <c r="Q1566" s="511"/>
      <c r="R1566" s="511" t="str">
        <f>IF(Tabla1[[#This Row],[Insumos]]="","",_xlfn.XLOOKUP(Tabla1[[#This Row],[Insumos]],Tabla10[Insumo],Tabla10[InsumoAbrev],"",0))</f>
        <v/>
      </c>
    </row>
    <row r="1567" spans="2:18" x14ac:dyDescent="0.25">
      <c r="B1567" s="191" t="str">
        <f>IF('Formulario PPGR3'!$G1567="","",CONCATENATE('Formulario PPGR3'!$C1567,".",'Formulario PPGR3'!$D1567,".",'Formulario PPGR3'!$E1567,".",'Formulario PPGR3'!$F1567))</f>
        <v/>
      </c>
      <c r="C1567" s="191" t="str">
        <f>IF('Formulario PPGR3'!$G1567="","",'Formulario PPGR1'!#REF!)</f>
        <v/>
      </c>
      <c r="D1567" s="191" t="str">
        <f>IF('Formulario PPGR3'!$G1567="","",'Formulario PPGR1'!#REF!)</f>
        <v/>
      </c>
      <c r="E1567" s="191" t="str">
        <f>IF('Formulario PPGR3'!$G1567="","",'Formulario PPGR1'!#REF!)</f>
        <v/>
      </c>
      <c r="F1567" s="191" t="str">
        <f>IF('Formulario PPGR3'!$G1567="","",'Formulario PPGR1'!#REF!)</f>
        <v/>
      </c>
      <c r="G1567" s="238"/>
      <c r="H1567" s="507" t="str" cm="1">
        <f t="array" ref="H1567">IF(Tabla1[[#This Row],[Código_Actividad]]="","",_xlfn.XLOOKUP(Tabla1[[#This Row],[Código_Actividad]],CodigoActividad,Tabla2[Actividades Programables Presupuestables],"",0))</f>
        <v/>
      </c>
      <c r="I1567" s="508" t="str">
        <f>IFERROR(VLOOKUP('Formulario PPGR3'!$G1567,'Formulario PPGR2'!$H$19:$V$286,15,FALSE),"")</f>
        <v/>
      </c>
      <c r="J1567" s="513"/>
      <c r="K1567" s="512"/>
      <c r="L1567" s="509" t="str">
        <f>IF(Tabla1[[#This Row],[Descripción]]="","",_xlfn.XLOOKUP(Tabla1[[#This Row],[Descripción]],Tabla10[Descripción],Tabla10[Unidad de Medida],"",0))</f>
        <v/>
      </c>
      <c r="M1567" s="299"/>
      <c r="N1567" s="525" t="str">
        <f>IF(Tabla1[[#This Row],[Descripción]]="","",_xlfn.XLOOKUP(Tabla1[[#This Row],[Descripción]],Tabla10[Descripción],Tabla10[Precio Unitario],0))</f>
        <v/>
      </c>
      <c r="O1567" s="525" t="str">
        <f>IF(Tabla1[[#This Row],[Cantidad de Insumos]]="","",Tabla1[[#This Row],[Precio Unitario]]*Tabla1[[#This Row],[Cantidad de Insumos]])</f>
        <v/>
      </c>
      <c r="P1567" s="510" t="str">
        <f>IF(Tabla1[[#This Row],[Descripción]]="","",_xlfn.XLOOKUP(Tabla1[[#This Row],[Descripción]],Tabla10[Descripción],Tabla10[CODIGO PRESUPUESTARIO],0))</f>
        <v/>
      </c>
      <c r="Q1567" s="511"/>
      <c r="R1567" s="511" t="str">
        <f>IF(Tabla1[[#This Row],[Insumos]]="","",_xlfn.XLOOKUP(Tabla1[[#This Row],[Insumos]],Tabla10[Insumo],Tabla10[InsumoAbrev],"",0))</f>
        <v/>
      </c>
    </row>
    <row r="1568" spans="2:18" x14ac:dyDescent="0.25">
      <c r="B1568" s="191" t="str">
        <f>IF('Formulario PPGR3'!$G1568="","",CONCATENATE('Formulario PPGR3'!$C1568,".",'Formulario PPGR3'!$D1568,".",'Formulario PPGR3'!$E1568,".",'Formulario PPGR3'!$F1568))</f>
        <v/>
      </c>
      <c r="C1568" s="191" t="str">
        <f>IF('Formulario PPGR3'!$G1568="","",'Formulario PPGR1'!#REF!)</f>
        <v/>
      </c>
      <c r="D1568" s="191" t="str">
        <f>IF('Formulario PPGR3'!$G1568="","",'Formulario PPGR1'!#REF!)</f>
        <v/>
      </c>
      <c r="E1568" s="191" t="str">
        <f>IF('Formulario PPGR3'!$G1568="","",'Formulario PPGR1'!#REF!)</f>
        <v/>
      </c>
      <c r="F1568" s="191" t="str">
        <f>IF('Formulario PPGR3'!$G1568="","",'Formulario PPGR1'!#REF!)</f>
        <v/>
      </c>
      <c r="G1568" s="238"/>
      <c r="H1568" s="507" t="str" cm="1">
        <f t="array" ref="H1568">IF(Tabla1[[#This Row],[Código_Actividad]]="","",_xlfn.XLOOKUP(Tabla1[[#This Row],[Código_Actividad]],CodigoActividad,Tabla2[Actividades Programables Presupuestables],"",0))</f>
        <v/>
      </c>
      <c r="I1568" s="508" t="str">
        <f>IFERROR(VLOOKUP('Formulario PPGR3'!$G1568,'Formulario PPGR2'!$H$19:$V$286,15,FALSE),"")</f>
        <v/>
      </c>
      <c r="J1568" s="513"/>
      <c r="K1568" s="512"/>
      <c r="L1568" s="509" t="str">
        <f>IF(Tabla1[[#This Row],[Descripción]]="","",_xlfn.XLOOKUP(Tabla1[[#This Row],[Descripción]],Tabla10[Descripción],Tabla10[Unidad de Medida],"",0))</f>
        <v/>
      </c>
      <c r="M1568" s="299"/>
      <c r="N1568" s="525" t="str">
        <f>IF(Tabla1[[#This Row],[Descripción]]="","",_xlfn.XLOOKUP(Tabla1[[#This Row],[Descripción]],Tabla10[Descripción],Tabla10[Precio Unitario],0))</f>
        <v/>
      </c>
      <c r="O1568" s="525" t="str">
        <f>IF(Tabla1[[#This Row],[Cantidad de Insumos]]="","",Tabla1[[#This Row],[Precio Unitario]]*Tabla1[[#This Row],[Cantidad de Insumos]])</f>
        <v/>
      </c>
      <c r="P1568" s="510" t="str">
        <f>IF(Tabla1[[#This Row],[Descripción]]="","",_xlfn.XLOOKUP(Tabla1[[#This Row],[Descripción]],Tabla10[Descripción],Tabla10[CODIGO PRESUPUESTARIO],0))</f>
        <v/>
      </c>
      <c r="Q1568" s="511"/>
      <c r="R1568" s="511" t="str">
        <f>IF(Tabla1[[#This Row],[Insumos]]="","",_xlfn.XLOOKUP(Tabla1[[#This Row],[Insumos]],Tabla10[Insumo],Tabla10[InsumoAbrev],"",0))</f>
        <v/>
      </c>
    </row>
    <row r="1569" spans="2:18" x14ac:dyDescent="0.25">
      <c r="B1569" s="191" t="str">
        <f>IF('Formulario PPGR3'!$G1569="","",CONCATENATE('Formulario PPGR3'!$C1569,".",'Formulario PPGR3'!$D1569,".",'Formulario PPGR3'!$E1569,".",'Formulario PPGR3'!$F1569))</f>
        <v/>
      </c>
      <c r="C1569" s="191" t="str">
        <f>IF('Formulario PPGR3'!$G1569="","",'Formulario PPGR1'!#REF!)</f>
        <v/>
      </c>
      <c r="D1569" s="191" t="str">
        <f>IF('Formulario PPGR3'!$G1569="","",'Formulario PPGR1'!#REF!)</f>
        <v/>
      </c>
      <c r="E1569" s="191" t="str">
        <f>IF('Formulario PPGR3'!$G1569="","",'Formulario PPGR1'!#REF!)</f>
        <v/>
      </c>
      <c r="F1569" s="191" t="str">
        <f>IF('Formulario PPGR3'!$G1569="","",'Formulario PPGR1'!#REF!)</f>
        <v/>
      </c>
      <c r="G1569" s="238"/>
      <c r="H1569" s="507" t="str" cm="1">
        <f t="array" ref="H1569">IF(Tabla1[[#This Row],[Código_Actividad]]="","",_xlfn.XLOOKUP(Tabla1[[#This Row],[Código_Actividad]],CodigoActividad,Tabla2[Actividades Programables Presupuestables],"",0))</f>
        <v/>
      </c>
      <c r="I1569" s="508" t="str">
        <f>IFERROR(VLOOKUP('Formulario PPGR3'!$G1569,'Formulario PPGR2'!$H$19:$V$286,15,FALSE),"")</f>
        <v/>
      </c>
      <c r="J1569" s="513"/>
      <c r="K1569" s="512"/>
      <c r="L1569" s="509" t="str">
        <f>IF(Tabla1[[#This Row],[Descripción]]="","",_xlfn.XLOOKUP(Tabla1[[#This Row],[Descripción]],Tabla10[Descripción],Tabla10[Unidad de Medida],"",0))</f>
        <v/>
      </c>
      <c r="M1569" s="299"/>
      <c r="N1569" s="525" t="str">
        <f>IF(Tabla1[[#This Row],[Descripción]]="","",_xlfn.XLOOKUP(Tabla1[[#This Row],[Descripción]],Tabla10[Descripción],Tabla10[Precio Unitario],0))</f>
        <v/>
      </c>
      <c r="O1569" s="525" t="str">
        <f>IF(Tabla1[[#This Row],[Cantidad de Insumos]]="","",Tabla1[[#This Row],[Precio Unitario]]*Tabla1[[#This Row],[Cantidad de Insumos]])</f>
        <v/>
      </c>
      <c r="P1569" s="510" t="str">
        <f>IF(Tabla1[[#This Row],[Descripción]]="","",_xlfn.XLOOKUP(Tabla1[[#This Row],[Descripción]],Tabla10[Descripción],Tabla10[CODIGO PRESUPUESTARIO],0))</f>
        <v/>
      </c>
      <c r="Q1569" s="511"/>
      <c r="R1569" s="511" t="str">
        <f>IF(Tabla1[[#This Row],[Insumos]]="","",_xlfn.XLOOKUP(Tabla1[[#This Row],[Insumos]],Tabla10[Insumo],Tabla10[InsumoAbrev],"",0))</f>
        <v/>
      </c>
    </row>
    <row r="1570" spans="2:18" x14ac:dyDescent="0.25">
      <c r="B1570" s="191" t="str">
        <f>IF('Formulario PPGR3'!$G1570="","",CONCATENATE('Formulario PPGR3'!$C1570,".",'Formulario PPGR3'!$D1570,".",'Formulario PPGR3'!$E1570,".",'Formulario PPGR3'!$F1570))</f>
        <v/>
      </c>
      <c r="C1570" s="191" t="str">
        <f>IF('Formulario PPGR3'!$G1570="","",'Formulario PPGR1'!#REF!)</f>
        <v/>
      </c>
      <c r="D1570" s="191" t="str">
        <f>IF('Formulario PPGR3'!$G1570="","",'Formulario PPGR1'!#REF!)</f>
        <v/>
      </c>
      <c r="E1570" s="191" t="str">
        <f>IF('Formulario PPGR3'!$G1570="","",'Formulario PPGR1'!#REF!)</f>
        <v/>
      </c>
      <c r="F1570" s="191" t="str">
        <f>IF('Formulario PPGR3'!$G1570="","",'Formulario PPGR1'!#REF!)</f>
        <v/>
      </c>
      <c r="G1570" s="238"/>
      <c r="H1570" s="507" t="str" cm="1">
        <f t="array" ref="H1570">IF(Tabla1[[#This Row],[Código_Actividad]]="","",_xlfn.XLOOKUP(Tabla1[[#This Row],[Código_Actividad]],CodigoActividad,Tabla2[Actividades Programables Presupuestables],"",0))</f>
        <v/>
      </c>
      <c r="I1570" s="508" t="str">
        <f>IFERROR(VLOOKUP('Formulario PPGR3'!$G1570,'Formulario PPGR2'!$H$19:$V$286,15,FALSE),"")</f>
        <v/>
      </c>
      <c r="J1570" s="513"/>
      <c r="K1570" s="512"/>
      <c r="L1570" s="509" t="str">
        <f>IF(Tabla1[[#This Row],[Descripción]]="","",_xlfn.XLOOKUP(Tabla1[[#This Row],[Descripción]],Tabla10[Descripción],Tabla10[Unidad de Medida],"",0))</f>
        <v/>
      </c>
      <c r="M1570" s="299"/>
      <c r="N1570" s="525" t="str">
        <f>IF(Tabla1[[#This Row],[Descripción]]="","",_xlfn.XLOOKUP(Tabla1[[#This Row],[Descripción]],Tabla10[Descripción],Tabla10[Precio Unitario],0))</f>
        <v/>
      </c>
      <c r="O1570" s="525" t="str">
        <f>IF(Tabla1[[#This Row],[Cantidad de Insumos]]="","",Tabla1[[#This Row],[Precio Unitario]]*Tabla1[[#This Row],[Cantidad de Insumos]])</f>
        <v/>
      </c>
      <c r="P1570" s="510" t="str">
        <f>IF(Tabla1[[#This Row],[Descripción]]="","",_xlfn.XLOOKUP(Tabla1[[#This Row],[Descripción]],Tabla10[Descripción],Tabla10[CODIGO PRESUPUESTARIO],0))</f>
        <v/>
      </c>
      <c r="Q1570" s="511"/>
      <c r="R1570" s="511" t="str">
        <f>IF(Tabla1[[#This Row],[Insumos]]="","",_xlfn.XLOOKUP(Tabla1[[#This Row],[Insumos]],Tabla10[Insumo],Tabla10[InsumoAbrev],"",0))</f>
        <v/>
      </c>
    </row>
    <row r="1571" spans="2:18" x14ac:dyDescent="0.25">
      <c r="B1571" s="191" t="str">
        <f>IF('Formulario PPGR3'!$G1571="","",CONCATENATE('Formulario PPGR3'!$C1571,".",'Formulario PPGR3'!$D1571,".",'Formulario PPGR3'!$E1571,".",'Formulario PPGR3'!$F1571))</f>
        <v/>
      </c>
      <c r="C1571" s="191" t="str">
        <f>IF('Formulario PPGR3'!$G1571="","",'Formulario PPGR1'!#REF!)</f>
        <v/>
      </c>
      <c r="D1571" s="191" t="str">
        <f>IF('Formulario PPGR3'!$G1571="","",'Formulario PPGR1'!#REF!)</f>
        <v/>
      </c>
      <c r="E1571" s="191" t="str">
        <f>IF('Formulario PPGR3'!$G1571="","",'Formulario PPGR1'!#REF!)</f>
        <v/>
      </c>
      <c r="F1571" s="191" t="str">
        <f>IF('Formulario PPGR3'!$G1571="","",'Formulario PPGR1'!#REF!)</f>
        <v/>
      </c>
      <c r="G1571" s="238"/>
      <c r="H1571" s="507" t="str" cm="1">
        <f t="array" ref="H1571">IF(Tabla1[[#This Row],[Código_Actividad]]="","",_xlfn.XLOOKUP(Tabla1[[#This Row],[Código_Actividad]],CodigoActividad,Tabla2[Actividades Programables Presupuestables],"",0))</f>
        <v/>
      </c>
      <c r="I1571" s="508" t="str">
        <f>IFERROR(VLOOKUP('Formulario PPGR3'!$G1571,'Formulario PPGR2'!$H$19:$V$286,15,FALSE),"")</f>
        <v/>
      </c>
      <c r="J1571" s="513"/>
      <c r="K1571" s="512"/>
      <c r="L1571" s="509" t="str">
        <f>IF(Tabla1[[#This Row],[Descripción]]="","",_xlfn.XLOOKUP(Tabla1[[#This Row],[Descripción]],Tabla10[Descripción],Tabla10[Unidad de Medida],"",0))</f>
        <v/>
      </c>
      <c r="M1571" s="299"/>
      <c r="N1571" s="525" t="str">
        <f>IF(Tabla1[[#This Row],[Descripción]]="","",_xlfn.XLOOKUP(Tabla1[[#This Row],[Descripción]],Tabla10[Descripción],Tabla10[Precio Unitario],0))</f>
        <v/>
      </c>
      <c r="O1571" s="525" t="str">
        <f>IF(Tabla1[[#This Row],[Cantidad de Insumos]]="","",Tabla1[[#This Row],[Precio Unitario]]*Tabla1[[#This Row],[Cantidad de Insumos]])</f>
        <v/>
      </c>
      <c r="P1571" s="510" t="str">
        <f>IF(Tabla1[[#This Row],[Descripción]]="","",_xlfn.XLOOKUP(Tabla1[[#This Row],[Descripción]],Tabla10[Descripción],Tabla10[CODIGO PRESUPUESTARIO],0))</f>
        <v/>
      </c>
      <c r="Q1571" s="511"/>
      <c r="R1571" s="511" t="str">
        <f>IF(Tabla1[[#This Row],[Insumos]]="","",_xlfn.XLOOKUP(Tabla1[[#This Row],[Insumos]],Tabla10[Insumo],Tabla10[InsumoAbrev],"",0))</f>
        <v/>
      </c>
    </row>
    <row r="1572" spans="2:18" x14ac:dyDescent="0.25">
      <c r="B1572" s="191" t="str">
        <f>IF('Formulario PPGR3'!$G1572="","",CONCATENATE('Formulario PPGR3'!$C1572,".",'Formulario PPGR3'!$D1572,".",'Formulario PPGR3'!$E1572,".",'Formulario PPGR3'!$F1572))</f>
        <v/>
      </c>
      <c r="C1572" s="191" t="str">
        <f>IF('Formulario PPGR3'!$G1572="","",'Formulario PPGR1'!#REF!)</f>
        <v/>
      </c>
      <c r="D1572" s="191" t="str">
        <f>IF('Formulario PPGR3'!$G1572="","",'Formulario PPGR1'!#REF!)</f>
        <v/>
      </c>
      <c r="E1572" s="191" t="str">
        <f>IF('Formulario PPGR3'!$G1572="","",'Formulario PPGR1'!#REF!)</f>
        <v/>
      </c>
      <c r="F1572" s="191" t="str">
        <f>IF('Formulario PPGR3'!$G1572="","",'Formulario PPGR1'!#REF!)</f>
        <v/>
      </c>
      <c r="G1572" s="238"/>
      <c r="H1572" s="507" t="str" cm="1">
        <f t="array" ref="H1572">IF(Tabla1[[#This Row],[Código_Actividad]]="","",_xlfn.XLOOKUP(Tabla1[[#This Row],[Código_Actividad]],CodigoActividad,Tabla2[Actividades Programables Presupuestables],"",0))</f>
        <v/>
      </c>
      <c r="I1572" s="508" t="str">
        <f>IFERROR(VLOOKUP('Formulario PPGR3'!$G1572,'Formulario PPGR2'!$H$19:$V$286,15,FALSE),"")</f>
        <v/>
      </c>
      <c r="J1572" s="513"/>
      <c r="K1572" s="512"/>
      <c r="L1572" s="509" t="str">
        <f>IF(Tabla1[[#This Row],[Descripción]]="","",_xlfn.XLOOKUP(Tabla1[[#This Row],[Descripción]],Tabla10[Descripción],Tabla10[Unidad de Medida],"",0))</f>
        <v/>
      </c>
      <c r="M1572" s="299"/>
      <c r="N1572" s="525" t="str">
        <f>IF(Tabla1[[#This Row],[Descripción]]="","",_xlfn.XLOOKUP(Tabla1[[#This Row],[Descripción]],Tabla10[Descripción],Tabla10[Precio Unitario],0))</f>
        <v/>
      </c>
      <c r="O1572" s="525" t="str">
        <f>IF(Tabla1[[#This Row],[Cantidad de Insumos]]="","",Tabla1[[#This Row],[Precio Unitario]]*Tabla1[[#This Row],[Cantidad de Insumos]])</f>
        <v/>
      </c>
      <c r="P1572" s="510" t="str">
        <f>IF(Tabla1[[#This Row],[Descripción]]="","",_xlfn.XLOOKUP(Tabla1[[#This Row],[Descripción]],Tabla10[Descripción],Tabla10[CODIGO PRESUPUESTARIO],0))</f>
        <v/>
      </c>
      <c r="Q1572" s="511"/>
      <c r="R1572" s="511" t="str">
        <f>IF(Tabla1[[#This Row],[Insumos]]="","",_xlfn.XLOOKUP(Tabla1[[#This Row],[Insumos]],Tabla10[Insumo],Tabla10[InsumoAbrev],"",0))</f>
        <v/>
      </c>
    </row>
    <row r="1573" spans="2:18" x14ac:dyDescent="0.25">
      <c r="B1573" s="191" t="str">
        <f>IF('Formulario PPGR3'!$G1573="","",CONCATENATE('Formulario PPGR3'!$C1573,".",'Formulario PPGR3'!$D1573,".",'Formulario PPGR3'!$E1573,".",'Formulario PPGR3'!$F1573))</f>
        <v/>
      </c>
      <c r="C1573" s="191" t="str">
        <f>IF('Formulario PPGR3'!$G1573="","",'Formulario PPGR1'!#REF!)</f>
        <v/>
      </c>
      <c r="D1573" s="191" t="str">
        <f>IF('Formulario PPGR3'!$G1573="","",'Formulario PPGR1'!#REF!)</f>
        <v/>
      </c>
      <c r="E1573" s="191" t="str">
        <f>IF('Formulario PPGR3'!$G1573="","",'Formulario PPGR1'!#REF!)</f>
        <v/>
      </c>
      <c r="F1573" s="191" t="str">
        <f>IF('Formulario PPGR3'!$G1573="","",'Formulario PPGR1'!#REF!)</f>
        <v/>
      </c>
      <c r="G1573" s="238"/>
      <c r="H1573" s="507" t="str" cm="1">
        <f t="array" ref="H1573">IF(Tabla1[[#This Row],[Código_Actividad]]="","",_xlfn.XLOOKUP(Tabla1[[#This Row],[Código_Actividad]],CodigoActividad,Tabla2[Actividades Programables Presupuestables],"",0))</f>
        <v/>
      </c>
      <c r="I1573" s="508" t="str">
        <f>IFERROR(VLOOKUP('Formulario PPGR3'!$G1573,'Formulario PPGR2'!$H$19:$V$286,15,FALSE),"")</f>
        <v/>
      </c>
      <c r="J1573" s="513"/>
      <c r="K1573" s="512"/>
      <c r="L1573" s="509" t="str">
        <f>IF(Tabla1[[#This Row],[Descripción]]="","",_xlfn.XLOOKUP(Tabla1[[#This Row],[Descripción]],Tabla10[Descripción],Tabla10[Unidad de Medida],"",0))</f>
        <v/>
      </c>
      <c r="M1573" s="299"/>
      <c r="N1573" s="525" t="str">
        <f>IF(Tabla1[[#This Row],[Descripción]]="","",_xlfn.XLOOKUP(Tabla1[[#This Row],[Descripción]],Tabla10[Descripción],Tabla10[Precio Unitario],0))</f>
        <v/>
      </c>
      <c r="O1573" s="525" t="str">
        <f>IF(Tabla1[[#This Row],[Cantidad de Insumos]]="","",Tabla1[[#This Row],[Precio Unitario]]*Tabla1[[#This Row],[Cantidad de Insumos]])</f>
        <v/>
      </c>
      <c r="P1573" s="510" t="str">
        <f>IF(Tabla1[[#This Row],[Descripción]]="","",_xlfn.XLOOKUP(Tabla1[[#This Row],[Descripción]],Tabla10[Descripción],Tabla10[CODIGO PRESUPUESTARIO],0))</f>
        <v/>
      </c>
      <c r="Q1573" s="511"/>
      <c r="R1573" s="511" t="str">
        <f>IF(Tabla1[[#This Row],[Insumos]]="","",_xlfn.XLOOKUP(Tabla1[[#This Row],[Insumos]],Tabla10[Insumo],Tabla10[InsumoAbrev],"",0))</f>
        <v/>
      </c>
    </row>
    <row r="1574" spans="2:18" x14ac:dyDescent="0.25">
      <c r="B1574" s="191" t="str">
        <f>IF('Formulario PPGR3'!$G1574="","",CONCATENATE('Formulario PPGR3'!$C1574,".",'Formulario PPGR3'!$D1574,".",'Formulario PPGR3'!$E1574,".",'Formulario PPGR3'!$F1574))</f>
        <v/>
      </c>
      <c r="C1574" s="191" t="str">
        <f>IF('Formulario PPGR3'!$G1574="","",'Formulario PPGR1'!#REF!)</f>
        <v/>
      </c>
      <c r="D1574" s="191" t="str">
        <f>IF('Formulario PPGR3'!$G1574="","",'Formulario PPGR1'!#REF!)</f>
        <v/>
      </c>
      <c r="E1574" s="191" t="str">
        <f>IF('Formulario PPGR3'!$G1574="","",'Formulario PPGR1'!#REF!)</f>
        <v/>
      </c>
      <c r="F1574" s="191" t="str">
        <f>IF('Formulario PPGR3'!$G1574="","",'Formulario PPGR1'!#REF!)</f>
        <v/>
      </c>
      <c r="G1574" s="238"/>
      <c r="H1574" s="507" t="str" cm="1">
        <f t="array" ref="H1574">IF(Tabla1[[#This Row],[Código_Actividad]]="","",_xlfn.XLOOKUP(Tabla1[[#This Row],[Código_Actividad]],CodigoActividad,Tabla2[Actividades Programables Presupuestables],"",0))</f>
        <v/>
      </c>
      <c r="I1574" s="508" t="str">
        <f>IFERROR(VLOOKUP('Formulario PPGR3'!$G1574,'Formulario PPGR2'!$H$19:$V$286,15,FALSE),"")</f>
        <v/>
      </c>
      <c r="J1574" s="513"/>
      <c r="K1574" s="512"/>
      <c r="L1574" s="509" t="str">
        <f>IF(Tabla1[[#This Row],[Descripción]]="","",_xlfn.XLOOKUP(Tabla1[[#This Row],[Descripción]],Tabla10[Descripción],Tabla10[Unidad de Medida],"",0))</f>
        <v/>
      </c>
      <c r="M1574" s="299"/>
      <c r="N1574" s="525" t="str">
        <f>IF(Tabla1[[#This Row],[Descripción]]="","",_xlfn.XLOOKUP(Tabla1[[#This Row],[Descripción]],Tabla10[Descripción],Tabla10[Precio Unitario],0))</f>
        <v/>
      </c>
      <c r="O1574" s="525" t="str">
        <f>IF(Tabla1[[#This Row],[Cantidad de Insumos]]="","",Tabla1[[#This Row],[Precio Unitario]]*Tabla1[[#This Row],[Cantidad de Insumos]])</f>
        <v/>
      </c>
      <c r="P1574" s="510" t="str">
        <f>IF(Tabla1[[#This Row],[Descripción]]="","",_xlfn.XLOOKUP(Tabla1[[#This Row],[Descripción]],Tabla10[Descripción],Tabla10[CODIGO PRESUPUESTARIO],0))</f>
        <v/>
      </c>
      <c r="Q1574" s="511"/>
      <c r="R1574" s="511" t="str">
        <f>IF(Tabla1[[#This Row],[Insumos]]="","",_xlfn.XLOOKUP(Tabla1[[#This Row],[Insumos]],Tabla10[Insumo],Tabla10[InsumoAbrev],"",0))</f>
        <v/>
      </c>
    </row>
    <row r="1575" spans="2:18" x14ac:dyDescent="0.25">
      <c r="B1575" s="191" t="str">
        <f>IF('Formulario PPGR3'!$G1575="","",CONCATENATE('Formulario PPGR3'!$C1575,".",'Formulario PPGR3'!$D1575,".",'Formulario PPGR3'!$E1575,".",'Formulario PPGR3'!$F1575))</f>
        <v/>
      </c>
      <c r="C1575" s="191" t="str">
        <f>IF('Formulario PPGR3'!$G1575="","",'Formulario PPGR1'!#REF!)</f>
        <v/>
      </c>
      <c r="D1575" s="191" t="str">
        <f>IF('Formulario PPGR3'!$G1575="","",'Formulario PPGR1'!#REF!)</f>
        <v/>
      </c>
      <c r="E1575" s="191" t="str">
        <f>IF('Formulario PPGR3'!$G1575="","",'Formulario PPGR1'!#REF!)</f>
        <v/>
      </c>
      <c r="F1575" s="191" t="str">
        <f>IF('Formulario PPGR3'!$G1575="","",'Formulario PPGR1'!#REF!)</f>
        <v/>
      </c>
      <c r="G1575" s="238"/>
      <c r="H1575" s="507" t="str" cm="1">
        <f t="array" ref="H1575">IF(Tabla1[[#This Row],[Código_Actividad]]="","",_xlfn.XLOOKUP(Tabla1[[#This Row],[Código_Actividad]],CodigoActividad,Tabla2[Actividades Programables Presupuestables],"",0))</f>
        <v/>
      </c>
      <c r="I1575" s="508" t="str">
        <f>IFERROR(VLOOKUP('Formulario PPGR3'!$G1575,'Formulario PPGR2'!$H$19:$V$286,15,FALSE),"")</f>
        <v/>
      </c>
      <c r="J1575" s="513"/>
      <c r="K1575" s="512"/>
      <c r="L1575" s="509" t="str">
        <f>IF(Tabla1[[#This Row],[Descripción]]="","",_xlfn.XLOOKUP(Tabla1[[#This Row],[Descripción]],Tabla10[Descripción],Tabla10[Unidad de Medida],"",0))</f>
        <v/>
      </c>
      <c r="M1575" s="299"/>
      <c r="N1575" s="525" t="str">
        <f>IF(Tabla1[[#This Row],[Descripción]]="","",_xlfn.XLOOKUP(Tabla1[[#This Row],[Descripción]],Tabla10[Descripción],Tabla10[Precio Unitario],0))</f>
        <v/>
      </c>
      <c r="O1575" s="525" t="str">
        <f>IF(Tabla1[[#This Row],[Cantidad de Insumos]]="","",Tabla1[[#This Row],[Precio Unitario]]*Tabla1[[#This Row],[Cantidad de Insumos]])</f>
        <v/>
      </c>
      <c r="P1575" s="510" t="str">
        <f>IF(Tabla1[[#This Row],[Descripción]]="","",_xlfn.XLOOKUP(Tabla1[[#This Row],[Descripción]],Tabla10[Descripción],Tabla10[CODIGO PRESUPUESTARIO],0))</f>
        <v/>
      </c>
      <c r="Q1575" s="511"/>
      <c r="R1575" s="511" t="str">
        <f>IF(Tabla1[[#This Row],[Insumos]]="","",_xlfn.XLOOKUP(Tabla1[[#This Row],[Insumos]],Tabla10[Insumo],Tabla10[InsumoAbrev],"",0))</f>
        <v/>
      </c>
    </row>
    <row r="1576" spans="2:18" x14ac:dyDescent="0.25">
      <c r="B1576" s="191" t="str">
        <f>IF('Formulario PPGR3'!$G1576="","",CONCATENATE('Formulario PPGR3'!$C1576,".",'Formulario PPGR3'!$D1576,".",'Formulario PPGR3'!$E1576,".",'Formulario PPGR3'!$F1576))</f>
        <v/>
      </c>
      <c r="C1576" s="191" t="str">
        <f>IF('Formulario PPGR3'!$G1576="","",'Formulario PPGR1'!#REF!)</f>
        <v/>
      </c>
      <c r="D1576" s="191" t="str">
        <f>IF('Formulario PPGR3'!$G1576="","",'Formulario PPGR1'!#REF!)</f>
        <v/>
      </c>
      <c r="E1576" s="191" t="str">
        <f>IF('Formulario PPGR3'!$G1576="","",'Formulario PPGR1'!#REF!)</f>
        <v/>
      </c>
      <c r="F1576" s="191" t="str">
        <f>IF('Formulario PPGR3'!$G1576="","",'Formulario PPGR1'!#REF!)</f>
        <v/>
      </c>
      <c r="G1576" s="238"/>
      <c r="H1576" s="507" t="str" cm="1">
        <f t="array" ref="H1576">IF(Tabla1[[#This Row],[Código_Actividad]]="","",_xlfn.XLOOKUP(Tabla1[[#This Row],[Código_Actividad]],CodigoActividad,Tabla2[Actividades Programables Presupuestables],"",0))</f>
        <v/>
      </c>
      <c r="I1576" s="508" t="str">
        <f>IFERROR(VLOOKUP('Formulario PPGR3'!$G1576,'Formulario PPGR2'!$H$19:$V$286,15,FALSE),"")</f>
        <v/>
      </c>
      <c r="J1576" s="513"/>
      <c r="K1576" s="512"/>
      <c r="L1576" s="509" t="str">
        <f>IF(Tabla1[[#This Row],[Descripción]]="","",_xlfn.XLOOKUP(Tabla1[[#This Row],[Descripción]],Tabla10[Descripción],Tabla10[Unidad de Medida],"",0))</f>
        <v/>
      </c>
      <c r="M1576" s="299"/>
      <c r="N1576" s="525" t="str">
        <f>IF(Tabla1[[#This Row],[Descripción]]="","",_xlfn.XLOOKUP(Tabla1[[#This Row],[Descripción]],Tabla10[Descripción],Tabla10[Precio Unitario],0))</f>
        <v/>
      </c>
      <c r="O1576" s="525" t="str">
        <f>IF(Tabla1[[#This Row],[Cantidad de Insumos]]="","",Tabla1[[#This Row],[Precio Unitario]]*Tabla1[[#This Row],[Cantidad de Insumos]])</f>
        <v/>
      </c>
      <c r="P1576" s="510" t="str">
        <f>IF(Tabla1[[#This Row],[Descripción]]="","",_xlfn.XLOOKUP(Tabla1[[#This Row],[Descripción]],Tabla10[Descripción],Tabla10[CODIGO PRESUPUESTARIO],0))</f>
        <v/>
      </c>
      <c r="Q1576" s="511"/>
      <c r="R1576" s="511" t="str">
        <f>IF(Tabla1[[#This Row],[Insumos]]="","",_xlfn.XLOOKUP(Tabla1[[#This Row],[Insumos]],Tabla10[Insumo],Tabla10[InsumoAbrev],"",0))</f>
        <v/>
      </c>
    </row>
    <row r="1577" spans="2:18" x14ac:dyDescent="0.25">
      <c r="B1577" s="191" t="str">
        <f>IF('Formulario PPGR3'!$G1577="","",CONCATENATE('Formulario PPGR3'!$C1577,".",'Formulario PPGR3'!$D1577,".",'Formulario PPGR3'!$E1577,".",'Formulario PPGR3'!$F1577))</f>
        <v/>
      </c>
      <c r="C1577" s="191" t="str">
        <f>IF('Formulario PPGR3'!$G1577="","",'Formulario PPGR1'!#REF!)</f>
        <v/>
      </c>
      <c r="D1577" s="191" t="str">
        <f>IF('Formulario PPGR3'!$G1577="","",'Formulario PPGR1'!#REF!)</f>
        <v/>
      </c>
      <c r="E1577" s="191" t="str">
        <f>IF('Formulario PPGR3'!$G1577="","",'Formulario PPGR1'!#REF!)</f>
        <v/>
      </c>
      <c r="F1577" s="191" t="str">
        <f>IF('Formulario PPGR3'!$G1577="","",'Formulario PPGR1'!#REF!)</f>
        <v/>
      </c>
      <c r="G1577" s="238"/>
      <c r="H1577" s="507" t="str" cm="1">
        <f t="array" ref="H1577">IF(Tabla1[[#This Row],[Código_Actividad]]="","",_xlfn.XLOOKUP(Tabla1[[#This Row],[Código_Actividad]],CodigoActividad,Tabla2[Actividades Programables Presupuestables],"",0))</f>
        <v/>
      </c>
      <c r="I1577" s="508" t="str">
        <f>IFERROR(VLOOKUP('Formulario PPGR3'!$G1577,'Formulario PPGR2'!$H$19:$V$286,15,FALSE),"")</f>
        <v/>
      </c>
      <c r="J1577" s="513"/>
      <c r="K1577" s="512"/>
      <c r="L1577" s="509" t="str">
        <f>IF(Tabla1[[#This Row],[Descripción]]="","",_xlfn.XLOOKUP(Tabla1[[#This Row],[Descripción]],Tabla10[Descripción],Tabla10[Unidad de Medida],"",0))</f>
        <v/>
      </c>
      <c r="M1577" s="299"/>
      <c r="N1577" s="525" t="str">
        <f>IF(Tabla1[[#This Row],[Descripción]]="","",_xlfn.XLOOKUP(Tabla1[[#This Row],[Descripción]],Tabla10[Descripción],Tabla10[Precio Unitario],0))</f>
        <v/>
      </c>
      <c r="O1577" s="525" t="str">
        <f>IF(Tabla1[[#This Row],[Cantidad de Insumos]]="","",Tabla1[[#This Row],[Precio Unitario]]*Tabla1[[#This Row],[Cantidad de Insumos]])</f>
        <v/>
      </c>
      <c r="P1577" s="510" t="str">
        <f>IF(Tabla1[[#This Row],[Descripción]]="","",_xlfn.XLOOKUP(Tabla1[[#This Row],[Descripción]],Tabla10[Descripción],Tabla10[CODIGO PRESUPUESTARIO],0))</f>
        <v/>
      </c>
      <c r="Q1577" s="511"/>
      <c r="R1577" s="511" t="str">
        <f>IF(Tabla1[[#This Row],[Insumos]]="","",_xlfn.XLOOKUP(Tabla1[[#This Row],[Insumos]],Tabla10[Insumo],Tabla10[InsumoAbrev],"",0))</f>
        <v/>
      </c>
    </row>
    <row r="1578" spans="2:18" x14ac:dyDescent="0.25">
      <c r="B1578" s="191" t="str">
        <f>IF('Formulario PPGR3'!$G1578="","",CONCATENATE('Formulario PPGR3'!$C1578,".",'Formulario PPGR3'!$D1578,".",'Formulario PPGR3'!$E1578,".",'Formulario PPGR3'!$F1578))</f>
        <v/>
      </c>
      <c r="C1578" s="191" t="str">
        <f>IF('Formulario PPGR3'!$G1578="","",'Formulario PPGR1'!#REF!)</f>
        <v/>
      </c>
      <c r="D1578" s="191" t="str">
        <f>IF('Formulario PPGR3'!$G1578="","",'Formulario PPGR1'!#REF!)</f>
        <v/>
      </c>
      <c r="E1578" s="191" t="str">
        <f>IF('Formulario PPGR3'!$G1578="","",'Formulario PPGR1'!#REF!)</f>
        <v/>
      </c>
      <c r="F1578" s="191" t="str">
        <f>IF('Formulario PPGR3'!$G1578="","",'Formulario PPGR1'!#REF!)</f>
        <v/>
      </c>
      <c r="G1578" s="238"/>
      <c r="H1578" s="507" t="str" cm="1">
        <f t="array" ref="H1578">IF(Tabla1[[#This Row],[Código_Actividad]]="","",_xlfn.XLOOKUP(Tabla1[[#This Row],[Código_Actividad]],CodigoActividad,Tabla2[Actividades Programables Presupuestables],"",0))</f>
        <v/>
      </c>
      <c r="I1578" s="508" t="str">
        <f>IFERROR(VLOOKUP('Formulario PPGR3'!$G1578,'Formulario PPGR2'!$H$19:$V$286,15,FALSE),"")</f>
        <v/>
      </c>
      <c r="J1578" s="513"/>
      <c r="K1578" s="512"/>
      <c r="L1578" s="509" t="str">
        <f>IF(Tabla1[[#This Row],[Descripción]]="","",_xlfn.XLOOKUP(Tabla1[[#This Row],[Descripción]],Tabla10[Descripción],Tabla10[Unidad de Medida],"",0))</f>
        <v/>
      </c>
      <c r="M1578" s="299"/>
      <c r="N1578" s="525" t="str">
        <f>IF(Tabla1[[#This Row],[Descripción]]="","",_xlfn.XLOOKUP(Tabla1[[#This Row],[Descripción]],Tabla10[Descripción],Tabla10[Precio Unitario],0))</f>
        <v/>
      </c>
      <c r="O1578" s="525" t="str">
        <f>IF(Tabla1[[#This Row],[Cantidad de Insumos]]="","",Tabla1[[#This Row],[Precio Unitario]]*Tabla1[[#This Row],[Cantidad de Insumos]])</f>
        <v/>
      </c>
      <c r="P1578" s="510" t="str">
        <f>IF(Tabla1[[#This Row],[Descripción]]="","",_xlfn.XLOOKUP(Tabla1[[#This Row],[Descripción]],Tabla10[Descripción],Tabla10[CODIGO PRESUPUESTARIO],0))</f>
        <v/>
      </c>
      <c r="Q1578" s="511"/>
      <c r="R1578" s="511" t="str">
        <f>IF(Tabla1[[#This Row],[Insumos]]="","",_xlfn.XLOOKUP(Tabla1[[#This Row],[Insumos]],Tabla10[Insumo],Tabla10[InsumoAbrev],"",0))</f>
        <v/>
      </c>
    </row>
    <row r="1579" spans="2:18" x14ac:dyDescent="0.25">
      <c r="B1579" s="191" t="str">
        <f>IF('Formulario PPGR3'!$G1579="","",CONCATENATE('Formulario PPGR3'!$C1579,".",'Formulario PPGR3'!$D1579,".",'Formulario PPGR3'!$E1579,".",'Formulario PPGR3'!$F1579))</f>
        <v/>
      </c>
      <c r="C1579" s="191" t="str">
        <f>IF('Formulario PPGR3'!$G1579="","",'Formulario PPGR1'!#REF!)</f>
        <v/>
      </c>
      <c r="D1579" s="191" t="str">
        <f>IF('Formulario PPGR3'!$G1579="","",'Formulario PPGR1'!#REF!)</f>
        <v/>
      </c>
      <c r="E1579" s="191" t="str">
        <f>IF('Formulario PPGR3'!$G1579="","",'Formulario PPGR1'!#REF!)</f>
        <v/>
      </c>
      <c r="F1579" s="191" t="str">
        <f>IF('Formulario PPGR3'!$G1579="","",'Formulario PPGR1'!#REF!)</f>
        <v/>
      </c>
      <c r="G1579" s="238"/>
      <c r="H1579" s="507" t="str" cm="1">
        <f t="array" ref="H1579">IF(Tabla1[[#This Row],[Código_Actividad]]="","",_xlfn.XLOOKUP(Tabla1[[#This Row],[Código_Actividad]],CodigoActividad,Tabla2[Actividades Programables Presupuestables],"",0))</f>
        <v/>
      </c>
      <c r="I1579" s="508" t="str">
        <f>IFERROR(VLOOKUP('Formulario PPGR3'!$G1579,'Formulario PPGR2'!$H$19:$V$286,15,FALSE),"")</f>
        <v/>
      </c>
      <c r="J1579" s="513"/>
      <c r="K1579" s="512"/>
      <c r="L1579" s="509" t="str">
        <f>IF(Tabla1[[#This Row],[Descripción]]="","",_xlfn.XLOOKUP(Tabla1[[#This Row],[Descripción]],Tabla10[Descripción],Tabla10[Unidad de Medida],"",0))</f>
        <v/>
      </c>
      <c r="M1579" s="299"/>
      <c r="N1579" s="525" t="str">
        <f>IF(Tabla1[[#This Row],[Descripción]]="","",_xlfn.XLOOKUP(Tabla1[[#This Row],[Descripción]],Tabla10[Descripción],Tabla10[Precio Unitario],0))</f>
        <v/>
      </c>
      <c r="O1579" s="525" t="str">
        <f>IF(Tabla1[[#This Row],[Cantidad de Insumos]]="","",Tabla1[[#This Row],[Precio Unitario]]*Tabla1[[#This Row],[Cantidad de Insumos]])</f>
        <v/>
      </c>
      <c r="P1579" s="510" t="str">
        <f>IF(Tabla1[[#This Row],[Descripción]]="","",_xlfn.XLOOKUP(Tabla1[[#This Row],[Descripción]],Tabla10[Descripción],Tabla10[CODIGO PRESUPUESTARIO],0))</f>
        <v/>
      </c>
      <c r="Q1579" s="511"/>
      <c r="R1579" s="511" t="str">
        <f>IF(Tabla1[[#This Row],[Insumos]]="","",_xlfn.XLOOKUP(Tabla1[[#This Row],[Insumos]],Tabla10[Insumo],Tabla10[InsumoAbrev],"",0))</f>
        <v/>
      </c>
    </row>
    <row r="1580" spans="2:18" x14ac:dyDescent="0.25">
      <c r="B1580" s="191" t="str">
        <f>IF('Formulario PPGR3'!$G1580="","",CONCATENATE('Formulario PPGR3'!$C1580,".",'Formulario PPGR3'!$D1580,".",'Formulario PPGR3'!$E1580,".",'Formulario PPGR3'!$F1580))</f>
        <v/>
      </c>
      <c r="C1580" s="191" t="str">
        <f>IF('Formulario PPGR3'!$G1580="","",'Formulario PPGR1'!#REF!)</f>
        <v/>
      </c>
      <c r="D1580" s="191" t="str">
        <f>IF('Formulario PPGR3'!$G1580="","",'Formulario PPGR1'!#REF!)</f>
        <v/>
      </c>
      <c r="E1580" s="191" t="str">
        <f>IF('Formulario PPGR3'!$G1580="","",'Formulario PPGR1'!#REF!)</f>
        <v/>
      </c>
      <c r="F1580" s="191" t="str">
        <f>IF('Formulario PPGR3'!$G1580="","",'Formulario PPGR1'!#REF!)</f>
        <v/>
      </c>
      <c r="G1580" s="238"/>
      <c r="H1580" s="507" t="str" cm="1">
        <f t="array" ref="H1580">IF(Tabla1[[#This Row],[Código_Actividad]]="","",_xlfn.XLOOKUP(Tabla1[[#This Row],[Código_Actividad]],CodigoActividad,Tabla2[Actividades Programables Presupuestables],"",0))</f>
        <v/>
      </c>
      <c r="I1580" s="508" t="str">
        <f>IFERROR(VLOOKUP('Formulario PPGR3'!$G1580,'Formulario PPGR2'!$H$19:$V$286,15,FALSE),"")</f>
        <v/>
      </c>
      <c r="J1580" s="513"/>
      <c r="K1580" s="512"/>
      <c r="L1580" s="509" t="str">
        <f>IF(Tabla1[[#This Row],[Descripción]]="","",_xlfn.XLOOKUP(Tabla1[[#This Row],[Descripción]],Tabla10[Descripción],Tabla10[Unidad de Medida],"",0))</f>
        <v/>
      </c>
      <c r="M1580" s="299"/>
      <c r="N1580" s="525" t="str">
        <f>IF(Tabla1[[#This Row],[Descripción]]="","",_xlfn.XLOOKUP(Tabla1[[#This Row],[Descripción]],Tabla10[Descripción],Tabla10[Precio Unitario],0))</f>
        <v/>
      </c>
      <c r="O1580" s="525" t="str">
        <f>IF(Tabla1[[#This Row],[Cantidad de Insumos]]="","",Tabla1[[#This Row],[Precio Unitario]]*Tabla1[[#This Row],[Cantidad de Insumos]])</f>
        <v/>
      </c>
      <c r="P1580" s="510" t="str">
        <f>IF(Tabla1[[#This Row],[Descripción]]="","",_xlfn.XLOOKUP(Tabla1[[#This Row],[Descripción]],Tabla10[Descripción],Tabla10[CODIGO PRESUPUESTARIO],0))</f>
        <v/>
      </c>
      <c r="Q1580" s="511"/>
      <c r="R1580" s="511" t="str">
        <f>IF(Tabla1[[#This Row],[Insumos]]="","",_xlfn.XLOOKUP(Tabla1[[#This Row],[Insumos]],Tabla10[Insumo],Tabla10[InsumoAbrev],"",0))</f>
        <v/>
      </c>
    </row>
    <row r="1581" spans="2:18" x14ac:dyDescent="0.25">
      <c r="B1581" s="191" t="str">
        <f>IF('Formulario PPGR3'!$G1581="","",CONCATENATE('Formulario PPGR3'!$C1581,".",'Formulario PPGR3'!$D1581,".",'Formulario PPGR3'!$E1581,".",'Formulario PPGR3'!$F1581))</f>
        <v/>
      </c>
      <c r="C1581" s="191" t="str">
        <f>IF('Formulario PPGR3'!$G1581="","",'Formulario PPGR1'!#REF!)</f>
        <v/>
      </c>
      <c r="D1581" s="191" t="str">
        <f>IF('Formulario PPGR3'!$G1581="","",'Formulario PPGR1'!#REF!)</f>
        <v/>
      </c>
      <c r="E1581" s="191" t="str">
        <f>IF('Formulario PPGR3'!$G1581="","",'Formulario PPGR1'!#REF!)</f>
        <v/>
      </c>
      <c r="F1581" s="191" t="str">
        <f>IF('Formulario PPGR3'!$G1581="","",'Formulario PPGR1'!#REF!)</f>
        <v/>
      </c>
      <c r="G1581" s="238"/>
      <c r="H1581" s="507" t="str" cm="1">
        <f t="array" ref="H1581">IF(Tabla1[[#This Row],[Código_Actividad]]="","",_xlfn.XLOOKUP(Tabla1[[#This Row],[Código_Actividad]],CodigoActividad,Tabla2[Actividades Programables Presupuestables],"",0))</f>
        <v/>
      </c>
      <c r="I1581" s="508" t="str">
        <f>IFERROR(VLOOKUP('Formulario PPGR3'!$G1581,'Formulario PPGR2'!$H$19:$V$286,15,FALSE),"")</f>
        <v/>
      </c>
      <c r="J1581" s="513"/>
      <c r="K1581" s="512"/>
      <c r="L1581" s="509" t="str">
        <f>IF(Tabla1[[#This Row],[Descripción]]="","",_xlfn.XLOOKUP(Tabla1[[#This Row],[Descripción]],Tabla10[Descripción],Tabla10[Unidad de Medida],"",0))</f>
        <v/>
      </c>
      <c r="M1581" s="299"/>
      <c r="N1581" s="525" t="str">
        <f>IF(Tabla1[[#This Row],[Descripción]]="","",_xlfn.XLOOKUP(Tabla1[[#This Row],[Descripción]],Tabla10[Descripción],Tabla10[Precio Unitario],0))</f>
        <v/>
      </c>
      <c r="O1581" s="525" t="str">
        <f>IF(Tabla1[[#This Row],[Cantidad de Insumos]]="","",Tabla1[[#This Row],[Precio Unitario]]*Tabla1[[#This Row],[Cantidad de Insumos]])</f>
        <v/>
      </c>
      <c r="P1581" s="510" t="str">
        <f>IF(Tabla1[[#This Row],[Descripción]]="","",_xlfn.XLOOKUP(Tabla1[[#This Row],[Descripción]],Tabla10[Descripción],Tabla10[CODIGO PRESUPUESTARIO],0))</f>
        <v/>
      </c>
      <c r="Q1581" s="511"/>
      <c r="R1581" s="511" t="str">
        <f>IF(Tabla1[[#This Row],[Insumos]]="","",_xlfn.XLOOKUP(Tabla1[[#This Row],[Insumos]],Tabla10[Insumo],Tabla10[InsumoAbrev],"",0))</f>
        <v/>
      </c>
    </row>
    <row r="1582" spans="2:18" x14ac:dyDescent="0.25">
      <c r="B1582" s="191" t="str">
        <f>IF('Formulario PPGR3'!$G1582="","",CONCATENATE('Formulario PPGR3'!$C1582,".",'Formulario PPGR3'!$D1582,".",'Formulario PPGR3'!$E1582,".",'Formulario PPGR3'!$F1582))</f>
        <v/>
      </c>
      <c r="C1582" s="191" t="str">
        <f>IF('Formulario PPGR3'!$G1582="","",'Formulario PPGR1'!#REF!)</f>
        <v/>
      </c>
      <c r="D1582" s="191" t="str">
        <f>IF('Formulario PPGR3'!$G1582="","",'Formulario PPGR1'!#REF!)</f>
        <v/>
      </c>
      <c r="E1582" s="191" t="str">
        <f>IF('Formulario PPGR3'!$G1582="","",'Formulario PPGR1'!#REF!)</f>
        <v/>
      </c>
      <c r="F1582" s="191" t="str">
        <f>IF('Formulario PPGR3'!$G1582="","",'Formulario PPGR1'!#REF!)</f>
        <v/>
      </c>
      <c r="G1582" s="238"/>
      <c r="H1582" s="507" t="str" cm="1">
        <f t="array" ref="H1582">IF(Tabla1[[#This Row],[Código_Actividad]]="","",_xlfn.XLOOKUP(Tabla1[[#This Row],[Código_Actividad]],CodigoActividad,Tabla2[Actividades Programables Presupuestables],"",0))</f>
        <v/>
      </c>
      <c r="I1582" s="508" t="str">
        <f>IFERROR(VLOOKUP('Formulario PPGR3'!$G1582,'Formulario PPGR2'!$H$19:$V$286,15,FALSE),"")</f>
        <v/>
      </c>
      <c r="J1582" s="513"/>
      <c r="K1582" s="512"/>
      <c r="L1582" s="509" t="str">
        <f>IF(Tabla1[[#This Row],[Descripción]]="","",_xlfn.XLOOKUP(Tabla1[[#This Row],[Descripción]],Tabla10[Descripción],Tabla10[Unidad de Medida],"",0))</f>
        <v/>
      </c>
      <c r="M1582" s="299"/>
      <c r="N1582" s="525" t="str">
        <f>IF(Tabla1[[#This Row],[Descripción]]="","",_xlfn.XLOOKUP(Tabla1[[#This Row],[Descripción]],Tabla10[Descripción],Tabla10[Precio Unitario],0))</f>
        <v/>
      </c>
      <c r="O1582" s="525" t="str">
        <f>IF(Tabla1[[#This Row],[Cantidad de Insumos]]="","",Tabla1[[#This Row],[Precio Unitario]]*Tabla1[[#This Row],[Cantidad de Insumos]])</f>
        <v/>
      </c>
      <c r="P1582" s="510" t="str">
        <f>IF(Tabla1[[#This Row],[Descripción]]="","",_xlfn.XLOOKUP(Tabla1[[#This Row],[Descripción]],Tabla10[Descripción],Tabla10[CODIGO PRESUPUESTARIO],0))</f>
        <v/>
      </c>
      <c r="Q1582" s="511"/>
      <c r="R1582" s="511" t="str">
        <f>IF(Tabla1[[#This Row],[Insumos]]="","",_xlfn.XLOOKUP(Tabla1[[#This Row],[Insumos]],Tabla10[Insumo],Tabla10[InsumoAbrev],"",0))</f>
        <v/>
      </c>
    </row>
    <row r="1583" spans="2:18" x14ac:dyDescent="0.25">
      <c r="B1583" s="191" t="str">
        <f>IF('Formulario PPGR3'!$G1583="","",CONCATENATE('Formulario PPGR3'!$C1583,".",'Formulario PPGR3'!$D1583,".",'Formulario PPGR3'!$E1583,".",'Formulario PPGR3'!$F1583))</f>
        <v/>
      </c>
      <c r="C1583" s="191" t="str">
        <f>IF('Formulario PPGR3'!$G1583="","",'Formulario PPGR1'!#REF!)</f>
        <v/>
      </c>
      <c r="D1583" s="191" t="str">
        <f>IF('Formulario PPGR3'!$G1583="","",'Formulario PPGR1'!#REF!)</f>
        <v/>
      </c>
      <c r="E1583" s="191" t="str">
        <f>IF('Formulario PPGR3'!$G1583="","",'Formulario PPGR1'!#REF!)</f>
        <v/>
      </c>
      <c r="F1583" s="191" t="str">
        <f>IF('Formulario PPGR3'!$G1583="","",'Formulario PPGR1'!#REF!)</f>
        <v/>
      </c>
      <c r="G1583" s="238"/>
      <c r="H1583" s="507" t="str" cm="1">
        <f t="array" ref="H1583">IF(Tabla1[[#This Row],[Código_Actividad]]="","",_xlfn.XLOOKUP(Tabla1[[#This Row],[Código_Actividad]],CodigoActividad,Tabla2[Actividades Programables Presupuestables],"",0))</f>
        <v/>
      </c>
      <c r="I1583" s="508" t="str">
        <f>IFERROR(VLOOKUP('Formulario PPGR3'!$G1583,'Formulario PPGR2'!$H$19:$V$286,15,FALSE),"")</f>
        <v/>
      </c>
      <c r="J1583" s="513"/>
      <c r="K1583" s="512"/>
      <c r="L1583" s="509" t="str">
        <f>IF(Tabla1[[#This Row],[Descripción]]="","",_xlfn.XLOOKUP(Tabla1[[#This Row],[Descripción]],Tabla10[Descripción],Tabla10[Unidad de Medida],"",0))</f>
        <v/>
      </c>
      <c r="M1583" s="299"/>
      <c r="N1583" s="525" t="str">
        <f>IF(Tabla1[[#This Row],[Descripción]]="","",_xlfn.XLOOKUP(Tabla1[[#This Row],[Descripción]],Tabla10[Descripción],Tabla10[Precio Unitario],0))</f>
        <v/>
      </c>
      <c r="O1583" s="525" t="str">
        <f>IF(Tabla1[[#This Row],[Cantidad de Insumos]]="","",Tabla1[[#This Row],[Precio Unitario]]*Tabla1[[#This Row],[Cantidad de Insumos]])</f>
        <v/>
      </c>
      <c r="P1583" s="510" t="str">
        <f>IF(Tabla1[[#This Row],[Descripción]]="","",_xlfn.XLOOKUP(Tabla1[[#This Row],[Descripción]],Tabla10[Descripción],Tabla10[CODIGO PRESUPUESTARIO],0))</f>
        <v/>
      </c>
      <c r="Q1583" s="511"/>
      <c r="R1583" s="511" t="str">
        <f>IF(Tabla1[[#This Row],[Insumos]]="","",_xlfn.XLOOKUP(Tabla1[[#This Row],[Insumos]],Tabla10[Insumo],Tabla10[InsumoAbrev],"",0))</f>
        <v/>
      </c>
    </row>
    <row r="1584" spans="2:18" x14ac:dyDescent="0.25">
      <c r="B1584" s="191" t="str">
        <f>IF('Formulario PPGR3'!$G1584="","",CONCATENATE('Formulario PPGR3'!$C1584,".",'Formulario PPGR3'!$D1584,".",'Formulario PPGR3'!$E1584,".",'Formulario PPGR3'!$F1584))</f>
        <v/>
      </c>
      <c r="C1584" s="191" t="str">
        <f>IF('Formulario PPGR3'!$G1584="","",'Formulario PPGR1'!#REF!)</f>
        <v/>
      </c>
      <c r="D1584" s="191" t="str">
        <f>IF('Formulario PPGR3'!$G1584="","",'Formulario PPGR1'!#REF!)</f>
        <v/>
      </c>
      <c r="E1584" s="191" t="str">
        <f>IF('Formulario PPGR3'!$G1584="","",'Formulario PPGR1'!#REF!)</f>
        <v/>
      </c>
      <c r="F1584" s="191" t="str">
        <f>IF('Formulario PPGR3'!$G1584="","",'Formulario PPGR1'!#REF!)</f>
        <v/>
      </c>
      <c r="G1584" s="238"/>
      <c r="H1584" s="507" t="str" cm="1">
        <f t="array" ref="H1584">IF(Tabla1[[#This Row],[Código_Actividad]]="","",_xlfn.XLOOKUP(Tabla1[[#This Row],[Código_Actividad]],CodigoActividad,Tabla2[Actividades Programables Presupuestables],"",0))</f>
        <v/>
      </c>
      <c r="I1584" s="508" t="str">
        <f>IFERROR(VLOOKUP('Formulario PPGR3'!$G1584,'Formulario PPGR2'!$H$19:$V$286,15,FALSE),"")</f>
        <v/>
      </c>
      <c r="J1584" s="513"/>
      <c r="K1584" s="512"/>
      <c r="L1584" s="509" t="str">
        <f>IF(Tabla1[[#This Row],[Descripción]]="","",_xlfn.XLOOKUP(Tabla1[[#This Row],[Descripción]],Tabla10[Descripción],Tabla10[Unidad de Medida],"",0))</f>
        <v/>
      </c>
      <c r="M1584" s="299"/>
      <c r="N1584" s="525" t="str">
        <f>IF(Tabla1[[#This Row],[Descripción]]="","",_xlfn.XLOOKUP(Tabla1[[#This Row],[Descripción]],Tabla10[Descripción],Tabla10[Precio Unitario],0))</f>
        <v/>
      </c>
      <c r="O1584" s="525" t="str">
        <f>IF(Tabla1[[#This Row],[Cantidad de Insumos]]="","",Tabla1[[#This Row],[Precio Unitario]]*Tabla1[[#This Row],[Cantidad de Insumos]])</f>
        <v/>
      </c>
      <c r="P1584" s="510" t="str">
        <f>IF(Tabla1[[#This Row],[Descripción]]="","",_xlfn.XLOOKUP(Tabla1[[#This Row],[Descripción]],Tabla10[Descripción],Tabla10[CODIGO PRESUPUESTARIO],0))</f>
        <v/>
      </c>
      <c r="Q1584" s="511"/>
      <c r="R1584" s="511" t="str">
        <f>IF(Tabla1[[#This Row],[Insumos]]="","",_xlfn.XLOOKUP(Tabla1[[#This Row],[Insumos]],Tabla10[Insumo],Tabla10[InsumoAbrev],"",0))</f>
        <v/>
      </c>
    </row>
    <row r="1585" spans="2:18" x14ac:dyDescent="0.25">
      <c r="B1585" s="191" t="str">
        <f>IF('Formulario PPGR3'!$G1585="","",CONCATENATE('Formulario PPGR3'!$C1585,".",'Formulario PPGR3'!$D1585,".",'Formulario PPGR3'!$E1585,".",'Formulario PPGR3'!$F1585))</f>
        <v/>
      </c>
      <c r="C1585" s="191" t="str">
        <f>IF('Formulario PPGR3'!$G1585="","",'Formulario PPGR1'!#REF!)</f>
        <v/>
      </c>
      <c r="D1585" s="191" t="str">
        <f>IF('Formulario PPGR3'!$G1585="","",'Formulario PPGR1'!#REF!)</f>
        <v/>
      </c>
      <c r="E1585" s="191" t="str">
        <f>IF('Formulario PPGR3'!$G1585="","",'Formulario PPGR1'!#REF!)</f>
        <v/>
      </c>
      <c r="F1585" s="191" t="str">
        <f>IF('Formulario PPGR3'!$G1585="","",'Formulario PPGR1'!#REF!)</f>
        <v/>
      </c>
      <c r="G1585" s="238"/>
      <c r="H1585" s="507" t="str" cm="1">
        <f t="array" ref="H1585">IF(Tabla1[[#This Row],[Código_Actividad]]="","",_xlfn.XLOOKUP(Tabla1[[#This Row],[Código_Actividad]],CodigoActividad,Tabla2[Actividades Programables Presupuestables],"",0))</f>
        <v/>
      </c>
      <c r="I1585" s="508" t="str">
        <f>IFERROR(VLOOKUP('Formulario PPGR3'!$G1585,'Formulario PPGR2'!$H$19:$V$286,15,FALSE),"")</f>
        <v/>
      </c>
      <c r="J1585" s="513"/>
      <c r="K1585" s="512"/>
      <c r="L1585" s="509" t="str">
        <f>IF(Tabla1[[#This Row],[Descripción]]="","",_xlfn.XLOOKUP(Tabla1[[#This Row],[Descripción]],Tabla10[Descripción],Tabla10[Unidad de Medida],"",0))</f>
        <v/>
      </c>
      <c r="M1585" s="299"/>
      <c r="N1585" s="525" t="str">
        <f>IF(Tabla1[[#This Row],[Descripción]]="","",_xlfn.XLOOKUP(Tabla1[[#This Row],[Descripción]],Tabla10[Descripción],Tabla10[Precio Unitario],0))</f>
        <v/>
      </c>
      <c r="O1585" s="525" t="str">
        <f>IF(Tabla1[[#This Row],[Cantidad de Insumos]]="","",Tabla1[[#This Row],[Precio Unitario]]*Tabla1[[#This Row],[Cantidad de Insumos]])</f>
        <v/>
      </c>
      <c r="P1585" s="510" t="str">
        <f>IF(Tabla1[[#This Row],[Descripción]]="","",_xlfn.XLOOKUP(Tabla1[[#This Row],[Descripción]],Tabla10[Descripción],Tabla10[CODIGO PRESUPUESTARIO],0))</f>
        <v/>
      </c>
      <c r="Q1585" s="511"/>
      <c r="R1585" s="511" t="str">
        <f>IF(Tabla1[[#This Row],[Insumos]]="","",_xlfn.XLOOKUP(Tabla1[[#This Row],[Insumos]],Tabla10[Insumo],Tabla10[InsumoAbrev],"",0))</f>
        <v/>
      </c>
    </row>
    <row r="1586" spans="2:18" x14ac:dyDescent="0.25">
      <c r="B1586" s="191" t="str">
        <f>IF('Formulario PPGR3'!$G1586="","",CONCATENATE('Formulario PPGR3'!$C1586,".",'Formulario PPGR3'!$D1586,".",'Formulario PPGR3'!$E1586,".",'Formulario PPGR3'!$F1586))</f>
        <v/>
      </c>
      <c r="C1586" s="191" t="str">
        <f>IF('Formulario PPGR3'!$G1586="","",'Formulario PPGR1'!#REF!)</f>
        <v/>
      </c>
      <c r="D1586" s="191" t="str">
        <f>IF('Formulario PPGR3'!$G1586="","",'Formulario PPGR1'!#REF!)</f>
        <v/>
      </c>
      <c r="E1586" s="191" t="str">
        <f>IF('Formulario PPGR3'!$G1586="","",'Formulario PPGR1'!#REF!)</f>
        <v/>
      </c>
      <c r="F1586" s="191" t="str">
        <f>IF('Formulario PPGR3'!$G1586="","",'Formulario PPGR1'!#REF!)</f>
        <v/>
      </c>
      <c r="G1586" s="238"/>
      <c r="H1586" s="507" t="str" cm="1">
        <f t="array" ref="H1586">IF(Tabla1[[#This Row],[Código_Actividad]]="","",_xlfn.XLOOKUP(Tabla1[[#This Row],[Código_Actividad]],CodigoActividad,Tabla2[Actividades Programables Presupuestables],"",0))</f>
        <v/>
      </c>
      <c r="I1586" s="508" t="str">
        <f>IFERROR(VLOOKUP('Formulario PPGR3'!$G1586,'Formulario PPGR2'!$H$19:$V$286,15,FALSE),"")</f>
        <v/>
      </c>
      <c r="J1586" s="513"/>
      <c r="K1586" s="512"/>
      <c r="L1586" s="509" t="str">
        <f>IF(Tabla1[[#This Row],[Descripción]]="","",_xlfn.XLOOKUP(Tabla1[[#This Row],[Descripción]],Tabla10[Descripción],Tabla10[Unidad de Medida],"",0))</f>
        <v/>
      </c>
      <c r="M1586" s="299"/>
      <c r="N1586" s="525" t="str">
        <f>IF(Tabla1[[#This Row],[Descripción]]="","",_xlfn.XLOOKUP(Tabla1[[#This Row],[Descripción]],Tabla10[Descripción],Tabla10[Precio Unitario],0))</f>
        <v/>
      </c>
      <c r="O1586" s="525" t="str">
        <f>IF(Tabla1[[#This Row],[Cantidad de Insumos]]="","",Tabla1[[#This Row],[Precio Unitario]]*Tabla1[[#This Row],[Cantidad de Insumos]])</f>
        <v/>
      </c>
      <c r="P1586" s="510" t="str">
        <f>IF(Tabla1[[#This Row],[Descripción]]="","",_xlfn.XLOOKUP(Tabla1[[#This Row],[Descripción]],Tabla10[Descripción],Tabla10[CODIGO PRESUPUESTARIO],0))</f>
        <v/>
      </c>
      <c r="Q1586" s="511"/>
      <c r="R1586" s="511" t="str">
        <f>IF(Tabla1[[#This Row],[Insumos]]="","",_xlfn.XLOOKUP(Tabla1[[#This Row],[Insumos]],Tabla10[Insumo],Tabla10[InsumoAbrev],"",0))</f>
        <v/>
      </c>
    </row>
    <row r="1587" spans="2:18" x14ac:dyDescent="0.25">
      <c r="B1587" s="191" t="str">
        <f>IF('Formulario PPGR3'!$G1587="","",CONCATENATE('Formulario PPGR3'!$C1587,".",'Formulario PPGR3'!$D1587,".",'Formulario PPGR3'!$E1587,".",'Formulario PPGR3'!$F1587))</f>
        <v/>
      </c>
      <c r="C1587" s="191" t="str">
        <f>IF('Formulario PPGR3'!$G1587="","",'Formulario PPGR1'!#REF!)</f>
        <v/>
      </c>
      <c r="D1587" s="191" t="str">
        <f>IF('Formulario PPGR3'!$G1587="","",'Formulario PPGR1'!#REF!)</f>
        <v/>
      </c>
      <c r="E1587" s="191" t="str">
        <f>IF('Formulario PPGR3'!$G1587="","",'Formulario PPGR1'!#REF!)</f>
        <v/>
      </c>
      <c r="F1587" s="191" t="str">
        <f>IF('Formulario PPGR3'!$G1587="","",'Formulario PPGR1'!#REF!)</f>
        <v/>
      </c>
      <c r="G1587" s="238"/>
      <c r="H1587" s="507" t="str" cm="1">
        <f t="array" ref="H1587">IF(Tabla1[[#This Row],[Código_Actividad]]="","",_xlfn.XLOOKUP(Tabla1[[#This Row],[Código_Actividad]],CodigoActividad,Tabla2[Actividades Programables Presupuestables],"",0))</f>
        <v/>
      </c>
      <c r="I1587" s="508" t="str">
        <f>IFERROR(VLOOKUP('Formulario PPGR3'!$G1587,'Formulario PPGR2'!$H$19:$V$286,15,FALSE),"")</f>
        <v/>
      </c>
      <c r="J1587" s="513"/>
      <c r="K1587" s="512"/>
      <c r="L1587" s="509" t="str">
        <f>IF(Tabla1[[#This Row],[Descripción]]="","",_xlfn.XLOOKUP(Tabla1[[#This Row],[Descripción]],Tabla10[Descripción],Tabla10[Unidad de Medida],"",0))</f>
        <v/>
      </c>
      <c r="M1587" s="299"/>
      <c r="N1587" s="525" t="str">
        <f>IF(Tabla1[[#This Row],[Descripción]]="","",_xlfn.XLOOKUP(Tabla1[[#This Row],[Descripción]],Tabla10[Descripción],Tabla10[Precio Unitario],0))</f>
        <v/>
      </c>
      <c r="O1587" s="525" t="str">
        <f>IF(Tabla1[[#This Row],[Cantidad de Insumos]]="","",Tabla1[[#This Row],[Precio Unitario]]*Tabla1[[#This Row],[Cantidad de Insumos]])</f>
        <v/>
      </c>
      <c r="P1587" s="510" t="str">
        <f>IF(Tabla1[[#This Row],[Descripción]]="","",_xlfn.XLOOKUP(Tabla1[[#This Row],[Descripción]],Tabla10[Descripción],Tabla10[CODIGO PRESUPUESTARIO],0))</f>
        <v/>
      </c>
      <c r="Q1587" s="511"/>
      <c r="R1587" s="511" t="str">
        <f>IF(Tabla1[[#This Row],[Insumos]]="","",_xlfn.XLOOKUP(Tabla1[[#This Row],[Insumos]],Tabla10[Insumo],Tabla10[InsumoAbrev],"",0))</f>
        <v/>
      </c>
    </row>
    <row r="1588" spans="2:18" x14ac:dyDescent="0.25">
      <c r="B1588" s="191" t="str">
        <f>IF('Formulario PPGR3'!$G1588="","",CONCATENATE('Formulario PPGR3'!$C1588,".",'Formulario PPGR3'!$D1588,".",'Formulario PPGR3'!$E1588,".",'Formulario PPGR3'!$F1588))</f>
        <v/>
      </c>
      <c r="C1588" s="191" t="str">
        <f>IF('Formulario PPGR3'!$G1588="","",'Formulario PPGR1'!#REF!)</f>
        <v/>
      </c>
      <c r="D1588" s="191" t="str">
        <f>IF('Formulario PPGR3'!$G1588="","",'Formulario PPGR1'!#REF!)</f>
        <v/>
      </c>
      <c r="E1588" s="191" t="str">
        <f>IF('Formulario PPGR3'!$G1588="","",'Formulario PPGR1'!#REF!)</f>
        <v/>
      </c>
      <c r="F1588" s="191" t="str">
        <f>IF('Formulario PPGR3'!$G1588="","",'Formulario PPGR1'!#REF!)</f>
        <v/>
      </c>
      <c r="G1588" s="238"/>
      <c r="H1588" s="507" t="str" cm="1">
        <f t="array" ref="H1588">IF(Tabla1[[#This Row],[Código_Actividad]]="","",_xlfn.XLOOKUP(Tabla1[[#This Row],[Código_Actividad]],CodigoActividad,Tabla2[Actividades Programables Presupuestables],"",0))</f>
        <v/>
      </c>
      <c r="I1588" s="508" t="str">
        <f>IFERROR(VLOOKUP('Formulario PPGR3'!$G1588,'Formulario PPGR2'!$H$19:$V$286,15,FALSE),"")</f>
        <v/>
      </c>
      <c r="J1588" s="513"/>
      <c r="K1588" s="512"/>
      <c r="L1588" s="509" t="str">
        <f>IF(Tabla1[[#This Row],[Descripción]]="","",_xlfn.XLOOKUP(Tabla1[[#This Row],[Descripción]],Tabla10[Descripción],Tabla10[Unidad de Medida],"",0))</f>
        <v/>
      </c>
      <c r="M1588" s="299"/>
      <c r="N1588" s="525" t="str">
        <f>IF(Tabla1[[#This Row],[Descripción]]="","",_xlfn.XLOOKUP(Tabla1[[#This Row],[Descripción]],Tabla10[Descripción],Tabla10[Precio Unitario],0))</f>
        <v/>
      </c>
      <c r="O1588" s="525" t="str">
        <f>IF(Tabla1[[#This Row],[Cantidad de Insumos]]="","",Tabla1[[#This Row],[Precio Unitario]]*Tabla1[[#This Row],[Cantidad de Insumos]])</f>
        <v/>
      </c>
      <c r="P1588" s="510" t="str">
        <f>IF(Tabla1[[#This Row],[Descripción]]="","",_xlfn.XLOOKUP(Tabla1[[#This Row],[Descripción]],Tabla10[Descripción],Tabla10[CODIGO PRESUPUESTARIO],0))</f>
        <v/>
      </c>
      <c r="Q1588" s="511"/>
      <c r="R1588" s="511" t="str">
        <f>IF(Tabla1[[#This Row],[Insumos]]="","",_xlfn.XLOOKUP(Tabla1[[#This Row],[Insumos]],Tabla10[Insumo],Tabla10[InsumoAbrev],"",0))</f>
        <v/>
      </c>
    </row>
    <row r="1589" spans="2:18" x14ac:dyDescent="0.25">
      <c r="B1589" s="191" t="str">
        <f>IF('Formulario PPGR3'!$G1589="","",CONCATENATE('Formulario PPGR3'!$C1589,".",'Formulario PPGR3'!$D1589,".",'Formulario PPGR3'!$E1589,".",'Formulario PPGR3'!$F1589))</f>
        <v/>
      </c>
      <c r="C1589" s="191" t="str">
        <f>IF('Formulario PPGR3'!$G1589="","",'Formulario PPGR1'!#REF!)</f>
        <v/>
      </c>
      <c r="D1589" s="191" t="str">
        <f>IF('Formulario PPGR3'!$G1589="","",'Formulario PPGR1'!#REF!)</f>
        <v/>
      </c>
      <c r="E1589" s="191" t="str">
        <f>IF('Formulario PPGR3'!$G1589="","",'Formulario PPGR1'!#REF!)</f>
        <v/>
      </c>
      <c r="F1589" s="191" t="str">
        <f>IF('Formulario PPGR3'!$G1589="","",'Formulario PPGR1'!#REF!)</f>
        <v/>
      </c>
      <c r="G1589" s="238"/>
      <c r="H1589" s="507" t="str" cm="1">
        <f t="array" ref="H1589">IF(Tabla1[[#This Row],[Código_Actividad]]="","",_xlfn.XLOOKUP(Tabla1[[#This Row],[Código_Actividad]],CodigoActividad,Tabla2[Actividades Programables Presupuestables],"",0))</f>
        <v/>
      </c>
      <c r="I1589" s="508" t="str">
        <f>IFERROR(VLOOKUP('Formulario PPGR3'!$G1589,'Formulario PPGR2'!$H$19:$V$286,15,FALSE),"")</f>
        <v/>
      </c>
      <c r="J1589" s="513"/>
      <c r="K1589" s="512"/>
      <c r="L1589" s="509" t="str">
        <f>IF(Tabla1[[#This Row],[Descripción]]="","",_xlfn.XLOOKUP(Tabla1[[#This Row],[Descripción]],Tabla10[Descripción],Tabla10[Unidad de Medida],"",0))</f>
        <v/>
      </c>
      <c r="M1589" s="299"/>
      <c r="N1589" s="525" t="str">
        <f>IF(Tabla1[[#This Row],[Descripción]]="","",_xlfn.XLOOKUP(Tabla1[[#This Row],[Descripción]],Tabla10[Descripción],Tabla10[Precio Unitario],0))</f>
        <v/>
      </c>
      <c r="O1589" s="525" t="str">
        <f>IF(Tabla1[[#This Row],[Cantidad de Insumos]]="","",Tabla1[[#This Row],[Precio Unitario]]*Tabla1[[#This Row],[Cantidad de Insumos]])</f>
        <v/>
      </c>
      <c r="P1589" s="510" t="str">
        <f>IF(Tabla1[[#This Row],[Descripción]]="","",_xlfn.XLOOKUP(Tabla1[[#This Row],[Descripción]],Tabla10[Descripción],Tabla10[CODIGO PRESUPUESTARIO],0))</f>
        <v/>
      </c>
      <c r="Q1589" s="511"/>
      <c r="R1589" s="511" t="str">
        <f>IF(Tabla1[[#This Row],[Insumos]]="","",_xlfn.XLOOKUP(Tabla1[[#This Row],[Insumos]],Tabla10[Insumo],Tabla10[InsumoAbrev],"",0))</f>
        <v/>
      </c>
    </row>
    <row r="1590" spans="2:18" x14ac:dyDescent="0.25">
      <c r="B1590" s="191" t="str">
        <f>IF('Formulario PPGR3'!$G1590="","",CONCATENATE('Formulario PPGR3'!$C1590,".",'Formulario PPGR3'!$D1590,".",'Formulario PPGR3'!$E1590,".",'Formulario PPGR3'!$F1590))</f>
        <v/>
      </c>
      <c r="C1590" s="191" t="str">
        <f>IF('Formulario PPGR3'!$G1590="","",'Formulario PPGR1'!#REF!)</f>
        <v/>
      </c>
      <c r="D1590" s="191" t="str">
        <f>IF('Formulario PPGR3'!$G1590="","",'Formulario PPGR1'!#REF!)</f>
        <v/>
      </c>
      <c r="E1590" s="191" t="str">
        <f>IF('Formulario PPGR3'!$G1590="","",'Formulario PPGR1'!#REF!)</f>
        <v/>
      </c>
      <c r="F1590" s="191" t="str">
        <f>IF('Formulario PPGR3'!$G1590="","",'Formulario PPGR1'!#REF!)</f>
        <v/>
      </c>
      <c r="G1590" s="238"/>
      <c r="H1590" s="507" t="str" cm="1">
        <f t="array" ref="H1590">IF(Tabla1[[#This Row],[Código_Actividad]]="","",_xlfn.XLOOKUP(Tabla1[[#This Row],[Código_Actividad]],CodigoActividad,Tabla2[Actividades Programables Presupuestables],"",0))</f>
        <v/>
      </c>
      <c r="I1590" s="508" t="str">
        <f>IFERROR(VLOOKUP('Formulario PPGR3'!$G1590,'Formulario PPGR2'!$H$19:$V$286,15,FALSE),"")</f>
        <v/>
      </c>
      <c r="J1590" s="513"/>
      <c r="K1590" s="512"/>
      <c r="L1590" s="509" t="str">
        <f>IF(Tabla1[[#This Row],[Descripción]]="","",_xlfn.XLOOKUP(Tabla1[[#This Row],[Descripción]],Tabla10[Descripción],Tabla10[Unidad de Medida],"",0))</f>
        <v/>
      </c>
      <c r="M1590" s="299"/>
      <c r="N1590" s="525" t="str">
        <f>IF(Tabla1[[#This Row],[Descripción]]="","",_xlfn.XLOOKUP(Tabla1[[#This Row],[Descripción]],Tabla10[Descripción],Tabla10[Precio Unitario],0))</f>
        <v/>
      </c>
      <c r="O1590" s="525" t="str">
        <f>IF(Tabla1[[#This Row],[Cantidad de Insumos]]="","",Tabla1[[#This Row],[Precio Unitario]]*Tabla1[[#This Row],[Cantidad de Insumos]])</f>
        <v/>
      </c>
      <c r="P1590" s="510" t="str">
        <f>IF(Tabla1[[#This Row],[Descripción]]="","",_xlfn.XLOOKUP(Tabla1[[#This Row],[Descripción]],Tabla10[Descripción],Tabla10[CODIGO PRESUPUESTARIO],0))</f>
        <v/>
      </c>
      <c r="Q1590" s="511"/>
      <c r="R1590" s="511" t="str">
        <f>IF(Tabla1[[#This Row],[Insumos]]="","",_xlfn.XLOOKUP(Tabla1[[#This Row],[Insumos]],Tabla10[Insumo],Tabla10[InsumoAbrev],"",0))</f>
        <v/>
      </c>
    </row>
    <row r="1591" spans="2:18" x14ac:dyDescent="0.25">
      <c r="B1591" s="191" t="str">
        <f>IF('Formulario PPGR3'!$G1591="","",CONCATENATE('Formulario PPGR3'!$C1591,".",'Formulario PPGR3'!$D1591,".",'Formulario PPGR3'!$E1591,".",'Formulario PPGR3'!$F1591))</f>
        <v/>
      </c>
      <c r="C1591" s="191" t="str">
        <f>IF('Formulario PPGR3'!$G1591="","",'Formulario PPGR1'!#REF!)</f>
        <v/>
      </c>
      <c r="D1591" s="191" t="str">
        <f>IF('Formulario PPGR3'!$G1591="","",'Formulario PPGR1'!#REF!)</f>
        <v/>
      </c>
      <c r="E1591" s="191" t="str">
        <f>IF('Formulario PPGR3'!$G1591="","",'Formulario PPGR1'!#REF!)</f>
        <v/>
      </c>
      <c r="F1591" s="191" t="str">
        <f>IF('Formulario PPGR3'!$G1591="","",'Formulario PPGR1'!#REF!)</f>
        <v/>
      </c>
      <c r="G1591" s="238"/>
      <c r="H1591" s="507" t="str" cm="1">
        <f t="array" ref="H1591">IF(Tabla1[[#This Row],[Código_Actividad]]="","",_xlfn.XLOOKUP(Tabla1[[#This Row],[Código_Actividad]],CodigoActividad,Tabla2[Actividades Programables Presupuestables],"",0))</f>
        <v/>
      </c>
      <c r="I1591" s="508" t="str">
        <f>IFERROR(VLOOKUP('Formulario PPGR3'!$G1591,'Formulario PPGR2'!$H$19:$V$286,15,FALSE),"")</f>
        <v/>
      </c>
      <c r="J1591" s="513"/>
      <c r="K1591" s="512"/>
      <c r="L1591" s="509" t="str">
        <f>IF(Tabla1[[#This Row],[Descripción]]="","",_xlfn.XLOOKUP(Tabla1[[#This Row],[Descripción]],Tabla10[Descripción],Tabla10[Unidad de Medida],"",0))</f>
        <v/>
      </c>
      <c r="M1591" s="299"/>
      <c r="N1591" s="525" t="str">
        <f>IF(Tabla1[[#This Row],[Descripción]]="","",_xlfn.XLOOKUP(Tabla1[[#This Row],[Descripción]],Tabla10[Descripción],Tabla10[Precio Unitario],0))</f>
        <v/>
      </c>
      <c r="O1591" s="525" t="str">
        <f>IF(Tabla1[[#This Row],[Cantidad de Insumos]]="","",Tabla1[[#This Row],[Precio Unitario]]*Tabla1[[#This Row],[Cantidad de Insumos]])</f>
        <v/>
      </c>
      <c r="P1591" s="510" t="str">
        <f>IF(Tabla1[[#This Row],[Descripción]]="","",_xlfn.XLOOKUP(Tabla1[[#This Row],[Descripción]],Tabla10[Descripción],Tabla10[CODIGO PRESUPUESTARIO],0))</f>
        <v/>
      </c>
      <c r="Q1591" s="511"/>
      <c r="R1591" s="511" t="str">
        <f>IF(Tabla1[[#This Row],[Insumos]]="","",_xlfn.XLOOKUP(Tabla1[[#This Row],[Insumos]],Tabla10[Insumo],Tabla10[InsumoAbrev],"",0))</f>
        <v/>
      </c>
    </row>
    <row r="1592" spans="2:18" x14ac:dyDescent="0.25">
      <c r="B1592" s="191" t="str">
        <f>IF('Formulario PPGR3'!$G1592="","",CONCATENATE('Formulario PPGR3'!$C1592,".",'Formulario PPGR3'!$D1592,".",'Formulario PPGR3'!$E1592,".",'Formulario PPGR3'!$F1592))</f>
        <v/>
      </c>
      <c r="C1592" s="191" t="str">
        <f>IF('Formulario PPGR3'!$G1592="","",'Formulario PPGR1'!#REF!)</f>
        <v/>
      </c>
      <c r="D1592" s="191" t="str">
        <f>IF('Formulario PPGR3'!$G1592="","",'Formulario PPGR1'!#REF!)</f>
        <v/>
      </c>
      <c r="E1592" s="191" t="str">
        <f>IF('Formulario PPGR3'!$G1592="","",'Formulario PPGR1'!#REF!)</f>
        <v/>
      </c>
      <c r="F1592" s="191" t="str">
        <f>IF('Formulario PPGR3'!$G1592="","",'Formulario PPGR1'!#REF!)</f>
        <v/>
      </c>
      <c r="G1592" s="238"/>
      <c r="H1592" s="507" t="str" cm="1">
        <f t="array" ref="H1592">IF(Tabla1[[#This Row],[Código_Actividad]]="","",_xlfn.XLOOKUP(Tabla1[[#This Row],[Código_Actividad]],CodigoActividad,Tabla2[Actividades Programables Presupuestables],"",0))</f>
        <v/>
      </c>
      <c r="I1592" s="508" t="str">
        <f>IFERROR(VLOOKUP('Formulario PPGR3'!$G1592,'Formulario PPGR2'!$H$19:$V$286,15,FALSE),"")</f>
        <v/>
      </c>
      <c r="J1592" s="513"/>
      <c r="K1592" s="512"/>
      <c r="L1592" s="509" t="str">
        <f>IF(Tabla1[[#This Row],[Descripción]]="","",_xlfn.XLOOKUP(Tabla1[[#This Row],[Descripción]],Tabla10[Descripción],Tabla10[Unidad de Medida],"",0))</f>
        <v/>
      </c>
      <c r="M1592" s="299"/>
      <c r="N1592" s="525" t="str">
        <f>IF(Tabla1[[#This Row],[Descripción]]="","",_xlfn.XLOOKUP(Tabla1[[#This Row],[Descripción]],Tabla10[Descripción],Tabla10[Precio Unitario],0))</f>
        <v/>
      </c>
      <c r="O1592" s="525" t="str">
        <f>IF(Tabla1[[#This Row],[Cantidad de Insumos]]="","",Tabla1[[#This Row],[Precio Unitario]]*Tabla1[[#This Row],[Cantidad de Insumos]])</f>
        <v/>
      </c>
      <c r="P1592" s="510" t="str">
        <f>IF(Tabla1[[#This Row],[Descripción]]="","",_xlfn.XLOOKUP(Tabla1[[#This Row],[Descripción]],Tabla10[Descripción],Tabla10[CODIGO PRESUPUESTARIO],0))</f>
        <v/>
      </c>
      <c r="Q1592" s="511"/>
      <c r="R1592" s="511" t="str">
        <f>IF(Tabla1[[#This Row],[Insumos]]="","",_xlfn.XLOOKUP(Tabla1[[#This Row],[Insumos]],Tabla10[Insumo],Tabla10[InsumoAbrev],"",0))</f>
        <v/>
      </c>
    </row>
    <row r="1593" spans="2:18" x14ac:dyDescent="0.25">
      <c r="B1593" s="191" t="str">
        <f>IF('Formulario PPGR3'!$G1593="","",CONCATENATE('Formulario PPGR3'!$C1593,".",'Formulario PPGR3'!$D1593,".",'Formulario PPGR3'!$E1593,".",'Formulario PPGR3'!$F1593))</f>
        <v/>
      </c>
      <c r="C1593" s="191" t="str">
        <f>IF('Formulario PPGR3'!$G1593="","",'Formulario PPGR1'!#REF!)</f>
        <v/>
      </c>
      <c r="D1593" s="191" t="str">
        <f>IF('Formulario PPGR3'!$G1593="","",'Formulario PPGR1'!#REF!)</f>
        <v/>
      </c>
      <c r="E1593" s="191" t="str">
        <f>IF('Formulario PPGR3'!$G1593="","",'Formulario PPGR1'!#REF!)</f>
        <v/>
      </c>
      <c r="F1593" s="191" t="str">
        <f>IF('Formulario PPGR3'!$G1593="","",'Formulario PPGR1'!#REF!)</f>
        <v/>
      </c>
      <c r="G1593" s="238"/>
      <c r="H1593" s="507" t="str" cm="1">
        <f t="array" ref="H1593">IF(Tabla1[[#This Row],[Código_Actividad]]="","",_xlfn.XLOOKUP(Tabla1[[#This Row],[Código_Actividad]],CodigoActividad,Tabla2[Actividades Programables Presupuestables],"",0))</f>
        <v/>
      </c>
      <c r="I1593" s="508" t="str">
        <f>IFERROR(VLOOKUP('Formulario PPGR3'!$G1593,'Formulario PPGR2'!$H$19:$V$286,15,FALSE),"")</f>
        <v/>
      </c>
      <c r="J1593" s="513"/>
      <c r="K1593" s="512"/>
      <c r="L1593" s="509" t="str">
        <f>IF(Tabla1[[#This Row],[Descripción]]="","",_xlfn.XLOOKUP(Tabla1[[#This Row],[Descripción]],Tabla10[Descripción],Tabla10[Unidad de Medida],"",0))</f>
        <v/>
      </c>
      <c r="M1593" s="299"/>
      <c r="N1593" s="525" t="str">
        <f>IF(Tabla1[[#This Row],[Descripción]]="","",_xlfn.XLOOKUP(Tabla1[[#This Row],[Descripción]],Tabla10[Descripción],Tabla10[Precio Unitario],0))</f>
        <v/>
      </c>
      <c r="O1593" s="525" t="str">
        <f>IF(Tabla1[[#This Row],[Cantidad de Insumos]]="","",Tabla1[[#This Row],[Precio Unitario]]*Tabla1[[#This Row],[Cantidad de Insumos]])</f>
        <v/>
      </c>
      <c r="P1593" s="510" t="str">
        <f>IF(Tabla1[[#This Row],[Descripción]]="","",_xlfn.XLOOKUP(Tabla1[[#This Row],[Descripción]],Tabla10[Descripción],Tabla10[CODIGO PRESUPUESTARIO],0))</f>
        <v/>
      </c>
      <c r="Q1593" s="511"/>
      <c r="R1593" s="511" t="str">
        <f>IF(Tabla1[[#This Row],[Insumos]]="","",_xlfn.XLOOKUP(Tabla1[[#This Row],[Insumos]],Tabla10[Insumo],Tabla10[InsumoAbrev],"",0))</f>
        <v/>
      </c>
    </row>
    <row r="1594" spans="2:18" x14ac:dyDescent="0.25">
      <c r="B1594" s="191" t="str">
        <f>IF('Formulario PPGR3'!$G1594="","",CONCATENATE('Formulario PPGR3'!$C1594,".",'Formulario PPGR3'!$D1594,".",'Formulario PPGR3'!$E1594,".",'Formulario PPGR3'!$F1594))</f>
        <v/>
      </c>
      <c r="C1594" s="191" t="str">
        <f>IF('Formulario PPGR3'!$G1594="","",'Formulario PPGR1'!#REF!)</f>
        <v/>
      </c>
      <c r="D1594" s="191" t="str">
        <f>IF('Formulario PPGR3'!$G1594="","",'Formulario PPGR1'!#REF!)</f>
        <v/>
      </c>
      <c r="E1594" s="191" t="str">
        <f>IF('Formulario PPGR3'!$G1594="","",'Formulario PPGR1'!#REF!)</f>
        <v/>
      </c>
      <c r="F1594" s="191" t="str">
        <f>IF('Formulario PPGR3'!$G1594="","",'Formulario PPGR1'!#REF!)</f>
        <v/>
      </c>
      <c r="G1594" s="238"/>
      <c r="H1594" s="507" t="str" cm="1">
        <f t="array" ref="H1594">IF(Tabla1[[#This Row],[Código_Actividad]]="","",_xlfn.XLOOKUP(Tabla1[[#This Row],[Código_Actividad]],CodigoActividad,Tabla2[Actividades Programables Presupuestables],"",0))</f>
        <v/>
      </c>
      <c r="I1594" s="508" t="str">
        <f>IFERROR(VLOOKUP('Formulario PPGR3'!$G1594,'Formulario PPGR2'!$H$19:$V$286,15,FALSE),"")</f>
        <v/>
      </c>
      <c r="J1594" s="513"/>
      <c r="K1594" s="512"/>
      <c r="L1594" s="509" t="str">
        <f>IF(Tabla1[[#This Row],[Descripción]]="","",_xlfn.XLOOKUP(Tabla1[[#This Row],[Descripción]],Tabla10[Descripción],Tabla10[Unidad de Medida],"",0))</f>
        <v/>
      </c>
      <c r="M1594" s="299"/>
      <c r="N1594" s="525" t="str">
        <f>IF(Tabla1[[#This Row],[Descripción]]="","",_xlfn.XLOOKUP(Tabla1[[#This Row],[Descripción]],Tabla10[Descripción],Tabla10[Precio Unitario],0))</f>
        <v/>
      </c>
      <c r="O1594" s="525" t="str">
        <f>IF(Tabla1[[#This Row],[Cantidad de Insumos]]="","",Tabla1[[#This Row],[Precio Unitario]]*Tabla1[[#This Row],[Cantidad de Insumos]])</f>
        <v/>
      </c>
      <c r="P1594" s="510" t="str">
        <f>IF(Tabla1[[#This Row],[Descripción]]="","",_xlfn.XLOOKUP(Tabla1[[#This Row],[Descripción]],Tabla10[Descripción],Tabla10[CODIGO PRESUPUESTARIO],0))</f>
        <v/>
      </c>
      <c r="Q1594" s="511"/>
      <c r="R1594" s="511" t="str">
        <f>IF(Tabla1[[#This Row],[Insumos]]="","",_xlfn.XLOOKUP(Tabla1[[#This Row],[Insumos]],Tabla10[Insumo],Tabla10[InsumoAbrev],"",0))</f>
        <v/>
      </c>
    </row>
    <row r="1595" spans="2:18" x14ac:dyDescent="0.25">
      <c r="B1595" s="191" t="str">
        <f>IF('Formulario PPGR3'!$G1595="","",CONCATENATE('Formulario PPGR3'!$C1595,".",'Formulario PPGR3'!$D1595,".",'Formulario PPGR3'!$E1595,".",'Formulario PPGR3'!$F1595))</f>
        <v/>
      </c>
      <c r="C1595" s="191" t="str">
        <f>IF('Formulario PPGR3'!$G1595="","",'Formulario PPGR1'!#REF!)</f>
        <v/>
      </c>
      <c r="D1595" s="191" t="str">
        <f>IF('Formulario PPGR3'!$G1595="","",'Formulario PPGR1'!#REF!)</f>
        <v/>
      </c>
      <c r="E1595" s="191" t="str">
        <f>IF('Formulario PPGR3'!$G1595="","",'Formulario PPGR1'!#REF!)</f>
        <v/>
      </c>
      <c r="F1595" s="191" t="str">
        <f>IF('Formulario PPGR3'!$G1595="","",'Formulario PPGR1'!#REF!)</f>
        <v/>
      </c>
      <c r="G1595" s="238"/>
      <c r="H1595" s="507" t="str" cm="1">
        <f t="array" ref="H1595">IF(Tabla1[[#This Row],[Código_Actividad]]="","",_xlfn.XLOOKUP(Tabla1[[#This Row],[Código_Actividad]],CodigoActividad,Tabla2[Actividades Programables Presupuestables],"",0))</f>
        <v/>
      </c>
      <c r="I1595" s="508" t="str">
        <f>IFERROR(VLOOKUP('Formulario PPGR3'!$G1595,'Formulario PPGR2'!$H$19:$V$286,15,FALSE),"")</f>
        <v/>
      </c>
      <c r="J1595" s="513"/>
      <c r="K1595" s="512"/>
      <c r="L1595" s="509" t="str">
        <f>IF(Tabla1[[#This Row],[Descripción]]="","",_xlfn.XLOOKUP(Tabla1[[#This Row],[Descripción]],Tabla10[Descripción],Tabla10[Unidad de Medida],"",0))</f>
        <v/>
      </c>
      <c r="M1595" s="299"/>
      <c r="N1595" s="525" t="str">
        <f>IF(Tabla1[[#This Row],[Descripción]]="","",_xlfn.XLOOKUP(Tabla1[[#This Row],[Descripción]],Tabla10[Descripción],Tabla10[Precio Unitario],0))</f>
        <v/>
      </c>
      <c r="O1595" s="525" t="str">
        <f>IF(Tabla1[[#This Row],[Cantidad de Insumos]]="","",Tabla1[[#This Row],[Precio Unitario]]*Tabla1[[#This Row],[Cantidad de Insumos]])</f>
        <v/>
      </c>
      <c r="P1595" s="510" t="str">
        <f>IF(Tabla1[[#This Row],[Descripción]]="","",_xlfn.XLOOKUP(Tabla1[[#This Row],[Descripción]],Tabla10[Descripción],Tabla10[CODIGO PRESUPUESTARIO],0))</f>
        <v/>
      </c>
      <c r="Q1595" s="511"/>
      <c r="R1595" s="511" t="str">
        <f>IF(Tabla1[[#This Row],[Insumos]]="","",_xlfn.XLOOKUP(Tabla1[[#This Row],[Insumos]],Tabla10[Insumo],Tabla10[InsumoAbrev],"",0))</f>
        <v/>
      </c>
    </row>
    <row r="1596" spans="2:18" x14ac:dyDescent="0.25">
      <c r="B1596" s="191" t="str">
        <f>IF('Formulario PPGR3'!$G1596="","",CONCATENATE('Formulario PPGR3'!$C1596,".",'Formulario PPGR3'!$D1596,".",'Formulario PPGR3'!$E1596,".",'Formulario PPGR3'!$F1596))</f>
        <v/>
      </c>
      <c r="C1596" s="191" t="str">
        <f>IF('Formulario PPGR3'!$G1596="","",'Formulario PPGR1'!#REF!)</f>
        <v/>
      </c>
      <c r="D1596" s="191" t="str">
        <f>IF('Formulario PPGR3'!$G1596="","",'Formulario PPGR1'!#REF!)</f>
        <v/>
      </c>
      <c r="E1596" s="191" t="str">
        <f>IF('Formulario PPGR3'!$G1596="","",'Formulario PPGR1'!#REF!)</f>
        <v/>
      </c>
      <c r="F1596" s="191" t="str">
        <f>IF('Formulario PPGR3'!$G1596="","",'Formulario PPGR1'!#REF!)</f>
        <v/>
      </c>
      <c r="G1596" s="238"/>
      <c r="H1596" s="507" t="str" cm="1">
        <f t="array" ref="H1596">IF(Tabla1[[#This Row],[Código_Actividad]]="","",_xlfn.XLOOKUP(Tabla1[[#This Row],[Código_Actividad]],CodigoActividad,Tabla2[Actividades Programables Presupuestables],"",0))</f>
        <v/>
      </c>
      <c r="I1596" s="508" t="str">
        <f>IFERROR(VLOOKUP('Formulario PPGR3'!$G1596,'Formulario PPGR2'!$H$19:$V$286,15,FALSE),"")</f>
        <v/>
      </c>
      <c r="J1596" s="513"/>
      <c r="K1596" s="512"/>
      <c r="L1596" s="509" t="str">
        <f>IF(Tabla1[[#This Row],[Descripción]]="","",_xlfn.XLOOKUP(Tabla1[[#This Row],[Descripción]],Tabla10[Descripción],Tabla10[Unidad de Medida],"",0))</f>
        <v/>
      </c>
      <c r="M1596" s="299"/>
      <c r="N1596" s="525" t="str">
        <f>IF(Tabla1[[#This Row],[Descripción]]="","",_xlfn.XLOOKUP(Tabla1[[#This Row],[Descripción]],Tabla10[Descripción],Tabla10[Precio Unitario],0))</f>
        <v/>
      </c>
      <c r="O1596" s="525" t="str">
        <f>IF(Tabla1[[#This Row],[Cantidad de Insumos]]="","",Tabla1[[#This Row],[Precio Unitario]]*Tabla1[[#This Row],[Cantidad de Insumos]])</f>
        <v/>
      </c>
      <c r="P1596" s="510" t="str">
        <f>IF(Tabla1[[#This Row],[Descripción]]="","",_xlfn.XLOOKUP(Tabla1[[#This Row],[Descripción]],Tabla10[Descripción],Tabla10[CODIGO PRESUPUESTARIO],0))</f>
        <v/>
      </c>
      <c r="Q1596" s="511"/>
      <c r="R1596" s="511" t="str">
        <f>IF(Tabla1[[#This Row],[Insumos]]="","",_xlfn.XLOOKUP(Tabla1[[#This Row],[Insumos]],Tabla10[Insumo],Tabla10[InsumoAbrev],"",0))</f>
        <v/>
      </c>
    </row>
    <row r="1597" spans="2:18" x14ac:dyDescent="0.25">
      <c r="B1597" s="191" t="str">
        <f>IF('Formulario PPGR3'!$G1597="","",CONCATENATE('Formulario PPGR3'!$C1597,".",'Formulario PPGR3'!$D1597,".",'Formulario PPGR3'!$E1597,".",'Formulario PPGR3'!$F1597))</f>
        <v/>
      </c>
      <c r="C1597" s="191" t="str">
        <f>IF('Formulario PPGR3'!$G1597="","",'Formulario PPGR1'!#REF!)</f>
        <v/>
      </c>
      <c r="D1597" s="191" t="str">
        <f>IF('Formulario PPGR3'!$G1597="","",'Formulario PPGR1'!#REF!)</f>
        <v/>
      </c>
      <c r="E1597" s="191" t="str">
        <f>IF('Formulario PPGR3'!$G1597="","",'Formulario PPGR1'!#REF!)</f>
        <v/>
      </c>
      <c r="F1597" s="191" t="str">
        <f>IF('Formulario PPGR3'!$G1597="","",'Formulario PPGR1'!#REF!)</f>
        <v/>
      </c>
      <c r="G1597" s="238"/>
      <c r="H1597" s="507" t="str" cm="1">
        <f t="array" ref="H1597">IF(Tabla1[[#This Row],[Código_Actividad]]="","",_xlfn.XLOOKUP(Tabla1[[#This Row],[Código_Actividad]],CodigoActividad,Tabla2[Actividades Programables Presupuestables],"",0))</f>
        <v/>
      </c>
      <c r="I1597" s="508" t="str">
        <f>IFERROR(VLOOKUP('Formulario PPGR3'!$G1597,'Formulario PPGR2'!$H$19:$V$286,15,FALSE),"")</f>
        <v/>
      </c>
      <c r="J1597" s="513"/>
      <c r="K1597" s="512"/>
      <c r="L1597" s="509" t="str">
        <f>IF(Tabla1[[#This Row],[Descripción]]="","",_xlfn.XLOOKUP(Tabla1[[#This Row],[Descripción]],Tabla10[Descripción],Tabla10[Unidad de Medida],"",0))</f>
        <v/>
      </c>
      <c r="M1597" s="299"/>
      <c r="N1597" s="525" t="str">
        <f>IF(Tabla1[[#This Row],[Descripción]]="","",_xlfn.XLOOKUP(Tabla1[[#This Row],[Descripción]],Tabla10[Descripción],Tabla10[Precio Unitario],0))</f>
        <v/>
      </c>
      <c r="O1597" s="525" t="str">
        <f>IF(Tabla1[[#This Row],[Cantidad de Insumos]]="","",Tabla1[[#This Row],[Precio Unitario]]*Tabla1[[#This Row],[Cantidad de Insumos]])</f>
        <v/>
      </c>
      <c r="P1597" s="510" t="str">
        <f>IF(Tabla1[[#This Row],[Descripción]]="","",_xlfn.XLOOKUP(Tabla1[[#This Row],[Descripción]],Tabla10[Descripción],Tabla10[CODIGO PRESUPUESTARIO],0))</f>
        <v/>
      </c>
      <c r="Q1597" s="511"/>
      <c r="R1597" s="511" t="str">
        <f>IF(Tabla1[[#This Row],[Insumos]]="","",_xlfn.XLOOKUP(Tabla1[[#This Row],[Insumos]],Tabla10[Insumo],Tabla10[InsumoAbrev],"",0))</f>
        <v/>
      </c>
    </row>
    <row r="1598" spans="2:18" x14ac:dyDescent="0.25">
      <c r="B1598" s="191" t="str">
        <f>IF('Formulario PPGR3'!$G1598="","",CONCATENATE('Formulario PPGR3'!$C1598,".",'Formulario PPGR3'!$D1598,".",'Formulario PPGR3'!$E1598,".",'Formulario PPGR3'!$F1598))</f>
        <v/>
      </c>
      <c r="C1598" s="191" t="str">
        <f>IF('Formulario PPGR3'!$G1598="","",'Formulario PPGR1'!#REF!)</f>
        <v/>
      </c>
      <c r="D1598" s="191" t="str">
        <f>IF('Formulario PPGR3'!$G1598="","",'Formulario PPGR1'!#REF!)</f>
        <v/>
      </c>
      <c r="E1598" s="191" t="str">
        <f>IF('Formulario PPGR3'!$G1598="","",'Formulario PPGR1'!#REF!)</f>
        <v/>
      </c>
      <c r="F1598" s="191" t="str">
        <f>IF('Formulario PPGR3'!$G1598="","",'Formulario PPGR1'!#REF!)</f>
        <v/>
      </c>
      <c r="G1598" s="238"/>
      <c r="H1598" s="507" t="str" cm="1">
        <f t="array" ref="H1598">IF(Tabla1[[#This Row],[Código_Actividad]]="","",_xlfn.XLOOKUP(Tabla1[[#This Row],[Código_Actividad]],CodigoActividad,Tabla2[Actividades Programables Presupuestables],"",0))</f>
        <v/>
      </c>
      <c r="I1598" s="508" t="str">
        <f>IFERROR(VLOOKUP('Formulario PPGR3'!$G1598,'Formulario PPGR2'!$H$19:$V$286,15,FALSE),"")</f>
        <v/>
      </c>
      <c r="J1598" s="513"/>
      <c r="K1598" s="512"/>
      <c r="L1598" s="509" t="str">
        <f>IF(Tabla1[[#This Row],[Descripción]]="","",_xlfn.XLOOKUP(Tabla1[[#This Row],[Descripción]],Tabla10[Descripción],Tabla10[Unidad de Medida],"",0))</f>
        <v/>
      </c>
      <c r="M1598" s="299"/>
      <c r="N1598" s="525" t="str">
        <f>IF(Tabla1[[#This Row],[Descripción]]="","",_xlfn.XLOOKUP(Tabla1[[#This Row],[Descripción]],Tabla10[Descripción],Tabla10[Precio Unitario],0))</f>
        <v/>
      </c>
      <c r="O1598" s="525" t="str">
        <f>IF(Tabla1[[#This Row],[Cantidad de Insumos]]="","",Tabla1[[#This Row],[Precio Unitario]]*Tabla1[[#This Row],[Cantidad de Insumos]])</f>
        <v/>
      </c>
      <c r="P1598" s="510" t="str">
        <f>IF(Tabla1[[#This Row],[Descripción]]="","",_xlfn.XLOOKUP(Tabla1[[#This Row],[Descripción]],Tabla10[Descripción],Tabla10[CODIGO PRESUPUESTARIO],0))</f>
        <v/>
      </c>
      <c r="Q1598" s="511"/>
      <c r="R1598" s="511" t="str">
        <f>IF(Tabla1[[#This Row],[Insumos]]="","",_xlfn.XLOOKUP(Tabla1[[#This Row],[Insumos]],Tabla10[Insumo],Tabla10[InsumoAbrev],"",0))</f>
        <v/>
      </c>
    </row>
    <row r="1599" spans="2:18" x14ac:dyDescent="0.25">
      <c r="B1599" s="191" t="str">
        <f>IF('Formulario PPGR3'!$G1599="","",CONCATENATE('Formulario PPGR3'!$C1599,".",'Formulario PPGR3'!$D1599,".",'Formulario PPGR3'!$E1599,".",'Formulario PPGR3'!$F1599))</f>
        <v/>
      </c>
      <c r="C1599" s="191" t="str">
        <f>IF('Formulario PPGR3'!$G1599="","",'Formulario PPGR1'!#REF!)</f>
        <v/>
      </c>
      <c r="D1599" s="191" t="str">
        <f>IF('Formulario PPGR3'!$G1599="","",'Formulario PPGR1'!#REF!)</f>
        <v/>
      </c>
      <c r="E1599" s="191" t="str">
        <f>IF('Formulario PPGR3'!$G1599="","",'Formulario PPGR1'!#REF!)</f>
        <v/>
      </c>
      <c r="F1599" s="191" t="str">
        <f>IF('Formulario PPGR3'!$G1599="","",'Formulario PPGR1'!#REF!)</f>
        <v/>
      </c>
      <c r="G1599" s="238"/>
      <c r="H1599" s="507" t="str" cm="1">
        <f t="array" ref="H1599">IF(Tabla1[[#This Row],[Código_Actividad]]="","",_xlfn.XLOOKUP(Tabla1[[#This Row],[Código_Actividad]],CodigoActividad,Tabla2[Actividades Programables Presupuestables],"",0))</f>
        <v/>
      </c>
      <c r="I1599" s="508" t="str">
        <f>IFERROR(VLOOKUP('Formulario PPGR3'!$G1599,'Formulario PPGR2'!$H$19:$V$286,15,FALSE),"")</f>
        <v/>
      </c>
      <c r="J1599" s="513"/>
      <c r="K1599" s="512"/>
      <c r="L1599" s="509" t="str">
        <f>IF(Tabla1[[#This Row],[Descripción]]="","",_xlfn.XLOOKUP(Tabla1[[#This Row],[Descripción]],Tabla10[Descripción],Tabla10[Unidad de Medida],"",0))</f>
        <v/>
      </c>
      <c r="M1599" s="299"/>
      <c r="N1599" s="525" t="str">
        <f>IF(Tabla1[[#This Row],[Descripción]]="","",_xlfn.XLOOKUP(Tabla1[[#This Row],[Descripción]],Tabla10[Descripción],Tabla10[Precio Unitario],0))</f>
        <v/>
      </c>
      <c r="O1599" s="525" t="str">
        <f>IF(Tabla1[[#This Row],[Cantidad de Insumos]]="","",Tabla1[[#This Row],[Precio Unitario]]*Tabla1[[#This Row],[Cantidad de Insumos]])</f>
        <v/>
      </c>
      <c r="P1599" s="510" t="str">
        <f>IF(Tabla1[[#This Row],[Descripción]]="","",_xlfn.XLOOKUP(Tabla1[[#This Row],[Descripción]],Tabla10[Descripción],Tabla10[CODIGO PRESUPUESTARIO],0))</f>
        <v/>
      </c>
      <c r="Q1599" s="511"/>
      <c r="R1599" s="511" t="str">
        <f>IF(Tabla1[[#This Row],[Insumos]]="","",_xlfn.XLOOKUP(Tabla1[[#This Row],[Insumos]],Tabla10[Insumo],Tabla10[InsumoAbrev],"",0))</f>
        <v/>
      </c>
    </row>
    <row r="1600" spans="2:18" x14ac:dyDescent="0.25">
      <c r="B1600" s="191" t="str">
        <f>IF('Formulario PPGR3'!$G1600="","",CONCATENATE('Formulario PPGR3'!$C1600,".",'Formulario PPGR3'!$D1600,".",'Formulario PPGR3'!$E1600,".",'Formulario PPGR3'!$F1600))</f>
        <v/>
      </c>
      <c r="C1600" s="191" t="str">
        <f>IF('Formulario PPGR3'!$G1600="","",'Formulario PPGR1'!#REF!)</f>
        <v/>
      </c>
      <c r="D1600" s="191" t="str">
        <f>IF('Formulario PPGR3'!$G1600="","",'Formulario PPGR1'!#REF!)</f>
        <v/>
      </c>
      <c r="E1600" s="191" t="str">
        <f>IF('Formulario PPGR3'!$G1600="","",'Formulario PPGR1'!#REF!)</f>
        <v/>
      </c>
      <c r="F1600" s="191" t="str">
        <f>IF('Formulario PPGR3'!$G1600="","",'Formulario PPGR1'!#REF!)</f>
        <v/>
      </c>
      <c r="G1600" s="238"/>
      <c r="H1600" s="507" t="str" cm="1">
        <f t="array" ref="H1600">IF(Tabla1[[#This Row],[Código_Actividad]]="","",_xlfn.XLOOKUP(Tabla1[[#This Row],[Código_Actividad]],CodigoActividad,Tabla2[Actividades Programables Presupuestables],"",0))</f>
        <v/>
      </c>
      <c r="I1600" s="508" t="str">
        <f>IFERROR(VLOOKUP('Formulario PPGR3'!$G1600,'Formulario PPGR2'!$H$19:$V$286,15,FALSE),"")</f>
        <v/>
      </c>
      <c r="J1600" s="513"/>
      <c r="K1600" s="512"/>
      <c r="L1600" s="509" t="str">
        <f>IF(Tabla1[[#This Row],[Descripción]]="","",_xlfn.XLOOKUP(Tabla1[[#This Row],[Descripción]],Tabla10[Descripción],Tabla10[Unidad de Medida],"",0))</f>
        <v/>
      </c>
      <c r="M1600" s="299"/>
      <c r="N1600" s="525" t="str">
        <f>IF(Tabla1[[#This Row],[Descripción]]="","",_xlfn.XLOOKUP(Tabla1[[#This Row],[Descripción]],Tabla10[Descripción],Tabla10[Precio Unitario],0))</f>
        <v/>
      </c>
      <c r="O1600" s="525" t="str">
        <f>IF(Tabla1[[#This Row],[Cantidad de Insumos]]="","",Tabla1[[#This Row],[Precio Unitario]]*Tabla1[[#This Row],[Cantidad de Insumos]])</f>
        <v/>
      </c>
      <c r="P1600" s="510" t="str">
        <f>IF(Tabla1[[#This Row],[Descripción]]="","",_xlfn.XLOOKUP(Tabla1[[#This Row],[Descripción]],Tabla10[Descripción],Tabla10[CODIGO PRESUPUESTARIO],0))</f>
        <v/>
      </c>
      <c r="Q1600" s="511"/>
      <c r="R1600" s="511" t="str">
        <f>IF(Tabla1[[#This Row],[Insumos]]="","",_xlfn.XLOOKUP(Tabla1[[#This Row],[Insumos]],Tabla10[Insumo],Tabla10[InsumoAbrev],"",0))</f>
        <v/>
      </c>
    </row>
    <row r="1601" spans="2:18" x14ac:dyDescent="0.25">
      <c r="B1601" s="191" t="str">
        <f>IF('Formulario PPGR3'!$G1601="","",CONCATENATE('Formulario PPGR3'!$C1601,".",'Formulario PPGR3'!$D1601,".",'Formulario PPGR3'!$E1601,".",'Formulario PPGR3'!$F1601))</f>
        <v/>
      </c>
      <c r="C1601" s="191" t="str">
        <f>IF('Formulario PPGR3'!$G1601="","",'Formulario PPGR1'!#REF!)</f>
        <v/>
      </c>
      <c r="D1601" s="191" t="str">
        <f>IF('Formulario PPGR3'!$G1601="","",'Formulario PPGR1'!#REF!)</f>
        <v/>
      </c>
      <c r="E1601" s="191" t="str">
        <f>IF('Formulario PPGR3'!$G1601="","",'Formulario PPGR1'!#REF!)</f>
        <v/>
      </c>
      <c r="F1601" s="191" t="str">
        <f>IF('Formulario PPGR3'!$G1601="","",'Formulario PPGR1'!#REF!)</f>
        <v/>
      </c>
      <c r="G1601" s="238"/>
      <c r="H1601" s="507" t="str" cm="1">
        <f t="array" ref="H1601">IF(Tabla1[[#This Row],[Código_Actividad]]="","",_xlfn.XLOOKUP(Tabla1[[#This Row],[Código_Actividad]],CodigoActividad,Tabla2[Actividades Programables Presupuestables],"",0))</f>
        <v/>
      </c>
      <c r="I1601" s="508" t="str">
        <f>IFERROR(VLOOKUP('Formulario PPGR3'!$G1601,'Formulario PPGR2'!$H$19:$V$286,15,FALSE),"")</f>
        <v/>
      </c>
      <c r="J1601" s="513"/>
      <c r="K1601" s="512"/>
      <c r="L1601" s="509" t="str">
        <f>IF(Tabla1[[#This Row],[Descripción]]="","",_xlfn.XLOOKUP(Tabla1[[#This Row],[Descripción]],Tabla10[Descripción],Tabla10[Unidad de Medida],"",0))</f>
        <v/>
      </c>
      <c r="M1601" s="299"/>
      <c r="N1601" s="525" t="str">
        <f>IF(Tabla1[[#This Row],[Descripción]]="","",_xlfn.XLOOKUP(Tabla1[[#This Row],[Descripción]],Tabla10[Descripción],Tabla10[Precio Unitario],0))</f>
        <v/>
      </c>
      <c r="O1601" s="525" t="str">
        <f>IF(Tabla1[[#This Row],[Cantidad de Insumos]]="","",Tabla1[[#This Row],[Precio Unitario]]*Tabla1[[#This Row],[Cantidad de Insumos]])</f>
        <v/>
      </c>
      <c r="P1601" s="510" t="str">
        <f>IF(Tabla1[[#This Row],[Descripción]]="","",_xlfn.XLOOKUP(Tabla1[[#This Row],[Descripción]],Tabla10[Descripción],Tabla10[CODIGO PRESUPUESTARIO],0))</f>
        <v/>
      </c>
      <c r="Q1601" s="511"/>
      <c r="R1601" s="511" t="str">
        <f>IF(Tabla1[[#This Row],[Insumos]]="","",_xlfn.XLOOKUP(Tabla1[[#This Row],[Insumos]],Tabla10[Insumo],Tabla10[InsumoAbrev],"",0))</f>
        <v/>
      </c>
    </row>
    <row r="1602" spans="2:18" x14ac:dyDescent="0.25">
      <c r="B1602" s="191" t="str">
        <f>IF('Formulario PPGR3'!$G1602="","",CONCATENATE('Formulario PPGR3'!$C1602,".",'Formulario PPGR3'!$D1602,".",'Formulario PPGR3'!$E1602,".",'Formulario PPGR3'!$F1602))</f>
        <v/>
      </c>
      <c r="C1602" s="191" t="str">
        <f>IF('Formulario PPGR3'!$G1602="","",'Formulario PPGR1'!#REF!)</f>
        <v/>
      </c>
      <c r="D1602" s="191" t="str">
        <f>IF('Formulario PPGR3'!$G1602="","",'Formulario PPGR1'!#REF!)</f>
        <v/>
      </c>
      <c r="E1602" s="191" t="str">
        <f>IF('Formulario PPGR3'!$G1602="","",'Formulario PPGR1'!#REF!)</f>
        <v/>
      </c>
      <c r="F1602" s="191" t="str">
        <f>IF('Formulario PPGR3'!$G1602="","",'Formulario PPGR1'!#REF!)</f>
        <v/>
      </c>
      <c r="G1602" s="238"/>
      <c r="H1602" s="507" t="str" cm="1">
        <f t="array" ref="H1602">IF(Tabla1[[#This Row],[Código_Actividad]]="","",_xlfn.XLOOKUP(Tabla1[[#This Row],[Código_Actividad]],CodigoActividad,Tabla2[Actividades Programables Presupuestables],"",0))</f>
        <v/>
      </c>
      <c r="I1602" s="508" t="str">
        <f>IFERROR(VLOOKUP('Formulario PPGR3'!$G1602,'Formulario PPGR2'!$H$19:$V$286,15,FALSE),"")</f>
        <v/>
      </c>
      <c r="J1602" s="513"/>
      <c r="K1602" s="512"/>
      <c r="L1602" s="509" t="str">
        <f>IF(Tabla1[[#This Row],[Descripción]]="","",_xlfn.XLOOKUP(Tabla1[[#This Row],[Descripción]],Tabla10[Descripción],Tabla10[Unidad de Medida],"",0))</f>
        <v/>
      </c>
      <c r="M1602" s="299"/>
      <c r="N1602" s="525" t="str">
        <f>IF(Tabla1[[#This Row],[Descripción]]="","",_xlfn.XLOOKUP(Tabla1[[#This Row],[Descripción]],Tabla10[Descripción],Tabla10[Precio Unitario],0))</f>
        <v/>
      </c>
      <c r="O1602" s="525" t="str">
        <f>IF(Tabla1[[#This Row],[Cantidad de Insumos]]="","",Tabla1[[#This Row],[Precio Unitario]]*Tabla1[[#This Row],[Cantidad de Insumos]])</f>
        <v/>
      </c>
      <c r="P1602" s="510" t="str">
        <f>IF(Tabla1[[#This Row],[Descripción]]="","",_xlfn.XLOOKUP(Tabla1[[#This Row],[Descripción]],Tabla10[Descripción],Tabla10[CODIGO PRESUPUESTARIO],0))</f>
        <v/>
      </c>
      <c r="Q1602" s="511"/>
      <c r="R1602" s="511" t="str">
        <f>IF(Tabla1[[#This Row],[Insumos]]="","",_xlfn.XLOOKUP(Tabla1[[#This Row],[Insumos]],Tabla10[Insumo],Tabla10[InsumoAbrev],"",0))</f>
        <v/>
      </c>
    </row>
    <row r="1603" spans="2:18" hidden="1" x14ac:dyDescent="0.25">
      <c r="B1603" s="191" t="str">
        <f>IF('Formulario PPGR3'!$G1603="","",CONCATENATE('Formulario PPGR3'!$C1603,".",'Formulario PPGR3'!$D1603,".",'Formulario PPGR3'!$E1603,".",'Formulario PPGR3'!$F1603))</f>
        <v/>
      </c>
      <c r="C1603" s="191" t="str">
        <f>IF('Formulario PPGR3'!$G1603="","",'Formulario PPGR1'!#REF!)</f>
        <v/>
      </c>
      <c r="D1603" s="191" t="str">
        <f>IF('Formulario PPGR3'!$G1603="","",'Formulario PPGR1'!#REF!)</f>
        <v/>
      </c>
      <c r="E1603" s="191" t="str">
        <f>IF('Formulario PPGR3'!$G1603="","",'Formulario PPGR1'!#REF!)</f>
        <v/>
      </c>
      <c r="F1603" s="191" t="str">
        <f>IF('Formulario PPGR3'!$G1603="","",'Formulario PPGR1'!#REF!)</f>
        <v/>
      </c>
      <c r="G1603" s="238"/>
      <c r="H1603" s="507" t="str" cm="1">
        <f t="array" ref="H1603">IF(Tabla1[[#This Row],[Código_Actividad]]="","",_xlfn.XLOOKUP(Tabla1[[#This Row],[Código_Actividad]],CodigoActividad,Tabla2[Actividades Programables Presupuestables],"",0))</f>
        <v/>
      </c>
      <c r="I1603" s="508" t="str">
        <f>IFERROR(VLOOKUP('Formulario PPGR3'!$G1603,'Formulario PPGR2'!$H$19:$V$286,15,FALSE),"")</f>
        <v/>
      </c>
      <c r="J1603" s="513"/>
      <c r="K1603" s="512"/>
      <c r="L1603" s="509" t="str">
        <f>IF(Tabla1[[#This Row],[Descripción]]="","",_xlfn.XLOOKUP(Tabla1[[#This Row],[Descripción]],Tabla10[Descripción],Tabla10[Unidad de Medida],"",0))</f>
        <v/>
      </c>
      <c r="M1603" s="299"/>
      <c r="N1603" s="525" t="str">
        <f>IF(Tabla1[[#This Row],[Descripción]]="","",_xlfn.XLOOKUP(Tabla1[[#This Row],[Descripción]],Tabla10[Descripción],Tabla10[Precio Unitario],0))</f>
        <v/>
      </c>
      <c r="O1603" s="525" t="str">
        <f>IF(Tabla1[[#This Row],[Cantidad de Insumos]]="","",Tabla1[[#This Row],[Precio Unitario]]*Tabla1[[#This Row],[Cantidad de Insumos]])</f>
        <v/>
      </c>
      <c r="P1603" s="510" t="str">
        <f>IF(Tabla1[[#This Row],[Descripción]]="","",_xlfn.XLOOKUP(Tabla1[[#This Row],[Descripción]],Tabla10[Descripción],Tabla10[CODIGO PRESUPUESTARIO],0))</f>
        <v/>
      </c>
      <c r="Q1603" s="511"/>
      <c r="R1603" s="511" t="str">
        <f>IF(Tabla1[[#This Row],[Insumos]]="","",_xlfn.XLOOKUP(Tabla1[[#This Row],[Insumos]],Tabla10[Insumo],Tabla10[InsumoAbrev],"",0))</f>
        <v/>
      </c>
    </row>
    <row r="1604" spans="2:18" hidden="1" x14ac:dyDescent="0.25">
      <c r="B1604" s="191" t="str">
        <f>IF('Formulario PPGR3'!$G1604="","",CONCATENATE('Formulario PPGR3'!$C1604,".",'Formulario PPGR3'!$D1604,".",'Formulario PPGR3'!$E1604,".",'Formulario PPGR3'!$F1604))</f>
        <v/>
      </c>
      <c r="C1604" s="191" t="str">
        <f>IF('Formulario PPGR3'!$G1604="","",'Formulario PPGR1'!#REF!)</f>
        <v/>
      </c>
      <c r="D1604" s="191" t="str">
        <f>IF('Formulario PPGR3'!$G1604="","",'Formulario PPGR1'!#REF!)</f>
        <v/>
      </c>
      <c r="E1604" s="191" t="str">
        <f>IF('Formulario PPGR3'!$G1604="","",'Formulario PPGR1'!#REF!)</f>
        <v/>
      </c>
      <c r="F1604" s="191" t="str">
        <f>IF('Formulario PPGR3'!$G1604="","",'Formulario PPGR1'!#REF!)</f>
        <v/>
      </c>
      <c r="G1604" s="238"/>
      <c r="H1604" s="507" t="str" cm="1">
        <f t="array" ref="H1604">IF(Tabla1[[#This Row],[Código_Actividad]]="","",_xlfn.XLOOKUP(Tabla1[[#This Row],[Código_Actividad]],CodigoActividad,Tabla2[Actividades Programables Presupuestables],"",0))</f>
        <v/>
      </c>
      <c r="I1604" s="508" t="str">
        <f>IFERROR(VLOOKUP('Formulario PPGR3'!$G1604,'Formulario PPGR2'!$H$19:$V$286,15,FALSE),"")</f>
        <v/>
      </c>
      <c r="J1604" s="513"/>
      <c r="K1604" s="512"/>
      <c r="L1604" s="509" t="str">
        <f>IF(Tabla1[[#This Row],[Descripción]]="","",_xlfn.XLOOKUP(Tabla1[[#This Row],[Descripción]],Tabla10[Descripción],Tabla10[Unidad de Medida],"",0))</f>
        <v/>
      </c>
      <c r="M1604" s="299"/>
      <c r="N1604" s="525" t="str">
        <f>IF(Tabla1[[#This Row],[Descripción]]="","",_xlfn.XLOOKUP(Tabla1[[#This Row],[Descripción]],Tabla10[Descripción],Tabla10[Precio Unitario],0))</f>
        <v/>
      </c>
      <c r="O1604" s="525" t="str">
        <f>IF(Tabla1[[#This Row],[Cantidad de Insumos]]="","",Tabla1[[#This Row],[Precio Unitario]]*Tabla1[[#This Row],[Cantidad de Insumos]])</f>
        <v/>
      </c>
      <c r="P1604" s="510" t="str">
        <f>IF(Tabla1[[#This Row],[Descripción]]="","",_xlfn.XLOOKUP(Tabla1[[#This Row],[Descripción]],Tabla10[Descripción],Tabla10[CODIGO PRESUPUESTARIO],0))</f>
        <v/>
      </c>
      <c r="Q1604" s="511"/>
      <c r="R1604" s="511" t="str">
        <f>IF(Tabla1[[#This Row],[Insumos]]="","",_xlfn.XLOOKUP(Tabla1[[#This Row],[Insumos]],Tabla10[Insumo],Tabla10[InsumoAbrev],"",0))</f>
        <v/>
      </c>
    </row>
    <row r="1605" spans="2:18" hidden="1" x14ac:dyDescent="0.25">
      <c r="B1605" s="191" t="str">
        <f>IF('Formulario PPGR3'!$G1605="","",CONCATENATE('Formulario PPGR3'!$C1605,".",'Formulario PPGR3'!$D1605,".",'Formulario PPGR3'!$E1605,".",'Formulario PPGR3'!$F1605))</f>
        <v/>
      </c>
      <c r="C1605" s="191" t="str">
        <f>IF('Formulario PPGR3'!$G1605="","",'Formulario PPGR1'!#REF!)</f>
        <v/>
      </c>
      <c r="D1605" s="191" t="str">
        <f>IF('Formulario PPGR3'!$G1605="","",'Formulario PPGR1'!#REF!)</f>
        <v/>
      </c>
      <c r="E1605" s="191" t="str">
        <f>IF('Formulario PPGR3'!$G1605="","",'Formulario PPGR1'!#REF!)</f>
        <v/>
      </c>
      <c r="F1605" s="191" t="str">
        <f>IF('Formulario PPGR3'!$G1605="","",'Formulario PPGR1'!#REF!)</f>
        <v/>
      </c>
      <c r="G1605" s="238"/>
      <c r="H1605" s="507" t="str" cm="1">
        <f t="array" ref="H1605">IF(Tabla1[[#This Row],[Código_Actividad]]="","",_xlfn.XLOOKUP(Tabla1[[#This Row],[Código_Actividad]],CodigoActividad,Tabla2[Actividades Programables Presupuestables],"",0))</f>
        <v/>
      </c>
      <c r="I1605" s="508" t="str">
        <f>IFERROR(VLOOKUP('Formulario PPGR3'!$G1605,'Formulario PPGR2'!$H$19:$V$286,15,FALSE),"")</f>
        <v/>
      </c>
      <c r="J1605" s="513"/>
      <c r="K1605" s="512"/>
      <c r="L1605" s="509" t="str">
        <f>IF(Tabla1[[#This Row],[Descripción]]="","",_xlfn.XLOOKUP(Tabla1[[#This Row],[Descripción]],Tabla10[Descripción],Tabla10[Unidad de Medida],"",0))</f>
        <v/>
      </c>
      <c r="M1605" s="299"/>
      <c r="N1605" s="525" t="str">
        <f>IF(Tabla1[[#This Row],[Descripción]]="","",_xlfn.XLOOKUP(Tabla1[[#This Row],[Descripción]],Tabla10[Descripción],Tabla10[Precio Unitario],0))</f>
        <v/>
      </c>
      <c r="O1605" s="525" t="str">
        <f>IF(Tabla1[[#This Row],[Cantidad de Insumos]]="","",Tabla1[[#This Row],[Precio Unitario]]*Tabla1[[#This Row],[Cantidad de Insumos]])</f>
        <v/>
      </c>
      <c r="P1605" s="510" t="str">
        <f>IF(Tabla1[[#This Row],[Descripción]]="","",_xlfn.XLOOKUP(Tabla1[[#This Row],[Descripción]],Tabla10[Descripción],Tabla10[CODIGO PRESUPUESTARIO],0))</f>
        <v/>
      </c>
      <c r="Q1605" s="511"/>
      <c r="R1605" s="511" t="str">
        <f>IF(Tabla1[[#This Row],[Insumos]]="","",_xlfn.XLOOKUP(Tabla1[[#This Row],[Insumos]],Tabla10[Insumo],Tabla10[InsumoAbrev],"",0))</f>
        <v/>
      </c>
    </row>
    <row r="1606" spans="2:18" hidden="1" x14ac:dyDescent="0.25">
      <c r="B1606" s="191" t="str">
        <f>IF('Formulario PPGR3'!$G1606="","",CONCATENATE('Formulario PPGR3'!$C1606,".",'Formulario PPGR3'!$D1606,".",'Formulario PPGR3'!$E1606,".",'Formulario PPGR3'!$F1606))</f>
        <v/>
      </c>
      <c r="C1606" s="191" t="str">
        <f>IF('Formulario PPGR3'!$G1606="","",'Formulario PPGR1'!#REF!)</f>
        <v/>
      </c>
      <c r="D1606" s="191" t="str">
        <f>IF('Formulario PPGR3'!$G1606="","",'Formulario PPGR1'!#REF!)</f>
        <v/>
      </c>
      <c r="E1606" s="191" t="str">
        <f>IF('Formulario PPGR3'!$G1606="","",'Formulario PPGR1'!#REF!)</f>
        <v/>
      </c>
      <c r="F1606" s="191" t="str">
        <f>IF('Formulario PPGR3'!$G1606="","",'Formulario PPGR1'!#REF!)</f>
        <v/>
      </c>
      <c r="G1606" s="238"/>
      <c r="H1606" s="507" t="str" cm="1">
        <f t="array" ref="H1606">IF(Tabla1[[#This Row],[Código_Actividad]]="","",_xlfn.XLOOKUP(Tabla1[[#This Row],[Código_Actividad]],CodigoActividad,Tabla2[Actividades Programables Presupuestables],"",0))</f>
        <v/>
      </c>
      <c r="I1606" s="508" t="str">
        <f>IFERROR(VLOOKUP('Formulario PPGR3'!$G1606,'Formulario PPGR2'!$H$19:$V$286,15,FALSE),"")</f>
        <v/>
      </c>
      <c r="J1606" s="513"/>
      <c r="K1606" s="512"/>
      <c r="L1606" s="509" t="str">
        <f>IF(Tabla1[[#This Row],[Descripción]]="","",_xlfn.XLOOKUP(Tabla1[[#This Row],[Descripción]],Tabla10[Descripción],Tabla10[Unidad de Medida],"",0))</f>
        <v/>
      </c>
      <c r="M1606" s="299"/>
      <c r="N1606" s="525" t="str">
        <f>IF(Tabla1[[#This Row],[Descripción]]="","",_xlfn.XLOOKUP(Tabla1[[#This Row],[Descripción]],Tabla10[Descripción],Tabla10[Precio Unitario],0))</f>
        <v/>
      </c>
      <c r="O1606" s="525" t="str">
        <f>IF(Tabla1[[#This Row],[Cantidad de Insumos]]="","",Tabla1[[#This Row],[Precio Unitario]]*Tabla1[[#This Row],[Cantidad de Insumos]])</f>
        <v/>
      </c>
      <c r="P1606" s="510" t="str">
        <f>IF(Tabla1[[#This Row],[Descripción]]="","",_xlfn.XLOOKUP(Tabla1[[#This Row],[Descripción]],Tabla10[Descripción],Tabla10[CODIGO PRESUPUESTARIO],0))</f>
        <v/>
      </c>
      <c r="Q1606" s="511"/>
      <c r="R1606" s="511" t="str">
        <f>IF(Tabla1[[#This Row],[Insumos]]="","",_xlfn.XLOOKUP(Tabla1[[#This Row],[Insumos]],Tabla10[Insumo],Tabla10[InsumoAbrev],"",0))</f>
        <v/>
      </c>
    </row>
    <row r="1607" spans="2:18" hidden="1" x14ac:dyDescent="0.25">
      <c r="B1607" s="191" t="str">
        <f>IF('Formulario PPGR3'!$G1607="","",CONCATENATE('Formulario PPGR3'!$C1607,".",'Formulario PPGR3'!$D1607,".",'Formulario PPGR3'!$E1607,".",'Formulario PPGR3'!$F1607))</f>
        <v/>
      </c>
      <c r="C1607" s="191" t="str">
        <f>IF('Formulario PPGR3'!$G1607="","",'Formulario PPGR1'!#REF!)</f>
        <v/>
      </c>
      <c r="D1607" s="191" t="str">
        <f>IF('Formulario PPGR3'!$G1607="","",'Formulario PPGR1'!#REF!)</f>
        <v/>
      </c>
      <c r="E1607" s="191" t="str">
        <f>IF('Formulario PPGR3'!$G1607="","",'Formulario PPGR1'!#REF!)</f>
        <v/>
      </c>
      <c r="F1607" s="191" t="str">
        <f>IF('Formulario PPGR3'!$G1607="","",'Formulario PPGR1'!#REF!)</f>
        <v/>
      </c>
      <c r="G1607" s="238"/>
      <c r="H1607" s="507" t="str" cm="1">
        <f t="array" ref="H1607">IF(Tabla1[[#This Row],[Código_Actividad]]="","",_xlfn.XLOOKUP(Tabla1[[#This Row],[Código_Actividad]],CodigoActividad,Tabla2[Actividades Programables Presupuestables],"",0))</f>
        <v/>
      </c>
      <c r="I1607" s="508" t="str">
        <f>IFERROR(VLOOKUP('Formulario PPGR3'!$G1607,'Formulario PPGR2'!$H$19:$V$286,15,FALSE),"")</f>
        <v/>
      </c>
      <c r="J1607" s="513"/>
      <c r="K1607" s="512"/>
      <c r="L1607" s="509" t="str">
        <f>IF(Tabla1[[#This Row],[Descripción]]="","",_xlfn.XLOOKUP(Tabla1[[#This Row],[Descripción]],Tabla10[Descripción],Tabla10[Unidad de Medida],"",0))</f>
        <v/>
      </c>
      <c r="M1607" s="299"/>
      <c r="N1607" s="525" t="str">
        <f>IF(Tabla1[[#This Row],[Descripción]]="","",_xlfn.XLOOKUP(Tabla1[[#This Row],[Descripción]],Tabla10[Descripción],Tabla10[Precio Unitario],0))</f>
        <v/>
      </c>
      <c r="O1607" s="525" t="str">
        <f>IF(Tabla1[[#This Row],[Cantidad de Insumos]]="","",Tabla1[[#This Row],[Precio Unitario]]*Tabla1[[#This Row],[Cantidad de Insumos]])</f>
        <v/>
      </c>
      <c r="P1607" s="510" t="str">
        <f>IF(Tabla1[[#This Row],[Descripción]]="","",_xlfn.XLOOKUP(Tabla1[[#This Row],[Descripción]],Tabla10[Descripción],Tabla10[CODIGO PRESUPUESTARIO],0))</f>
        <v/>
      </c>
      <c r="Q1607" s="511"/>
      <c r="R1607" s="511" t="str">
        <f>IF(Tabla1[[#This Row],[Insumos]]="","",_xlfn.XLOOKUP(Tabla1[[#This Row],[Insumos]],Tabla10[Insumo],Tabla10[InsumoAbrev],"",0))</f>
        <v/>
      </c>
    </row>
    <row r="1608" spans="2:18" hidden="1" x14ac:dyDescent="0.25">
      <c r="B1608" s="191" t="str">
        <f>IF('Formulario PPGR3'!$G1608="","",CONCATENATE('Formulario PPGR3'!$C1608,".",'Formulario PPGR3'!$D1608,".",'Formulario PPGR3'!$E1608,".",'Formulario PPGR3'!$F1608))</f>
        <v/>
      </c>
      <c r="C1608" s="191" t="str">
        <f>IF('Formulario PPGR3'!$G1608="","",'Formulario PPGR1'!#REF!)</f>
        <v/>
      </c>
      <c r="D1608" s="191" t="str">
        <f>IF('Formulario PPGR3'!$G1608="","",'Formulario PPGR1'!#REF!)</f>
        <v/>
      </c>
      <c r="E1608" s="191" t="str">
        <f>IF('Formulario PPGR3'!$G1608="","",'Formulario PPGR1'!#REF!)</f>
        <v/>
      </c>
      <c r="F1608" s="191" t="str">
        <f>IF('Formulario PPGR3'!$G1608="","",'Formulario PPGR1'!#REF!)</f>
        <v/>
      </c>
      <c r="G1608" s="238"/>
      <c r="H1608" s="507" t="str" cm="1">
        <f t="array" ref="H1608">IF(Tabla1[[#This Row],[Código_Actividad]]="","",_xlfn.XLOOKUP(Tabla1[[#This Row],[Código_Actividad]],CodigoActividad,Tabla2[Actividades Programables Presupuestables],"",0))</f>
        <v/>
      </c>
      <c r="I1608" s="508" t="str">
        <f>IFERROR(VLOOKUP('Formulario PPGR3'!$G1608,'Formulario PPGR2'!$H$19:$V$286,15,FALSE),"")</f>
        <v/>
      </c>
      <c r="J1608" s="513"/>
      <c r="K1608" s="512"/>
      <c r="L1608" s="509" t="str">
        <f>IF(Tabla1[[#This Row],[Descripción]]="","",_xlfn.XLOOKUP(Tabla1[[#This Row],[Descripción]],Tabla10[Descripción],Tabla10[Unidad de Medida],"",0))</f>
        <v/>
      </c>
      <c r="M1608" s="299"/>
      <c r="N1608" s="525" t="str">
        <f>IF(Tabla1[[#This Row],[Descripción]]="","",_xlfn.XLOOKUP(Tabla1[[#This Row],[Descripción]],Tabla10[Descripción],Tabla10[Precio Unitario],0))</f>
        <v/>
      </c>
      <c r="O1608" s="525" t="str">
        <f>IF(Tabla1[[#This Row],[Cantidad de Insumos]]="","",Tabla1[[#This Row],[Precio Unitario]]*Tabla1[[#This Row],[Cantidad de Insumos]])</f>
        <v/>
      </c>
      <c r="P1608" s="510" t="str">
        <f>IF(Tabla1[[#This Row],[Descripción]]="","",_xlfn.XLOOKUP(Tabla1[[#This Row],[Descripción]],Tabla10[Descripción],Tabla10[CODIGO PRESUPUESTARIO],0))</f>
        <v/>
      </c>
      <c r="Q1608" s="511"/>
      <c r="R1608" s="511" t="str">
        <f>IF(Tabla1[[#This Row],[Insumos]]="","",_xlfn.XLOOKUP(Tabla1[[#This Row],[Insumos]],Tabla10[Insumo],Tabla10[InsumoAbrev],"",0))</f>
        <v/>
      </c>
    </row>
    <row r="1609" spans="2:18" hidden="1" x14ac:dyDescent="0.25">
      <c r="B1609" s="191" t="str">
        <f>IF('Formulario PPGR3'!$G1609="","",CONCATENATE('Formulario PPGR3'!$C1609,".",'Formulario PPGR3'!$D1609,".",'Formulario PPGR3'!$E1609,".",'Formulario PPGR3'!$F1609))</f>
        <v/>
      </c>
      <c r="C1609" s="191" t="str">
        <f>IF('Formulario PPGR3'!$G1609="","",'Formulario PPGR1'!#REF!)</f>
        <v/>
      </c>
      <c r="D1609" s="191" t="str">
        <f>IF('Formulario PPGR3'!$G1609="","",'Formulario PPGR1'!#REF!)</f>
        <v/>
      </c>
      <c r="E1609" s="191" t="str">
        <f>IF('Formulario PPGR3'!$G1609="","",'Formulario PPGR1'!#REF!)</f>
        <v/>
      </c>
      <c r="F1609" s="191" t="str">
        <f>IF('Formulario PPGR3'!$G1609="","",'Formulario PPGR1'!#REF!)</f>
        <v/>
      </c>
      <c r="G1609" s="238"/>
      <c r="H1609" s="507" t="str" cm="1">
        <f t="array" ref="H1609">IF(Tabla1[[#This Row],[Código_Actividad]]="","",_xlfn.XLOOKUP(Tabla1[[#This Row],[Código_Actividad]],CodigoActividad,Tabla2[Actividades Programables Presupuestables],"",0))</f>
        <v/>
      </c>
      <c r="I1609" s="508" t="str">
        <f>IFERROR(VLOOKUP('Formulario PPGR3'!$G1609,'Formulario PPGR2'!$H$19:$V$286,15,FALSE),"")</f>
        <v/>
      </c>
      <c r="J1609" s="513"/>
      <c r="K1609" s="512"/>
      <c r="L1609" s="509" t="str">
        <f>IF(Tabla1[[#This Row],[Descripción]]="","",_xlfn.XLOOKUP(Tabla1[[#This Row],[Descripción]],Tabla10[Descripción],Tabla10[Unidad de Medida],"",0))</f>
        <v/>
      </c>
      <c r="M1609" s="299"/>
      <c r="N1609" s="525" t="str">
        <f>IF(Tabla1[[#This Row],[Descripción]]="","",_xlfn.XLOOKUP(Tabla1[[#This Row],[Descripción]],Tabla10[Descripción],Tabla10[Precio Unitario],0))</f>
        <v/>
      </c>
      <c r="O1609" s="525" t="str">
        <f>IF(Tabla1[[#This Row],[Cantidad de Insumos]]="","",Tabla1[[#This Row],[Precio Unitario]]*Tabla1[[#This Row],[Cantidad de Insumos]])</f>
        <v/>
      </c>
      <c r="P1609" s="510" t="str">
        <f>IF(Tabla1[[#This Row],[Descripción]]="","",_xlfn.XLOOKUP(Tabla1[[#This Row],[Descripción]],Tabla10[Descripción],Tabla10[CODIGO PRESUPUESTARIO],0))</f>
        <v/>
      </c>
      <c r="Q1609" s="511"/>
      <c r="R1609" s="511" t="str">
        <f>IF(Tabla1[[#This Row],[Insumos]]="","",_xlfn.XLOOKUP(Tabla1[[#This Row],[Insumos]],Tabla10[Insumo],Tabla10[InsumoAbrev],"",0))</f>
        <v/>
      </c>
    </row>
    <row r="1610" spans="2:18" hidden="1" x14ac:dyDescent="0.25">
      <c r="B1610" s="191" t="str">
        <f>IF('Formulario PPGR3'!$G1610="","",CONCATENATE('Formulario PPGR3'!$C1610,".",'Formulario PPGR3'!$D1610,".",'Formulario PPGR3'!$E1610,".",'Formulario PPGR3'!$F1610))</f>
        <v/>
      </c>
      <c r="C1610" s="191" t="str">
        <f>IF('Formulario PPGR3'!$G1610="","",'Formulario PPGR1'!#REF!)</f>
        <v/>
      </c>
      <c r="D1610" s="191" t="str">
        <f>IF('Formulario PPGR3'!$G1610="","",'Formulario PPGR1'!#REF!)</f>
        <v/>
      </c>
      <c r="E1610" s="191" t="str">
        <f>IF('Formulario PPGR3'!$G1610="","",'Formulario PPGR1'!#REF!)</f>
        <v/>
      </c>
      <c r="F1610" s="191" t="str">
        <f>IF('Formulario PPGR3'!$G1610="","",'Formulario PPGR1'!#REF!)</f>
        <v/>
      </c>
      <c r="G1610" s="238"/>
      <c r="H1610" s="507" t="str" cm="1">
        <f t="array" ref="H1610">IF(Tabla1[[#This Row],[Código_Actividad]]="","",_xlfn.XLOOKUP(Tabla1[[#This Row],[Código_Actividad]],CodigoActividad,Tabla2[Actividades Programables Presupuestables],"",0))</f>
        <v/>
      </c>
      <c r="I1610" s="508" t="str">
        <f>IFERROR(VLOOKUP('Formulario PPGR3'!$G1610,'Formulario PPGR2'!$H$19:$V$286,15,FALSE),"")</f>
        <v/>
      </c>
      <c r="J1610" s="513"/>
      <c r="K1610" s="512"/>
      <c r="L1610" s="509" t="str">
        <f>IF(Tabla1[[#This Row],[Descripción]]="","",_xlfn.XLOOKUP(Tabla1[[#This Row],[Descripción]],Tabla10[Descripción],Tabla10[Unidad de Medida],"",0))</f>
        <v/>
      </c>
      <c r="M1610" s="299"/>
      <c r="N1610" s="525" t="str">
        <f>IF(Tabla1[[#This Row],[Descripción]]="","",_xlfn.XLOOKUP(Tabla1[[#This Row],[Descripción]],Tabla10[Descripción],Tabla10[Precio Unitario],0))</f>
        <v/>
      </c>
      <c r="O1610" s="525" t="str">
        <f>IF(Tabla1[[#This Row],[Cantidad de Insumos]]="","",Tabla1[[#This Row],[Precio Unitario]]*Tabla1[[#This Row],[Cantidad de Insumos]])</f>
        <v/>
      </c>
      <c r="P1610" s="510" t="str">
        <f>IF(Tabla1[[#This Row],[Descripción]]="","",_xlfn.XLOOKUP(Tabla1[[#This Row],[Descripción]],Tabla10[Descripción],Tabla10[CODIGO PRESUPUESTARIO],0))</f>
        <v/>
      </c>
      <c r="Q1610" s="511"/>
      <c r="R1610" s="511" t="str">
        <f>IF(Tabla1[[#This Row],[Insumos]]="","",_xlfn.XLOOKUP(Tabla1[[#This Row],[Insumos]],Tabla10[Insumo],Tabla10[InsumoAbrev],"",0))</f>
        <v/>
      </c>
    </row>
    <row r="1611" spans="2:18" hidden="1" x14ac:dyDescent="0.25">
      <c r="B1611" s="191" t="str">
        <f>IF('Formulario PPGR3'!$G1611="","",CONCATENATE('Formulario PPGR3'!$C1611,".",'Formulario PPGR3'!$D1611,".",'Formulario PPGR3'!$E1611,".",'Formulario PPGR3'!$F1611))</f>
        <v/>
      </c>
      <c r="C1611" s="191" t="str">
        <f>IF('Formulario PPGR3'!$G1611="","",'Formulario PPGR1'!#REF!)</f>
        <v/>
      </c>
      <c r="D1611" s="191" t="str">
        <f>IF('Formulario PPGR3'!$G1611="","",'Formulario PPGR1'!#REF!)</f>
        <v/>
      </c>
      <c r="E1611" s="191" t="str">
        <f>IF('Formulario PPGR3'!$G1611="","",'Formulario PPGR1'!#REF!)</f>
        <v/>
      </c>
      <c r="F1611" s="191" t="str">
        <f>IF('Formulario PPGR3'!$G1611="","",'Formulario PPGR1'!#REF!)</f>
        <v/>
      </c>
      <c r="G1611" s="238"/>
      <c r="H1611" s="507" t="str" cm="1">
        <f t="array" ref="H1611">IF(Tabla1[[#This Row],[Código_Actividad]]="","",_xlfn.XLOOKUP(Tabla1[[#This Row],[Código_Actividad]],CodigoActividad,Tabla2[Actividades Programables Presupuestables],"",0))</f>
        <v/>
      </c>
      <c r="I1611" s="508" t="str">
        <f>IFERROR(VLOOKUP('Formulario PPGR3'!$G1611,'Formulario PPGR2'!$H$19:$V$286,15,FALSE),"")</f>
        <v/>
      </c>
      <c r="J1611" s="513"/>
      <c r="K1611" s="512"/>
      <c r="L1611" s="509" t="str">
        <f>IF(Tabla1[[#This Row],[Descripción]]="","",_xlfn.XLOOKUP(Tabla1[[#This Row],[Descripción]],Tabla10[Descripción],Tabla10[Unidad de Medida],"",0))</f>
        <v/>
      </c>
      <c r="M1611" s="299"/>
      <c r="N1611" s="525" t="str">
        <f>IF(Tabla1[[#This Row],[Descripción]]="","",_xlfn.XLOOKUP(Tabla1[[#This Row],[Descripción]],Tabla10[Descripción],Tabla10[Precio Unitario],0))</f>
        <v/>
      </c>
      <c r="O1611" s="525" t="str">
        <f>IF(Tabla1[[#This Row],[Cantidad de Insumos]]="","",Tabla1[[#This Row],[Precio Unitario]]*Tabla1[[#This Row],[Cantidad de Insumos]])</f>
        <v/>
      </c>
      <c r="P1611" s="510" t="str">
        <f>IF(Tabla1[[#This Row],[Descripción]]="","",_xlfn.XLOOKUP(Tabla1[[#This Row],[Descripción]],Tabla10[Descripción],Tabla10[CODIGO PRESUPUESTARIO],0))</f>
        <v/>
      </c>
      <c r="Q1611" s="511"/>
      <c r="R1611" s="511" t="str">
        <f>IF(Tabla1[[#This Row],[Insumos]]="","",_xlfn.XLOOKUP(Tabla1[[#This Row],[Insumos]],Tabla10[Insumo],Tabla10[InsumoAbrev],"",0))</f>
        <v/>
      </c>
    </row>
    <row r="1612" spans="2:18" hidden="1" x14ac:dyDescent="0.25">
      <c r="B1612" s="191" t="str">
        <f>IF('Formulario PPGR3'!$G1612="","",CONCATENATE('Formulario PPGR3'!$C1612,".",'Formulario PPGR3'!$D1612,".",'Formulario PPGR3'!$E1612,".",'Formulario PPGR3'!$F1612))</f>
        <v/>
      </c>
      <c r="C1612" s="191" t="str">
        <f>IF('Formulario PPGR3'!$G1612="","",'Formulario PPGR1'!#REF!)</f>
        <v/>
      </c>
      <c r="D1612" s="191" t="str">
        <f>IF('Formulario PPGR3'!$G1612="","",'Formulario PPGR1'!#REF!)</f>
        <v/>
      </c>
      <c r="E1612" s="191" t="str">
        <f>IF('Formulario PPGR3'!$G1612="","",'Formulario PPGR1'!#REF!)</f>
        <v/>
      </c>
      <c r="F1612" s="191" t="str">
        <f>IF('Formulario PPGR3'!$G1612="","",'Formulario PPGR1'!#REF!)</f>
        <v/>
      </c>
      <c r="G1612" s="238"/>
      <c r="H1612" s="507" t="str" cm="1">
        <f t="array" ref="H1612">IF(Tabla1[[#This Row],[Código_Actividad]]="","",_xlfn.XLOOKUP(Tabla1[[#This Row],[Código_Actividad]],CodigoActividad,Tabla2[Actividades Programables Presupuestables],"",0))</f>
        <v/>
      </c>
      <c r="I1612" s="508" t="str">
        <f>IFERROR(VLOOKUP('Formulario PPGR3'!$G1612,'Formulario PPGR2'!$H$19:$V$286,15,FALSE),"")</f>
        <v/>
      </c>
      <c r="J1612" s="513"/>
      <c r="K1612" s="512"/>
      <c r="L1612" s="509" t="str">
        <f>IF(Tabla1[[#This Row],[Descripción]]="","",_xlfn.XLOOKUP(Tabla1[[#This Row],[Descripción]],Tabla10[Descripción],Tabla10[Unidad de Medida],"",0))</f>
        <v/>
      </c>
      <c r="M1612" s="299"/>
      <c r="N1612" s="525" t="str">
        <f>IF(Tabla1[[#This Row],[Descripción]]="","",_xlfn.XLOOKUP(Tabla1[[#This Row],[Descripción]],Tabla10[Descripción],Tabla10[Precio Unitario],0))</f>
        <v/>
      </c>
      <c r="O1612" s="525" t="str">
        <f>IF(Tabla1[[#This Row],[Cantidad de Insumos]]="","",Tabla1[[#This Row],[Precio Unitario]]*Tabla1[[#This Row],[Cantidad de Insumos]])</f>
        <v/>
      </c>
      <c r="P1612" s="510" t="str">
        <f>IF(Tabla1[[#This Row],[Descripción]]="","",_xlfn.XLOOKUP(Tabla1[[#This Row],[Descripción]],Tabla10[Descripción],Tabla10[CODIGO PRESUPUESTARIO],0))</f>
        <v/>
      </c>
      <c r="Q1612" s="511"/>
      <c r="R1612" s="511" t="str">
        <f>IF(Tabla1[[#This Row],[Insumos]]="","",_xlfn.XLOOKUP(Tabla1[[#This Row],[Insumos]],Tabla10[Insumo],Tabla10[InsumoAbrev],"",0))</f>
        <v/>
      </c>
    </row>
    <row r="1613" spans="2:18" hidden="1" x14ac:dyDescent="0.25">
      <c r="B1613" s="191" t="str">
        <f>IF('Formulario PPGR3'!$G1613="","",CONCATENATE('Formulario PPGR3'!$C1613,".",'Formulario PPGR3'!$D1613,".",'Formulario PPGR3'!$E1613,".",'Formulario PPGR3'!$F1613))</f>
        <v/>
      </c>
      <c r="C1613" s="191" t="str">
        <f>IF('Formulario PPGR3'!$G1613="","",'Formulario PPGR1'!#REF!)</f>
        <v/>
      </c>
      <c r="D1613" s="191" t="str">
        <f>IF('Formulario PPGR3'!$G1613="","",'Formulario PPGR1'!#REF!)</f>
        <v/>
      </c>
      <c r="E1613" s="191" t="str">
        <f>IF('Formulario PPGR3'!$G1613="","",'Formulario PPGR1'!#REF!)</f>
        <v/>
      </c>
      <c r="F1613" s="191" t="str">
        <f>IF('Formulario PPGR3'!$G1613="","",'Formulario PPGR1'!#REF!)</f>
        <v/>
      </c>
      <c r="G1613" s="238"/>
      <c r="H1613" s="507" t="str" cm="1">
        <f t="array" ref="H1613">IF(Tabla1[[#This Row],[Código_Actividad]]="","",_xlfn.XLOOKUP(Tabla1[[#This Row],[Código_Actividad]],CodigoActividad,Tabla2[Actividades Programables Presupuestables],"",0))</f>
        <v/>
      </c>
      <c r="I1613" s="508" t="str">
        <f>IFERROR(VLOOKUP('Formulario PPGR3'!$G1613,'Formulario PPGR2'!$H$19:$V$286,15,FALSE),"")</f>
        <v/>
      </c>
      <c r="J1613" s="513"/>
      <c r="K1613" s="512"/>
      <c r="L1613" s="509" t="str">
        <f>IF(Tabla1[[#This Row],[Descripción]]="","",_xlfn.XLOOKUP(Tabla1[[#This Row],[Descripción]],Tabla10[Descripción],Tabla10[Unidad de Medida],"",0))</f>
        <v/>
      </c>
      <c r="M1613" s="299"/>
      <c r="N1613" s="525" t="str">
        <f>IF(Tabla1[[#This Row],[Descripción]]="","",_xlfn.XLOOKUP(Tabla1[[#This Row],[Descripción]],Tabla10[Descripción],Tabla10[Precio Unitario],0))</f>
        <v/>
      </c>
      <c r="O1613" s="525" t="str">
        <f>IF(Tabla1[[#This Row],[Cantidad de Insumos]]="","",Tabla1[[#This Row],[Precio Unitario]]*Tabla1[[#This Row],[Cantidad de Insumos]])</f>
        <v/>
      </c>
      <c r="P1613" s="510" t="str">
        <f>IF(Tabla1[[#This Row],[Descripción]]="","",_xlfn.XLOOKUP(Tabla1[[#This Row],[Descripción]],Tabla10[Descripción],Tabla10[CODIGO PRESUPUESTARIO],0))</f>
        <v/>
      </c>
      <c r="Q1613" s="511"/>
      <c r="R1613" s="511" t="str">
        <f>IF(Tabla1[[#This Row],[Insumos]]="","",_xlfn.XLOOKUP(Tabla1[[#This Row],[Insumos]],Tabla10[Insumo],Tabla10[InsumoAbrev],"",0))</f>
        <v/>
      </c>
    </row>
    <row r="1614" spans="2:18" hidden="1" x14ac:dyDescent="0.25">
      <c r="B1614" s="191" t="str">
        <f>IF('Formulario PPGR3'!$G1614="","",CONCATENATE('Formulario PPGR3'!$C1614,".",'Formulario PPGR3'!$D1614,".",'Formulario PPGR3'!$E1614,".",'Formulario PPGR3'!$F1614))</f>
        <v/>
      </c>
      <c r="C1614" s="191" t="str">
        <f>IF('Formulario PPGR3'!$G1614="","",'Formulario PPGR1'!#REF!)</f>
        <v/>
      </c>
      <c r="D1614" s="191" t="str">
        <f>IF('Formulario PPGR3'!$G1614="","",'Formulario PPGR1'!#REF!)</f>
        <v/>
      </c>
      <c r="E1614" s="191" t="str">
        <f>IF('Formulario PPGR3'!$G1614="","",'Formulario PPGR1'!#REF!)</f>
        <v/>
      </c>
      <c r="F1614" s="191" t="str">
        <f>IF('Formulario PPGR3'!$G1614="","",'Formulario PPGR1'!#REF!)</f>
        <v/>
      </c>
      <c r="G1614" s="238"/>
      <c r="H1614" s="507" t="str" cm="1">
        <f t="array" ref="H1614">IF(Tabla1[[#This Row],[Código_Actividad]]="","",_xlfn.XLOOKUP(Tabla1[[#This Row],[Código_Actividad]],CodigoActividad,Tabla2[Actividades Programables Presupuestables],"",0))</f>
        <v/>
      </c>
      <c r="I1614" s="508" t="str">
        <f>IFERROR(VLOOKUP('Formulario PPGR3'!$G1614,'Formulario PPGR2'!$H$19:$V$286,15,FALSE),"")</f>
        <v/>
      </c>
      <c r="J1614" s="513"/>
      <c r="K1614" s="512"/>
      <c r="L1614" s="509" t="str">
        <f>IF(Tabla1[[#This Row],[Descripción]]="","",_xlfn.XLOOKUP(Tabla1[[#This Row],[Descripción]],Tabla10[Descripción],Tabla10[Unidad de Medida],"",0))</f>
        <v/>
      </c>
      <c r="M1614" s="299"/>
      <c r="N1614" s="525" t="str">
        <f>IF(Tabla1[[#This Row],[Descripción]]="","",_xlfn.XLOOKUP(Tabla1[[#This Row],[Descripción]],Tabla10[Descripción],Tabla10[Precio Unitario],0))</f>
        <v/>
      </c>
      <c r="O1614" s="525" t="str">
        <f>IF(Tabla1[[#This Row],[Cantidad de Insumos]]="","",Tabla1[[#This Row],[Precio Unitario]]*Tabla1[[#This Row],[Cantidad de Insumos]])</f>
        <v/>
      </c>
      <c r="P1614" s="510" t="str">
        <f>IF(Tabla1[[#This Row],[Descripción]]="","",_xlfn.XLOOKUP(Tabla1[[#This Row],[Descripción]],Tabla10[Descripción],Tabla10[CODIGO PRESUPUESTARIO],0))</f>
        <v/>
      </c>
      <c r="Q1614" s="511"/>
      <c r="R1614" s="511" t="str">
        <f>IF(Tabla1[[#This Row],[Insumos]]="","",_xlfn.XLOOKUP(Tabla1[[#This Row],[Insumos]],Tabla10[Insumo],Tabla10[InsumoAbrev],"",0))</f>
        <v/>
      </c>
    </row>
    <row r="1615" spans="2:18" hidden="1" x14ac:dyDescent="0.25">
      <c r="B1615" s="191" t="str">
        <f>IF('Formulario PPGR3'!$G1615="","",CONCATENATE('Formulario PPGR3'!$C1615,".",'Formulario PPGR3'!$D1615,".",'Formulario PPGR3'!$E1615,".",'Formulario PPGR3'!$F1615))</f>
        <v/>
      </c>
      <c r="C1615" s="191" t="str">
        <f>IF('Formulario PPGR3'!$G1615="","",'Formulario PPGR1'!#REF!)</f>
        <v/>
      </c>
      <c r="D1615" s="191" t="str">
        <f>IF('Formulario PPGR3'!$G1615="","",'Formulario PPGR1'!#REF!)</f>
        <v/>
      </c>
      <c r="E1615" s="191" t="str">
        <f>IF('Formulario PPGR3'!$G1615="","",'Formulario PPGR1'!#REF!)</f>
        <v/>
      </c>
      <c r="F1615" s="191" t="str">
        <f>IF('Formulario PPGR3'!$G1615="","",'Formulario PPGR1'!#REF!)</f>
        <v/>
      </c>
      <c r="G1615" s="238"/>
      <c r="H1615" s="507" t="str" cm="1">
        <f t="array" ref="H1615">IF(Tabla1[[#This Row],[Código_Actividad]]="","",_xlfn.XLOOKUP(Tabla1[[#This Row],[Código_Actividad]],CodigoActividad,Tabla2[Actividades Programables Presupuestables],"",0))</f>
        <v/>
      </c>
      <c r="I1615" s="508" t="str">
        <f>IFERROR(VLOOKUP('Formulario PPGR3'!$G1615,'Formulario PPGR2'!$H$19:$V$286,15,FALSE),"")</f>
        <v/>
      </c>
      <c r="J1615" s="513"/>
      <c r="K1615" s="512"/>
      <c r="L1615" s="509" t="str">
        <f>IF(Tabla1[[#This Row],[Descripción]]="","",_xlfn.XLOOKUP(Tabla1[[#This Row],[Descripción]],Tabla10[Descripción],Tabla10[Unidad de Medida],"",0))</f>
        <v/>
      </c>
      <c r="M1615" s="299"/>
      <c r="N1615" s="525" t="str">
        <f>IF(Tabla1[[#This Row],[Descripción]]="","",_xlfn.XLOOKUP(Tabla1[[#This Row],[Descripción]],Tabla10[Descripción],Tabla10[Precio Unitario],0))</f>
        <v/>
      </c>
      <c r="O1615" s="525" t="str">
        <f>IF(Tabla1[[#This Row],[Cantidad de Insumos]]="","",Tabla1[[#This Row],[Precio Unitario]]*Tabla1[[#This Row],[Cantidad de Insumos]])</f>
        <v/>
      </c>
      <c r="P1615" s="510" t="str">
        <f>IF(Tabla1[[#This Row],[Descripción]]="","",_xlfn.XLOOKUP(Tabla1[[#This Row],[Descripción]],Tabla10[Descripción],Tabla10[CODIGO PRESUPUESTARIO],0))</f>
        <v/>
      </c>
      <c r="Q1615" s="511"/>
      <c r="R1615" s="511" t="str">
        <f>IF(Tabla1[[#This Row],[Insumos]]="","",_xlfn.XLOOKUP(Tabla1[[#This Row],[Insumos]],Tabla10[Insumo],Tabla10[InsumoAbrev],"",0))</f>
        <v/>
      </c>
    </row>
    <row r="1616" spans="2:18" hidden="1" x14ac:dyDescent="0.25">
      <c r="B1616" s="191" t="str">
        <f>IF('Formulario PPGR3'!$G1616="","",CONCATENATE('Formulario PPGR3'!$C1616,".",'Formulario PPGR3'!$D1616,".",'Formulario PPGR3'!$E1616,".",'Formulario PPGR3'!$F1616))</f>
        <v/>
      </c>
      <c r="C1616" s="191" t="str">
        <f>IF('Formulario PPGR3'!$G1616="","",'Formulario PPGR1'!#REF!)</f>
        <v/>
      </c>
      <c r="D1616" s="191" t="str">
        <f>IF('Formulario PPGR3'!$G1616="","",'Formulario PPGR1'!#REF!)</f>
        <v/>
      </c>
      <c r="E1616" s="191" t="str">
        <f>IF('Formulario PPGR3'!$G1616="","",'Formulario PPGR1'!#REF!)</f>
        <v/>
      </c>
      <c r="F1616" s="191" t="str">
        <f>IF('Formulario PPGR3'!$G1616="","",'Formulario PPGR1'!#REF!)</f>
        <v/>
      </c>
      <c r="G1616" s="238"/>
      <c r="H1616" s="507" t="str" cm="1">
        <f t="array" ref="H1616">IF(Tabla1[[#This Row],[Código_Actividad]]="","",_xlfn.XLOOKUP(Tabla1[[#This Row],[Código_Actividad]],CodigoActividad,Tabla2[Actividades Programables Presupuestables],"",0))</f>
        <v/>
      </c>
      <c r="I1616" s="508" t="str">
        <f>IFERROR(VLOOKUP('Formulario PPGR3'!$G1616,'Formulario PPGR2'!$H$19:$V$286,15,FALSE),"")</f>
        <v/>
      </c>
      <c r="J1616" s="513"/>
      <c r="K1616" s="512"/>
      <c r="L1616" s="509" t="str">
        <f>IF(Tabla1[[#This Row],[Descripción]]="","",_xlfn.XLOOKUP(Tabla1[[#This Row],[Descripción]],Tabla10[Descripción],Tabla10[Unidad de Medida],"",0))</f>
        <v/>
      </c>
      <c r="M1616" s="299"/>
      <c r="N1616" s="525" t="str">
        <f>IF(Tabla1[[#This Row],[Descripción]]="","",_xlfn.XLOOKUP(Tabla1[[#This Row],[Descripción]],Tabla10[Descripción],Tabla10[Precio Unitario],0))</f>
        <v/>
      </c>
      <c r="O1616" s="525" t="str">
        <f>IF(Tabla1[[#This Row],[Cantidad de Insumos]]="","",Tabla1[[#This Row],[Precio Unitario]]*Tabla1[[#This Row],[Cantidad de Insumos]])</f>
        <v/>
      </c>
      <c r="P1616" s="510" t="str">
        <f>IF(Tabla1[[#This Row],[Descripción]]="","",_xlfn.XLOOKUP(Tabla1[[#This Row],[Descripción]],Tabla10[Descripción],Tabla10[CODIGO PRESUPUESTARIO],0))</f>
        <v/>
      </c>
      <c r="Q1616" s="511"/>
      <c r="R1616" s="511" t="str">
        <f>IF(Tabla1[[#This Row],[Insumos]]="","",_xlfn.XLOOKUP(Tabla1[[#This Row],[Insumos]],Tabla10[Insumo],Tabla10[InsumoAbrev],"",0))</f>
        <v/>
      </c>
    </row>
    <row r="1617" spans="2:18" hidden="1" x14ac:dyDescent="0.25">
      <c r="B1617" s="191" t="str">
        <f>IF('Formulario PPGR3'!$G1617="","",CONCATENATE('Formulario PPGR3'!$C1617,".",'Formulario PPGR3'!$D1617,".",'Formulario PPGR3'!$E1617,".",'Formulario PPGR3'!$F1617))</f>
        <v/>
      </c>
      <c r="C1617" s="191" t="str">
        <f>IF('Formulario PPGR3'!$G1617="","",'Formulario PPGR1'!#REF!)</f>
        <v/>
      </c>
      <c r="D1617" s="191" t="str">
        <f>IF('Formulario PPGR3'!$G1617="","",'Formulario PPGR1'!#REF!)</f>
        <v/>
      </c>
      <c r="E1617" s="191" t="str">
        <f>IF('Formulario PPGR3'!$G1617="","",'Formulario PPGR1'!#REF!)</f>
        <v/>
      </c>
      <c r="F1617" s="191" t="str">
        <f>IF('Formulario PPGR3'!$G1617="","",'Formulario PPGR1'!#REF!)</f>
        <v/>
      </c>
      <c r="G1617" s="238"/>
      <c r="H1617" s="507" t="str" cm="1">
        <f t="array" ref="H1617">IF(Tabla1[[#This Row],[Código_Actividad]]="","",_xlfn.XLOOKUP(Tabla1[[#This Row],[Código_Actividad]],CodigoActividad,Tabla2[Actividades Programables Presupuestables],"",0))</f>
        <v/>
      </c>
      <c r="I1617" s="508" t="str">
        <f>IFERROR(VLOOKUP('Formulario PPGR3'!$G1617,'Formulario PPGR2'!$H$19:$V$286,15,FALSE),"")</f>
        <v/>
      </c>
      <c r="J1617" s="513"/>
      <c r="K1617" s="512"/>
      <c r="L1617" s="509" t="str">
        <f>IF(Tabla1[[#This Row],[Descripción]]="","",_xlfn.XLOOKUP(Tabla1[[#This Row],[Descripción]],Tabla10[Descripción],Tabla10[Unidad de Medida],"",0))</f>
        <v/>
      </c>
      <c r="M1617" s="299"/>
      <c r="N1617" s="525" t="str">
        <f>IF(Tabla1[[#This Row],[Descripción]]="","",_xlfn.XLOOKUP(Tabla1[[#This Row],[Descripción]],Tabla10[Descripción],Tabla10[Precio Unitario],0))</f>
        <v/>
      </c>
      <c r="O1617" s="525" t="str">
        <f>IF(Tabla1[[#This Row],[Cantidad de Insumos]]="","",Tabla1[[#This Row],[Precio Unitario]]*Tabla1[[#This Row],[Cantidad de Insumos]])</f>
        <v/>
      </c>
      <c r="P1617" s="510" t="str">
        <f>IF(Tabla1[[#This Row],[Descripción]]="","",_xlfn.XLOOKUP(Tabla1[[#This Row],[Descripción]],Tabla10[Descripción],Tabla10[CODIGO PRESUPUESTARIO],0))</f>
        <v/>
      </c>
      <c r="Q1617" s="511"/>
      <c r="R1617" s="511" t="str">
        <f>IF(Tabla1[[#This Row],[Insumos]]="","",_xlfn.XLOOKUP(Tabla1[[#This Row],[Insumos]],Tabla10[Insumo],Tabla10[InsumoAbrev],"",0))</f>
        <v/>
      </c>
    </row>
    <row r="1618" spans="2:18" hidden="1" x14ac:dyDescent="0.25">
      <c r="B1618" s="191" t="str">
        <f>IF('Formulario PPGR3'!$G1618="","",CONCATENATE('Formulario PPGR3'!$C1618,".",'Formulario PPGR3'!$D1618,".",'Formulario PPGR3'!$E1618,".",'Formulario PPGR3'!$F1618))</f>
        <v/>
      </c>
      <c r="C1618" s="191" t="str">
        <f>IF('Formulario PPGR3'!$G1618="","",'Formulario PPGR1'!#REF!)</f>
        <v/>
      </c>
      <c r="D1618" s="191" t="str">
        <f>IF('Formulario PPGR3'!$G1618="","",'Formulario PPGR1'!#REF!)</f>
        <v/>
      </c>
      <c r="E1618" s="191" t="str">
        <f>IF('Formulario PPGR3'!$G1618="","",'Formulario PPGR1'!#REF!)</f>
        <v/>
      </c>
      <c r="F1618" s="191" t="str">
        <f>IF('Formulario PPGR3'!$G1618="","",'Formulario PPGR1'!#REF!)</f>
        <v/>
      </c>
      <c r="G1618" s="238"/>
      <c r="H1618" s="507" t="str" cm="1">
        <f t="array" ref="H1618">IF(Tabla1[[#This Row],[Código_Actividad]]="","",_xlfn.XLOOKUP(Tabla1[[#This Row],[Código_Actividad]],CodigoActividad,Tabla2[Actividades Programables Presupuestables],"",0))</f>
        <v/>
      </c>
      <c r="I1618" s="508" t="str">
        <f>IFERROR(VLOOKUP('Formulario PPGR3'!$G1618,'Formulario PPGR2'!$H$19:$V$286,15,FALSE),"")</f>
        <v/>
      </c>
      <c r="J1618" s="513"/>
      <c r="K1618" s="512"/>
      <c r="L1618" s="509" t="str">
        <f>IF(Tabla1[[#This Row],[Descripción]]="","",_xlfn.XLOOKUP(Tabla1[[#This Row],[Descripción]],Tabla10[Descripción],Tabla10[Unidad de Medida],"",0))</f>
        <v/>
      </c>
      <c r="M1618" s="299"/>
      <c r="N1618" s="525" t="str">
        <f>IF(Tabla1[[#This Row],[Descripción]]="","",_xlfn.XLOOKUP(Tabla1[[#This Row],[Descripción]],Tabla10[Descripción],Tabla10[Precio Unitario],0))</f>
        <v/>
      </c>
      <c r="O1618" s="525" t="str">
        <f>IF(Tabla1[[#This Row],[Cantidad de Insumos]]="","",Tabla1[[#This Row],[Precio Unitario]]*Tabla1[[#This Row],[Cantidad de Insumos]])</f>
        <v/>
      </c>
      <c r="P1618" s="510" t="str">
        <f>IF(Tabla1[[#This Row],[Descripción]]="","",_xlfn.XLOOKUP(Tabla1[[#This Row],[Descripción]],Tabla10[Descripción],Tabla10[CODIGO PRESUPUESTARIO],0))</f>
        <v/>
      </c>
      <c r="Q1618" s="511"/>
      <c r="R1618" s="511" t="str">
        <f>IF(Tabla1[[#This Row],[Insumos]]="","",_xlfn.XLOOKUP(Tabla1[[#This Row],[Insumos]],Tabla10[Insumo],Tabla10[InsumoAbrev],"",0))</f>
        <v/>
      </c>
    </row>
    <row r="1619" spans="2:18" x14ac:dyDescent="0.25">
      <c r="B1619" s="191" t="str">
        <f>IF('Formulario PPGR3'!$G1619="","",CONCATENATE('Formulario PPGR3'!$C1619,".",'Formulario PPGR3'!$D1619,".",'Formulario PPGR3'!$E1619,".",'Formulario PPGR3'!$F1619))</f>
        <v/>
      </c>
      <c r="C1619" s="191" t="str">
        <f>IF('Formulario PPGR3'!$G1619="","",'Formulario PPGR1'!#REF!)</f>
        <v/>
      </c>
      <c r="D1619" s="191" t="str">
        <f>IF('Formulario PPGR3'!$G1619="","",'Formulario PPGR1'!#REF!)</f>
        <v/>
      </c>
      <c r="E1619" s="191" t="str">
        <f>IF('Formulario PPGR3'!$G1619="","",'Formulario PPGR1'!#REF!)</f>
        <v/>
      </c>
      <c r="F1619" s="191" t="str">
        <f>IF('Formulario PPGR3'!$G1619="","",'Formulario PPGR1'!#REF!)</f>
        <v/>
      </c>
      <c r="G1619" s="238"/>
      <c r="H1619" s="507" t="str" cm="1">
        <f t="array" ref="H1619">IF(Tabla1[[#This Row],[Código_Actividad]]="","",_xlfn.XLOOKUP(Tabla1[[#This Row],[Código_Actividad]],CodigoActividad,Tabla2[Actividades Programables Presupuestables],"",0))</f>
        <v/>
      </c>
      <c r="I1619" s="508" t="str">
        <f>IFERROR(VLOOKUP('Formulario PPGR3'!$G1619,'Formulario PPGR2'!$H$19:$V$286,15,FALSE),"")</f>
        <v/>
      </c>
      <c r="J1619" s="513"/>
      <c r="K1619" s="512"/>
      <c r="L1619" s="509" t="str">
        <f>IF(Tabla1[[#This Row],[Descripción]]="","",_xlfn.XLOOKUP(Tabla1[[#This Row],[Descripción]],Tabla10[Descripción],Tabla10[Unidad de Medida],"",0))</f>
        <v/>
      </c>
      <c r="M1619" s="299"/>
      <c r="N1619" s="525" t="str">
        <f>IF(Tabla1[[#This Row],[Descripción]]="","",_xlfn.XLOOKUP(Tabla1[[#This Row],[Descripción]],Tabla10[Descripción],Tabla10[Precio Unitario],0))</f>
        <v/>
      </c>
      <c r="O1619" s="525" t="str">
        <f>IF(Tabla1[[#This Row],[Cantidad de Insumos]]="","",Tabla1[[#This Row],[Precio Unitario]]*Tabla1[[#This Row],[Cantidad de Insumos]])</f>
        <v/>
      </c>
      <c r="P1619" s="510" t="str">
        <f>IF(Tabla1[[#This Row],[Descripción]]="","",_xlfn.XLOOKUP(Tabla1[[#This Row],[Descripción]],Tabla10[Descripción],Tabla10[CODIGO PRESUPUESTARIO],0))</f>
        <v/>
      </c>
      <c r="Q1619" s="511"/>
      <c r="R1619" s="511" t="str">
        <f>IF(Tabla1[[#This Row],[Insumos]]="","",_xlfn.XLOOKUP(Tabla1[[#This Row],[Insumos]],Tabla10[Insumo],Tabla10[InsumoAbrev],"",0))</f>
        <v/>
      </c>
    </row>
    <row r="1620" spans="2:18" x14ac:dyDescent="0.25">
      <c r="B1620" s="191" t="str">
        <f>IF('Formulario PPGR3'!$G1620="","",CONCATENATE('Formulario PPGR3'!$C1620,".",'Formulario PPGR3'!$D1620,".",'Formulario PPGR3'!$E1620,".",'Formulario PPGR3'!$F1620))</f>
        <v/>
      </c>
      <c r="C1620" s="191" t="str">
        <f>IF('Formulario PPGR3'!$G1620="","",'Formulario PPGR1'!#REF!)</f>
        <v/>
      </c>
      <c r="D1620" s="191" t="str">
        <f>IF('Formulario PPGR3'!$G1620="","",'Formulario PPGR1'!#REF!)</f>
        <v/>
      </c>
      <c r="E1620" s="191" t="str">
        <f>IF('Formulario PPGR3'!$G1620="","",'Formulario PPGR1'!#REF!)</f>
        <v/>
      </c>
      <c r="F1620" s="191" t="str">
        <f>IF('Formulario PPGR3'!$G1620="","",'Formulario PPGR1'!#REF!)</f>
        <v/>
      </c>
      <c r="G1620" s="238"/>
      <c r="H1620" s="507" t="str" cm="1">
        <f t="array" ref="H1620">IF(Tabla1[[#This Row],[Código_Actividad]]="","",_xlfn.XLOOKUP(Tabla1[[#This Row],[Código_Actividad]],CodigoActividad,Tabla2[Actividades Programables Presupuestables],"",0))</f>
        <v/>
      </c>
      <c r="I1620" s="508" t="str">
        <f>IFERROR(VLOOKUP('Formulario PPGR3'!$G1620,'Formulario PPGR2'!$H$19:$V$286,15,FALSE),"")</f>
        <v/>
      </c>
      <c r="J1620" s="513"/>
      <c r="K1620" s="512"/>
      <c r="L1620" s="509" t="str">
        <f>IF(Tabla1[[#This Row],[Descripción]]="","",_xlfn.XLOOKUP(Tabla1[[#This Row],[Descripción]],Tabla10[Descripción],Tabla10[Unidad de Medida],"",0))</f>
        <v/>
      </c>
      <c r="M1620" s="299"/>
      <c r="N1620" s="525" t="str">
        <f>IF(Tabla1[[#This Row],[Descripción]]="","",_xlfn.XLOOKUP(Tabla1[[#This Row],[Descripción]],Tabla10[Descripción],Tabla10[Precio Unitario],0))</f>
        <v/>
      </c>
      <c r="O1620" s="525" t="str">
        <f>IF(Tabla1[[#This Row],[Cantidad de Insumos]]="","",Tabla1[[#This Row],[Precio Unitario]]*Tabla1[[#This Row],[Cantidad de Insumos]])</f>
        <v/>
      </c>
      <c r="P1620" s="510" t="str">
        <f>IF(Tabla1[[#This Row],[Descripción]]="","",_xlfn.XLOOKUP(Tabla1[[#This Row],[Descripción]],Tabla10[Descripción],Tabla10[CODIGO PRESUPUESTARIO],0))</f>
        <v/>
      </c>
      <c r="Q1620" s="511"/>
      <c r="R1620" s="511" t="str">
        <f>IF(Tabla1[[#This Row],[Insumos]]="","",_xlfn.XLOOKUP(Tabla1[[#This Row],[Insumos]],Tabla10[Insumo],Tabla10[InsumoAbrev],"",0))</f>
        <v/>
      </c>
    </row>
    <row r="1621" spans="2:18" x14ac:dyDescent="0.25">
      <c r="B1621" s="191" t="str">
        <f>IF('Formulario PPGR3'!$G1621="","",CONCATENATE('Formulario PPGR3'!$C1621,".",'Formulario PPGR3'!$D1621,".",'Formulario PPGR3'!$E1621,".",'Formulario PPGR3'!$F1621))</f>
        <v/>
      </c>
      <c r="C1621" s="191" t="str">
        <f>IF('Formulario PPGR3'!$G1621="","",'Formulario PPGR1'!#REF!)</f>
        <v/>
      </c>
      <c r="D1621" s="191" t="str">
        <f>IF('Formulario PPGR3'!$G1621="","",'Formulario PPGR1'!#REF!)</f>
        <v/>
      </c>
      <c r="E1621" s="191" t="str">
        <f>IF('Formulario PPGR3'!$G1621="","",'Formulario PPGR1'!#REF!)</f>
        <v/>
      </c>
      <c r="F1621" s="191" t="str">
        <f>IF('Formulario PPGR3'!$G1621="","",'Formulario PPGR1'!#REF!)</f>
        <v/>
      </c>
      <c r="G1621" s="238"/>
      <c r="H1621" s="507" t="str" cm="1">
        <f t="array" ref="H1621">IF(Tabla1[[#This Row],[Código_Actividad]]="","",_xlfn.XLOOKUP(Tabla1[[#This Row],[Código_Actividad]],CodigoActividad,Tabla2[Actividades Programables Presupuestables],"",0))</f>
        <v/>
      </c>
      <c r="I1621" s="508" t="str">
        <f>IFERROR(VLOOKUP('Formulario PPGR3'!$G1621,'Formulario PPGR2'!$H$19:$V$286,15,FALSE),"")</f>
        <v/>
      </c>
      <c r="J1621" s="513"/>
      <c r="K1621" s="512"/>
      <c r="L1621" s="509" t="str">
        <f>IF(Tabla1[[#This Row],[Descripción]]="","",_xlfn.XLOOKUP(Tabla1[[#This Row],[Descripción]],Tabla10[Descripción],Tabla10[Unidad de Medida],"",0))</f>
        <v/>
      </c>
      <c r="M1621" s="299"/>
      <c r="N1621" s="525" t="str">
        <f>IF(Tabla1[[#This Row],[Descripción]]="","",_xlfn.XLOOKUP(Tabla1[[#This Row],[Descripción]],Tabla10[Descripción],Tabla10[Precio Unitario],0))</f>
        <v/>
      </c>
      <c r="O1621" s="525" t="str">
        <f>IF(Tabla1[[#This Row],[Cantidad de Insumos]]="","",Tabla1[[#This Row],[Precio Unitario]]*Tabla1[[#This Row],[Cantidad de Insumos]])</f>
        <v/>
      </c>
      <c r="P1621" s="510" t="str">
        <f>IF(Tabla1[[#This Row],[Descripción]]="","",_xlfn.XLOOKUP(Tabla1[[#This Row],[Descripción]],Tabla10[Descripción],Tabla10[CODIGO PRESUPUESTARIO],0))</f>
        <v/>
      </c>
      <c r="Q1621" s="511"/>
      <c r="R1621" s="511" t="str">
        <f>IF(Tabla1[[#This Row],[Insumos]]="","",_xlfn.XLOOKUP(Tabla1[[#This Row],[Insumos]],Tabla10[Insumo],Tabla10[InsumoAbrev],"",0))</f>
        <v/>
      </c>
    </row>
    <row r="1622" spans="2:18" x14ac:dyDescent="0.25">
      <c r="B1622" s="191" t="str">
        <f>IF('Formulario PPGR3'!$G1622="","",CONCATENATE('Formulario PPGR3'!$C1622,".",'Formulario PPGR3'!$D1622,".",'Formulario PPGR3'!$E1622,".",'Formulario PPGR3'!$F1622))</f>
        <v/>
      </c>
      <c r="C1622" s="191" t="str">
        <f>IF('Formulario PPGR3'!$G1622="","",'Formulario PPGR1'!#REF!)</f>
        <v/>
      </c>
      <c r="D1622" s="191" t="str">
        <f>IF('Formulario PPGR3'!$G1622="","",'Formulario PPGR1'!#REF!)</f>
        <v/>
      </c>
      <c r="E1622" s="191" t="str">
        <f>IF('Formulario PPGR3'!$G1622="","",'Formulario PPGR1'!#REF!)</f>
        <v/>
      </c>
      <c r="F1622" s="191" t="str">
        <f>IF('Formulario PPGR3'!$G1622="","",'Formulario PPGR1'!#REF!)</f>
        <v/>
      </c>
      <c r="G1622" s="238"/>
      <c r="H1622" s="507" t="str" cm="1">
        <f t="array" ref="H1622">IF(Tabla1[[#This Row],[Código_Actividad]]="","",_xlfn.XLOOKUP(Tabla1[[#This Row],[Código_Actividad]],CodigoActividad,Tabla2[Actividades Programables Presupuestables],"",0))</f>
        <v/>
      </c>
      <c r="I1622" s="508" t="str">
        <f>IFERROR(VLOOKUP('Formulario PPGR3'!$G1622,'Formulario PPGR2'!$H$19:$V$286,15,FALSE),"")</f>
        <v/>
      </c>
      <c r="J1622" s="513"/>
      <c r="K1622" s="512"/>
      <c r="L1622" s="509" t="str">
        <f>IF(Tabla1[[#This Row],[Descripción]]="","",_xlfn.XLOOKUP(Tabla1[[#This Row],[Descripción]],Tabla10[Descripción],Tabla10[Unidad de Medida],"",0))</f>
        <v/>
      </c>
      <c r="M1622" s="299"/>
      <c r="N1622" s="525" t="str">
        <f>IF(Tabla1[[#This Row],[Descripción]]="","",_xlfn.XLOOKUP(Tabla1[[#This Row],[Descripción]],Tabla10[Descripción],Tabla10[Precio Unitario],0))</f>
        <v/>
      </c>
      <c r="O1622" s="525" t="str">
        <f>IF(Tabla1[[#This Row],[Cantidad de Insumos]]="","",Tabla1[[#This Row],[Precio Unitario]]*Tabla1[[#This Row],[Cantidad de Insumos]])</f>
        <v/>
      </c>
      <c r="P1622" s="510" t="str">
        <f>IF(Tabla1[[#This Row],[Descripción]]="","",_xlfn.XLOOKUP(Tabla1[[#This Row],[Descripción]],Tabla10[Descripción],Tabla10[CODIGO PRESUPUESTARIO],0))</f>
        <v/>
      </c>
      <c r="Q1622" s="511"/>
      <c r="R1622" s="511" t="str">
        <f>IF(Tabla1[[#This Row],[Insumos]]="","",_xlfn.XLOOKUP(Tabla1[[#This Row],[Insumos]],Tabla10[Insumo],Tabla10[InsumoAbrev],"",0))</f>
        <v/>
      </c>
    </row>
    <row r="1623" spans="2:18" x14ac:dyDescent="0.25">
      <c r="B1623" s="191" t="str">
        <f>IF('Formulario PPGR3'!$G1623="","",CONCATENATE('Formulario PPGR3'!$C1623,".",'Formulario PPGR3'!$D1623,".",'Formulario PPGR3'!$E1623,".",'Formulario PPGR3'!$F1623))</f>
        <v/>
      </c>
      <c r="C1623" s="191" t="str">
        <f>IF('Formulario PPGR3'!$G1623="","",'Formulario PPGR1'!#REF!)</f>
        <v/>
      </c>
      <c r="D1623" s="191" t="str">
        <f>IF('Formulario PPGR3'!$G1623="","",'Formulario PPGR1'!#REF!)</f>
        <v/>
      </c>
      <c r="E1623" s="191" t="str">
        <f>IF('Formulario PPGR3'!$G1623="","",'Formulario PPGR1'!#REF!)</f>
        <v/>
      </c>
      <c r="F1623" s="191" t="str">
        <f>IF('Formulario PPGR3'!$G1623="","",'Formulario PPGR1'!#REF!)</f>
        <v/>
      </c>
      <c r="G1623" s="238"/>
      <c r="H1623" s="507" t="str" cm="1">
        <f t="array" ref="H1623">IF(Tabla1[[#This Row],[Código_Actividad]]="","",_xlfn.XLOOKUP(Tabla1[[#This Row],[Código_Actividad]],CodigoActividad,Tabla2[Actividades Programables Presupuestables],"",0))</f>
        <v/>
      </c>
      <c r="I1623" s="508" t="str">
        <f>IFERROR(VLOOKUP('Formulario PPGR3'!$G1623,'Formulario PPGR2'!$H$19:$V$286,15,FALSE),"")</f>
        <v/>
      </c>
      <c r="J1623" s="513"/>
      <c r="K1623" s="512"/>
      <c r="L1623" s="509" t="str">
        <f>IF(Tabla1[[#This Row],[Descripción]]="","",_xlfn.XLOOKUP(Tabla1[[#This Row],[Descripción]],Tabla10[Descripción],Tabla10[Unidad de Medida],"",0))</f>
        <v/>
      </c>
      <c r="M1623" s="299"/>
      <c r="N1623" s="525" t="str">
        <f>IF(Tabla1[[#This Row],[Descripción]]="","",_xlfn.XLOOKUP(Tabla1[[#This Row],[Descripción]],Tabla10[Descripción],Tabla10[Precio Unitario],0))</f>
        <v/>
      </c>
      <c r="O1623" s="525" t="str">
        <f>IF(Tabla1[[#This Row],[Cantidad de Insumos]]="","",Tabla1[[#This Row],[Precio Unitario]]*Tabla1[[#This Row],[Cantidad de Insumos]])</f>
        <v/>
      </c>
      <c r="P1623" s="510" t="str">
        <f>IF(Tabla1[[#This Row],[Descripción]]="","",_xlfn.XLOOKUP(Tabla1[[#This Row],[Descripción]],Tabla10[Descripción],Tabla10[CODIGO PRESUPUESTARIO],0))</f>
        <v/>
      </c>
      <c r="Q1623" s="511"/>
      <c r="R1623" s="511" t="str">
        <f>IF(Tabla1[[#This Row],[Insumos]]="","",_xlfn.XLOOKUP(Tabla1[[#This Row],[Insumos]],Tabla10[Insumo],Tabla10[InsumoAbrev],"",0))</f>
        <v/>
      </c>
    </row>
    <row r="1624" spans="2:18" x14ac:dyDescent="0.25">
      <c r="B1624" s="191" t="str">
        <f>IF('Formulario PPGR3'!$G1624="","",CONCATENATE('Formulario PPGR3'!$C1624,".",'Formulario PPGR3'!$D1624,".",'Formulario PPGR3'!$E1624,".",'Formulario PPGR3'!$F1624))</f>
        <v/>
      </c>
      <c r="C1624" s="191" t="str">
        <f>IF('Formulario PPGR3'!$G1624="","",'Formulario PPGR1'!#REF!)</f>
        <v/>
      </c>
      <c r="D1624" s="191" t="str">
        <f>IF('Formulario PPGR3'!$G1624="","",'Formulario PPGR1'!#REF!)</f>
        <v/>
      </c>
      <c r="E1624" s="191" t="str">
        <f>IF('Formulario PPGR3'!$G1624="","",'Formulario PPGR1'!#REF!)</f>
        <v/>
      </c>
      <c r="F1624" s="191" t="str">
        <f>IF('Formulario PPGR3'!$G1624="","",'Formulario PPGR1'!#REF!)</f>
        <v/>
      </c>
      <c r="G1624" s="238"/>
      <c r="H1624" s="507" t="str" cm="1">
        <f t="array" ref="H1624">IF(Tabla1[[#This Row],[Código_Actividad]]="","",_xlfn.XLOOKUP(Tabla1[[#This Row],[Código_Actividad]],CodigoActividad,Tabla2[Actividades Programables Presupuestables],"",0))</f>
        <v/>
      </c>
      <c r="I1624" s="508" t="str">
        <f>IFERROR(VLOOKUP('Formulario PPGR3'!$G1624,'Formulario PPGR2'!$H$19:$V$286,15,FALSE),"")</f>
        <v/>
      </c>
      <c r="J1624" s="513"/>
      <c r="K1624" s="512"/>
      <c r="L1624" s="509" t="str">
        <f>IF(Tabla1[[#This Row],[Descripción]]="","",_xlfn.XLOOKUP(Tabla1[[#This Row],[Descripción]],Tabla10[Descripción],Tabla10[Unidad de Medida],"",0))</f>
        <v/>
      </c>
      <c r="M1624" s="299"/>
      <c r="N1624" s="525" t="str">
        <f>IF(Tabla1[[#This Row],[Descripción]]="","",_xlfn.XLOOKUP(Tabla1[[#This Row],[Descripción]],Tabla10[Descripción],Tabla10[Precio Unitario],0))</f>
        <v/>
      </c>
      <c r="O1624" s="525" t="str">
        <f>IF(Tabla1[[#This Row],[Cantidad de Insumos]]="","",Tabla1[[#This Row],[Precio Unitario]]*Tabla1[[#This Row],[Cantidad de Insumos]])</f>
        <v/>
      </c>
      <c r="P1624" s="510" t="str">
        <f>IF(Tabla1[[#This Row],[Descripción]]="","",_xlfn.XLOOKUP(Tabla1[[#This Row],[Descripción]],Tabla10[Descripción],Tabla10[CODIGO PRESUPUESTARIO],0))</f>
        <v/>
      </c>
      <c r="Q1624" s="511"/>
      <c r="R1624" s="511" t="str">
        <f>IF(Tabla1[[#This Row],[Insumos]]="","",_xlfn.XLOOKUP(Tabla1[[#This Row],[Insumos]],Tabla10[Insumo],Tabla10[InsumoAbrev],"",0))</f>
        <v/>
      </c>
    </row>
    <row r="1625" spans="2:18" x14ac:dyDescent="0.25">
      <c r="B1625" s="191" t="str">
        <f>IF('Formulario PPGR3'!$G1625="","",CONCATENATE('Formulario PPGR3'!$C1625,".",'Formulario PPGR3'!$D1625,".",'Formulario PPGR3'!$E1625,".",'Formulario PPGR3'!$F1625))</f>
        <v/>
      </c>
      <c r="C1625" s="191" t="str">
        <f>IF('Formulario PPGR3'!$G1625="","",'Formulario PPGR1'!#REF!)</f>
        <v/>
      </c>
      <c r="D1625" s="191" t="str">
        <f>IF('Formulario PPGR3'!$G1625="","",'Formulario PPGR1'!#REF!)</f>
        <v/>
      </c>
      <c r="E1625" s="191" t="str">
        <f>IF('Formulario PPGR3'!$G1625="","",'Formulario PPGR1'!#REF!)</f>
        <v/>
      </c>
      <c r="F1625" s="191" t="str">
        <f>IF('Formulario PPGR3'!$G1625="","",'Formulario PPGR1'!#REF!)</f>
        <v/>
      </c>
      <c r="G1625" s="238"/>
      <c r="H1625" s="507" t="str" cm="1">
        <f t="array" ref="H1625">IF(Tabla1[[#This Row],[Código_Actividad]]="","",_xlfn.XLOOKUP(Tabla1[[#This Row],[Código_Actividad]],CodigoActividad,Tabla2[Actividades Programables Presupuestables],"",0))</f>
        <v/>
      </c>
      <c r="I1625" s="508" t="str">
        <f>IFERROR(VLOOKUP('Formulario PPGR3'!$G1625,'Formulario PPGR2'!$H$19:$V$286,15,FALSE),"")</f>
        <v/>
      </c>
      <c r="J1625" s="513"/>
      <c r="K1625" s="512"/>
      <c r="L1625" s="509" t="str">
        <f>IF(Tabla1[[#This Row],[Descripción]]="","",_xlfn.XLOOKUP(Tabla1[[#This Row],[Descripción]],Tabla10[Descripción],Tabla10[Unidad de Medida],"",0))</f>
        <v/>
      </c>
      <c r="M1625" s="299"/>
      <c r="N1625" s="525" t="str">
        <f>IF(Tabla1[[#This Row],[Descripción]]="","",_xlfn.XLOOKUP(Tabla1[[#This Row],[Descripción]],Tabla10[Descripción],Tabla10[Precio Unitario],0))</f>
        <v/>
      </c>
      <c r="O1625" s="525" t="str">
        <f>IF(Tabla1[[#This Row],[Cantidad de Insumos]]="","",Tabla1[[#This Row],[Precio Unitario]]*Tabla1[[#This Row],[Cantidad de Insumos]])</f>
        <v/>
      </c>
      <c r="P1625" s="510" t="str">
        <f>IF(Tabla1[[#This Row],[Descripción]]="","",_xlfn.XLOOKUP(Tabla1[[#This Row],[Descripción]],Tabla10[Descripción],Tabla10[CODIGO PRESUPUESTARIO],0))</f>
        <v/>
      </c>
      <c r="Q1625" s="511"/>
      <c r="R1625" s="511" t="str">
        <f>IF(Tabla1[[#This Row],[Insumos]]="","",_xlfn.XLOOKUP(Tabla1[[#This Row],[Insumos]],Tabla10[Insumo],Tabla10[InsumoAbrev],"",0))</f>
        <v/>
      </c>
    </row>
    <row r="1626" spans="2:18" x14ac:dyDescent="0.25">
      <c r="B1626" s="191" t="str">
        <f>IF('Formulario PPGR3'!$G1626="","",CONCATENATE('Formulario PPGR3'!$C1626,".",'Formulario PPGR3'!$D1626,".",'Formulario PPGR3'!$E1626,".",'Formulario PPGR3'!$F1626))</f>
        <v/>
      </c>
      <c r="C1626" s="191" t="str">
        <f>IF('Formulario PPGR3'!$G1626="","",'Formulario PPGR1'!#REF!)</f>
        <v/>
      </c>
      <c r="D1626" s="191" t="str">
        <f>IF('Formulario PPGR3'!$G1626="","",'Formulario PPGR1'!#REF!)</f>
        <v/>
      </c>
      <c r="E1626" s="191" t="str">
        <f>IF('Formulario PPGR3'!$G1626="","",'Formulario PPGR1'!#REF!)</f>
        <v/>
      </c>
      <c r="F1626" s="191" t="str">
        <f>IF('Formulario PPGR3'!$G1626="","",'Formulario PPGR1'!#REF!)</f>
        <v/>
      </c>
      <c r="G1626" s="238"/>
      <c r="H1626" s="507" t="str" cm="1">
        <f t="array" ref="H1626">IF(Tabla1[[#This Row],[Código_Actividad]]="","",_xlfn.XLOOKUP(Tabla1[[#This Row],[Código_Actividad]],CodigoActividad,Tabla2[Actividades Programables Presupuestables],"",0))</f>
        <v/>
      </c>
      <c r="I1626" s="508" t="str">
        <f>IFERROR(VLOOKUP('Formulario PPGR3'!$G1626,'Formulario PPGR2'!$H$19:$V$286,15,FALSE),"")</f>
        <v/>
      </c>
      <c r="J1626" s="513"/>
      <c r="K1626" s="512"/>
      <c r="L1626" s="509" t="str">
        <f>IF(Tabla1[[#This Row],[Descripción]]="","",_xlfn.XLOOKUP(Tabla1[[#This Row],[Descripción]],Tabla10[Descripción],Tabla10[Unidad de Medida],"",0))</f>
        <v/>
      </c>
      <c r="M1626" s="299"/>
      <c r="N1626" s="525" t="str">
        <f>IF(Tabla1[[#This Row],[Descripción]]="","",_xlfn.XLOOKUP(Tabla1[[#This Row],[Descripción]],Tabla10[Descripción],Tabla10[Precio Unitario],0))</f>
        <v/>
      </c>
      <c r="O1626" s="525" t="str">
        <f>IF(Tabla1[[#This Row],[Cantidad de Insumos]]="","",Tabla1[[#This Row],[Precio Unitario]]*Tabla1[[#This Row],[Cantidad de Insumos]])</f>
        <v/>
      </c>
      <c r="P1626" s="510" t="str">
        <f>IF(Tabla1[[#This Row],[Descripción]]="","",_xlfn.XLOOKUP(Tabla1[[#This Row],[Descripción]],Tabla10[Descripción],Tabla10[CODIGO PRESUPUESTARIO],0))</f>
        <v/>
      </c>
      <c r="Q1626" s="511"/>
      <c r="R1626" s="511" t="str">
        <f>IF(Tabla1[[#This Row],[Insumos]]="","",_xlfn.XLOOKUP(Tabla1[[#This Row],[Insumos]],Tabla10[Insumo],Tabla10[InsumoAbrev],"",0))</f>
        <v/>
      </c>
    </row>
    <row r="1627" spans="2:18" x14ac:dyDescent="0.25">
      <c r="B1627" s="191" t="str">
        <f>IF('Formulario PPGR3'!$G1627="","",CONCATENATE('Formulario PPGR3'!$C1627,".",'Formulario PPGR3'!$D1627,".",'Formulario PPGR3'!$E1627,".",'Formulario PPGR3'!$F1627))</f>
        <v/>
      </c>
      <c r="C1627" s="191" t="str">
        <f>IF('Formulario PPGR3'!$G1627="","",'Formulario PPGR1'!#REF!)</f>
        <v/>
      </c>
      <c r="D1627" s="191" t="str">
        <f>IF('Formulario PPGR3'!$G1627="","",'Formulario PPGR1'!#REF!)</f>
        <v/>
      </c>
      <c r="E1627" s="191" t="str">
        <f>IF('Formulario PPGR3'!$G1627="","",'Formulario PPGR1'!#REF!)</f>
        <v/>
      </c>
      <c r="F1627" s="191" t="str">
        <f>IF('Formulario PPGR3'!$G1627="","",'Formulario PPGR1'!#REF!)</f>
        <v/>
      </c>
      <c r="G1627" s="238"/>
      <c r="H1627" s="507" t="str" cm="1">
        <f t="array" ref="H1627">IF(Tabla1[[#This Row],[Código_Actividad]]="","",_xlfn.XLOOKUP(Tabla1[[#This Row],[Código_Actividad]],CodigoActividad,Tabla2[Actividades Programables Presupuestables],"",0))</f>
        <v/>
      </c>
      <c r="I1627" s="508" t="str">
        <f>IFERROR(VLOOKUP('Formulario PPGR3'!$G1627,'Formulario PPGR2'!$H$19:$V$286,15,FALSE),"")</f>
        <v/>
      </c>
      <c r="J1627" s="513"/>
      <c r="K1627" s="512"/>
      <c r="L1627" s="509" t="str">
        <f>IF(Tabla1[[#This Row],[Descripción]]="","",_xlfn.XLOOKUP(Tabla1[[#This Row],[Descripción]],Tabla10[Descripción],Tabla10[Unidad de Medida],"",0))</f>
        <v/>
      </c>
      <c r="M1627" s="299"/>
      <c r="N1627" s="525" t="str">
        <f>IF(Tabla1[[#This Row],[Descripción]]="","",_xlfn.XLOOKUP(Tabla1[[#This Row],[Descripción]],Tabla10[Descripción],Tabla10[Precio Unitario],0))</f>
        <v/>
      </c>
      <c r="O1627" s="525" t="str">
        <f>IF(Tabla1[[#This Row],[Cantidad de Insumos]]="","",Tabla1[[#This Row],[Precio Unitario]]*Tabla1[[#This Row],[Cantidad de Insumos]])</f>
        <v/>
      </c>
      <c r="P1627" s="510" t="str">
        <f>IF(Tabla1[[#This Row],[Descripción]]="","",_xlfn.XLOOKUP(Tabla1[[#This Row],[Descripción]],Tabla10[Descripción],Tabla10[CODIGO PRESUPUESTARIO],0))</f>
        <v/>
      </c>
      <c r="Q1627" s="511"/>
      <c r="R1627" s="511" t="str">
        <f>IF(Tabla1[[#This Row],[Insumos]]="","",_xlfn.XLOOKUP(Tabla1[[#This Row],[Insumos]],Tabla10[Insumo],Tabla10[InsumoAbrev],"",0))</f>
        <v/>
      </c>
    </row>
    <row r="1628" spans="2:18" x14ac:dyDescent="0.25">
      <c r="B1628" s="191" t="str">
        <f>IF('Formulario PPGR3'!$G1628="","",CONCATENATE('Formulario PPGR3'!$C1628,".",'Formulario PPGR3'!$D1628,".",'Formulario PPGR3'!$E1628,".",'Formulario PPGR3'!$F1628))</f>
        <v/>
      </c>
      <c r="C1628" s="191" t="str">
        <f>IF('Formulario PPGR3'!$G1628="","",'Formulario PPGR1'!#REF!)</f>
        <v/>
      </c>
      <c r="D1628" s="191" t="str">
        <f>IF('Formulario PPGR3'!$G1628="","",'Formulario PPGR1'!#REF!)</f>
        <v/>
      </c>
      <c r="E1628" s="191" t="str">
        <f>IF('Formulario PPGR3'!$G1628="","",'Formulario PPGR1'!#REF!)</f>
        <v/>
      </c>
      <c r="F1628" s="191" t="str">
        <f>IF('Formulario PPGR3'!$G1628="","",'Formulario PPGR1'!#REF!)</f>
        <v/>
      </c>
      <c r="G1628" s="238"/>
      <c r="H1628" s="507" t="str" cm="1">
        <f t="array" ref="H1628">IF(Tabla1[[#This Row],[Código_Actividad]]="","",_xlfn.XLOOKUP(Tabla1[[#This Row],[Código_Actividad]],CodigoActividad,Tabla2[Actividades Programables Presupuestables],"",0))</f>
        <v/>
      </c>
      <c r="I1628" s="508" t="str">
        <f>IFERROR(VLOOKUP('Formulario PPGR3'!$G1628,'Formulario PPGR2'!$H$19:$V$286,15,FALSE),"")</f>
        <v/>
      </c>
      <c r="J1628" s="513"/>
      <c r="K1628" s="512"/>
      <c r="L1628" s="509" t="str">
        <f>IF(Tabla1[[#This Row],[Descripción]]="","",_xlfn.XLOOKUP(Tabla1[[#This Row],[Descripción]],Tabla10[Descripción],Tabla10[Unidad de Medida],"",0))</f>
        <v/>
      </c>
      <c r="M1628" s="299"/>
      <c r="N1628" s="525" t="str">
        <f>IF(Tabla1[[#This Row],[Descripción]]="","",_xlfn.XLOOKUP(Tabla1[[#This Row],[Descripción]],Tabla10[Descripción],Tabla10[Precio Unitario],0))</f>
        <v/>
      </c>
      <c r="O1628" s="525" t="str">
        <f>IF(Tabla1[[#This Row],[Cantidad de Insumos]]="","",Tabla1[[#This Row],[Precio Unitario]]*Tabla1[[#This Row],[Cantidad de Insumos]])</f>
        <v/>
      </c>
      <c r="P1628" s="510" t="str">
        <f>IF(Tabla1[[#This Row],[Descripción]]="","",_xlfn.XLOOKUP(Tabla1[[#This Row],[Descripción]],Tabla10[Descripción],Tabla10[CODIGO PRESUPUESTARIO],0))</f>
        <v/>
      </c>
      <c r="Q1628" s="511"/>
      <c r="R1628" s="511" t="str">
        <f>IF(Tabla1[[#This Row],[Insumos]]="","",_xlfn.XLOOKUP(Tabla1[[#This Row],[Insumos]],Tabla10[Insumo],Tabla10[InsumoAbrev],"",0))</f>
        <v/>
      </c>
    </row>
    <row r="1629" spans="2:18" x14ac:dyDescent="0.25">
      <c r="B1629" s="191" t="str">
        <f>IF('Formulario PPGR3'!$G1629="","",CONCATENATE('Formulario PPGR3'!$C1629,".",'Formulario PPGR3'!$D1629,".",'Formulario PPGR3'!$E1629,".",'Formulario PPGR3'!$F1629))</f>
        <v/>
      </c>
      <c r="C1629" s="191" t="str">
        <f>IF('Formulario PPGR3'!$G1629="","",'Formulario PPGR1'!#REF!)</f>
        <v/>
      </c>
      <c r="D1629" s="191" t="str">
        <f>IF('Formulario PPGR3'!$G1629="","",'Formulario PPGR1'!#REF!)</f>
        <v/>
      </c>
      <c r="E1629" s="191" t="str">
        <f>IF('Formulario PPGR3'!$G1629="","",'Formulario PPGR1'!#REF!)</f>
        <v/>
      </c>
      <c r="F1629" s="191" t="str">
        <f>IF('Formulario PPGR3'!$G1629="","",'Formulario PPGR1'!#REF!)</f>
        <v/>
      </c>
      <c r="G1629" s="238"/>
      <c r="H1629" s="507" t="str" cm="1">
        <f t="array" ref="H1629">IF(Tabla1[[#This Row],[Código_Actividad]]="","",_xlfn.XLOOKUP(Tabla1[[#This Row],[Código_Actividad]],CodigoActividad,Tabla2[Actividades Programables Presupuestables],"",0))</f>
        <v/>
      </c>
      <c r="I1629" s="508" t="str">
        <f>IFERROR(VLOOKUP('Formulario PPGR3'!$G1629,'Formulario PPGR2'!$H$19:$V$286,15,FALSE),"")</f>
        <v/>
      </c>
      <c r="J1629" s="513"/>
      <c r="K1629" s="512"/>
      <c r="L1629" s="509" t="str">
        <f>IF(Tabla1[[#This Row],[Descripción]]="","",_xlfn.XLOOKUP(Tabla1[[#This Row],[Descripción]],Tabla10[Descripción],Tabla10[Unidad de Medida],"",0))</f>
        <v/>
      </c>
      <c r="M1629" s="299"/>
      <c r="N1629" s="525" t="str">
        <f>IF(Tabla1[[#This Row],[Descripción]]="","",_xlfn.XLOOKUP(Tabla1[[#This Row],[Descripción]],Tabla10[Descripción],Tabla10[Precio Unitario],0))</f>
        <v/>
      </c>
      <c r="O1629" s="525" t="str">
        <f>IF(Tabla1[[#This Row],[Cantidad de Insumos]]="","",Tabla1[[#This Row],[Precio Unitario]]*Tabla1[[#This Row],[Cantidad de Insumos]])</f>
        <v/>
      </c>
      <c r="P1629" s="510" t="str">
        <f>IF(Tabla1[[#This Row],[Descripción]]="","",_xlfn.XLOOKUP(Tabla1[[#This Row],[Descripción]],Tabla10[Descripción],Tabla10[CODIGO PRESUPUESTARIO],0))</f>
        <v/>
      </c>
      <c r="Q1629" s="511"/>
      <c r="R1629" s="511" t="str">
        <f>IF(Tabla1[[#This Row],[Insumos]]="","",_xlfn.XLOOKUP(Tabla1[[#This Row],[Insumos]],Tabla10[Insumo],Tabla10[InsumoAbrev],"",0))</f>
        <v/>
      </c>
    </row>
    <row r="1630" spans="2:18" x14ac:dyDescent="0.25">
      <c r="B1630" s="191" t="str">
        <f>IF('Formulario PPGR3'!$G1630="","",CONCATENATE('Formulario PPGR3'!$C1630,".",'Formulario PPGR3'!$D1630,".",'Formulario PPGR3'!$E1630,".",'Formulario PPGR3'!$F1630))</f>
        <v/>
      </c>
      <c r="C1630" s="191" t="str">
        <f>IF('Formulario PPGR3'!$G1630="","",'Formulario PPGR1'!#REF!)</f>
        <v/>
      </c>
      <c r="D1630" s="191" t="str">
        <f>IF('Formulario PPGR3'!$G1630="","",'Formulario PPGR1'!#REF!)</f>
        <v/>
      </c>
      <c r="E1630" s="191" t="str">
        <f>IF('Formulario PPGR3'!$G1630="","",'Formulario PPGR1'!#REF!)</f>
        <v/>
      </c>
      <c r="F1630" s="191" t="str">
        <f>IF('Formulario PPGR3'!$G1630="","",'Formulario PPGR1'!#REF!)</f>
        <v/>
      </c>
      <c r="G1630" s="238"/>
      <c r="H1630" s="507" t="str" cm="1">
        <f t="array" ref="H1630">IF(Tabla1[[#This Row],[Código_Actividad]]="","",_xlfn.XLOOKUP(Tabla1[[#This Row],[Código_Actividad]],CodigoActividad,Tabla2[Actividades Programables Presupuestables],"",0))</f>
        <v/>
      </c>
      <c r="I1630" s="508" t="str">
        <f>IFERROR(VLOOKUP('Formulario PPGR3'!$G1630,'Formulario PPGR2'!$H$19:$V$286,15,FALSE),"")</f>
        <v/>
      </c>
      <c r="J1630" s="513"/>
      <c r="K1630" s="512"/>
      <c r="L1630" s="509" t="str">
        <f>IF(Tabla1[[#This Row],[Descripción]]="","",_xlfn.XLOOKUP(Tabla1[[#This Row],[Descripción]],Tabla10[Descripción],Tabla10[Unidad de Medida],"",0))</f>
        <v/>
      </c>
      <c r="M1630" s="299"/>
      <c r="N1630" s="525" t="str">
        <f>IF(Tabla1[[#This Row],[Descripción]]="","",_xlfn.XLOOKUP(Tabla1[[#This Row],[Descripción]],Tabla10[Descripción],Tabla10[Precio Unitario],0))</f>
        <v/>
      </c>
      <c r="O1630" s="525" t="str">
        <f>IF(Tabla1[[#This Row],[Cantidad de Insumos]]="","",Tabla1[[#This Row],[Precio Unitario]]*Tabla1[[#This Row],[Cantidad de Insumos]])</f>
        <v/>
      </c>
      <c r="P1630" s="510" t="str">
        <f>IF(Tabla1[[#This Row],[Descripción]]="","",_xlfn.XLOOKUP(Tabla1[[#This Row],[Descripción]],Tabla10[Descripción],Tabla10[CODIGO PRESUPUESTARIO],0))</f>
        <v/>
      </c>
      <c r="Q1630" s="511"/>
      <c r="R1630" s="511" t="str">
        <f>IF(Tabla1[[#This Row],[Insumos]]="","",_xlfn.XLOOKUP(Tabla1[[#This Row],[Insumos]],Tabla10[Insumo],Tabla10[InsumoAbrev],"",0))</f>
        <v/>
      </c>
    </row>
    <row r="1631" spans="2:18" x14ac:dyDescent="0.25">
      <c r="B1631" s="191" t="str">
        <f>IF('Formulario PPGR3'!$G1631="","",CONCATENATE('Formulario PPGR3'!$C1631,".",'Formulario PPGR3'!$D1631,".",'Formulario PPGR3'!$E1631,".",'Formulario PPGR3'!$F1631))</f>
        <v/>
      </c>
      <c r="C1631" s="191" t="str">
        <f>IF('Formulario PPGR3'!$G1631="","",'Formulario PPGR1'!#REF!)</f>
        <v/>
      </c>
      <c r="D1631" s="191" t="str">
        <f>IF('Formulario PPGR3'!$G1631="","",'Formulario PPGR1'!#REF!)</f>
        <v/>
      </c>
      <c r="E1631" s="191" t="str">
        <f>IF('Formulario PPGR3'!$G1631="","",'Formulario PPGR1'!#REF!)</f>
        <v/>
      </c>
      <c r="F1631" s="191" t="str">
        <f>IF('Formulario PPGR3'!$G1631="","",'Formulario PPGR1'!#REF!)</f>
        <v/>
      </c>
      <c r="G1631" s="238"/>
      <c r="H1631" s="507" t="str" cm="1">
        <f t="array" ref="H1631">IF(Tabla1[[#This Row],[Código_Actividad]]="","",_xlfn.XLOOKUP(Tabla1[[#This Row],[Código_Actividad]],CodigoActividad,Tabla2[Actividades Programables Presupuestables],"",0))</f>
        <v/>
      </c>
      <c r="I1631" s="508" t="str">
        <f>IFERROR(VLOOKUP('Formulario PPGR3'!$G1631,'Formulario PPGR2'!$H$19:$V$286,15,FALSE),"")</f>
        <v/>
      </c>
      <c r="J1631" s="513"/>
      <c r="K1631" s="512"/>
      <c r="L1631" s="509" t="str">
        <f>IF(Tabla1[[#This Row],[Descripción]]="","",_xlfn.XLOOKUP(Tabla1[[#This Row],[Descripción]],Tabla10[Descripción],Tabla10[Unidad de Medida],"",0))</f>
        <v/>
      </c>
      <c r="M1631" s="299"/>
      <c r="N1631" s="525" t="str">
        <f>IF(Tabla1[[#This Row],[Descripción]]="","",_xlfn.XLOOKUP(Tabla1[[#This Row],[Descripción]],Tabla10[Descripción],Tabla10[Precio Unitario],0))</f>
        <v/>
      </c>
      <c r="O1631" s="525" t="str">
        <f>IF(Tabla1[[#This Row],[Cantidad de Insumos]]="","",Tabla1[[#This Row],[Precio Unitario]]*Tabla1[[#This Row],[Cantidad de Insumos]])</f>
        <v/>
      </c>
      <c r="P1631" s="510" t="str">
        <f>IF(Tabla1[[#This Row],[Descripción]]="","",_xlfn.XLOOKUP(Tabla1[[#This Row],[Descripción]],Tabla10[Descripción],Tabla10[CODIGO PRESUPUESTARIO],0))</f>
        <v/>
      </c>
      <c r="Q1631" s="511"/>
      <c r="R1631" s="511" t="str">
        <f>IF(Tabla1[[#This Row],[Insumos]]="","",_xlfn.XLOOKUP(Tabla1[[#This Row],[Insumos]],Tabla10[Insumo],Tabla10[InsumoAbrev],"",0))</f>
        <v/>
      </c>
    </row>
    <row r="1632" spans="2:18" x14ac:dyDescent="0.25">
      <c r="B1632" s="191" t="str">
        <f>IF('Formulario PPGR3'!$G1632="","",CONCATENATE('Formulario PPGR3'!$C1632,".",'Formulario PPGR3'!$D1632,".",'Formulario PPGR3'!$E1632,".",'Formulario PPGR3'!$F1632))</f>
        <v/>
      </c>
      <c r="C1632" s="191" t="str">
        <f>IF('Formulario PPGR3'!$G1632="","",'Formulario PPGR1'!#REF!)</f>
        <v/>
      </c>
      <c r="D1632" s="191" t="str">
        <f>IF('Formulario PPGR3'!$G1632="","",'Formulario PPGR1'!#REF!)</f>
        <v/>
      </c>
      <c r="E1632" s="191" t="str">
        <f>IF('Formulario PPGR3'!$G1632="","",'Formulario PPGR1'!#REF!)</f>
        <v/>
      </c>
      <c r="F1632" s="191" t="str">
        <f>IF('Formulario PPGR3'!$G1632="","",'Formulario PPGR1'!#REF!)</f>
        <v/>
      </c>
      <c r="G1632" s="238"/>
      <c r="H1632" s="507" t="str" cm="1">
        <f t="array" ref="H1632">IF(Tabla1[[#This Row],[Código_Actividad]]="","",_xlfn.XLOOKUP(Tabla1[[#This Row],[Código_Actividad]],CodigoActividad,Tabla2[Actividades Programables Presupuestables],"",0))</f>
        <v/>
      </c>
      <c r="I1632" s="508" t="str">
        <f>IFERROR(VLOOKUP('Formulario PPGR3'!$G1632,'Formulario PPGR2'!$H$19:$V$286,15,FALSE),"")</f>
        <v/>
      </c>
      <c r="J1632" s="513"/>
      <c r="K1632" s="512"/>
      <c r="L1632" s="509" t="str">
        <f>IF(Tabla1[[#This Row],[Descripción]]="","",_xlfn.XLOOKUP(Tabla1[[#This Row],[Descripción]],Tabla10[Descripción],Tabla10[Unidad de Medida],"",0))</f>
        <v/>
      </c>
      <c r="M1632" s="299"/>
      <c r="N1632" s="525" t="str">
        <f>IF(Tabla1[[#This Row],[Descripción]]="","",_xlfn.XLOOKUP(Tabla1[[#This Row],[Descripción]],Tabla10[Descripción],Tabla10[Precio Unitario],0))</f>
        <v/>
      </c>
      <c r="O1632" s="525" t="str">
        <f>IF(Tabla1[[#This Row],[Cantidad de Insumos]]="","",Tabla1[[#This Row],[Precio Unitario]]*Tabla1[[#This Row],[Cantidad de Insumos]])</f>
        <v/>
      </c>
      <c r="P1632" s="510" t="str">
        <f>IF(Tabla1[[#This Row],[Descripción]]="","",_xlfn.XLOOKUP(Tabla1[[#This Row],[Descripción]],Tabla10[Descripción],Tabla10[CODIGO PRESUPUESTARIO],0))</f>
        <v/>
      </c>
      <c r="Q1632" s="511"/>
      <c r="R1632" s="511" t="str">
        <f>IF(Tabla1[[#This Row],[Insumos]]="","",_xlfn.XLOOKUP(Tabla1[[#This Row],[Insumos]],Tabla10[Insumo],Tabla10[InsumoAbrev],"",0))</f>
        <v/>
      </c>
    </row>
    <row r="1633" spans="2:18" x14ac:dyDescent="0.25">
      <c r="B1633" s="191" t="str">
        <f>IF('Formulario PPGR3'!$G1633="","",CONCATENATE('Formulario PPGR3'!$C1633,".",'Formulario PPGR3'!$D1633,".",'Formulario PPGR3'!$E1633,".",'Formulario PPGR3'!$F1633))</f>
        <v/>
      </c>
      <c r="C1633" s="191" t="str">
        <f>IF('Formulario PPGR3'!$G1633="","",'Formulario PPGR1'!#REF!)</f>
        <v/>
      </c>
      <c r="D1633" s="191" t="str">
        <f>IF('Formulario PPGR3'!$G1633="","",'Formulario PPGR1'!#REF!)</f>
        <v/>
      </c>
      <c r="E1633" s="191" t="str">
        <f>IF('Formulario PPGR3'!$G1633="","",'Formulario PPGR1'!#REF!)</f>
        <v/>
      </c>
      <c r="F1633" s="191" t="str">
        <f>IF('Formulario PPGR3'!$G1633="","",'Formulario PPGR1'!#REF!)</f>
        <v/>
      </c>
      <c r="G1633" s="238"/>
      <c r="H1633" s="507" t="str" cm="1">
        <f t="array" ref="H1633">IF(Tabla1[[#This Row],[Código_Actividad]]="","",_xlfn.XLOOKUP(Tabla1[[#This Row],[Código_Actividad]],CodigoActividad,Tabla2[Actividades Programables Presupuestables],"",0))</f>
        <v/>
      </c>
      <c r="I1633" s="508" t="str">
        <f>IFERROR(VLOOKUP('Formulario PPGR3'!$G1633,'Formulario PPGR2'!$H$19:$V$286,15,FALSE),"")</f>
        <v/>
      </c>
      <c r="J1633" s="513"/>
      <c r="K1633" s="512"/>
      <c r="L1633" s="509" t="str">
        <f>IF(Tabla1[[#This Row],[Descripción]]="","",_xlfn.XLOOKUP(Tabla1[[#This Row],[Descripción]],Tabla10[Descripción],Tabla10[Unidad de Medida],"",0))</f>
        <v/>
      </c>
      <c r="M1633" s="299"/>
      <c r="N1633" s="525" t="str">
        <f>IF(Tabla1[[#This Row],[Descripción]]="","",_xlfn.XLOOKUP(Tabla1[[#This Row],[Descripción]],Tabla10[Descripción],Tabla10[Precio Unitario],0))</f>
        <v/>
      </c>
      <c r="O1633" s="525" t="str">
        <f>IF(Tabla1[[#This Row],[Cantidad de Insumos]]="","",Tabla1[[#This Row],[Precio Unitario]]*Tabla1[[#This Row],[Cantidad de Insumos]])</f>
        <v/>
      </c>
      <c r="P1633" s="510" t="str">
        <f>IF(Tabla1[[#This Row],[Descripción]]="","",_xlfn.XLOOKUP(Tabla1[[#This Row],[Descripción]],Tabla10[Descripción],Tabla10[CODIGO PRESUPUESTARIO],0))</f>
        <v/>
      </c>
      <c r="Q1633" s="511"/>
      <c r="R1633" s="511" t="str">
        <f>IF(Tabla1[[#This Row],[Insumos]]="","",_xlfn.XLOOKUP(Tabla1[[#This Row],[Insumos]],Tabla10[Insumo],Tabla10[InsumoAbrev],"",0))</f>
        <v/>
      </c>
    </row>
    <row r="1634" spans="2:18" x14ac:dyDescent="0.25">
      <c r="B1634" s="191" t="str">
        <f>IF('Formulario PPGR3'!$G1634="","",CONCATENATE('Formulario PPGR3'!$C1634,".",'Formulario PPGR3'!$D1634,".",'Formulario PPGR3'!$E1634,".",'Formulario PPGR3'!$F1634))</f>
        <v/>
      </c>
      <c r="C1634" s="191" t="str">
        <f>IF('Formulario PPGR3'!$G1634="","",'Formulario PPGR1'!#REF!)</f>
        <v/>
      </c>
      <c r="D1634" s="191" t="str">
        <f>IF('Formulario PPGR3'!$G1634="","",'Formulario PPGR1'!#REF!)</f>
        <v/>
      </c>
      <c r="E1634" s="191" t="str">
        <f>IF('Formulario PPGR3'!$G1634="","",'Formulario PPGR1'!#REF!)</f>
        <v/>
      </c>
      <c r="F1634" s="191" t="str">
        <f>IF('Formulario PPGR3'!$G1634="","",'Formulario PPGR1'!#REF!)</f>
        <v/>
      </c>
      <c r="G1634" s="238"/>
      <c r="H1634" s="507" t="str" cm="1">
        <f t="array" ref="H1634">IF(Tabla1[[#This Row],[Código_Actividad]]="","",_xlfn.XLOOKUP(Tabla1[[#This Row],[Código_Actividad]],CodigoActividad,Tabla2[Actividades Programables Presupuestables],"",0))</f>
        <v/>
      </c>
      <c r="I1634" s="508" t="str">
        <f>IFERROR(VLOOKUP('Formulario PPGR3'!$G1634,'Formulario PPGR2'!$H$19:$V$286,15,FALSE),"")</f>
        <v/>
      </c>
      <c r="J1634" s="513"/>
      <c r="K1634" s="512"/>
      <c r="L1634" s="509" t="str">
        <f>IF(Tabla1[[#This Row],[Descripción]]="","",_xlfn.XLOOKUP(Tabla1[[#This Row],[Descripción]],Tabla10[Descripción],Tabla10[Unidad de Medida],"",0))</f>
        <v/>
      </c>
      <c r="M1634" s="299"/>
      <c r="N1634" s="525" t="str">
        <f>IF(Tabla1[[#This Row],[Descripción]]="","",_xlfn.XLOOKUP(Tabla1[[#This Row],[Descripción]],Tabla10[Descripción],Tabla10[Precio Unitario],0))</f>
        <v/>
      </c>
      <c r="O1634" s="525" t="str">
        <f>IF(Tabla1[[#This Row],[Cantidad de Insumos]]="","",Tabla1[[#This Row],[Precio Unitario]]*Tabla1[[#This Row],[Cantidad de Insumos]])</f>
        <v/>
      </c>
      <c r="P1634" s="510" t="str">
        <f>IF(Tabla1[[#This Row],[Descripción]]="","",_xlfn.XLOOKUP(Tabla1[[#This Row],[Descripción]],Tabla10[Descripción],Tabla10[CODIGO PRESUPUESTARIO],0))</f>
        <v/>
      </c>
      <c r="Q1634" s="511"/>
      <c r="R1634" s="511" t="str">
        <f>IF(Tabla1[[#This Row],[Insumos]]="","",_xlfn.XLOOKUP(Tabla1[[#This Row],[Insumos]],Tabla10[Insumo],Tabla10[InsumoAbrev],"",0))</f>
        <v/>
      </c>
    </row>
    <row r="1635" spans="2:18" x14ac:dyDescent="0.25">
      <c r="B1635" s="191" t="str">
        <f>IF('Formulario PPGR3'!$G1635="","",CONCATENATE('Formulario PPGR3'!$C1635,".",'Formulario PPGR3'!$D1635,".",'Formulario PPGR3'!$E1635,".",'Formulario PPGR3'!$F1635))</f>
        <v/>
      </c>
      <c r="C1635" s="191" t="str">
        <f>IF('Formulario PPGR3'!$G1635="","",'Formulario PPGR1'!#REF!)</f>
        <v/>
      </c>
      <c r="D1635" s="191" t="str">
        <f>IF('Formulario PPGR3'!$G1635="","",'Formulario PPGR1'!#REF!)</f>
        <v/>
      </c>
      <c r="E1635" s="191" t="str">
        <f>IF('Formulario PPGR3'!$G1635="","",'Formulario PPGR1'!#REF!)</f>
        <v/>
      </c>
      <c r="F1635" s="191" t="str">
        <f>IF('Formulario PPGR3'!$G1635="","",'Formulario PPGR1'!#REF!)</f>
        <v/>
      </c>
      <c r="G1635" s="238"/>
      <c r="H1635" s="507" t="str" cm="1">
        <f t="array" ref="H1635">IF(Tabla1[[#This Row],[Código_Actividad]]="","",_xlfn.XLOOKUP(Tabla1[[#This Row],[Código_Actividad]],CodigoActividad,Tabla2[Actividades Programables Presupuestables],"",0))</f>
        <v/>
      </c>
      <c r="I1635" s="508" t="str">
        <f>IFERROR(VLOOKUP('Formulario PPGR3'!$G1635,'Formulario PPGR2'!$H$19:$V$286,15,FALSE),"")</f>
        <v/>
      </c>
      <c r="J1635" s="513"/>
      <c r="K1635" s="512"/>
      <c r="L1635" s="509" t="str">
        <f>IF(Tabla1[[#This Row],[Descripción]]="","",_xlfn.XLOOKUP(Tabla1[[#This Row],[Descripción]],Tabla10[Descripción],Tabla10[Unidad de Medida],"",0))</f>
        <v/>
      </c>
      <c r="M1635" s="299"/>
      <c r="N1635" s="525" t="str">
        <f>IF(Tabla1[[#This Row],[Descripción]]="","",_xlfn.XLOOKUP(Tabla1[[#This Row],[Descripción]],Tabla10[Descripción],Tabla10[Precio Unitario],0))</f>
        <v/>
      </c>
      <c r="O1635" s="525" t="str">
        <f>IF(Tabla1[[#This Row],[Cantidad de Insumos]]="","",Tabla1[[#This Row],[Precio Unitario]]*Tabla1[[#This Row],[Cantidad de Insumos]])</f>
        <v/>
      </c>
      <c r="P1635" s="510" t="str">
        <f>IF(Tabla1[[#This Row],[Descripción]]="","",_xlfn.XLOOKUP(Tabla1[[#This Row],[Descripción]],Tabla10[Descripción],Tabla10[CODIGO PRESUPUESTARIO],0))</f>
        <v/>
      </c>
      <c r="Q1635" s="511"/>
      <c r="R1635" s="511" t="str">
        <f>IF(Tabla1[[#This Row],[Insumos]]="","",_xlfn.XLOOKUP(Tabla1[[#This Row],[Insumos]],Tabla10[Insumo],Tabla10[InsumoAbrev],"",0))</f>
        <v/>
      </c>
    </row>
    <row r="1636" spans="2:18" x14ac:dyDescent="0.25">
      <c r="B1636" s="191" t="str">
        <f>IF('Formulario PPGR3'!$G1636="","",CONCATENATE('Formulario PPGR3'!$C1636,".",'Formulario PPGR3'!$D1636,".",'Formulario PPGR3'!$E1636,".",'Formulario PPGR3'!$F1636))</f>
        <v/>
      </c>
      <c r="C1636" s="191" t="str">
        <f>IF('Formulario PPGR3'!$G1636="","",'Formulario PPGR1'!#REF!)</f>
        <v/>
      </c>
      <c r="D1636" s="191" t="str">
        <f>IF('Formulario PPGR3'!$G1636="","",'Formulario PPGR1'!#REF!)</f>
        <v/>
      </c>
      <c r="E1636" s="191" t="str">
        <f>IF('Formulario PPGR3'!$G1636="","",'Formulario PPGR1'!#REF!)</f>
        <v/>
      </c>
      <c r="F1636" s="191" t="str">
        <f>IF('Formulario PPGR3'!$G1636="","",'Formulario PPGR1'!#REF!)</f>
        <v/>
      </c>
      <c r="G1636" s="238"/>
      <c r="H1636" s="507" t="str" cm="1">
        <f t="array" ref="H1636">IF(Tabla1[[#This Row],[Código_Actividad]]="","",_xlfn.XLOOKUP(Tabla1[[#This Row],[Código_Actividad]],CodigoActividad,Tabla2[Actividades Programables Presupuestables],"",0))</f>
        <v/>
      </c>
      <c r="I1636" s="508" t="str">
        <f>IFERROR(VLOOKUP('Formulario PPGR3'!$G1636,'Formulario PPGR2'!$H$19:$V$286,15,FALSE),"")</f>
        <v/>
      </c>
      <c r="J1636" s="513"/>
      <c r="K1636" s="512"/>
      <c r="L1636" s="509" t="str">
        <f>IF(Tabla1[[#This Row],[Descripción]]="","",_xlfn.XLOOKUP(Tabla1[[#This Row],[Descripción]],Tabla10[Descripción],Tabla10[Unidad de Medida],"",0))</f>
        <v/>
      </c>
      <c r="M1636" s="299"/>
      <c r="N1636" s="525" t="str">
        <f>IF(Tabla1[[#This Row],[Descripción]]="","",_xlfn.XLOOKUP(Tabla1[[#This Row],[Descripción]],Tabla10[Descripción],Tabla10[Precio Unitario],0))</f>
        <v/>
      </c>
      <c r="O1636" s="525" t="str">
        <f>IF(Tabla1[[#This Row],[Cantidad de Insumos]]="","",Tabla1[[#This Row],[Precio Unitario]]*Tabla1[[#This Row],[Cantidad de Insumos]])</f>
        <v/>
      </c>
      <c r="P1636" s="510" t="str">
        <f>IF(Tabla1[[#This Row],[Descripción]]="","",_xlfn.XLOOKUP(Tabla1[[#This Row],[Descripción]],Tabla10[Descripción],Tabla10[CODIGO PRESUPUESTARIO],0))</f>
        <v/>
      </c>
      <c r="Q1636" s="511"/>
      <c r="R1636" s="511" t="str">
        <f>IF(Tabla1[[#This Row],[Insumos]]="","",_xlfn.XLOOKUP(Tabla1[[#This Row],[Insumos]],Tabla10[Insumo],Tabla10[InsumoAbrev],"",0))</f>
        <v/>
      </c>
    </row>
    <row r="1637" spans="2:18" x14ac:dyDescent="0.25">
      <c r="B1637" s="191" t="str">
        <f>IF('Formulario PPGR3'!$G1637="","",CONCATENATE('Formulario PPGR3'!$C1637,".",'Formulario PPGR3'!$D1637,".",'Formulario PPGR3'!$E1637,".",'Formulario PPGR3'!$F1637))</f>
        <v/>
      </c>
      <c r="C1637" s="191" t="str">
        <f>IF('Formulario PPGR3'!$G1637="","",'Formulario PPGR1'!#REF!)</f>
        <v/>
      </c>
      <c r="D1637" s="191" t="str">
        <f>IF('Formulario PPGR3'!$G1637="","",'Formulario PPGR1'!#REF!)</f>
        <v/>
      </c>
      <c r="E1637" s="191" t="str">
        <f>IF('Formulario PPGR3'!$G1637="","",'Formulario PPGR1'!#REF!)</f>
        <v/>
      </c>
      <c r="F1637" s="191" t="str">
        <f>IF('Formulario PPGR3'!$G1637="","",'Formulario PPGR1'!#REF!)</f>
        <v/>
      </c>
      <c r="G1637" s="238"/>
      <c r="H1637" s="507" t="str" cm="1">
        <f t="array" ref="H1637">IF(Tabla1[[#This Row],[Código_Actividad]]="","",_xlfn.XLOOKUP(Tabla1[[#This Row],[Código_Actividad]],CodigoActividad,Tabla2[Actividades Programables Presupuestables],"",0))</f>
        <v/>
      </c>
      <c r="I1637" s="508" t="str">
        <f>IFERROR(VLOOKUP('Formulario PPGR3'!$G1637,'Formulario PPGR2'!$H$19:$V$286,15,FALSE),"")</f>
        <v/>
      </c>
      <c r="J1637" s="513"/>
      <c r="K1637" s="512"/>
      <c r="L1637" s="509" t="str">
        <f>IF(Tabla1[[#This Row],[Descripción]]="","",_xlfn.XLOOKUP(Tabla1[[#This Row],[Descripción]],Tabla10[Descripción],Tabla10[Unidad de Medida],"",0))</f>
        <v/>
      </c>
      <c r="M1637" s="299"/>
      <c r="N1637" s="525" t="str">
        <f>IF(Tabla1[[#This Row],[Descripción]]="","",_xlfn.XLOOKUP(Tabla1[[#This Row],[Descripción]],Tabla10[Descripción],Tabla10[Precio Unitario],0))</f>
        <v/>
      </c>
      <c r="O1637" s="525" t="str">
        <f>IF(Tabla1[[#This Row],[Cantidad de Insumos]]="","",Tabla1[[#This Row],[Precio Unitario]]*Tabla1[[#This Row],[Cantidad de Insumos]])</f>
        <v/>
      </c>
      <c r="P1637" s="510" t="str">
        <f>IF(Tabla1[[#This Row],[Descripción]]="","",_xlfn.XLOOKUP(Tabla1[[#This Row],[Descripción]],Tabla10[Descripción],Tabla10[CODIGO PRESUPUESTARIO],0))</f>
        <v/>
      </c>
      <c r="Q1637" s="511"/>
      <c r="R1637" s="511" t="str">
        <f>IF(Tabla1[[#This Row],[Insumos]]="","",_xlfn.XLOOKUP(Tabla1[[#This Row],[Insumos]],Tabla10[Insumo],Tabla10[InsumoAbrev],"",0))</f>
        <v/>
      </c>
    </row>
    <row r="1638" spans="2:18" x14ac:dyDescent="0.25">
      <c r="B1638" s="191" t="str">
        <f>IF('Formulario PPGR3'!$G1638="","",CONCATENATE('Formulario PPGR3'!$C1638,".",'Formulario PPGR3'!$D1638,".",'Formulario PPGR3'!$E1638,".",'Formulario PPGR3'!$F1638))</f>
        <v/>
      </c>
      <c r="C1638" s="191" t="str">
        <f>IF('Formulario PPGR3'!$G1638="","",'Formulario PPGR1'!#REF!)</f>
        <v/>
      </c>
      <c r="D1638" s="191" t="str">
        <f>IF('Formulario PPGR3'!$G1638="","",'Formulario PPGR1'!#REF!)</f>
        <v/>
      </c>
      <c r="E1638" s="191" t="str">
        <f>IF('Formulario PPGR3'!$G1638="","",'Formulario PPGR1'!#REF!)</f>
        <v/>
      </c>
      <c r="F1638" s="191" t="str">
        <f>IF('Formulario PPGR3'!$G1638="","",'Formulario PPGR1'!#REF!)</f>
        <v/>
      </c>
      <c r="G1638" s="238"/>
      <c r="H1638" s="507" t="str" cm="1">
        <f t="array" ref="H1638">IF(Tabla1[[#This Row],[Código_Actividad]]="","",_xlfn.XLOOKUP(Tabla1[[#This Row],[Código_Actividad]],CodigoActividad,Tabla2[Actividades Programables Presupuestables],"",0))</f>
        <v/>
      </c>
      <c r="I1638" s="508" t="str">
        <f>IFERROR(VLOOKUP('Formulario PPGR3'!$G1638,'Formulario PPGR2'!$H$19:$V$286,15,FALSE),"")</f>
        <v/>
      </c>
      <c r="J1638" s="513"/>
      <c r="K1638" s="512"/>
      <c r="L1638" s="509" t="str">
        <f>IF(Tabla1[[#This Row],[Descripción]]="","",_xlfn.XLOOKUP(Tabla1[[#This Row],[Descripción]],Tabla10[Descripción],Tabla10[Unidad de Medida],"",0))</f>
        <v/>
      </c>
      <c r="M1638" s="299"/>
      <c r="N1638" s="525" t="str">
        <f>IF(Tabla1[[#This Row],[Descripción]]="","",_xlfn.XLOOKUP(Tabla1[[#This Row],[Descripción]],Tabla10[Descripción],Tabla10[Precio Unitario],0))</f>
        <v/>
      </c>
      <c r="O1638" s="525" t="str">
        <f>IF(Tabla1[[#This Row],[Cantidad de Insumos]]="","",Tabla1[[#This Row],[Precio Unitario]]*Tabla1[[#This Row],[Cantidad de Insumos]])</f>
        <v/>
      </c>
      <c r="P1638" s="510" t="str">
        <f>IF(Tabla1[[#This Row],[Descripción]]="","",_xlfn.XLOOKUP(Tabla1[[#This Row],[Descripción]],Tabla10[Descripción],Tabla10[CODIGO PRESUPUESTARIO],0))</f>
        <v/>
      </c>
      <c r="Q1638" s="511"/>
      <c r="R1638" s="511" t="str">
        <f>IF(Tabla1[[#This Row],[Insumos]]="","",_xlfn.XLOOKUP(Tabla1[[#This Row],[Insumos]],Tabla10[Insumo],Tabla10[InsumoAbrev],"",0))</f>
        <v/>
      </c>
    </row>
    <row r="1639" spans="2:18" x14ac:dyDescent="0.25">
      <c r="B1639" s="191" t="str">
        <f>IF('Formulario PPGR3'!$G1639="","",CONCATENATE('Formulario PPGR3'!$C1639,".",'Formulario PPGR3'!$D1639,".",'Formulario PPGR3'!$E1639,".",'Formulario PPGR3'!$F1639))</f>
        <v/>
      </c>
      <c r="C1639" s="191" t="str">
        <f>IF('Formulario PPGR3'!$G1639="","",'Formulario PPGR1'!#REF!)</f>
        <v/>
      </c>
      <c r="D1639" s="191" t="str">
        <f>IF('Formulario PPGR3'!$G1639="","",'Formulario PPGR1'!#REF!)</f>
        <v/>
      </c>
      <c r="E1639" s="191" t="str">
        <f>IF('Formulario PPGR3'!$G1639="","",'Formulario PPGR1'!#REF!)</f>
        <v/>
      </c>
      <c r="F1639" s="191" t="str">
        <f>IF('Formulario PPGR3'!$G1639="","",'Formulario PPGR1'!#REF!)</f>
        <v/>
      </c>
      <c r="G1639" s="238"/>
      <c r="H1639" s="507" t="str" cm="1">
        <f t="array" ref="H1639">IF(Tabla1[[#This Row],[Código_Actividad]]="","",_xlfn.XLOOKUP(Tabla1[[#This Row],[Código_Actividad]],CodigoActividad,Tabla2[Actividades Programables Presupuestables],"",0))</f>
        <v/>
      </c>
      <c r="I1639" s="508" t="str">
        <f>IFERROR(VLOOKUP('Formulario PPGR3'!$G1639,'Formulario PPGR2'!$H$19:$V$286,15,FALSE),"")</f>
        <v/>
      </c>
      <c r="J1639" s="513"/>
      <c r="K1639" s="512"/>
      <c r="L1639" s="509" t="str">
        <f>IF(Tabla1[[#This Row],[Descripción]]="","",_xlfn.XLOOKUP(Tabla1[[#This Row],[Descripción]],Tabla10[Descripción],Tabla10[Unidad de Medida],"",0))</f>
        <v/>
      </c>
      <c r="M1639" s="299"/>
      <c r="N1639" s="525" t="str">
        <f>IF(Tabla1[[#This Row],[Descripción]]="","",_xlfn.XLOOKUP(Tabla1[[#This Row],[Descripción]],Tabla10[Descripción],Tabla10[Precio Unitario],0))</f>
        <v/>
      </c>
      <c r="O1639" s="525" t="str">
        <f>IF(Tabla1[[#This Row],[Cantidad de Insumos]]="","",Tabla1[[#This Row],[Precio Unitario]]*Tabla1[[#This Row],[Cantidad de Insumos]])</f>
        <v/>
      </c>
      <c r="P1639" s="510" t="str">
        <f>IF(Tabla1[[#This Row],[Descripción]]="","",_xlfn.XLOOKUP(Tabla1[[#This Row],[Descripción]],Tabla10[Descripción],Tabla10[CODIGO PRESUPUESTARIO],0))</f>
        <v/>
      </c>
      <c r="Q1639" s="511"/>
      <c r="R1639" s="511" t="str">
        <f>IF(Tabla1[[#This Row],[Insumos]]="","",_xlfn.XLOOKUP(Tabla1[[#This Row],[Insumos]],Tabla10[Insumo],Tabla10[InsumoAbrev],"",0))</f>
        <v/>
      </c>
    </row>
    <row r="1640" spans="2:18" x14ac:dyDescent="0.25">
      <c r="B1640" s="191" t="str">
        <f>IF('Formulario PPGR3'!$G1640="","",CONCATENATE('Formulario PPGR3'!$C1640,".",'Formulario PPGR3'!$D1640,".",'Formulario PPGR3'!$E1640,".",'Formulario PPGR3'!$F1640))</f>
        <v/>
      </c>
      <c r="C1640" s="191" t="str">
        <f>IF('Formulario PPGR3'!$G1640="","",'Formulario PPGR1'!#REF!)</f>
        <v/>
      </c>
      <c r="D1640" s="191" t="str">
        <f>IF('Formulario PPGR3'!$G1640="","",'Formulario PPGR1'!#REF!)</f>
        <v/>
      </c>
      <c r="E1640" s="191" t="str">
        <f>IF('Formulario PPGR3'!$G1640="","",'Formulario PPGR1'!#REF!)</f>
        <v/>
      </c>
      <c r="F1640" s="191" t="str">
        <f>IF('Formulario PPGR3'!$G1640="","",'Formulario PPGR1'!#REF!)</f>
        <v/>
      </c>
      <c r="G1640" s="238"/>
      <c r="H1640" s="507" t="str" cm="1">
        <f t="array" ref="H1640">IF(Tabla1[[#This Row],[Código_Actividad]]="","",_xlfn.XLOOKUP(Tabla1[[#This Row],[Código_Actividad]],CodigoActividad,Tabla2[Actividades Programables Presupuestables],"",0))</f>
        <v/>
      </c>
      <c r="I1640" s="508" t="str">
        <f>IFERROR(VLOOKUP('Formulario PPGR3'!$G1640,'Formulario PPGR2'!$H$19:$V$286,15,FALSE),"")</f>
        <v/>
      </c>
      <c r="J1640" s="513"/>
      <c r="K1640" s="512"/>
      <c r="L1640" s="509" t="str">
        <f>IF(Tabla1[[#This Row],[Descripción]]="","",_xlfn.XLOOKUP(Tabla1[[#This Row],[Descripción]],Tabla10[Descripción],Tabla10[Unidad de Medida],"",0))</f>
        <v/>
      </c>
      <c r="M1640" s="299"/>
      <c r="N1640" s="525" t="str">
        <f>IF(Tabla1[[#This Row],[Descripción]]="","",_xlfn.XLOOKUP(Tabla1[[#This Row],[Descripción]],Tabla10[Descripción],Tabla10[Precio Unitario],0))</f>
        <v/>
      </c>
      <c r="O1640" s="525" t="str">
        <f>IF(Tabla1[[#This Row],[Cantidad de Insumos]]="","",Tabla1[[#This Row],[Precio Unitario]]*Tabla1[[#This Row],[Cantidad de Insumos]])</f>
        <v/>
      </c>
      <c r="P1640" s="510" t="str">
        <f>IF(Tabla1[[#This Row],[Descripción]]="","",_xlfn.XLOOKUP(Tabla1[[#This Row],[Descripción]],Tabla10[Descripción],Tabla10[CODIGO PRESUPUESTARIO],0))</f>
        <v/>
      </c>
      <c r="Q1640" s="511"/>
      <c r="R1640" s="511" t="str">
        <f>IF(Tabla1[[#This Row],[Insumos]]="","",_xlfn.XLOOKUP(Tabla1[[#This Row],[Insumos]],Tabla10[Insumo],Tabla10[InsumoAbrev],"",0))</f>
        <v/>
      </c>
    </row>
    <row r="1641" spans="2:18" x14ac:dyDescent="0.25">
      <c r="B1641" s="191" t="str">
        <f>IF('Formulario PPGR3'!$G1641="","",CONCATENATE('Formulario PPGR3'!$C1641,".",'Formulario PPGR3'!$D1641,".",'Formulario PPGR3'!$E1641,".",'Formulario PPGR3'!$F1641))</f>
        <v/>
      </c>
      <c r="C1641" s="191" t="str">
        <f>IF('Formulario PPGR3'!$G1641="","",'Formulario PPGR1'!#REF!)</f>
        <v/>
      </c>
      <c r="D1641" s="191" t="str">
        <f>IF('Formulario PPGR3'!$G1641="","",'Formulario PPGR1'!#REF!)</f>
        <v/>
      </c>
      <c r="E1641" s="191" t="str">
        <f>IF('Formulario PPGR3'!$G1641="","",'Formulario PPGR1'!#REF!)</f>
        <v/>
      </c>
      <c r="F1641" s="191" t="str">
        <f>IF('Formulario PPGR3'!$G1641="","",'Formulario PPGR1'!#REF!)</f>
        <v/>
      </c>
      <c r="G1641" s="238"/>
      <c r="H1641" s="507" t="str" cm="1">
        <f t="array" ref="H1641">IF(Tabla1[[#This Row],[Código_Actividad]]="","",_xlfn.XLOOKUP(Tabla1[[#This Row],[Código_Actividad]],CodigoActividad,Tabla2[Actividades Programables Presupuestables],"",0))</f>
        <v/>
      </c>
      <c r="I1641" s="508" t="str">
        <f>IFERROR(VLOOKUP('Formulario PPGR3'!$G1641,'Formulario PPGR2'!$H$19:$V$286,15,FALSE),"")</f>
        <v/>
      </c>
      <c r="J1641" s="513"/>
      <c r="K1641" s="512"/>
      <c r="L1641" s="509" t="str">
        <f>IF(Tabla1[[#This Row],[Descripción]]="","",_xlfn.XLOOKUP(Tabla1[[#This Row],[Descripción]],Tabla10[Descripción],Tabla10[Unidad de Medida],"",0))</f>
        <v/>
      </c>
      <c r="M1641" s="299"/>
      <c r="N1641" s="525" t="str">
        <f>IF(Tabla1[[#This Row],[Descripción]]="","",_xlfn.XLOOKUP(Tabla1[[#This Row],[Descripción]],Tabla10[Descripción],Tabla10[Precio Unitario],0))</f>
        <v/>
      </c>
      <c r="O1641" s="525" t="str">
        <f>IF(Tabla1[[#This Row],[Cantidad de Insumos]]="","",Tabla1[[#This Row],[Precio Unitario]]*Tabla1[[#This Row],[Cantidad de Insumos]])</f>
        <v/>
      </c>
      <c r="P1641" s="510" t="str">
        <f>IF(Tabla1[[#This Row],[Descripción]]="","",_xlfn.XLOOKUP(Tabla1[[#This Row],[Descripción]],Tabla10[Descripción],Tabla10[CODIGO PRESUPUESTARIO],0))</f>
        <v/>
      </c>
      <c r="Q1641" s="511"/>
      <c r="R1641" s="511" t="str">
        <f>IF(Tabla1[[#This Row],[Insumos]]="","",_xlfn.XLOOKUP(Tabla1[[#This Row],[Insumos]],Tabla10[Insumo],Tabla10[InsumoAbrev],"",0))</f>
        <v/>
      </c>
    </row>
    <row r="1642" spans="2:18" x14ac:dyDescent="0.25">
      <c r="B1642" s="191" t="str">
        <f>IF('Formulario PPGR3'!$G1642="","",CONCATENATE('Formulario PPGR3'!$C1642,".",'Formulario PPGR3'!$D1642,".",'Formulario PPGR3'!$E1642,".",'Formulario PPGR3'!$F1642))</f>
        <v/>
      </c>
      <c r="C1642" s="191" t="str">
        <f>IF('Formulario PPGR3'!$G1642="","",'Formulario PPGR1'!#REF!)</f>
        <v/>
      </c>
      <c r="D1642" s="191" t="str">
        <f>IF('Formulario PPGR3'!$G1642="","",'Formulario PPGR1'!#REF!)</f>
        <v/>
      </c>
      <c r="E1642" s="191" t="str">
        <f>IF('Formulario PPGR3'!$G1642="","",'Formulario PPGR1'!#REF!)</f>
        <v/>
      </c>
      <c r="F1642" s="191" t="str">
        <f>IF('Formulario PPGR3'!$G1642="","",'Formulario PPGR1'!#REF!)</f>
        <v/>
      </c>
      <c r="G1642" s="238"/>
      <c r="H1642" s="507" t="str" cm="1">
        <f t="array" ref="H1642">IF(Tabla1[[#This Row],[Código_Actividad]]="","",_xlfn.XLOOKUP(Tabla1[[#This Row],[Código_Actividad]],CodigoActividad,Tabla2[Actividades Programables Presupuestables],"",0))</f>
        <v/>
      </c>
      <c r="I1642" s="508" t="str">
        <f>IFERROR(VLOOKUP('Formulario PPGR3'!$G1642,'Formulario PPGR2'!$H$19:$V$286,15,FALSE),"")</f>
        <v/>
      </c>
      <c r="J1642" s="513"/>
      <c r="K1642" s="512"/>
      <c r="L1642" s="509" t="str">
        <f>IF(Tabla1[[#This Row],[Descripción]]="","",_xlfn.XLOOKUP(Tabla1[[#This Row],[Descripción]],Tabla10[Descripción],Tabla10[Unidad de Medida],"",0))</f>
        <v/>
      </c>
      <c r="M1642" s="299"/>
      <c r="N1642" s="525" t="str">
        <f>IF(Tabla1[[#This Row],[Descripción]]="","",_xlfn.XLOOKUP(Tabla1[[#This Row],[Descripción]],Tabla10[Descripción],Tabla10[Precio Unitario],0))</f>
        <v/>
      </c>
      <c r="O1642" s="525" t="str">
        <f>IF(Tabla1[[#This Row],[Cantidad de Insumos]]="","",Tabla1[[#This Row],[Precio Unitario]]*Tabla1[[#This Row],[Cantidad de Insumos]])</f>
        <v/>
      </c>
      <c r="P1642" s="510" t="str">
        <f>IF(Tabla1[[#This Row],[Descripción]]="","",_xlfn.XLOOKUP(Tabla1[[#This Row],[Descripción]],Tabla10[Descripción],Tabla10[CODIGO PRESUPUESTARIO],0))</f>
        <v/>
      </c>
      <c r="Q1642" s="511"/>
      <c r="R1642" s="511" t="str">
        <f>IF(Tabla1[[#This Row],[Insumos]]="","",_xlfn.XLOOKUP(Tabla1[[#This Row],[Insumos]],Tabla10[Insumo],Tabla10[InsumoAbrev],"",0))</f>
        <v/>
      </c>
    </row>
    <row r="1643" spans="2:18" x14ac:dyDescent="0.25">
      <c r="B1643" s="191" t="str">
        <f>IF('Formulario PPGR3'!$G1643="","",CONCATENATE('Formulario PPGR3'!$C1643,".",'Formulario PPGR3'!$D1643,".",'Formulario PPGR3'!$E1643,".",'Formulario PPGR3'!$F1643))</f>
        <v/>
      </c>
      <c r="C1643" s="191" t="str">
        <f>IF('Formulario PPGR3'!$G1643="","",'Formulario PPGR1'!#REF!)</f>
        <v/>
      </c>
      <c r="D1643" s="191" t="str">
        <f>IF('Formulario PPGR3'!$G1643="","",'Formulario PPGR1'!#REF!)</f>
        <v/>
      </c>
      <c r="E1643" s="191" t="str">
        <f>IF('Formulario PPGR3'!$G1643="","",'Formulario PPGR1'!#REF!)</f>
        <v/>
      </c>
      <c r="F1643" s="191" t="str">
        <f>IF('Formulario PPGR3'!$G1643="","",'Formulario PPGR1'!#REF!)</f>
        <v/>
      </c>
      <c r="G1643" s="238"/>
      <c r="H1643" s="507" t="str" cm="1">
        <f t="array" ref="H1643">IF(Tabla1[[#This Row],[Código_Actividad]]="","",_xlfn.XLOOKUP(Tabla1[[#This Row],[Código_Actividad]],CodigoActividad,Tabla2[Actividades Programables Presupuestables],"",0))</f>
        <v/>
      </c>
      <c r="I1643" s="508" t="str">
        <f>IFERROR(VLOOKUP('Formulario PPGR3'!$G1643,'Formulario PPGR2'!$H$19:$V$286,15,FALSE),"")</f>
        <v/>
      </c>
      <c r="J1643" s="513"/>
      <c r="K1643" s="512"/>
      <c r="L1643" s="509" t="str">
        <f>IF(Tabla1[[#This Row],[Descripción]]="","",_xlfn.XLOOKUP(Tabla1[[#This Row],[Descripción]],Tabla10[Descripción],Tabla10[Unidad de Medida],"",0))</f>
        <v/>
      </c>
      <c r="M1643" s="299"/>
      <c r="N1643" s="525" t="str">
        <f>IF(Tabla1[[#This Row],[Descripción]]="","",_xlfn.XLOOKUP(Tabla1[[#This Row],[Descripción]],Tabla10[Descripción],Tabla10[Precio Unitario],0))</f>
        <v/>
      </c>
      <c r="O1643" s="525" t="str">
        <f>IF(Tabla1[[#This Row],[Cantidad de Insumos]]="","",Tabla1[[#This Row],[Precio Unitario]]*Tabla1[[#This Row],[Cantidad de Insumos]])</f>
        <v/>
      </c>
      <c r="P1643" s="510" t="str">
        <f>IF(Tabla1[[#This Row],[Descripción]]="","",_xlfn.XLOOKUP(Tabla1[[#This Row],[Descripción]],Tabla10[Descripción],Tabla10[CODIGO PRESUPUESTARIO],0))</f>
        <v/>
      </c>
      <c r="Q1643" s="511"/>
      <c r="R1643" s="511" t="str">
        <f>IF(Tabla1[[#This Row],[Insumos]]="","",_xlfn.XLOOKUP(Tabla1[[#This Row],[Insumos]],Tabla10[Insumo],Tabla10[InsumoAbrev],"",0))</f>
        <v/>
      </c>
    </row>
    <row r="1644" spans="2:18" x14ac:dyDescent="0.25">
      <c r="B1644" s="191" t="str">
        <f>IF('Formulario PPGR3'!$G1644="","",CONCATENATE('Formulario PPGR3'!$C1644,".",'Formulario PPGR3'!$D1644,".",'Formulario PPGR3'!$E1644,".",'Formulario PPGR3'!$F1644))</f>
        <v/>
      </c>
      <c r="C1644" s="191" t="str">
        <f>IF('Formulario PPGR3'!$G1644="","",'Formulario PPGR1'!#REF!)</f>
        <v/>
      </c>
      <c r="D1644" s="191" t="str">
        <f>IF('Formulario PPGR3'!$G1644="","",'Formulario PPGR1'!#REF!)</f>
        <v/>
      </c>
      <c r="E1644" s="191" t="str">
        <f>IF('Formulario PPGR3'!$G1644="","",'Formulario PPGR1'!#REF!)</f>
        <v/>
      </c>
      <c r="F1644" s="191" t="str">
        <f>IF('Formulario PPGR3'!$G1644="","",'Formulario PPGR1'!#REF!)</f>
        <v/>
      </c>
      <c r="G1644" s="238"/>
      <c r="H1644" s="507" t="str" cm="1">
        <f t="array" ref="H1644">IF(Tabla1[[#This Row],[Código_Actividad]]="","",_xlfn.XLOOKUP(Tabla1[[#This Row],[Código_Actividad]],CodigoActividad,Tabla2[Actividades Programables Presupuestables],"",0))</f>
        <v/>
      </c>
      <c r="I1644" s="508" t="str">
        <f>IFERROR(VLOOKUP('Formulario PPGR3'!$G1644,'Formulario PPGR2'!$H$19:$V$286,15,FALSE),"")</f>
        <v/>
      </c>
      <c r="J1644" s="513"/>
      <c r="K1644" s="512"/>
      <c r="L1644" s="509" t="str">
        <f>IF(Tabla1[[#This Row],[Descripción]]="","",_xlfn.XLOOKUP(Tabla1[[#This Row],[Descripción]],Tabla10[Descripción],Tabla10[Unidad de Medida],"",0))</f>
        <v/>
      </c>
      <c r="M1644" s="299"/>
      <c r="N1644" s="525" t="str">
        <f>IF(Tabla1[[#This Row],[Descripción]]="","",_xlfn.XLOOKUP(Tabla1[[#This Row],[Descripción]],Tabla10[Descripción],Tabla10[Precio Unitario],0))</f>
        <v/>
      </c>
      <c r="O1644" s="525" t="str">
        <f>IF(Tabla1[[#This Row],[Cantidad de Insumos]]="","",Tabla1[[#This Row],[Precio Unitario]]*Tabla1[[#This Row],[Cantidad de Insumos]])</f>
        <v/>
      </c>
      <c r="P1644" s="510" t="str">
        <f>IF(Tabla1[[#This Row],[Descripción]]="","",_xlfn.XLOOKUP(Tabla1[[#This Row],[Descripción]],Tabla10[Descripción],Tabla10[CODIGO PRESUPUESTARIO],0))</f>
        <v/>
      </c>
      <c r="Q1644" s="511"/>
      <c r="R1644" s="511" t="str">
        <f>IF(Tabla1[[#This Row],[Insumos]]="","",_xlfn.XLOOKUP(Tabla1[[#This Row],[Insumos]],Tabla10[Insumo],Tabla10[InsumoAbrev],"",0))</f>
        <v/>
      </c>
    </row>
    <row r="1645" spans="2:18" x14ac:dyDescent="0.25">
      <c r="B1645" s="191" t="str">
        <f>IF('Formulario PPGR3'!$G1645="","",CONCATENATE('Formulario PPGR3'!$C1645,".",'Formulario PPGR3'!$D1645,".",'Formulario PPGR3'!$E1645,".",'Formulario PPGR3'!$F1645))</f>
        <v/>
      </c>
      <c r="C1645" s="191" t="str">
        <f>IF('Formulario PPGR3'!$G1645="","",'Formulario PPGR1'!#REF!)</f>
        <v/>
      </c>
      <c r="D1645" s="191" t="str">
        <f>IF('Formulario PPGR3'!$G1645="","",'Formulario PPGR1'!#REF!)</f>
        <v/>
      </c>
      <c r="E1645" s="191" t="str">
        <f>IF('Formulario PPGR3'!$G1645="","",'Formulario PPGR1'!#REF!)</f>
        <v/>
      </c>
      <c r="F1645" s="191" t="str">
        <f>IF('Formulario PPGR3'!$G1645="","",'Formulario PPGR1'!#REF!)</f>
        <v/>
      </c>
      <c r="G1645" s="238"/>
      <c r="H1645" s="507" t="str" cm="1">
        <f t="array" ref="H1645">IF(Tabla1[[#This Row],[Código_Actividad]]="","",_xlfn.XLOOKUP(Tabla1[[#This Row],[Código_Actividad]],CodigoActividad,Tabla2[Actividades Programables Presupuestables],"",0))</f>
        <v/>
      </c>
      <c r="I1645" s="508" t="str">
        <f>IFERROR(VLOOKUP('Formulario PPGR3'!$G1645,'Formulario PPGR2'!$H$19:$V$286,15,FALSE),"")</f>
        <v/>
      </c>
      <c r="J1645" s="513"/>
      <c r="K1645" s="512"/>
      <c r="L1645" s="509" t="str">
        <f>IF(Tabla1[[#This Row],[Descripción]]="","",_xlfn.XLOOKUP(Tabla1[[#This Row],[Descripción]],Tabla10[Descripción],Tabla10[Unidad de Medida],"",0))</f>
        <v/>
      </c>
      <c r="M1645" s="299"/>
      <c r="N1645" s="525" t="str">
        <f>IF(Tabla1[[#This Row],[Descripción]]="","",_xlfn.XLOOKUP(Tabla1[[#This Row],[Descripción]],Tabla10[Descripción],Tabla10[Precio Unitario],0))</f>
        <v/>
      </c>
      <c r="O1645" s="525" t="str">
        <f>IF(Tabla1[[#This Row],[Cantidad de Insumos]]="","",Tabla1[[#This Row],[Precio Unitario]]*Tabla1[[#This Row],[Cantidad de Insumos]])</f>
        <v/>
      </c>
      <c r="P1645" s="510" t="str">
        <f>IF(Tabla1[[#This Row],[Descripción]]="","",_xlfn.XLOOKUP(Tabla1[[#This Row],[Descripción]],Tabla10[Descripción],Tabla10[CODIGO PRESUPUESTARIO],0))</f>
        <v/>
      </c>
      <c r="Q1645" s="511"/>
      <c r="R1645" s="511" t="str">
        <f>IF(Tabla1[[#This Row],[Insumos]]="","",_xlfn.XLOOKUP(Tabla1[[#This Row],[Insumos]],Tabla10[Insumo],Tabla10[InsumoAbrev],"",0))</f>
        <v/>
      </c>
    </row>
    <row r="1646" spans="2:18" x14ac:dyDescent="0.25">
      <c r="B1646" s="191" t="str">
        <f>IF('Formulario PPGR3'!$G1646="","",CONCATENATE('Formulario PPGR3'!$C1646,".",'Formulario PPGR3'!$D1646,".",'Formulario PPGR3'!$E1646,".",'Formulario PPGR3'!$F1646))</f>
        <v/>
      </c>
      <c r="C1646" s="191" t="str">
        <f>IF('Formulario PPGR3'!$G1646="","",'Formulario PPGR1'!#REF!)</f>
        <v/>
      </c>
      <c r="D1646" s="191" t="str">
        <f>IF('Formulario PPGR3'!$G1646="","",'Formulario PPGR1'!#REF!)</f>
        <v/>
      </c>
      <c r="E1646" s="191" t="str">
        <f>IF('Formulario PPGR3'!$G1646="","",'Formulario PPGR1'!#REF!)</f>
        <v/>
      </c>
      <c r="F1646" s="191" t="str">
        <f>IF('Formulario PPGR3'!$G1646="","",'Formulario PPGR1'!#REF!)</f>
        <v/>
      </c>
      <c r="G1646" s="238"/>
      <c r="H1646" s="507" t="str" cm="1">
        <f t="array" ref="H1646">IF(Tabla1[[#This Row],[Código_Actividad]]="","",_xlfn.XLOOKUP(Tabla1[[#This Row],[Código_Actividad]],CodigoActividad,Tabla2[Actividades Programables Presupuestables],"",0))</f>
        <v/>
      </c>
      <c r="I1646" s="508" t="str">
        <f>IFERROR(VLOOKUP('Formulario PPGR3'!$G1646,'Formulario PPGR2'!$H$19:$V$286,15,FALSE),"")</f>
        <v/>
      </c>
      <c r="J1646" s="513"/>
      <c r="K1646" s="512"/>
      <c r="L1646" s="509" t="str">
        <f>IF(Tabla1[[#This Row],[Descripción]]="","",_xlfn.XLOOKUP(Tabla1[[#This Row],[Descripción]],Tabla10[Descripción],Tabla10[Unidad de Medida],"",0))</f>
        <v/>
      </c>
      <c r="M1646" s="299"/>
      <c r="N1646" s="525" t="str">
        <f>IF(Tabla1[[#This Row],[Descripción]]="","",_xlfn.XLOOKUP(Tabla1[[#This Row],[Descripción]],Tabla10[Descripción],Tabla10[Precio Unitario],0))</f>
        <v/>
      </c>
      <c r="O1646" s="525" t="str">
        <f>IF(Tabla1[[#This Row],[Cantidad de Insumos]]="","",Tabla1[[#This Row],[Precio Unitario]]*Tabla1[[#This Row],[Cantidad de Insumos]])</f>
        <v/>
      </c>
      <c r="P1646" s="510" t="str">
        <f>IF(Tabla1[[#This Row],[Descripción]]="","",_xlfn.XLOOKUP(Tabla1[[#This Row],[Descripción]],Tabla10[Descripción],Tabla10[CODIGO PRESUPUESTARIO],0))</f>
        <v/>
      </c>
      <c r="Q1646" s="511"/>
      <c r="R1646" s="511" t="str">
        <f>IF(Tabla1[[#This Row],[Insumos]]="","",_xlfn.XLOOKUP(Tabla1[[#This Row],[Insumos]],Tabla10[Insumo],Tabla10[InsumoAbrev],"",0))</f>
        <v/>
      </c>
    </row>
    <row r="1647" spans="2:18" x14ac:dyDescent="0.25">
      <c r="B1647" s="191" t="str">
        <f>IF('Formulario PPGR3'!$G1647="","",CONCATENATE('Formulario PPGR3'!$C1647,".",'Formulario PPGR3'!$D1647,".",'Formulario PPGR3'!$E1647,".",'Formulario PPGR3'!$F1647))</f>
        <v/>
      </c>
      <c r="C1647" s="191" t="str">
        <f>IF('Formulario PPGR3'!$G1647="","",'Formulario PPGR1'!#REF!)</f>
        <v/>
      </c>
      <c r="D1647" s="191" t="str">
        <f>IF('Formulario PPGR3'!$G1647="","",'Formulario PPGR1'!#REF!)</f>
        <v/>
      </c>
      <c r="E1647" s="191" t="str">
        <f>IF('Formulario PPGR3'!$G1647="","",'Formulario PPGR1'!#REF!)</f>
        <v/>
      </c>
      <c r="F1647" s="191" t="str">
        <f>IF('Formulario PPGR3'!$G1647="","",'Formulario PPGR1'!#REF!)</f>
        <v/>
      </c>
      <c r="G1647" s="238"/>
      <c r="H1647" s="507" t="str" cm="1">
        <f t="array" ref="H1647">IF(Tabla1[[#This Row],[Código_Actividad]]="","",_xlfn.XLOOKUP(Tabla1[[#This Row],[Código_Actividad]],CodigoActividad,Tabla2[Actividades Programables Presupuestables],"",0))</f>
        <v/>
      </c>
      <c r="I1647" s="508" t="str">
        <f>IFERROR(VLOOKUP('Formulario PPGR3'!$G1647,'Formulario PPGR2'!$H$19:$V$286,15,FALSE),"")</f>
        <v/>
      </c>
      <c r="J1647" s="513"/>
      <c r="K1647" s="512"/>
      <c r="L1647" s="509" t="str">
        <f>IF(Tabla1[[#This Row],[Descripción]]="","",_xlfn.XLOOKUP(Tabla1[[#This Row],[Descripción]],Tabla10[Descripción],Tabla10[Unidad de Medida],"",0))</f>
        <v/>
      </c>
      <c r="M1647" s="299"/>
      <c r="N1647" s="525" t="str">
        <f>IF(Tabla1[[#This Row],[Descripción]]="","",_xlfn.XLOOKUP(Tabla1[[#This Row],[Descripción]],Tabla10[Descripción],Tabla10[Precio Unitario],0))</f>
        <v/>
      </c>
      <c r="O1647" s="525" t="str">
        <f>IF(Tabla1[[#This Row],[Cantidad de Insumos]]="","",Tabla1[[#This Row],[Precio Unitario]]*Tabla1[[#This Row],[Cantidad de Insumos]])</f>
        <v/>
      </c>
      <c r="P1647" s="510" t="str">
        <f>IF(Tabla1[[#This Row],[Descripción]]="","",_xlfn.XLOOKUP(Tabla1[[#This Row],[Descripción]],Tabla10[Descripción],Tabla10[CODIGO PRESUPUESTARIO],0))</f>
        <v/>
      </c>
      <c r="Q1647" s="511"/>
      <c r="R1647" s="511" t="str">
        <f>IF(Tabla1[[#This Row],[Insumos]]="","",_xlfn.XLOOKUP(Tabla1[[#This Row],[Insumos]],Tabla10[Insumo],Tabla10[InsumoAbrev],"",0))</f>
        <v/>
      </c>
    </row>
    <row r="1648" spans="2:18" x14ac:dyDescent="0.25">
      <c r="B1648" s="191" t="str">
        <f>IF('Formulario PPGR3'!$G1648="","",CONCATENATE('Formulario PPGR3'!$C1648,".",'Formulario PPGR3'!$D1648,".",'Formulario PPGR3'!$E1648,".",'Formulario PPGR3'!$F1648))</f>
        <v/>
      </c>
      <c r="C1648" s="191" t="str">
        <f>IF('Formulario PPGR3'!$G1648="","",'Formulario PPGR1'!#REF!)</f>
        <v/>
      </c>
      <c r="D1648" s="191" t="str">
        <f>IF('Formulario PPGR3'!$G1648="","",'Formulario PPGR1'!#REF!)</f>
        <v/>
      </c>
      <c r="E1648" s="191" t="str">
        <f>IF('Formulario PPGR3'!$G1648="","",'Formulario PPGR1'!#REF!)</f>
        <v/>
      </c>
      <c r="F1648" s="191" t="str">
        <f>IF('Formulario PPGR3'!$G1648="","",'Formulario PPGR1'!#REF!)</f>
        <v/>
      </c>
      <c r="G1648" s="238"/>
      <c r="H1648" s="507" t="str" cm="1">
        <f t="array" ref="H1648">IF(Tabla1[[#This Row],[Código_Actividad]]="","",_xlfn.XLOOKUP(Tabla1[[#This Row],[Código_Actividad]],CodigoActividad,Tabla2[Actividades Programables Presupuestables],"",0))</f>
        <v/>
      </c>
      <c r="I1648" s="508" t="str">
        <f>IFERROR(VLOOKUP('Formulario PPGR3'!$G1648,'Formulario PPGR2'!$H$19:$V$286,15,FALSE),"")</f>
        <v/>
      </c>
      <c r="J1648" s="513"/>
      <c r="K1648" s="512"/>
      <c r="L1648" s="509" t="str">
        <f>IF(Tabla1[[#This Row],[Descripción]]="","",_xlfn.XLOOKUP(Tabla1[[#This Row],[Descripción]],Tabla10[Descripción],Tabla10[Unidad de Medida],"",0))</f>
        <v/>
      </c>
      <c r="M1648" s="299"/>
      <c r="N1648" s="525" t="str">
        <f>IF(Tabla1[[#This Row],[Descripción]]="","",_xlfn.XLOOKUP(Tabla1[[#This Row],[Descripción]],Tabla10[Descripción],Tabla10[Precio Unitario],0))</f>
        <v/>
      </c>
      <c r="O1648" s="525" t="str">
        <f>IF(Tabla1[[#This Row],[Cantidad de Insumos]]="","",Tabla1[[#This Row],[Precio Unitario]]*Tabla1[[#This Row],[Cantidad de Insumos]])</f>
        <v/>
      </c>
      <c r="P1648" s="510" t="str">
        <f>IF(Tabla1[[#This Row],[Descripción]]="","",_xlfn.XLOOKUP(Tabla1[[#This Row],[Descripción]],Tabla10[Descripción],Tabla10[CODIGO PRESUPUESTARIO],0))</f>
        <v/>
      </c>
      <c r="Q1648" s="511"/>
      <c r="R1648" s="511" t="str">
        <f>IF(Tabla1[[#This Row],[Insumos]]="","",_xlfn.XLOOKUP(Tabla1[[#This Row],[Insumos]],Tabla10[Insumo],Tabla10[InsumoAbrev],"",0))</f>
        <v/>
      </c>
    </row>
    <row r="1649" spans="2:18" x14ac:dyDescent="0.25">
      <c r="B1649" s="191" t="str">
        <f>IF('Formulario PPGR3'!$G1649="","",CONCATENATE('Formulario PPGR3'!$C1649,".",'Formulario PPGR3'!$D1649,".",'Formulario PPGR3'!$E1649,".",'Formulario PPGR3'!$F1649))</f>
        <v/>
      </c>
      <c r="C1649" s="191" t="str">
        <f>IF('Formulario PPGR3'!$G1649="","",'Formulario PPGR1'!#REF!)</f>
        <v/>
      </c>
      <c r="D1649" s="191" t="str">
        <f>IF('Formulario PPGR3'!$G1649="","",'Formulario PPGR1'!#REF!)</f>
        <v/>
      </c>
      <c r="E1649" s="191" t="str">
        <f>IF('Formulario PPGR3'!$G1649="","",'Formulario PPGR1'!#REF!)</f>
        <v/>
      </c>
      <c r="F1649" s="191" t="str">
        <f>IF('Formulario PPGR3'!$G1649="","",'Formulario PPGR1'!#REF!)</f>
        <v/>
      </c>
      <c r="G1649" s="238"/>
      <c r="H1649" s="507" t="str" cm="1">
        <f t="array" ref="H1649">IF(Tabla1[[#This Row],[Código_Actividad]]="","",_xlfn.XLOOKUP(Tabla1[[#This Row],[Código_Actividad]],CodigoActividad,Tabla2[Actividades Programables Presupuestables],"",0))</f>
        <v/>
      </c>
      <c r="I1649" s="508" t="str">
        <f>IFERROR(VLOOKUP('Formulario PPGR3'!$G1649,'Formulario PPGR2'!$H$19:$V$286,15,FALSE),"")</f>
        <v/>
      </c>
      <c r="J1649" s="513"/>
      <c r="K1649" s="512"/>
      <c r="L1649" s="509" t="str">
        <f>IF(Tabla1[[#This Row],[Descripción]]="","",_xlfn.XLOOKUP(Tabla1[[#This Row],[Descripción]],Tabla10[Descripción],Tabla10[Unidad de Medida],"",0))</f>
        <v/>
      </c>
      <c r="M1649" s="299"/>
      <c r="N1649" s="525" t="str">
        <f>IF(Tabla1[[#This Row],[Descripción]]="","",_xlfn.XLOOKUP(Tabla1[[#This Row],[Descripción]],Tabla10[Descripción],Tabla10[Precio Unitario],0))</f>
        <v/>
      </c>
      <c r="O1649" s="525" t="str">
        <f>IF(Tabla1[[#This Row],[Cantidad de Insumos]]="","",Tabla1[[#This Row],[Precio Unitario]]*Tabla1[[#This Row],[Cantidad de Insumos]])</f>
        <v/>
      </c>
      <c r="P1649" s="510" t="str">
        <f>IF(Tabla1[[#This Row],[Descripción]]="","",_xlfn.XLOOKUP(Tabla1[[#This Row],[Descripción]],Tabla10[Descripción],Tabla10[CODIGO PRESUPUESTARIO],0))</f>
        <v/>
      </c>
      <c r="Q1649" s="511"/>
      <c r="R1649" s="511" t="str">
        <f>IF(Tabla1[[#This Row],[Insumos]]="","",_xlfn.XLOOKUP(Tabla1[[#This Row],[Insumos]],Tabla10[Insumo],Tabla10[InsumoAbrev],"",0))</f>
        <v/>
      </c>
    </row>
    <row r="1650" spans="2:18" x14ac:dyDescent="0.25">
      <c r="B1650" s="191" t="str">
        <f>IF('Formulario PPGR3'!$G1650="","",CONCATENATE('Formulario PPGR3'!$C1650,".",'Formulario PPGR3'!$D1650,".",'Formulario PPGR3'!$E1650,".",'Formulario PPGR3'!$F1650))</f>
        <v/>
      </c>
      <c r="C1650" s="191" t="str">
        <f>IF('Formulario PPGR3'!$G1650="","",'Formulario PPGR1'!#REF!)</f>
        <v/>
      </c>
      <c r="D1650" s="191" t="str">
        <f>IF('Formulario PPGR3'!$G1650="","",'Formulario PPGR1'!#REF!)</f>
        <v/>
      </c>
      <c r="E1650" s="191" t="str">
        <f>IF('Formulario PPGR3'!$G1650="","",'Formulario PPGR1'!#REF!)</f>
        <v/>
      </c>
      <c r="F1650" s="191" t="str">
        <f>IF('Formulario PPGR3'!$G1650="","",'Formulario PPGR1'!#REF!)</f>
        <v/>
      </c>
      <c r="G1650" s="238"/>
      <c r="H1650" s="507" t="str" cm="1">
        <f t="array" ref="H1650">IF(Tabla1[[#This Row],[Código_Actividad]]="","",_xlfn.XLOOKUP(Tabla1[[#This Row],[Código_Actividad]],CodigoActividad,Tabla2[Actividades Programables Presupuestables],"",0))</f>
        <v/>
      </c>
      <c r="I1650" s="508" t="str">
        <f>IFERROR(VLOOKUP('Formulario PPGR3'!$G1650,'Formulario PPGR2'!$H$19:$V$286,15,FALSE),"")</f>
        <v/>
      </c>
      <c r="J1650" s="513"/>
      <c r="K1650" s="512"/>
      <c r="L1650" s="509" t="str">
        <f>IF(Tabla1[[#This Row],[Descripción]]="","",_xlfn.XLOOKUP(Tabla1[[#This Row],[Descripción]],Tabla10[Descripción],Tabla10[Unidad de Medida],"",0))</f>
        <v/>
      </c>
      <c r="M1650" s="299"/>
      <c r="N1650" s="525" t="str">
        <f>IF(Tabla1[[#This Row],[Descripción]]="","",_xlfn.XLOOKUP(Tabla1[[#This Row],[Descripción]],Tabla10[Descripción],Tabla10[Precio Unitario],0))</f>
        <v/>
      </c>
      <c r="O1650" s="525" t="str">
        <f>IF(Tabla1[[#This Row],[Cantidad de Insumos]]="","",Tabla1[[#This Row],[Precio Unitario]]*Tabla1[[#This Row],[Cantidad de Insumos]])</f>
        <v/>
      </c>
      <c r="P1650" s="510" t="str">
        <f>IF(Tabla1[[#This Row],[Descripción]]="","",_xlfn.XLOOKUP(Tabla1[[#This Row],[Descripción]],Tabla10[Descripción],Tabla10[CODIGO PRESUPUESTARIO],0))</f>
        <v/>
      </c>
      <c r="Q1650" s="511"/>
      <c r="R1650" s="511" t="str">
        <f>IF(Tabla1[[#This Row],[Insumos]]="","",_xlfn.XLOOKUP(Tabla1[[#This Row],[Insumos]],Tabla10[Insumo],Tabla10[InsumoAbrev],"",0))</f>
        <v/>
      </c>
    </row>
    <row r="1651" spans="2:18" x14ac:dyDescent="0.25">
      <c r="B1651" s="191" t="str">
        <f>IF('Formulario PPGR3'!$G1651="","",CONCATENATE('Formulario PPGR3'!$C1651,".",'Formulario PPGR3'!$D1651,".",'Formulario PPGR3'!$E1651,".",'Formulario PPGR3'!$F1651))</f>
        <v/>
      </c>
      <c r="C1651" s="191" t="str">
        <f>IF('Formulario PPGR3'!$G1651="","",'Formulario PPGR1'!#REF!)</f>
        <v/>
      </c>
      <c r="D1651" s="191" t="str">
        <f>IF('Formulario PPGR3'!$G1651="","",'Formulario PPGR1'!#REF!)</f>
        <v/>
      </c>
      <c r="E1651" s="191" t="str">
        <f>IF('Formulario PPGR3'!$G1651="","",'Formulario PPGR1'!#REF!)</f>
        <v/>
      </c>
      <c r="F1651" s="191" t="str">
        <f>IF('Formulario PPGR3'!$G1651="","",'Formulario PPGR1'!#REF!)</f>
        <v/>
      </c>
      <c r="G1651" s="238"/>
      <c r="H1651" s="507" t="str" cm="1">
        <f t="array" ref="H1651">IF(Tabla1[[#This Row],[Código_Actividad]]="","",_xlfn.XLOOKUP(Tabla1[[#This Row],[Código_Actividad]],CodigoActividad,Tabla2[Actividades Programables Presupuestables],"",0))</f>
        <v/>
      </c>
      <c r="I1651" s="508" t="str">
        <f>IFERROR(VLOOKUP('Formulario PPGR3'!$G1651,'Formulario PPGR2'!$H$19:$V$286,15,FALSE),"")</f>
        <v/>
      </c>
      <c r="J1651" s="513"/>
      <c r="K1651" s="512"/>
      <c r="L1651" s="509" t="str">
        <f>IF(Tabla1[[#This Row],[Descripción]]="","",_xlfn.XLOOKUP(Tabla1[[#This Row],[Descripción]],Tabla10[Descripción],Tabla10[Unidad de Medida],"",0))</f>
        <v/>
      </c>
      <c r="M1651" s="299"/>
      <c r="N1651" s="525" t="str">
        <f>IF(Tabla1[[#This Row],[Descripción]]="","",_xlfn.XLOOKUP(Tabla1[[#This Row],[Descripción]],Tabla10[Descripción],Tabla10[Precio Unitario],0))</f>
        <v/>
      </c>
      <c r="O1651" s="525" t="str">
        <f>IF(Tabla1[[#This Row],[Cantidad de Insumos]]="","",Tabla1[[#This Row],[Precio Unitario]]*Tabla1[[#This Row],[Cantidad de Insumos]])</f>
        <v/>
      </c>
      <c r="P1651" s="510" t="str">
        <f>IF(Tabla1[[#This Row],[Descripción]]="","",_xlfn.XLOOKUP(Tabla1[[#This Row],[Descripción]],Tabla10[Descripción],Tabla10[CODIGO PRESUPUESTARIO],0))</f>
        <v/>
      </c>
      <c r="Q1651" s="511"/>
      <c r="R1651" s="511" t="str">
        <f>IF(Tabla1[[#This Row],[Insumos]]="","",_xlfn.XLOOKUP(Tabla1[[#This Row],[Insumos]],Tabla10[Insumo],Tabla10[InsumoAbrev],"",0))</f>
        <v/>
      </c>
    </row>
    <row r="1652" spans="2:18" x14ac:dyDescent="0.25">
      <c r="B1652" s="191" t="str">
        <f>IF('Formulario PPGR3'!$G1652="","",CONCATENATE('Formulario PPGR3'!$C1652,".",'Formulario PPGR3'!$D1652,".",'Formulario PPGR3'!$E1652,".",'Formulario PPGR3'!$F1652))</f>
        <v/>
      </c>
      <c r="C1652" s="191" t="str">
        <f>IF('Formulario PPGR3'!$G1652="","",'Formulario PPGR1'!#REF!)</f>
        <v/>
      </c>
      <c r="D1652" s="191" t="str">
        <f>IF('Formulario PPGR3'!$G1652="","",'Formulario PPGR1'!#REF!)</f>
        <v/>
      </c>
      <c r="E1652" s="191" t="str">
        <f>IF('Formulario PPGR3'!$G1652="","",'Formulario PPGR1'!#REF!)</f>
        <v/>
      </c>
      <c r="F1652" s="191" t="str">
        <f>IF('Formulario PPGR3'!$G1652="","",'Formulario PPGR1'!#REF!)</f>
        <v/>
      </c>
      <c r="G1652" s="238"/>
      <c r="H1652" s="507" t="str" cm="1">
        <f t="array" ref="H1652">IF(Tabla1[[#This Row],[Código_Actividad]]="","",_xlfn.XLOOKUP(Tabla1[[#This Row],[Código_Actividad]],CodigoActividad,Tabla2[Actividades Programables Presupuestables],"",0))</f>
        <v/>
      </c>
      <c r="I1652" s="508" t="str">
        <f>IFERROR(VLOOKUP('Formulario PPGR3'!$G1652,'Formulario PPGR2'!$H$19:$V$286,15,FALSE),"")</f>
        <v/>
      </c>
      <c r="J1652" s="513"/>
      <c r="K1652" s="512"/>
      <c r="L1652" s="509" t="str">
        <f>IF(Tabla1[[#This Row],[Descripción]]="","",_xlfn.XLOOKUP(Tabla1[[#This Row],[Descripción]],Tabla10[Descripción],Tabla10[Unidad de Medida],"",0))</f>
        <v/>
      </c>
      <c r="M1652" s="299"/>
      <c r="N1652" s="525" t="str">
        <f>IF(Tabla1[[#This Row],[Descripción]]="","",_xlfn.XLOOKUP(Tabla1[[#This Row],[Descripción]],Tabla10[Descripción],Tabla10[Precio Unitario],0))</f>
        <v/>
      </c>
      <c r="O1652" s="525" t="str">
        <f>IF(Tabla1[[#This Row],[Cantidad de Insumos]]="","",Tabla1[[#This Row],[Precio Unitario]]*Tabla1[[#This Row],[Cantidad de Insumos]])</f>
        <v/>
      </c>
      <c r="P1652" s="510" t="str">
        <f>IF(Tabla1[[#This Row],[Descripción]]="","",_xlfn.XLOOKUP(Tabla1[[#This Row],[Descripción]],Tabla10[Descripción],Tabla10[CODIGO PRESUPUESTARIO],0))</f>
        <v/>
      </c>
      <c r="Q1652" s="511"/>
      <c r="R1652" s="511" t="str">
        <f>IF(Tabla1[[#This Row],[Insumos]]="","",_xlfn.XLOOKUP(Tabla1[[#This Row],[Insumos]],Tabla10[Insumo],Tabla10[InsumoAbrev],"",0))</f>
        <v/>
      </c>
    </row>
    <row r="1653" spans="2:18" x14ac:dyDescent="0.25">
      <c r="B1653" s="191" t="str">
        <f>IF('Formulario PPGR3'!$G1653="","",CONCATENATE('Formulario PPGR3'!$C1653,".",'Formulario PPGR3'!$D1653,".",'Formulario PPGR3'!$E1653,".",'Formulario PPGR3'!$F1653))</f>
        <v/>
      </c>
      <c r="C1653" s="191" t="str">
        <f>IF('Formulario PPGR3'!$G1653="","",'Formulario PPGR1'!#REF!)</f>
        <v/>
      </c>
      <c r="D1653" s="191" t="str">
        <f>IF('Formulario PPGR3'!$G1653="","",'Formulario PPGR1'!#REF!)</f>
        <v/>
      </c>
      <c r="E1653" s="191" t="str">
        <f>IF('Formulario PPGR3'!$G1653="","",'Formulario PPGR1'!#REF!)</f>
        <v/>
      </c>
      <c r="F1653" s="191" t="str">
        <f>IF('Formulario PPGR3'!$G1653="","",'Formulario PPGR1'!#REF!)</f>
        <v/>
      </c>
      <c r="G1653" s="238"/>
      <c r="H1653" s="507" t="str" cm="1">
        <f t="array" ref="H1653">IF(Tabla1[[#This Row],[Código_Actividad]]="","",_xlfn.XLOOKUP(Tabla1[[#This Row],[Código_Actividad]],CodigoActividad,Tabla2[Actividades Programables Presupuestables],"",0))</f>
        <v/>
      </c>
      <c r="I1653" s="508" t="str">
        <f>IFERROR(VLOOKUP('Formulario PPGR3'!$G1653,'Formulario PPGR2'!$H$19:$V$286,15,FALSE),"")</f>
        <v/>
      </c>
      <c r="J1653" s="513"/>
      <c r="K1653" s="512"/>
      <c r="L1653" s="509" t="str">
        <f>IF(Tabla1[[#This Row],[Descripción]]="","",_xlfn.XLOOKUP(Tabla1[[#This Row],[Descripción]],Tabla10[Descripción],Tabla10[Unidad de Medida],"",0))</f>
        <v/>
      </c>
      <c r="M1653" s="299"/>
      <c r="N1653" s="525" t="str">
        <f>IF(Tabla1[[#This Row],[Descripción]]="","",_xlfn.XLOOKUP(Tabla1[[#This Row],[Descripción]],Tabla10[Descripción],Tabla10[Precio Unitario],0))</f>
        <v/>
      </c>
      <c r="O1653" s="525" t="str">
        <f>IF(Tabla1[[#This Row],[Cantidad de Insumos]]="","",Tabla1[[#This Row],[Precio Unitario]]*Tabla1[[#This Row],[Cantidad de Insumos]])</f>
        <v/>
      </c>
      <c r="P1653" s="510" t="str">
        <f>IF(Tabla1[[#This Row],[Descripción]]="","",_xlfn.XLOOKUP(Tabla1[[#This Row],[Descripción]],Tabla10[Descripción],Tabla10[CODIGO PRESUPUESTARIO],0))</f>
        <v/>
      </c>
      <c r="Q1653" s="511"/>
      <c r="R1653" s="511" t="str">
        <f>IF(Tabla1[[#This Row],[Insumos]]="","",_xlfn.XLOOKUP(Tabla1[[#This Row],[Insumos]],Tabla10[Insumo],Tabla10[InsumoAbrev],"",0))</f>
        <v/>
      </c>
    </row>
    <row r="1654" spans="2:18" x14ac:dyDescent="0.25">
      <c r="B1654" s="191" t="str">
        <f>IF('Formulario PPGR3'!$G1654="","",CONCATENATE('Formulario PPGR3'!$C1654,".",'Formulario PPGR3'!$D1654,".",'Formulario PPGR3'!$E1654,".",'Formulario PPGR3'!$F1654))</f>
        <v/>
      </c>
      <c r="C1654" s="191" t="str">
        <f>IF('Formulario PPGR3'!$G1654="","",'Formulario PPGR1'!#REF!)</f>
        <v/>
      </c>
      <c r="D1654" s="191" t="str">
        <f>IF('Formulario PPGR3'!$G1654="","",'Formulario PPGR1'!#REF!)</f>
        <v/>
      </c>
      <c r="E1654" s="191" t="str">
        <f>IF('Formulario PPGR3'!$G1654="","",'Formulario PPGR1'!#REF!)</f>
        <v/>
      </c>
      <c r="F1654" s="191" t="str">
        <f>IF('Formulario PPGR3'!$G1654="","",'Formulario PPGR1'!#REF!)</f>
        <v/>
      </c>
      <c r="G1654" s="238"/>
      <c r="H1654" s="507" t="str" cm="1">
        <f t="array" ref="H1654">IF(Tabla1[[#This Row],[Código_Actividad]]="","",_xlfn.XLOOKUP(Tabla1[[#This Row],[Código_Actividad]],CodigoActividad,Tabla2[Actividades Programables Presupuestables],"",0))</f>
        <v/>
      </c>
      <c r="I1654" s="508" t="str">
        <f>IFERROR(VLOOKUP('Formulario PPGR3'!$G1654,'Formulario PPGR2'!$H$19:$V$286,15,FALSE),"")</f>
        <v/>
      </c>
      <c r="J1654" s="513"/>
      <c r="K1654" s="512"/>
      <c r="L1654" s="509" t="str">
        <f>IF(Tabla1[[#This Row],[Descripción]]="","",_xlfn.XLOOKUP(Tabla1[[#This Row],[Descripción]],Tabla10[Descripción],Tabla10[Unidad de Medida],"",0))</f>
        <v/>
      </c>
      <c r="M1654" s="299"/>
      <c r="N1654" s="525" t="str">
        <f>IF(Tabla1[[#This Row],[Descripción]]="","",_xlfn.XLOOKUP(Tabla1[[#This Row],[Descripción]],Tabla10[Descripción],Tabla10[Precio Unitario],0))</f>
        <v/>
      </c>
      <c r="O1654" s="525" t="str">
        <f>IF(Tabla1[[#This Row],[Cantidad de Insumos]]="","",Tabla1[[#This Row],[Precio Unitario]]*Tabla1[[#This Row],[Cantidad de Insumos]])</f>
        <v/>
      </c>
      <c r="P1654" s="510" t="str">
        <f>IF(Tabla1[[#This Row],[Descripción]]="","",_xlfn.XLOOKUP(Tabla1[[#This Row],[Descripción]],Tabla10[Descripción],Tabla10[CODIGO PRESUPUESTARIO],0))</f>
        <v/>
      </c>
      <c r="Q1654" s="511"/>
      <c r="R1654" s="511" t="str">
        <f>IF(Tabla1[[#This Row],[Insumos]]="","",_xlfn.XLOOKUP(Tabla1[[#This Row],[Insumos]],Tabla10[Insumo],Tabla10[InsumoAbrev],"",0))</f>
        <v/>
      </c>
    </row>
    <row r="1655" spans="2:18" x14ac:dyDescent="0.25">
      <c r="B1655" s="191" t="str">
        <f>IF('Formulario PPGR3'!$G1655="","",CONCATENATE('Formulario PPGR3'!$C1655,".",'Formulario PPGR3'!$D1655,".",'Formulario PPGR3'!$E1655,".",'Formulario PPGR3'!$F1655))</f>
        <v/>
      </c>
      <c r="C1655" s="191" t="str">
        <f>IF('Formulario PPGR3'!$G1655="","",'Formulario PPGR1'!#REF!)</f>
        <v/>
      </c>
      <c r="D1655" s="191" t="str">
        <f>IF('Formulario PPGR3'!$G1655="","",'Formulario PPGR1'!#REF!)</f>
        <v/>
      </c>
      <c r="E1655" s="191" t="str">
        <f>IF('Formulario PPGR3'!$G1655="","",'Formulario PPGR1'!#REF!)</f>
        <v/>
      </c>
      <c r="F1655" s="191" t="str">
        <f>IF('Formulario PPGR3'!$G1655="","",'Formulario PPGR1'!#REF!)</f>
        <v/>
      </c>
      <c r="G1655" s="238"/>
      <c r="H1655" s="507" t="str" cm="1">
        <f t="array" ref="H1655">IF(Tabla1[[#This Row],[Código_Actividad]]="","",_xlfn.XLOOKUP(Tabla1[[#This Row],[Código_Actividad]],CodigoActividad,Tabla2[Actividades Programables Presupuestables],"",0))</f>
        <v/>
      </c>
      <c r="I1655" s="508" t="str">
        <f>IFERROR(VLOOKUP('Formulario PPGR3'!$G1655,'Formulario PPGR2'!$H$19:$V$286,15,FALSE),"")</f>
        <v/>
      </c>
      <c r="J1655" s="513"/>
      <c r="K1655" s="512"/>
      <c r="L1655" s="509" t="str">
        <f>IF(Tabla1[[#This Row],[Descripción]]="","",_xlfn.XLOOKUP(Tabla1[[#This Row],[Descripción]],Tabla10[Descripción],Tabla10[Unidad de Medida],"",0))</f>
        <v/>
      </c>
      <c r="M1655" s="299"/>
      <c r="N1655" s="525" t="str">
        <f>IF(Tabla1[[#This Row],[Descripción]]="","",_xlfn.XLOOKUP(Tabla1[[#This Row],[Descripción]],Tabla10[Descripción],Tabla10[Precio Unitario],0))</f>
        <v/>
      </c>
      <c r="O1655" s="525" t="str">
        <f>IF(Tabla1[[#This Row],[Cantidad de Insumos]]="","",Tabla1[[#This Row],[Precio Unitario]]*Tabla1[[#This Row],[Cantidad de Insumos]])</f>
        <v/>
      </c>
      <c r="P1655" s="510" t="str">
        <f>IF(Tabla1[[#This Row],[Descripción]]="","",_xlfn.XLOOKUP(Tabla1[[#This Row],[Descripción]],Tabla10[Descripción],Tabla10[CODIGO PRESUPUESTARIO],0))</f>
        <v/>
      </c>
      <c r="Q1655" s="511"/>
      <c r="R1655" s="511" t="str">
        <f>IF(Tabla1[[#This Row],[Insumos]]="","",_xlfn.XLOOKUP(Tabla1[[#This Row],[Insumos]],Tabla10[Insumo],Tabla10[InsumoAbrev],"",0))</f>
        <v/>
      </c>
    </row>
    <row r="1656" spans="2:18" x14ac:dyDescent="0.25">
      <c r="B1656" s="191" t="str">
        <f>IF('Formulario PPGR3'!$G1656="","",CONCATENATE('Formulario PPGR3'!$C1656,".",'Formulario PPGR3'!$D1656,".",'Formulario PPGR3'!$E1656,".",'Formulario PPGR3'!$F1656))</f>
        <v/>
      </c>
      <c r="C1656" s="191" t="str">
        <f>IF('Formulario PPGR3'!$G1656="","",'Formulario PPGR1'!#REF!)</f>
        <v/>
      </c>
      <c r="D1656" s="191" t="str">
        <f>IF('Formulario PPGR3'!$G1656="","",'Formulario PPGR1'!#REF!)</f>
        <v/>
      </c>
      <c r="E1656" s="191" t="str">
        <f>IF('Formulario PPGR3'!$G1656="","",'Formulario PPGR1'!#REF!)</f>
        <v/>
      </c>
      <c r="F1656" s="191" t="str">
        <f>IF('Formulario PPGR3'!$G1656="","",'Formulario PPGR1'!#REF!)</f>
        <v/>
      </c>
      <c r="G1656" s="238"/>
      <c r="H1656" s="507" t="str" cm="1">
        <f t="array" ref="H1656">IF(Tabla1[[#This Row],[Código_Actividad]]="","",_xlfn.XLOOKUP(Tabla1[[#This Row],[Código_Actividad]],CodigoActividad,Tabla2[Actividades Programables Presupuestables],"",0))</f>
        <v/>
      </c>
      <c r="I1656" s="508" t="str">
        <f>IFERROR(VLOOKUP('Formulario PPGR3'!$G1656,'Formulario PPGR2'!$H$19:$V$286,15,FALSE),"")</f>
        <v/>
      </c>
      <c r="J1656" s="513"/>
      <c r="K1656" s="512"/>
      <c r="L1656" s="509" t="str">
        <f>IF(Tabla1[[#This Row],[Descripción]]="","",_xlfn.XLOOKUP(Tabla1[[#This Row],[Descripción]],Tabla10[Descripción],Tabla10[Unidad de Medida],"",0))</f>
        <v/>
      </c>
      <c r="M1656" s="299"/>
      <c r="N1656" s="525" t="str">
        <f>IF(Tabla1[[#This Row],[Descripción]]="","",_xlfn.XLOOKUP(Tabla1[[#This Row],[Descripción]],Tabla10[Descripción],Tabla10[Precio Unitario],0))</f>
        <v/>
      </c>
      <c r="O1656" s="525" t="str">
        <f>IF(Tabla1[[#This Row],[Cantidad de Insumos]]="","",Tabla1[[#This Row],[Precio Unitario]]*Tabla1[[#This Row],[Cantidad de Insumos]])</f>
        <v/>
      </c>
      <c r="P1656" s="510" t="str">
        <f>IF(Tabla1[[#This Row],[Descripción]]="","",_xlfn.XLOOKUP(Tabla1[[#This Row],[Descripción]],Tabla10[Descripción],Tabla10[CODIGO PRESUPUESTARIO],0))</f>
        <v/>
      </c>
      <c r="Q1656" s="511"/>
      <c r="R1656" s="511" t="str">
        <f>IF(Tabla1[[#This Row],[Insumos]]="","",_xlfn.XLOOKUP(Tabla1[[#This Row],[Insumos]],Tabla10[Insumo],Tabla10[InsumoAbrev],"",0))</f>
        <v/>
      </c>
    </row>
    <row r="1657" spans="2:18" x14ac:dyDescent="0.25">
      <c r="B1657" s="191" t="str">
        <f>IF('Formulario PPGR3'!$G1657="","",CONCATENATE('Formulario PPGR3'!$C1657,".",'Formulario PPGR3'!$D1657,".",'Formulario PPGR3'!$E1657,".",'Formulario PPGR3'!$F1657))</f>
        <v/>
      </c>
      <c r="C1657" s="191" t="str">
        <f>IF('Formulario PPGR3'!$G1657="","",'Formulario PPGR1'!#REF!)</f>
        <v/>
      </c>
      <c r="D1657" s="191" t="str">
        <f>IF('Formulario PPGR3'!$G1657="","",'Formulario PPGR1'!#REF!)</f>
        <v/>
      </c>
      <c r="E1657" s="191" t="str">
        <f>IF('Formulario PPGR3'!$G1657="","",'Formulario PPGR1'!#REF!)</f>
        <v/>
      </c>
      <c r="F1657" s="191" t="str">
        <f>IF('Formulario PPGR3'!$G1657="","",'Formulario PPGR1'!#REF!)</f>
        <v/>
      </c>
      <c r="G1657" s="238"/>
      <c r="H1657" s="507" t="str" cm="1">
        <f t="array" ref="H1657">IF(Tabla1[[#This Row],[Código_Actividad]]="","",_xlfn.XLOOKUP(Tabla1[[#This Row],[Código_Actividad]],CodigoActividad,Tabla2[Actividades Programables Presupuestables],"",0))</f>
        <v/>
      </c>
      <c r="I1657" s="508" t="str">
        <f>IFERROR(VLOOKUP('Formulario PPGR3'!$G1657,'Formulario PPGR2'!$H$19:$V$286,15,FALSE),"")</f>
        <v/>
      </c>
      <c r="J1657" s="513"/>
      <c r="K1657" s="512"/>
      <c r="L1657" s="509" t="str">
        <f>IF(Tabla1[[#This Row],[Descripción]]="","",_xlfn.XLOOKUP(Tabla1[[#This Row],[Descripción]],Tabla10[Descripción],Tabla10[Unidad de Medida],"",0))</f>
        <v/>
      </c>
      <c r="M1657" s="299"/>
      <c r="N1657" s="525" t="str">
        <f>IF(Tabla1[[#This Row],[Descripción]]="","",_xlfn.XLOOKUP(Tabla1[[#This Row],[Descripción]],Tabla10[Descripción],Tabla10[Precio Unitario],0))</f>
        <v/>
      </c>
      <c r="O1657" s="525" t="str">
        <f>IF(Tabla1[[#This Row],[Cantidad de Insumos]]="","",Tabla1[[#This Row],[Precio Unitario]]*Tabla1[[#This Row],[Cantidad de Insumos]])</f>
        <v/>
      </c>
      <c r="P1657" s="510" t="str">
        <f>IF(Tabla1[[#This Row],[Descripción]]="","",_xlfn.XLOOKUP(Tabla1[[#This Row],[Descripción]],Tabla10[Descripción],Tabla10[CODIGO PRESUPUESTARIO],0))</f>
        <v/>
      </c>
      <c r="Q1657" s="511"/>
      <c r="R1657" s="511" t="str">
        <f>IF(Tabla1[[#This Row],[Insumos]]="","",_xlfn.XLOOKUP(Tabla1[[#This Row],[Insumos]],Tabla10[Insumo],Tabla10[InsumoAbrev],"",0))</f>
        <v/>
      </c>
    </row>
    <row r="1658" spans="2:18" x14ac:dyDescent="0.25">
      <c r="B1658" s="191" t="str">
        <f>IF('Formulario PPGR3'!$G1658="","",CONCATENATE('Formulario PPGR3'!$C1658,".",'Formulario PPGR3'!$D1658,".",'Formulario PPGR3'!$E1658,".",'Formulario PPGR3'!$F1658))</f>
        <v/>
      </c>
      <c r="C1658" s="191" t="str">
        <f>IF('Formulario PPGR3'!$G1658="","",'Formulario PPGR1'!#REF!)</f>
        <v/>
      </c>
      <c r="D1658" s="191" t="str">
        <f>IF('Formulario PPGR3'!$G1658="","",'Formulario PPGR1'!#REF!)</f>
        <v/>
      </c>
      <c r="E1658" s="191" t="str">
        <f>IF('Formulario PPGR3'!$G1658="","",'Formulario PPGR1'!#REF!)</f>
        <v/>
      </c>
      <c r="F1658" s="191" t="str">
        <f>IF('Formulario PPGR3'!$G1658="","",'Formulario PPGR1'!#REF!)</f>
        <v/>
      </c>
      <c r="G1658" s="238"/>
      <c r="H1658" s="507" t="str" cm="1">
        <f t="array" ref="H1658">IF(Tabla1[[#This Row],[Código_Actividad]]="","",_xlfn.XLOOKUP(Tabla1[[#This Row],[Código_Actividad]],CodigoActividad,Tabla2[Actividades Programables Presupuestables],"",0))</f>
        <v/>
      </c>
      <c r="I1658" s="508" t="str">
        <f>IFERROR(VLOOKUP('Formulario PPGR3'!$G1658,'Formulario PPGR2'!$H$19:$V$286,15,FALSE),"")</f>
        <v/>
      </c>
      <c r="J1658" s="513"/>
      <c r="K1658" s="512"/>
      <c r="L1658" s="509" t="str">
        <f>IF(Tabla1[[#This Row],[Descripción]]="","",_xlfn.XLOOKUP(Tabla1[[#This Row],[Descripción]],Tabla10[Descripción],Tabla10[Unidad de Medida],"",0))</f>
        <v/>
      </c>
      <c r="M1658" s="299"/>
      <c r="N1658" s="525" t="str">
        <f>IF(Tabla1[[#This Row],[Descripción]]="","",_xlfn.XLOOKUP(Tabla1[[#This Row],[Descripción]],Tabla10[Descripción],Tabla10[Precio Unitario],0))</f>
        <v/>
      </c>
      <c r="O1658" s="525" t="str">
        <f>IF(Tabla1[[#This Row],[Cantidad de Insumos]]="","",Tabla1[[#This Row],[Precio Unitario]]*Tabla1[[#This Row],[Cantidad de Insumos]])</f>
        <v/>
      </c>
      <c r="P1658" s="510" t="str">
        <f>IF(Tabla1[[#This Row],[Descripción]]="","",_xlfn.XLOOKUP(Tabla1[[#This Row],[Descripción]],Tabla10[Descripción],Tabla10[CODIGO PRESUPUESTARIO],0))</f>
        <v/>
      </c>
      <c r="Q1658" s="511"/>
      <c r="R1658" s="511" t="str">
        <f>IF(Tabla1[[#This Row],[Insumos]]="","",_xlfn.XLOOKUP(Tabla1[[#This Row],[Insumos]],Tabla10[Insumo],Tabla10[InsumoAbrev],"",0))</f>
        <v/>
      </c>
    </row>
    <row r="1659" spans="2:18" x14ac:dyDescent="0.25">
      <c r="B1659" s="191" t="str">
        <f>IF('Formulario PPGR3'!$G1659="","",CONCATENATE('Formulario PPGR3'!$C1659,".",'Formulario PPGR3'!$D1659,".",'Formulario PPGR3'!$E1659,".",'Formulario PPGR3'!$F1659))</f>
        <v/>
      </c>
      <c r="C1659" s="191" t="str">
        <f>IF('Formulario PPGR3'!$G1659="","",'Formulario PPGR1'!#REF!)</f>
        <v/>
      </c>
      <c r="D1659" s="191" t="str">
        <f>IF('Formulario PPGR3'!$G1659="","",'Formulario PPGR1'!#REF!)</f>
        <v/>
      </c>
      <c r="E1659" s="191" t="str">
        <f>IF('Formulario PPGR3'!$G1659="","",'Formulario PPGR1'!#REF!)</f>
        <v/>
      </c>
      <c r="F1659" s="191" t="str">
        <f>IF('Formulario PPGR3'!$G1659="","",'Formulario PPGR1'!#REF!)</f>
        <v/>
      </c>
      <c r="G1659" s="238"/>
      <c r="H1659" s="507" t="str" cm="1">
        <f t="array" ref="H1659">IF(Tabla1[[#This Row],[Código_Actividad]]="","",_xlfn.XLOOKUP(Tabla1[[#This Row],[Código_Actividad]],CodigoActividad,Tabla2[Actividades Programables Presupuestables],"",0))</f>
        <v/>
      </c>
      <c r="I1659" s="508" t="str">
        <f>IFERROR(VLOOKUP('Formulario PPGR3'!$G1659,'Formulario PPGR2'!$H$19:$V$286,15,FALSE),"")</f>
        <v/>
      </c>
      <c r="J1659" s="513"/>
      <c r="K1659" s="512"/>
      <c r="L1659" s="509" t="str">
        <f>IF(Tabla1[[#This Row],[Descripción]]="","",_xlfn.XLOOKUP(Tabla1[[#This Row],[Descripción]],Tabla10[Descripción],Tabla10[Unidad de Medida],"",0))</f>
        <v/>
      </c>
      <c r="M1659" s="299"/>
      <c r="N1659" s="525" t="str">
        <f>IF(Tabla1[[#This Row],[Descripción]]="","",_xlfn.XLOOKUP(Tabla1[[#This Row],[Descripción]],Tabla10[Descripción],Tabla10[Precio Unitario],0))</f>
        <v/>
      </c>
      <c r="O1659" s="525" t="str">
        <f>IF(Tabla1[[#This Row],[Cantidad de Insumos]]="","",Tabla1[[#This Row],[Precio Unitario]]*Tabla1[[#This Row],[Cantidad de Insumos]])</f>
        <v/>
      </c>
      <c r="P1659" s="510" t="str">
        <f>IF(Tabla1[[#This Row],[Descripción]]="","",_xlfn.XLOOKUP(Tabla1[[#This Row],[Descripción]],Tabla10[Descripción],Tabla10[CODIGO PRESUPUESTARIO],0))</f>
        <v/>
      </c>
      <c r="Q1659" s="511"/>
      <c r="R1659" s="511" t="str">
        <f>IF(Tabla1[[#This Row],[Insumos]]="","",_xlfn.XLOOKUP(Tabla1[[#This Row],[Insumos]],Tabla10[Insumo],Tabla10[InsumoAbrev],"",0))</f>
        <v/>
      </c>
    </row>
    <row r="1660" spans="2:18" x14ac:dyDescent="0.25">
      <c r="B1660" s="191" t="str">
        <f>IF('Formulario PPGR3'!$G1660="","",CONCATENATE('Formulario PPGR3'!$C1660,".",'Formulario PPGR3'!$D1660,".",'Formulario PPGR3'!$E1660,".",'Formulario PPGR3'!$F1660))</f>
        <v/>
      </c>
      <c r="C1660" s="191" t="str">
        <f>IF('Formulario PPGR3'!$G1660="","",'Formulario PPGR1'!#REF!)</f>
        <v/>
      </c>
      <c r="D1660" s="191" t="str">
        <f>IF('Formulario PPGR3'!$G1660="","",'Formulario PPGR1'!#REF!)</f>
        <v/>
      </c>
      <c r="E1660" s="191" t="str">
        <f>IF('Formulario PPGR3'!$G1660="","",'Formulario PPGR1'!#REF!)</f>
        <v/>
      </c>
      <c r="F1660" s="191" t="str">
        <f>IF('Formulario PPGR3'!$G1660="","",'Formulario PPGR1'!#REF!)</f>
        <v/>
      </c>
      <c r="G1660" s="238"/>
      <c r="H1660" s="507" t="str" cm="1">
        <f t="array" ref="H1660">IF(Tabla1[[#This Row],[Código_Actividad]]="","",_xlfn.XLOOKUP(Tabla1[[#This Row],[Código_Actividad]],CodigoActividad,Tabla2[Actividades Programables Presupuestables],"",0))</f>
        <v/>
      </c>
      <c r="I1660" s="508" t="str">
        <f>IFERROR(VLOOKUP('Formulario PPGR3'!$G1660,'Formulario PPGR2'!$H$19:$V$286,15,FALSE),"")</f>
        <v/>
      </c>
      <c r="J1660" s="513"/>
      <c r="K1660" s="512"/>
      <c r="L1660" s="509" t="str">
        <f>IF(Tabla1[[#This Row],[Descripción]]="","",_xlfn.XLOOKUP(Tabla1[[#This Row],[Descripción]],Tabla10[Descripción],Tabla10[Unidad de Medida],"",0))</f>
        <v/>
      </c>
      <c r="M1660" s="299"/>
      <c r="N1660" s="525" t="str">
        <f>IF(Tabla1[[#This Row],[Descripción]]="","",_xlfn.XLOOKUP(Tabla1[[#This Row],[Descripción]],Tabla10[Descripción],Tabla10[Precio Unitario],0))</f>
        <v/>
      </c>
      <c r="O1660" s="525" t="str">
        <f>IF(Tabla1[[#This Row],[Cantidad de Insumos]]="","",Tabla1[[#This Row],[Precio Unitario]]*Tabla1[[#This Row],[Cantidad de Insumos]])</f>
        <v/>
      </c>
      <c r="P1660" s="510" t="str">
        <f>IF(Tabla1[[#This Row],[Descripción]]="","",_xlfn.XLOOKUP(Tabla1[[#This Row],[Descripción]],Tabla10[Descripción],Tabla10[CODIGO PRESUPUESTARIO],0))</f>
        <v/>
      </c>
      <c r="Q1660" s="511"/>
      <c r="R1660" s="511" t="str">
        <f>IF(Tabla1[[#This Row],[Insumos]]="","",_xlfn.XLOOKUP(Tabla1[[#This Row],[Insumos]],Tabla10[Insumo],Tabla10[InsumoAbrev],"",0))</f>
        <v/>
      </c>
    </row>
    <row r="1661" spans="2:18" x14ac:dyDescent="0.25">
      <c r="B1661" s="191" t="str">
        <f>IF('Formulario PPGR3'!$G1661="","",CONCATENATE('Formulario PPGR3'!$C1661,".",'Formulario PPGR3'!$D1661,".",'Formulario PPGR3'!$E1661,".",'Formulario PPGR3'!$F1661))</f>
        <v/>
      </c>
      <c r="C1661" s="191" t="str">
        <f>IF('Formulario PPGR3'!$G1661="","",'Formulario PPGR1'!#REF!)</f>
        <v/>
      </c>
      <c r="D1661" s="191" t="str">
        <f>IF('Formulario PPGR3'!$G1661="","",'Formulario PPGR1'!#REF!)</f>
        <v/>
      </c>
      <c r="E1661" s="191" t="str">
        <f>IF('Formulario PPGR3'!$G1661="","",'Formulario PPGR1'!#REF!)</f>
        <v/>
      </c>
      <c r="F1661" s="191" t="str">
        <f>IF('Formulario PPGR3'!$G1661="","",'Formulario PPGR1'!#REF!)</f>
        <v/>
      </c>
      <c r="G1661" s="238"/>
      <c r="H1661" s="507" t="str" cm="1">
        <f t="array" ref="H1661">IF(Tabla1[[#This Row],[Código_Actividad]]="","",_xlfn.XLOOKUP(Tabla1[[#This Row],[Código_Actividad]],CodigoActividad,Tabla2[Actividades Programables Presupuestables],"",0))</f>
        <v/>
      </c>
      <c r="I1661" s="508" t="str">
        <f>IFERROR(VLOOKUP('Formulario PPGR3'!$G1661,'Formulario PPGR2'!$H$19:$V$286,15,FALSE),"")</f>
        <v/>
      </c>
      <c r="J1661" s="513"/>
      <c r="K1661" s="512"/>
      <c r="L1661" s="509" t="str">
        <f>IF(Tabla1[[#This Row],[Descripción]]="","",_xlfn.XLOOKUP(Tabla1[[#This Row],[Descripción]],Tabla10[Descripción],Tabla10[Unidad de Medida],"",0))</f>
        <v/>
      </c>
      <c r="M1661" s="299"/>
      <c r="N1661" s="525" t="str">
        <f>IF(Tabla1[[#This Row],[Descripción]]="","",_xlfn.XLOOKUP(Tabla1[[#This Row],[Descripción]],Tabla10[Descripción],Tabla10[Precio Unitario],0))</f>
        <v/>
      </c>
      <c r="O1661" s="525" t="str">
        <f>IF(Tabla1[[#This Row],[Cantidad de Insumos]]="","",Tabla1[[#This Row],[Precio Unitario]]*Tabla1[[#This Row],[Cantidad de Insumos]])</f>
        <v/>
      </c>
      <c r="P1661" s="510" t="str">
        <f>IF(Tabla1[[#This Row],[Descripción]]="","",_xlfn.XLOOKUP(Tabla1[[#This Row],[Descripción]],Tabla10[Descripción],Tabla10[CODIGO PRESUPUESTARIO],0))</f>
        <v/>
      </c>
      <c r="Q1661" s="511"/>
      <c r="R1661" s="511" t="str">
        <f>IF(Tabla1[[#This Row],[Insumos]]="","",_xlfn.XLOOKUP(Tabla1[[#This Row],[Insumos]],Tabla10[Insumo],Tabla10[InsumoAbrev],"",0))</f>
        <v/>
      </c>
    </row>
    <row r="1662" spans="2:18" x14ac:dyDescent="0.25">
      <c r="B1662" s="191" t="str">
        <f>IF('Formulario PPGR3'!$G1662="","",CONCATENATE('Formulario PPGR3'!$C1662,".",'Formulario PPGR3'!$D1662,".",'Formulario PPGR3'!$E1662,".",'Formulario PPGR3'!$F1662))</f>
        <v/>
      </c>
      <c r="C1662" s="191" t="str">
        <f>IF('Formulario PPGR3'!$G1662="","",'Formulario PPGR1'!#REF!)</f>
        <v/>
      </c>
      <c r="D1662" s="191" t="str">
        <f>IF('Formulario PPGR3'!$G1662="","",'Formulario PPGR1'!#REF!)</f>
        <v/>
      </c>
      <c r="E1662" s="191" t="str">
        <f>IF('Formulario PPGR3'!$G1662="","",'Formulario PPGR1'!#REF!)</f>
        <v/>
      </c>
      <c r="F1662" s="191" t="str">
        <f>IF('Formulario PPGR3'!$G1662="","",'Formulario PPGR1'!#REF!)</f>
        <v/>
      </c>
      <c r="G1662" s="238"/>
      <c r="H1662" s="507" t="str" cm="1">
        <f t="array" ref="H1662">IF(Tabla1[[#This Row],[Código_Actividad]]="","",_xlfn.XLOOKUP(Tabla1[[#This Row],[Código_Actividad]],CodigoActividad,Tabla2[Actividades Programables Presupuestables],"",0))</f>
        <v/>
      </c>
      <c r="I1662" s="508" t="str">
        <f>IFERROR(VLOOKUP('Formulario PPGR3'!$G1662,'Formulario PPGR2'!$H$19:$V$286,15,FALSE),"")</f>
        <v/>
      </c>
      <c r="J1662" s="513"/>
      <c r="K1662" s="512"/>
      <c r="L1662" s="509" t="str">
        <f>IF(Tabla1[[#This Row],[Descripción]]="","",_xlfn.XLOOKUP(Tabla1[[#This Row],[Descripción]],Tabla10[Descripción],Tabla10[Unidad de Medida],"",0))</f>
        <v/>
      </c>
      <c r="M1662" s="299"/>
      <c r="N1662" s="525" t="str">
        <f>IF(Tabla1[[#This Row],[Descripción]]="","",_xlfn.XLOOKUP(Tabla1[[#This Row],[Descripción]],Tabla10[Descripción],Tabla10[Precio Unitario],0))</f>
        <v/>
      </c>
      <c r="O1662" s="525" t="str">
        <f>IF(Tabla1[[#This Row],[Cantidad de Insumos]]="","",Tabla1[[#This Row],[Precio Unitario]]*Tabla1[[#This Row],[Cantidad de Insumos]])</f>
        <v/>
      </c>
      <c r="P1662" s="510" t="str">
        <f>IF(Tabla1[[#This Row],[Descripción]]="","",_xlfn.XLOOKUP(Tabla1[[#This Row],[Descripción]],Tabla10[Descripción],Tabla10[CODIGO PRESUPUESTARIO],0))</f>
        <v/>
      </c>
      <c r="Q1662" s="511"/>
      <c r="R1662" s="511" t="str">
        <f>IF(Tabla1[[#This Row],[Insumos]]="","",_xlfn.XLOOKUP(Tabla1[[#This Row],[Insumos]],Tabla10[Insumo],Tabla10[InsumoAbrev],"",0))</f>
        <v/>
      </c>
    </row>
    <row r="1663" spans="2:18" x14ac:dyDescent="0.25">
      <c r="B1663" s="191" t="str">
        <f>IF('Formulario PPGR3'!$G1663="","",CONCATENATE('Formulario PPGR3'!$C1663,".",'Formulario PPGR3'!$D1663,".",'Formulario PPGR3'!$E1663,".",'Formulario PPGR3'!$F1663))</f>
        <v/>
      </c>
      <c r="C1663" s="191" t="str">
        <f>IF('Formulario PPGR3'!$G1663="","",'Formulario PPGR1'!#REF!)</f>
        <v/>
      </c>
      <c r="D1663" s="191" t="str">
        <f>IF('Formulario PPGR3'!$G1663="","",'Formulario PPGR1'!#REF!)</f>
        <v/>
      </c>
      <c r="E1663" s="191" t="str">
        <f>IF('Formulario PPGR3'!$G1663="","",'Formulario PPGR1'!#REF!)</f>
        <v/>
      </c>
      <c r="F1663" s="191" t="str">
        <f>IF('Formulario PPGR3'!$G1663="","",'Formulario PPGR1'!#REF!)</f>
        <v/>
      </c>
      <c r="G1663" s="238"/>
      <c r="H1663" s="507" t="str" cm="1">
        <f t="array" ref="H1663">IF(Tabla1[[#This Row],[Código_Actividad]]="","",_xlfn.XLOOKUP(Tabla1[[#This Row],[Código_Actividad]],CodigoActividad,Tabla2[Actividades Programables Presupuestables],"",0))</f>
        <v/>
      </c>
      <c r="I1663" s="508" t="str">
        <f>IFERROR(VLOOKUP('Formulario PPGR3'!$G1663,'Formulario PPGR2'!$H$19:$V$286,15,FALSE),"")</f>
        <v/>
      </c>
      <c r="J1663" s="513"/>
      <c r="K1663" s="512"/>
      <c r="L1663" s="509" t="str">
        <f>IF(Tabla1[[#This Row],[Descripción]]="","",_xlfn.XLOOKUP(Tabla1[[#This Row],[Descripción]],Tabla10[Descripción],Tabla10[Unidad de Medida],"",0))</f>
        <v/>
      </c>
      <c r="M1663" s="299"/>
      <c r="N1663" s="525" t="str">
        <f>IF(Tabla1[[#This Row],[Descripción]]="","",_xlfn.XLOOKUP(Tabla1[[#This Row],[Descripción]],Tabla10[Descripción],Tabla10[Precio Unitario],0))</f>
        <v/>
      </c>
      <c r="O1663" s="525" t="str">
        <f>IF(Tabla1[[#This Row],[Cantidad de Insumos]]="","",Tabla1[[#This Row],[Precio Unitario]]*Tabla1[[#This Row],[Cantidad de Insumos]])</f>
        <v/>
      </c>
      <c r="P1663" s="510" t="str">
        <f>IF(Tabla1[[#This Row],[Descripción]]="","",_xlfn.XLOOKUP(Tabla1[[#This Row],[Descripción]],Tabla10[Descripción],Tabla10[CODIGO PRESUPUESTARIO],0))</f>
        <v/>
      </c>
      <c r="Q1663" s="511"/>
      <c r="R1663" s="511" t="str">
        <f>IF(Tabla1[[#This Row],[Insumos]]="","",_xlfn.XLOOKUP(Tabla1[[#This Row],[Insumos]],Tabla10[Insumo],Tabla10[InsumoAbrev],"",0))</f>
        <v/>
      </c>
    </row>
    <row r="1664" spans="2:18" x14ac:dyDescent="0.25">
      <c r="B1664" s="191" t="str">
        <f>IF('Formulario PPGR3'!$G1664="","",CONCATENATE('Formulario PPGR3'!$C1664,".",'Formulario PPGR3'!$D1664,".",'Formulario PPGR3'!$E1664,".",'Formulario PPGR3'!$F1664))</f>
        <v/>
      </c>
      <c r="C1664" s="191" t="str">
        <f>IF('Formulario PPGR3'!$G1664="","",'Formulario PPGR1'!#REF!)</f>
        <v/>
      </c>
      <c r="D1664" s="191" t="str">
        <f>IF('Formulario PPGR3'!$G1664="","",'Formulario PPGR1'!#REF!)</f>
        <v/>
      </c>
      <c r="E1664" s="191" t="str">
        <f>IF('Formulario PPGR3'!$G1664="","",'Formulario PPGR1'!#REF!)</f>
        <v/>
      </c>
      <c r="F1664" s="191" t="str">
        <f>IF('Formulario PPGR3'!$G1664="","",'Formulario PPGR1'!#REF!)</f>
        <v/>
      </c>
      <c r="G1664" s="238"/>
      <c r="H1664" s="507" t="str" cm="1">
        <f t="array" ref="H1664">IF(Tabla1[[#This Row],[Código_Actividad]]="","",_xlfn.XLOOKUP(Tabla1[[#This Row],[Código_Actividad]],CodigoActividad,Tabla2[Actividades Programables Presupuestables],"",0))</f>
        <v/>
      </c>
      <c r="I1664" s="508" t="str">
        <f>IFERROR(VLOOKUP('Formulario PPGR3'!$G1664,'Formulario PPGR2'!$H$19:$V$286,15,FALSE),"")</f>
        <v/>
      </c>
      <c r="J1664" s="513"/>
      <c r="K1664" s="512"/>
      <c r="L1664" s="509" t="str">
        <f>IF(Tabla1[[#This Row],[Descripción]]="","",_xlfn.XLOOKUP(Tabla1[[#This Row],[Descripción]],Tabla10[Descripción],Tabla10[Unidad de Medida],"",0))</f>
        <v/>
      </c>
      <c r="M1664" s="299"/>
      <c r="N1664" s="525" t="str">
        <f>IF(Tabla1[[#This Row],[Descripción]]="","",_xlfn.XLOOKUP(Tabla1[[#This Row],[Descripción]],Tabla10[Descripción],Tabla10[Precio Unitario],0))</f>
        <v/>
      </c>
      <c r="O1664" s="525" t="str">
        <f>IF(Tabla1[[#This Row],[Cantidad de Insumos]]="","",Tabla1[[#This Row],[Precio Unitario]]*Tabla1[[#This Row],[Cantidad de Insumos]])</f>
        <v/>
      </c>
      <c r="P1664" s="510" t="str">
        <f>IF(Tabla1[[#This Row],[Descripción]]="","",_xlfn.XLOOKUP(Tabla1[[#This Row],[Descripción]],Tabla10[Descripción],Tabla10[CODIGO PRESUPUESTARIO],0))</f>
        <v/>
      </c>
      <c r="Q1664" s="511"/>
      <c r="R1664" s="511" t="str">
        <f>IF(Tabla1[[#This Row],[Insumos]]="","",_xlfn.XLOOKUP(Tabla1[[#This Row],[Insumos]],Tabla10[Insumo],Tabla10[InsumoAbrev],"",0))</f>
        <v/>
      </c>
    </row>
    <row r="1665" spans="2:18" x14ac:dyDescent="0.25">
      <c r="B1665" s="191" t="str">
        <f>IF('Formulario PPGR3'!$G1665="","",CONCATENATE('Formulario PPGR3'!$C1665,".",'Formulario PPGR3'!$D1665,".",'Formulario PPGR3'!$E1665,".",'Formulario PPGR3'!$F1665))</f>
        <v/>
      </c>
      <c r="C1665" s="191" t="str">
        <f>IF('Formulario PPGR3'!$G1665="","",'Formulario PPGR1'!#REF!)</f>
        <v/>
      </c>
      <c r="D1665" s="191" t="str">
        <f>IF('Formulario PPGR3'!$G1665="","",'Formulario PPGR1'!#REF!)</f>
        <v/>
      </c>
      <c r="E1665" s="191" t="str">
        <f>IF('Formulario PPGR3'!$G1665="","",'Formulario PPGR1'!#REF!)</f>
        <v/>
      </c>
      <c r="F1665" s="191" t="str">
        <f>IF('Formulario PPGR3'!$G1665="","",'Formulario PPGR1'!#REF!)</f>
        <v/>
      </c>
      <c r="G1665" s="238"/>
      <c r="H1665" s="507" t="str" cm="1">
        <f t="array" ref="H1665">IF(Tabla1[[#This Row],[Código_Actividad]]="","",_xlfn.XLOOKUP(Tabla1[[#This Row],[Código_Actividad]],CodigoActividad,Tabla2[Actividades Programables Presupuestables],"",0))</f>
        <v/>
      </c>
      <c r="I1665" s="508" t="str">
        <f>IFERROR(VLOOKUP('Formulario PPGR3'!$G1665,'Formulario PPGR2'!$H$19:$V$286,15,FALSE),"")</f>
        <v/>
      </c>
      <c r="J1665" s="513"/>
      <c r="K1665" s="512"/>
      <c r="L1665" s="509" t="str">
        <f>IF(Tabla1[[#This Row],[Descripción]]="","",_xlfn.XLOOKUP(Tabla1[[#This Row],[Descripción]],Tabla10[Descripción],Tabla10[Unidad de Medida],"",0))</f>
        <v/>
      </c>
      <c r="M1665" s="299"/>
      <c r="N1665" s="525" t="str">
        <f>IF(Tabla1[[#This Row],[Descripción]]="","",_xlfn.XLOOKUP(Tabla1[[#This Row],[Descripción]],Tabla10[Descripción],Tabla10[Precio Unitario],0))</f>
        <v/>
      </c>
      <c r="O1665" s="525" t="str">
        <f>IF(Tabla1[[#This Row],[Cantidad de Insumos]]="","",Tabla1[[#This Row],[Precio Unitario]]*Tabla1[[#This Row],[Cantidad de Insumos]])</f>
        <v/>
      </c>
      <c r="P1665" s="510" t="str">
        <f>IF(Tabla1[[#This Row],[Descripción]]="","",_xlfn.XLOOKUP(Tabla1[[#This Row],[Descripción]],Tabla10[Descripción],Tabla10[CODIGO PRESUPUESTARIO],0))</f>
        <v/>
      </c>
      <c r="Q1665" s="511"/>
      <c r="R1665" s="511" t="str">
        <f>IF(Tabla1[[#This Row],[Insumos]]="","",_xlfn.XLOOKUP(Tabla1[[#This Row],[Insumos]],Tabla10[Insumo],Tabla10[InsumoAbrev],"",0))</f>
        <v/>
      </c>
    </row>
    <row r="1666" spans="2:18" x14ac:dyDescent="0.25">
      <c r="B1666" s="191" t="str">
        <f>IF('Formulario PPGR3'!$G1666="","",CONCATENATE('Formulario PPGR3'!$C1666,".",'Formulario PPGR3'!$D1666,".",'Formulario PPGR3'!$E1666,".",'Formulario PPGR3'!$F1666))</f>
        <v/>
      </c>
      <c r="C1666" s="191" t="str">
        <f>IF('Formulario PPGR3'!$G1666="","",'Formulario PPGR1'!#REF!)</f>
        <v/>
      </c>
      <c r="D1666" s="191" t="str">
        <f>IF('Formulario PPGR3'!$G1666="","",'Formulario PPGR1'!#REF!)</f>
        <v/>
      </c>
      <c r="E1666" s="191" t="str">
        <f>IF('Formulario PPGR3'!$G1666="","",'Formulario PPGR1'!#REF!)</f>
        <v/>
      </c>
      <c r="F1666" s="191" t="str">
        <f>IF('Formulario PPGR3'!$G1666="","",'Formulario PPGR1'!#REF!)</f>
        <v/>
      </c>
      <c r="G1666" s="238"/>
      <c r="H1666" s="507" t="str" cm="1">
        <f t="array" ref="H1666">IF(Tabla1[[#This Row],[Código_Actividad]]="","",_xlfn.XLOOKUP(Tabla1[[#This Row],[Código_Actividad]],CodigoActividad,Tabla2[Actividades Programables Presupuestables],"",0))</f>
        <v/>
      </c>
      <c r="I1666" s="508" t="str">
        <f>IFERROR(VLOOKUP('Formulario PPGR3'!$G1666,'Formulario PPGR2'!$H$19:$V$286,15,FALSE),"")</f>
        <v/>
      </c>
      <c r="J1666" s="513"/>
      <c r="K1666" s="512"/>
      <c r="L1666" s="509" t="str">
        <f>IF(Tabla1[[#This Row],[Descripción]]="","",_xlfn.XLOOKUP(Tabla1[[#This Row],[Descripción]],Tabla10[Descripción],Tabla10[Unidad de Medida],"",0))</f>
        <v/>
      </c>
      <c r="M1666" s="299"/>
      <c r="N1666" s="525" t="str">
        <f>IF(Tabla1[[#This Row],[Descripción]]="","",_xlfn.XLOOKUP(Tabla1[[#This Row],[Descripción]],Tabla10[Descripción],Tabla10[Precio Unitario],0))</f>
        <v/>
      </c>
      <c r="O1666" s="525" t="str">
        <f>IF(Tabla1[[#This Row],[Cantidad de Insumos]]="","",Tabla1[[#This Row],[Precio Unitario]]*Tabla1[[#This Row],[Cantidad de Insumos]])</f>
        <v/>
      </c>
      <c r="P1666" s="510" t="str">
        <f>IF(Tabla1[[#This Row],[Descripción]]="","",_xlfn.XLOOKUP(Tabla1[[#This Row],[Descripción]],Tabla10[Descripción],Tabla10[CODIGO PRESUPUESTARIO],0))</f>
        <v/>
      </c>
      <c r="Q1666" s="511"/>
      <c r="R1666" s="511" t="str">
        <f>IF(Tabla1[[#This Row],[Insumos]]="","",_xlfn.XLOOKUP(Tabla1[[#This Row],[Insumos]],Tabla10[Insumo],Tabla10[InsumoAbrev],"",0))</f>
        <v/>
      </c>
    </row>
    <row r="1667" spans="2:18" x14ac:dyDescent="0.25">
      <c r="B1667" s="191" t="str">
        <f>IF('Formulario PPGR3'!$G1667="","",CONCATENATE('Formulario PPGR3'!$C1667,".",'Formulario PPGR3'!$D1667,".",'Formulario PPGR3'!$E1667,".",'Formulario PPGR3'!$F1667))</f>
        <v/>
      </c>
      <c r="C1667" s="191" t="str">
        <f>IF('Formulario PPGR3'!$G1667="","",'Formulario PPGR1'!#REF!)</f>
        <v/>
      </c>
      <c r="D1667" s="191" t="str">
        <f>IF('Formulario PPGR3'!$G1667="","",'Formulario PPGR1'!#REF!)</f>
        <v/>
      </c>
      <c r="E1667" s="191" t="str">
        <f>IF('Formulario PPGR3'!$G1667="","",'Formulario PPGR1'!#REF!)</f>
        <v/>
      </c>
      <c r="F1667" s="191" t="str">
        <f>IF('Formulario PPGR3'!$G1667="","",'Formulario PPGR1'!#REF!)</f>
        <v/>
      </c>
      <c r="G1667" s="238"/>
      <c r="H1667" s="507" t="str" cm="1">
        <f t="array" ref="H1667">IF(Tabla1[[#This Row],[Código_Actividad]]="","",_xlfn.XLOOKUP(Tabla1[[#This Row],[Código_Actividad]],CodigoActividad,Tabla2[Actividades Programables Presupuestables],"",0))</f>
        <v/>
      </c>
      <c r="I1667" s="508" t="str">
        <f>IFERROR(VLOOKUP('Formulario PPGR3'!$G1667,'Formulario PPGR2'!$H$19:$V$286,15,FALSE),"")</f>
        <v/>
      </c>
      <c r="J1667" s="513"/>
      <c r="K1667" s="512"/>
      <c r="L1667" s="509" t="str">
        <f>IF(Tabla1[[#This Row],[Descripción]]="","",_xlfn.XLOOKUP(Tabla1[[#This Row],[Descripción]],Tabla10[Descripción],Tabla10[Unidad de Medida],"",0))</f>
        <v/>
      </c>
      <c r="M1667" s="299"/>
      <c r="N1667" s="525" t="str">
        <f>IF(Tabla1[[#This Row],[Descripción]]="","",_xlfn.XLOOKUP(Tabla1[[#This Row],[Descripción]],Tabla10[Descripción],Tabla10[Precio Unitario],0))</f>
        <v/>
      </c>
      <c r="O1667" s="525" t="str">
        <f>IF(Tabla1[[#This Row],[Cantidad de Insumos]]="","",Tabla1[[#This Row],[Precio Unitario]]*Tabla1[[#This Row],[Cantidad de Insumos]])</f>
        <v/>
      </c>
      <c r="P1667" s="510" t="str">
        <f>IF(Tabla1[[#This Row],[Descripción]]="","",_xlfn.XLOOKUP(Tabla1[[#This Row],[Descripción]],Tabla10[Descripción],Tabla10[CODIGO PRESUPUESTARIO],0))</f>
        <v/>
      </c>
      <c r="Q1667" s="511"/>
      <c r="R1667" s="511" t="str">
        <f>IF(Tabla1[[#This Row],[Insumos]]="","",_xlfn.XLOOKUP(Tabla1[[#This Row],[Insumos]],Tabla10[Insumo],Tabla10[InsumoAbrev],"",0))</f>
        <v/>
      </c>
    </row>
    <row r="1668" spans="2:18" x14ac:dyDescent="0.25">
      <c r="B1668" s="191" t="str">
        <f>IF('Formulario PPGR3'!$G1668="","",CONCATENATE('Formulario PPGR3'!$C1668,".",'Formulario PPGR3'!$D1668,".",'Formulario PPGR3'!$E1668,".",'Formulario PPGR3'!$F1668))</f>
        <v/>
      </c>
      <c r="C1668" s="191" t="str">
        <f>IF('Formulario PPGR3'!$G1668="","",'Formulario PPGR1'!#REF!)</f>
        <v/>
      </c>
      <c r="D1668" s="191" t="str">
        <f>IF('Formulario PPGR3'!$G1668="","",'Formulario PPGR1'!#REF!)</f>
        <v/>
      </c>
      <c r="E1668" s="191" t="str">
        <f>IF('Formulario PPGR3'!$G1668="","",'Formulario PPGR1'!#REF!)</f>
        <v/>
      </c>
      <c r="F1668" s="191" t="str">
        <f>IF('Formulario PPGR3'!$G1668="","",'Formulario PPGR1'!#REF!)</f>
        <v/>
      </c>
      <c r="G1668" s="238"/>
      <c r="H1668" s="507" t="str" cm="1">
        <f t="array" ref="H1668">IF(Tabla1[[#This Row],[Código_Actividad]]="","",_xlfn.XLOOKUP(Tabla1[[#This Row],[Código_Actividad]],CodigoActividad,Tabla2[Actividades Programables Presupuestables],"",0))</f>
        <v/>
      </c>
      <c r="I1668" s="508" t="str">
        <f>IFERROR(VLOOKUP('Formulario PPGR3'!$G1668,'Formulario PPGR2'!$H$19:$V$286,15,FALSE),"")</f>
        <v/>
      </c>
      <c r="J1668" s="513"/>
      <c r="K1668" s="512"/>
      <c r="L1668" s="509" t="str">
        <f>IF(Tabla1[[#This Row],[Descripción]]="","",_xlfn.XLOOKUP(Tabla1[[#This Row],[Descripción]],Tabla10[Descripción],Tabla10[Unidad de Medida],"",0))</f>
        <v/>
      </c>
      <c r="M1668" s="299"/>
      <c r="N1668" s="525" t="str">
        <f>IF(Tabla1[[#This Row],[Descripción]]="","",_xlfn.XLOOKUP(Tabla1[[#This Row],[Descripción]],Tabla10[Descripción],Tabla10[Precio Unitario],0))</f>
        <v/>
      </c>
      <c r="O1668" s="525" t="str">
        <f>IF(Tabla1[[#This Row],[Cantidad de Insumos]]="","",Tabla1[[#This Row],[Precio Unitario]]*Tabla1[[#This Row],[Cantidad de Insumos]])</f>
        <v/>
      </c>
      <c r="P1668" s="510" t="str">
        <f>IF(Tabla1[[#This Row],[Descripción]]="","",_xlfn.XLOOKUP(Tabla1[[#This Row],[Descripción]],Tabla10[Descripción],Tabla10[CODIGO PRESUPUESTARIO],0))</f>
        <v/>
      </c>
      <c r="Q1668" s="511"/>
      <c r="R1668" s="511" t="str">
        <f>IF(Tabla1[[#This Row],[Insumos]]="","",_xlfn.XLOOKUP(Tabla1[[#This Row],[Insumos]],Tabla10[Insumo],Tabla10[InsumoAbrev],"",0))</f>
        <v/>
      </c>
    </row>
    <row r="1669" spans="2:18" x14ac:dyDescent="0.25">
      <c r="B1669" s="191" t="str">
        <f>IF('Formulario PPGR3'!$G1669="","",CONCATENATE('Formulario PPGR3'!$C1669,".",'Formulario PPGR3'!$D1669,".",'Formulario PPGR3'!$E1669,".",'Formulario PPGR3'!$F1669))</f>
        <v/>
      </c>
      <c r="C1669" s="191" t="str">
        <f>IF('Formulario PPGR3'!$G1669="","",'Formulario PPGR1'!#REF!)</f>
        <v/>
      </c>
      <c r="D1669" s="191" t="str">
        <f>IF('Formulario PPGR3'!$G1669="","",'Formulario PPGR1'!#REF!)</f>
        <v/>
      </c>
      <c r="E1669" s="191" t="str">
        <f>IF('Formulario PPGR3'!$G1669="","",'Formulario PPGR1'!#REF!)</f>
        <v/>
      </c>
      <c r="F1669" s="191" t="str">
        <f>IF('Formulario PPGR3'!$G1669="","",'Formulario PPGR1'!#REF!)</f>
        <v/>
      </c>
      <c r="G1669" s="238"/>
      <c r="H1669" s="507" t="str" cm="1">
        <f t="array" ref="H1669">IF(Tabla1[[#This Row],[Código_Actividad]]="","",_xlfn.XLOOKUP(Tabla1[[#This Row],[Código_Actividad]],CodigoActividad,Tabla2[Actividades Programables Presupuestables],"",0))</f>
        <v/>
      </c>
      <c r="I1669" s="508" t="str">
        <f>IFERROR(VLOOKUP('Formulario PPGR3'!$G1669,'Formulario PPGR2'!$H$19:$V$286,15,FALSE),"")</f>
        <v/>
      </c>
      <c r="J1669" s="513"/>
      <c r="K1669" s="512"/>
      <c r="L1669" s="509" t="str">
        <f>IF(Tabla1[[#This Row],[Descripción]]="","",_xlfn.XLOOKUP(Tabla1[[#This Row],[Descripción]],Tabla10[Descripción],Tabla10[Unidad de Medida],"",0))</f>
        <v/>
      </c>
      <c r="M1669" s="299"/>
      <c r="N1669" s="525" t="str">
        <f>IF(Tabla1[[#This Row],[Descripción]]="","",_xlfn.XLOOKUP(Tabla1[[#This Row],[Descripción]],Tabla10[Descripción],Tabla10[Precio Unitario],0))</f>
        <v/>
      </c>
      <c r="O1669" s="525" t="str">
        <f>IF(Tabla1[[#This Row],[Cantidad de Insumos]]="","",Tabla1[[#This Row],[Precio Unitario]]*Tabla1[[#This Row],[Cantidad de Insumos]])</f>
        <v/>
      </c>
      <c r="P1669" s="510" t="str">
        <f>IF(Tabla1[[#This Row],[Descripción]]="","",_xlfn.XLOOKUP(Tabla1[[#This Row],[Descripción]],Tabla10[Descripción],Tabla10[CODIGO PRESUPUESTARIO],0))</f>
        <v/>
      </c>
      <c r="Q1669" s="511"/>
      <c r="R1669" s="511" t="str">
        <f>IF(Tabla1[[#This Row],[Insumos]]="","",_xlfn.XLOOKUP(Tabla1[[#This Row],[Insumos]],Tabla10[Insumo],Tabla10[InsumoAbrev],"",0))</f>
        <v/>
      </c>
    </row>
    <row r="1670" spans="2:18" x14ac:dyDescent="0.25">
      <c r="B1670" s="191" t="str">
        <f>IF('Formulario PPGR3'!$G1670="","",CONCATENATE('Formulario PPGR3'!$C1670,".",'Formulario PPGR3'!$D1670,".",'Formulario PPGR3'!$E1670,".",'Formulario PPGR3'!$F1670))</f>
        <v/>
      </c>
      <c r="C1670" s="191" t="str">
        <f>IF('Formulario PPGR3'!$G1670="","",'Formulario PPGR1'!#REF!)</f>
        <v/>
      </c>
      <c r="D1670" s="191" t="str">
        <f>IF('Formulario PPGR3'!$G1670="","",'Formulario PPGR1'!#REF!)</f>
        <v/>
      </c>
      <c r="E1670" s="191" t="str">
        <f>IF('Formulario PPGR3'!$G1670="","",'Formulario PPGR1'!#REF!)</f>
        <v/>
      </c>
      <c r="F1670" s="191" t="str">
        <f>IF('Formulario PPGR3'!$G1670="","",'Formulario PPGR1'!#REF!)</f>
        <v/>
      </c>
      <c r="G1670" s="238"/>
      <c r="H1670" s="507" t="str" cm="1">
        <f t="array" ref="H1670">IF(Tabla1[[#This Row],[Código_Actividad]]="","",_xlfn.XLOOKUP(Tabla1[[#This Row],[Código_Actividad]],CodigoActividad,Tabla2[Actividades Programables Presupuestables],"",0))</f>
        <v/>
      </c>
      <c r="I1670" s="508" t="str">
        <f>IFERROR(VLOOKUP('Formulario PPGR3'!$G1670,'Formulario PPGR2'!$H$19:$V$286,15,FALSE),"")</f>
        <v/>
      </c>
      <c r="J1670" s="513"/>
      <c r="K1670" s="512"/>
      <c r="L1670" s="509" t="str">
        <f>IF(Tabla1[[#This Row],[Descripción]]="","",_xlfn.XLOOKUP(Tabla1[[#This Row],[Descripción]],Tabla10[Descripción],Tabla10[Unidad de Medida],"",0))</f>
        <v/>
      </c>
      <c r="M1670" s="299"/>
      <c r="N1670" s="525" t="str">
        <f>IF(Tabla1[[#This Row],[Descripción]]="","",_xlfn.XLOOKUP(Tabla1[[#This Row],[Descripción]],Tabla10[Descripción],Tabla10[Precio Unitario],0))</f>
        <v/>
      </c>
      <c r="O1670" s="525" t="str">
        <f>IF(Tabla1[[#This Row],[Cantidad de Insumos]]="","",Tabla1[[#This Row],[Precio Unitario]]*Tabla1[[#This Row],[Cantidad de Insumos]])</f>
        <v/>
      </c>
      <c r="P1670" s="510" t="str">
        <f>IF(Tabla1[[#This Row],[Descripción]]="","",_xlfn.XLOOKUP(Tabla1[[#This Row],[Descripción]],Tabla10[Descripción],Tabla10[CODIGO PRESUPUESTARIO],0))</f>
        <v/>
      </c>
      <c r="Q1670" s="511"/>
      <c r="R1670" s="511" t="str">
        <f>IF(Tabla1[[#This Row],[Insumos]]="","",_xlfn.XLOOKUP(Tabla1[[#This Row],[Insumos]],Tabla10[Insumo],Tabla10[InsumoAbrev],"",0))</f>
        <v/>
      </c>
    </row>
    <row r="1671" spans="2:18" x14ac:dyDescent="0.25">
      <c r="B1671" s="191" t="str">
        <f>IF('Formulario PPGR3'!$G1671="","",CONCATENATE('Formulario PPGR3'!$C1671,".",'Formulario PPGR3'!$D1671,".",'Formulario PPGR3'!$E1671,".",'Formulario PPGR3'!$F1671))</f>
        <v/>
      </c>
      <c r="C1671" s="191" t="str">
        <f>IF('Formulario PPGR3'!$G1671="","",'Formulario PPGR1'!#REF!)</f>
        <v/>
      </c>
      <c r="D1671" s="191" t="str">
        <f>IF('Formulario PPGR3'!$G1671="","",'Formulario PPGR1'!#REF!)</f>
        <v/>
      </c>
      <c r="E1671" s="191" t="str">
        <f>IF('Formulario PPGR3'!$G1671="","",'Formulario PPGR1'!#REF!)</f>
        <v/>
      </c>
      <c r="F1671" s="191" t="str">
        <f>IF('Formulario PPGR3'!$G1671="","",'Formulario PPGR1'!#REF!)</f>
        <v/>
      </c>
      <c r="G1671" s="238"/>
      <c r="H1671" s="507" t="str" cm="1">
        <f t="array" ref="H1671">IF(Tabla1[[#This Row],[Código_Actividad]]="","",_xlfn.XLOOKUP(Tabla1[[#This Row],[Código_Actividad]],CodigoActividad,Tabla2[Actividades Programables Presupuestables],"",0))</f>
        <v/>
      </c>
      <c r="I1671" s="508" t="str">
        <f>IFERROR(VLOOKUP('Formulario PPGR3'!$G1671,'Formulario PPGR2'!$H$19:$V$286,15,FALSE),"")</f>
        <v/>
      </c>
      <c r="J1671" s="513"/>
      <c r="K1671" s="512"/>
      <c r="L1671" s="509" t="str">
        <f>IF(Tabla1[[#This Row],[Descripción]]="","",_xlfn.XLOOKUP(Tabla1[[#This Row],[Descripción]],Tabla10[Descripción],Tabla10[Unidad de Medida],"",0))</f>
        <v/>
      </c>
      <c r="M1671" s="299"/>
      <c r="N1671" s="525" t="str">
        <f>IF(Tabla1[[#This Row],[Descripción]]="","",_xlfn.XLOOKUP(Tabla1[[#This Row],[Descripción]],Tabla10[Descripción],Tabla10[Precio Unitario],0))</f>
        <v/>
      </c>
      <c r="O1671" s="525" t="str">
        <f>IF(Tabla1[[#This Row],[Cantidad de Insumos]]="","",Tabla1[[#This Row],[Precio Unitario]]*Tabla1[[#This Row],[Cantidad de Insumos]])</f>
        <v/>
      </c>
      <c r="P1671" s="510" t="str">
        <f>IF(Tabla1[[#This Row],[Descripción]]="","",_xlfn.XLOOKUP(Tabla1[[#This Row],[Descripción]],Tabla10[Descripción],Tabla10[CODIGO PRESUPUESTARIO],0))</f>
        <v/>
      </c>
      <c r="Q1671" s="511"/>
      <c r="R1671" s="511" t="str">
        <f>IF(Tabla1[[#This Row],[Insumos]]="","",_xlfn.XLOOKUP(Tabla1[[#This Row],[Insumos]],Tabla10[Insumo],Tabla10[InsumoAbrev],"",0))</f>
        <v/>
      </c>
    </row>
    <row r="1672" spans="2:18" x14ac:dyDescent="0.25">
      <c r="B1672" s="191" t="str">
        <f>IF('Formulario PPGR3'!$G1672="","",CONCATENATE('Formulario PPGR3'!$C1672,".",'Formulario PPGR3'!$D1672,".",'Formulario PPGR3'!$E1672,".",'Formulario PPGR3'!$F1672))</f>
        <v/>
      </c>
      <c r="C1672" s="191" t="str">
        <f>IF('Formulario PPGR3'!$G1672="","",'Formulario PPGR1'!#REF!)</f>
        <v/>
      </c>
      <c r="D1672" s="191" t="str">
        <f>IF('Formulario PPGR3'!$G1672="","",'Formulario PPGR1'!#REF!)</f>
        <v/>
      </c>
      <c r="E1672" s="191" t="str">
        <f>IF('Formulario PPGR3'!$G1672="","",'Formulario PPGR1'!#REF!)</f>
        <v/>
      </c>
      <c r="F1672" s="191" t="str">
        <f>IF('Formulario PPGR3'!$G1672="","",'Formulario PPGR1'!#REF!)</f>
        <v/>
      </c>
      <c r="G1672" s="238"/>
      <c r="H1672" s="507" t="str" cm="1">
        <f t="array" ref="H1672">IF(Tabla1[[#This Row],[Código_Actividad]]="","",_xlfn.XLOOKUP(Tabla1[[#This Row],[Código_Actividad]],CodigoActividad,Tabla2[Actividades Programables Presupuestables],"",0))</f>
        <v/>
      </c>
      <c r="I1672" s="508" t="str">
        <f>IFERROR(VLOOKUP('Formulario PPGR3'!$G1672,'Formulario PPGR2'!$H$19:$V$286,15,FALSE),"")</f>
        <v/>
      </c>
      <c r="J1672" s="513"/>
      <c r="K1672" s="512"/>
      <c r="L1672" s="509" t="str">
        <f>IF(Tabla1[[#This Row],[Descripción]]="","",_xlfn.XLOOKUP(Tabla1[[#This Row],[Descripción]],Tabla10[Descripción],Tabla10[Unidad de Medida],"",0))</f>
        <v/>
      </c>
      <c r="M1672" s="299"/>
      <c r="N1672" s="525" t="str">
        <f>IF(Tabla1[[#This Row],[Descripción]]="","",_xlfn.XLOOKUP(Tabla1[[#This Row],[Descripción]],Tabla10[Descripción],Tabla10[Precio Unitario],0))</f>
        <v/>
      </c>
      <c r="O1672" s="525" t="str">
        <f>IF(Tabla1[[#This Row],[Cantidad de Insumos]]="","",Tabla1[[#This Row],[Precio Unitario]]*Tabla1[[#This Row],[Cantidad de Insumos]])</f>
        <v/>
      </c>
      <c r="P1672" s="510" t="str">
        <f>IF(Tabla1[[#This Row],[Descripción]]="","",_xlfn.XLOOKUP(Tabla1[[#This Row],[Descripción]],Tabla10[Descripción],Tabla10[CODIGO PRESUPUESTARIO],0))</f>
        <v/>
      </c>
      <c r="Q1672" s="511"/>
      <c r="R1672" s="511" t="str">
        <f>IF(Tabla1[[#This Row],[Insumos]]="","",_xlfn.XLOOKUP(Tabla1[[#This Row],[Insumos]],Tabla10[Insumo],Tabla10[InsumoAbrev],"",0))</f>
        <v/>
      </c>
    </row>
    <row r="1673" spans="2:18" x14ac:dyDescent="0.25">
      <c r="B1673" s="191" t="str">
        <f>IF('Formulario PPGR3'!$G1673="","",CONCATENATE('Formulario PPGR3'!$C1673,".",'Formulario PPGR3'!$D1673,".",'Formulario PPGR3'!$E1673,".",'Formulario PPGR3'!$F1673))</f>
        <v/>
      </c>
      <c r="C1673" s="191" t="str">
        <f>IF('Formulario PPGR3'!$G1673="","",'Formulario PPGR1'!#REF!)</f>
        <v/>
      </c>
      <c r="D1673" s="191" t="str">
        <f>IF('Formulario PPGR3'!$G1673="","",'Formulario PPGR1'!#REF!)</f>
        <v/>
      </c>
      <c r="E1673" s="191" t="str">
        <f>IF('Formulario PPGR3'!$G1673="","",'Formulario PPGR1'!#REF!)</f>
        <v/>
      </c>
      <c r="F1673" s="191" t="str">
        <f>IF('Formulario PPGR3'!$G1673="","",'Formulario PPGR1'!#REF!)</f>
        <v/>
      </c>
      <c r="G1673" s="238"/>
      <c r="H1673" s="507" t="str" cm="1">
        <f t="array" ref="H1673">IF(Tabla1[[#This Row],[Código_Actividad]]="","",_xlfn.XLOOKUP(Tabla1[[#This Row],[Código_Actividad]],CodigoActividad,Tabla2[Actividades Programables Presupuestables],"",0))</f>
        <v/>
      </c>
      <c r="I1673" s="508" t="str">
        <f>IFERROR(VLOOKUP('Formulario PPGR3'!$G1673,'Formulario PPGR2'!$H$19:$V$286,15,FALSE),"")</f>
        <v/>
      </c>
      <c r="J1673" s="513"/>
      <c r="K1673" s="512"/>
      <c r="L1673" s="509" t="str">
        <f>IF(Tabla1[[#This Row],[Descripción]]="","",_xlfn.XLOOKUP(Tabla1[[#This Row],[Descripción]],Tabla10[Descripción],Tabla10[Unidad de Medida],"",0))</f>
        <v/>
      </c>
      <c r="M1673" s="299"/>
      <c r="N1673" s="525" t="str">
        <f>IF(Tabla1[[#This Row],[Descripción]]="","",_xlfn.XLOOKUP(Tabla1[[#This Row],[Descripción]],Tabla10[Descripción],Tabla10[Precio Unitario],0))</f>
        <v/>
      </c>
      <c r="O1673" s="525" t="str">
        <f>IF(Tabla1[[#This Row],[Cantidad de Insumos]]="","",Tabla1[[#This Row],[Precio Unitario]]*Tabla1[[#This Row],[Cantidad de Insumos]])</f>
        <v/>
      </c>
      <c r="P1673" s="510" t="str">
        <f>IF(Tabla1[[#This Row],[Descripción]]="","",_xlfn.XLOOKUP(Tabla1[[#This Row],[Descripción]],Tabla10[Descripción],Tabla10[CODIGO PRESUPUESTARIO],0))</f>
        <v/>
      </c>
      <c r="Q1673" s="511"/>
      <c r="R1673" s="511" t="str">
        <f>IF(Tabla1[[#This Row],[Insumos]]="","",_xlfn.XLOOKUP(Tabla1[[#This Row],[Insumos]],Tabla10[Insumo],Tabla10[InsumoAbrev],"",0))</f>
        <v/>
      </c>
    </row>
    <row r="1674" spans="2:18" x14ac:dyDescent="0.25">
      <c r="B1674" s="191" t="str">
        <f>IF('Formulario PPGR3'!$G1674="","",CONCATENATE('Formulario PPGR3'!$C1674,".",'Formulario PPGR3'!$D1674,".",'Formulario PPGR3'!$E1674,".",'Formulario PPGR3'!$F1674))</f>
        <v/>
      </c>
      <c r="C1674" s="191" t="str">
        <f>IF('Formulario PPGR3'!$G1674="","",'Formulario PPGR1'!#REF!)</f>
        <v/>
      </c>
      <c r="D1674" s="191" t="str">
        <f>IF('Formulario PPGR3'!$G1674="","",'Formulario PPGR1'!#REF!)</f>
        <v/>
      </c>
      <c r="E1674" s="191" t="str">
        <f>IF('Formulario PPGR3'!$G1674="","",'Formulario PPGR1'!#REF!)</f>
        <v/>
      </c>
      <c r="F1674" s="191" t="str">
        <f>IF('Formulario PPGR3'!$G1674="","",'Formulario PPGR1'!#REF!)</f>
        <v/>
      </c>
      <c r="G1674" s="238"/>
      <c r="H1674" s="507" t="str" cm="1">
        <f t="array" ref="H1674">IF(Tabla1[[#This Row],[Código_Actividad]]="","",_xlfn.XLOOKUP(Tabla1[[#This Row],[Código_Actividad]],CodigoActividad,Tabla2[Actividades Programables Presupuestables],"",0))</f>
        <v/>
      </c>
      <c r="I1674" s="508" t="str">
        <f>IFERROR(VLOOKUP('Formulario PPGR3'!$G1674,'Formulario PPGR2'!$H$19:$V$286,15,FALSE),"")</f>
        <v/>
      </c>
      <c r="J1674" s="513"/>
      <c r="K1674" s="512"/>
      <c r="L1674" s="509" t="str">
        <f>IF(Tabla1[[#This Row],[Descripción]]="","",_xlfn.XLOOKUP(Tabla1[[#This Row],[Descripción]],Tabla10[Descripción],Tabla10[Unidad de Medida],"",0))</f>
        <v/>
      </c>
      <c r="M1674" s="299"/>
      <c r="N1674" s="525" t="str">
        <f>IF(Tabla1[[#This Row],[Descripción]]="","",_xlfn.XLOOKUP(Tabla1[[#This Row],[Descripción]],Tabla10[Descripción],Tabla10[Precio Unitario],0))</f>
        <v/>
      </c>
      <c r="O1674" s="525" t="str">
        <f>IF(Tabla1[[#This Row],[Cantidad de Insumos]]="","",Tabla1[[#This Row],[Precio Unitario]]*Tabla1[[#This Row],[Cantidad de Insumos]])</f>
        <v/>
      </c>
      <c r="P1674" s="510" t="str">
        <f>IF(Tabla1[[#This Row],[Descripción]]="","",_xlfn.XLOOKUP(Tabla1[[#This Row],[Descripción]],Tabla10[Descripción],Tabla10[CODIGO PRESUPUESTARIO],0))</f>
        <v/>
      </c>
      <c r="Q1674" s="511"/>
      <c r="R1674" s="511" t="str">
        <f>IF(Tabla1[[#This Row],[Insumos]]="","",_xlfn.XLOOKUP(Tabla1[[#This Row],[Insumos]],Tabla10[Insumo],Tabla10[InsumoAbrev],"",0))</f>
        <v/>
      </c>
    </row>
    <row r="1675" spans="2:18" x14ac:dyDescent="0.25">
      <c r="B1675" s="191" t="str">
        <f>IF('Formulario PPGR3'!$G1675="","",CONCATENATE('Formulario PPGR3'!$C1675,".",'Formulario PPGR3'!$D1675,".",'Formulario PPGR3'!$E1675,".",'Formulario PPGR3'!$F1675))</f>
        <v/>
      </c>
      <c r="C1675" s="191" t="str">
        <f>IF('Formulario PPGR3'!$G1675="","",'Formulario PPGR1'!#REF!)</f>
        <v/>
      </c>
      <c r="D1675" s="191" t="str">
        <f>IF('Formulario PPGR3'!$G1675="","",'Formulario PPGR1'!#REF!)</f>
        <v/>
      </c>
      <c r="E1675" s="191" t="str">
        <f>IF('Formulario PPGR3'!$G1675="","",'Formulario PPGR1'!#REF!)</f>
        <v/>
      </c>
      <c r="F1675" s="191" t="str">
        <f>IF('Formulario PPGR3'!$G1675="","",'Formulario PPGR1'!#REF!)</f>
        <v/>
      </c>
      <c r="G1675" s="238"/>
      <c r="H1675" s="507" t="str" cm="1">
        <f t="array" ref="H1675">IF(Tabla1[[#This Row],[Código_Actividad]]="","",_xlfn.XLOOKUP(Tabla1[[#This Row],[Código_Actividad]],CodigoActividad,Tabla2[Actividades Programables Presupuestables],"",0))</f>
        <v/>
      </c>
      <c r="I1675" s="508" t="str">
        <f>IFERROR(VLOOKUP('Formulario PPGR3'!$G1675,'Formulario PPGR2'!$H$19:$V$286,15,FALSE),"")</f>
        <v/>
      </c>
      <c r="J1675" s="513"/>
      <c r="K1675" s="512"/>
      <c r="L1675" s="509" t="str">
        <f>IF(Tabla1[[#This Row],[Descripción]]="","",_xlfn.XLOOKUP(Tabla1[[#This Row],[Descripción]],Tabla10[Descripción],Tabla10[Unidad de Medida],"",0))</f>
        <v/>
      </c>
      <c r="M1675" s="299"/>
      <c r="N1675" s="525" t="str">
        <f>IF(Tabla1[[#This Row],[Descripción]]="","",_xlfn.XLOOKUP(Tabla1[[#This Row],[Descripción]],Tabla10[Descripción],Tabla10[Precio Unitario],0))</f>
        <v/>
      </c>
      <c r="O1675" s="525" t="str">
        <f>IF(Tabla1[[#This Row],[Cantidad de Insumos]]="","",Tabla1[[#This Row],[Precio Unitario]]*Tabla1[[#This Row],[Cantidad de Insumos]])</f>
        <v/>
      </c>
      <c r="P1675" s="510" t="str">
        <f>IF(Tabla1[[#This Row],[Descripción]]="","",_xlfn.XLOOKUP(Tabla1[[#This Row],[Descripción]],Tabla10[Descripción],Tabla10[CODIGO PRESUPUESTARIO],0))</f>
        <v/>
      </c>
      <c r="Q1675" s="511"/>
      <c r="R1675" s="511" t="str">
        <f>IF(Tabla1[[#This Row],[Insumos]]="","",_xlfn.XLOOKUP(Tabla1[[#This Row],[Insumos]],Tabla10[Insumo],Tabla10[InsumoAbrev],"",0))</f>
        <v/>
      </c>
    </row>
    <row r="1676" spans="2:18" x14ac:dyDescent="0.25">
      <c r="B1676" s="191" t="str">
        <f>IF('Formulario PPGR3'!$G1676="","",CONCATENATE('Formulario PPGR3'!$C1676,".",'Formulario PPGR3'!$D1676,".",'Formulario PPGR3'!$E1676,".",'Formulario PPGR3'!$F1676))</f>
        <v/>
      </c>
      <c r="C1676" s="191" t="str">
        <f>IF('Formulario PPGR3'!$G1676="","",'Formulario PPGR1'!#REF!)</f>
        <v/>
      </c>
      <c r="D1676" s="191" t="str">
        <f>IF('Formulario PPGR3'!$G1676="","",'Formulario PPGR1'!#REF!)</f>
        <v/>
      </c>
      <c r="E1676" s="191" t="str">
        <f>IF('Formulario PPGR3'!$G1676="","",'Formulario PPGR1'!#REF!)</f>
        <v/>
      </c>
      <c r="F1676" s="191" t="str">
        <f>IF('Formulario PPGR3'!$G1676="","",'Formulario PPGR1'!#REF!)</f>
        <v/>
      </c>
      <c r="G1676" s="238"/>
      <c r="H1676" s="507" t="str" cm="1">
        <f t="array" ref="H1676">IF(Tabla1[[#This Row],[Código_Actividad]]="","",_xlfn.XLOOKUP(Tabla1[[#This Row],[Código_Actividad]],CodigoActividad,Tabla2[Actividades Programables Presupuestables],"",0))</f>
        <v/>
      </c>
      <c r="I1676" s="508" t="str">
        <f>IFERROR(VLOOKUP('Formulario PPGR3'!$G1676,'Formulario PPGR2'!$H$19:$V$286,15,FALSE),"")</f>
        <v/>
      </c>
      <c r="J1676" s="513"/>
      <c r="K1676" s="512"/>
      <c r="L1676" s="509" t="str">
        <f>IF(Tabla1[[#This Row],[Descripción]]="","",_xlfn.XLOOKUP(Tabla1[[#This Row],[Descripción]],Tabla10[Descripción],Tabla10[Unidad de Medida],"",0))</f>
        <v/>
      </c>
      <c r="M1676" s="299"/>
      <c r="N1676" s="525" t="str">
        <f>IF(Tabla1[[#This Row],[Descripción]]="","",_xlfn.XLOOKUP(Tabla1[[#This Row],[Descripción]],Tabla10[Descripción],Tabla10[Precio Unitario],0))</f>
        <v/>
      </c>
      <c r="O1676" s="525" t="str">
        <f>IF(Tabla1[[#This Row],[Cantidad de Insumos]]="","",Tabla1[[#This Row],[Precio Unitario]]*Tabla1[[#This Row],[Cantidad de Insumos]])</f>
        <v/>
      </c>
      <c r="P1676" s="510" t="str">
        <f>IF(Tabla1[[#This Row],[Descripción]]="","",_xlfn.XLOOKUP(Tabla1[[#This Row],[Descripción]],Tabla10[Descripción],Tabla10[CODIGO PRESUPUESTARIO],0))</f>
        <v/>
      </c>
      <c r="Q1676" s="511"/>
      <c r="R1676" s="511" t="str">
        <f>IF(Tabla1[[#This Row],[Insumos]]="","",_xlfn.XLOOKUP(Tabla1[[#This Row],[Insumos]],Tabla10[Insumo],Tabla10[InsumoAbrev],"",0))</f>
        <v/>
      </c>
    </row>
    <row r="1677" spans="2:18" x14ac:dyDescent="0.25">
      <c r="B1677" s="191" t="str">
        <f>IF('Formulario PPGR3'!$G1677="","",CONCATENATE('Formulario PPGR3'!$C1677,".",'Formulario PPGR3'!$D1677,".",'Formulario PPGR3'!$E1677,".",'Formulario PPGR3'!$F1677))</f>
        <v/>
      </c>
      <c r="C1677" s="191" t="str">
        <f>IF('Formulario PPGR3'!$G1677="","",'Formulario PPGR1'!#REF!)</f>
        <v/>
      </c>
      <c r="D1677" s="191" t="str">
        <f>IF('Formulario PPGR3'!$G1677="","",'Formulario PPGR1'!#REF!)</f>
        <v/>
      </c>
      <c r="E1677" s="191" t="str">
        <f>IF('Formulario PPGR3'!$G1677="","",'Formulario PPGR1'!#REF!)</f>
        <v/>
      </c>
      <c r="F1677" s="191" t="str">
        <f>IF('Formulario PPGR3'!$G1677="","",'Formulario PPGR1'!#REF!)</f>
        <v/>
      </c>
      <c r="G1677" s="238"/>
      <c r="H1677" s="507" t="str" cm="1">
        <f t="array" ref="H1677">IF(Tabla1[[#This Row],[Código_Actividad]]="","",_xlfn.XLOOKUP(Tabla1[[#This Row],[Código_Actividad]],CodigoActividad,Tabla2[Actividades Programables Presupuestables],"",0))</f>
        <v/>
      </c>
      <c r="I1677" s="508" t="str">
        <f>IFERROR(VLOOKUP('Formulario PPGR3'!$G1677,'Formulario PPGR2'!$H$19:$V$286,15,FALSE),"")</f>
        <v/>
      </c>
      <c r="J1677" s="513"/>
      <c r="K1677" s="512"/>
      <c r="L1677" s="509" t="str">
        <f>IF(Tabla1[[#This Row],[Descripción]]="","",_xlfn.XLOOKUP(Tabla1[[#This Row],[Descripción]],Tabla10[Descripción],Tabla10[Unidad de Medida],"",0))</f>
        <v/>
      </c>
      <c r="M1677" s="299"/>
      <c r="N1677" s="525" t="str">
        <f>IF(Tabla1[[#This Row],[Descripción]]="","",_xlfn.XLOOKUP(Tabla1[[#This Row],[Descripción]],Tabla10[Descripción],Tabla10[Precio Unitario],0))</f>
        <v/>
      </c>
      <c r="O1677" s="525" t="str">
        <f>IF(Tabla1[[#This Row],[Cantidad de Insumos]]="","",Tabla1[[#This Row],[Precio Unitario]]*Tabla1[[#This Row],[Cantidad de Insumos]])</f>
        <v/>
      </c>
      <c r="P1677" s="510" t="str">
        <f>IF(Tabla1[[#This Row],[Descripción]]="","",_xlfn.XLOOKUP(Tabla1[[#This Row],[Descripción]],Tabla10[Descripción],Tabla10[CODIGO PRESUPUESTARIO],0))</f>
        <v/>
      </c>
      <c r="Q1677" s="511"/>
      <c r="R1677" s="511" t="str">
        <f>IF(Tabla1[[#This Row],[Insumos]]="","",_xlfn.XLOOKUP(Tabla1[[#This Row],[Insumos]],Tabla10[Insumo],Tabla10[InsumoAbrev],"",0))</f>
        <v/>
      </c>
    </row>
    <row r="1678" spans="2:18" x14ac:dyDescent="0.25">
      <c r="B1678" s="191" t="str">
        <f>IF('Formulario PPGR3'!$G1678="","",CONCATENATE('Formulario PPGR3'!$C1678,".",'Formulario PPGR3'!$D1678,".",'Formulario PPGR3'!$E1678,".",'Formulario PPGR3'!$F1678))</f>
        <v/>
      </c>
      <c r="C1678" s="191" t="str">
        <f>IF('Formulario PPGR3'!$G1678="","",'Formulario PPGR1'!#REF!)</f>
        <v/>
      </c>
      <c r="D1678" s="191" t="str">
        <f>IF('Formulario PPGR3'!$G1678="","",'Formulario PPGR1'!#REF!)</f>
        <v/>
      </c>
      <c r="E1678" s="191" t="str">
        <f>IF('Formulario PPGR3'!$G1678="","",'Formulario PPGR1'!#REF!)</f>
        <v/>
      </c>
      <c r="F1678" s="191" t="str">
        <f>IF('Formulario PPGR3'!$G1678="","",'Formulario PPGR1'!#REF!)</f>
        <v/>
      </c>
      <c r="G1678" s="238"/>
      <c r="H1678" s="507" t="str" cm="1">
        <f t="array" ref="H1678">IF(Tabla1[[#This Row],[Código_Actividad]]="","",_xlfn.XLOOKUP(Tabla1[[#This Row],[Código_Actividad]],CodigoActividad,Tabla2[Actividades Programables Presupuestables],"",0))</f>
        <v/>
      </c>
      <c r="I1678" s="508" t="str">
        <f>IFERROR(VLOOKUP('Formulario PPGR3'!$G1678,'Formulario PPGR2'!$H$19:$V$286,15,FALSE),"")</f>
        <v/>
      </c>
      <c r="J1678" s="513"/>
      <c r="K1678" s="512"/>
      <c r="L1678" s="509" t="str">
        <f>IF(Tabla1[[#This Row],[Descripción]]="","",_xlfn.XLOOKUP(Tabla1[[#This Row],[Descripción]],Tabla10[Descripción],Tabla10[Unidad de Medida],"",0))</f>
        <v/>
      </c>
      <c r="M1678" s="299"/>
      <c r="N1678" s="525" t="str">
        <f>IF(Tabla1[[#This Row],[Descripción]]="","",_xlfn.XLOOKUP(Tabla1[[#This Row],[Descripción]],Tabla10[Descripción],Tabla10[Precio Unitario],0))</f>
        <v/>
      </c>
      <c r="O1678" s="525" t="str">
        <f>IF(Tabla1[[#This Row],[Cantidad de Insumos]]="","",Tabla1[[#This Row],[Precio Unitario]]*Tabla1[[#This Row],[Cantidad de Insumos]])</f>
        <v/>
      </c>
      <c r="P1678" s="510" t="str">
        <f>IF(Tabla1[[#This Row],[Descripción]]="","",_xlfn.XLOOKUP(Tabla1[[#This Row],[Descripción]],Tabla10[Descripción],Tabla10[CODIGO PRESUPUESTARIO],0))</f>
        <v/>
      </c>
      <c r="Q1678" s="511"/>
      <c r="R1678" s="511" t="str">
        <f>IF(Tabla1[[#This Row],[Insumos]]="","",_xlfn.XLOOKUP(Tabla1[[#This Row],[Insumos]],Tabla10[Insumo],Tabla10[InsumoAbrev],"",0))</f>
        <v/>
      </c>
    </row>
    <row r="1679" spans="2:18" x14ac:dyDescent="0.25">
      <c r="B1679" s="191" t="str">
        <f>IF('Formulario PPGR3'!$G1679="","",CONCATENATE('Formulario PPGR3'!$C1679,".",'Formulario PPGR3'!$D1679,".",'Formulario PPGR3'!$E1679,".",'Formulario PPGR3'!$F1679))</f>
        <v/>
      </c>
      <c r="C1679" s="191" t="str">
        <f>IF('Formulario PPGR3'!$G1679="","",'Formulario PPGR1'!#REF!)</f>
        <v/>
      </c>
      <c r="D1679" s="191" t="str">
        <f>IF('Formulario PPGR3'!$G1679="","",'Formulario PPGR1'!#REF!)</f>
        <v/>
      </c>
      <c r="E1679" s="191" t="str">
        <f>IF('Formulario PPGR3'!$G1679="","",'Formulario PPGR1'!#REF!)</f>
        <v/>
      </c>
      <c r="F1679" s="191" t="str">
        <f>IF('Formulario PPGR3'!$G1679="","",'Formulario PPGR1'!#REF!)</f>
        <v/>
      </c>
      <c r="G1679" s="238"/>
      <c r="H1679" s="507" t="str" cm="1">
        <f t="array" ref="H1679">IF(Tabla1[[#This Row],[Código_Actividad]]="","",_xlfn.XLOOKUP(Tabla1[[#This Row],[Código_Actividad]],CodigoActividad,Tabla2[Actividades Programables Presupuestables],"",0))</f>
        <v/>
      </c>
      <c r="I1679" s="508" t="str">
        <f>IFERROR(VLOOKUP('Formulario PPGR3'!$G1679,'Formulario PPGR2'!$H$19:$V$286,15,FALSE),"")</f>
        <v/>
      </c>
      <c r="J1679" s="513"/>
      <c r="K1679" s="512"/>
      <c r="L1679" s="509" t="str">
        <f>IF(Tabla1[[#This Row],[Descripción]]="","",_xlfn.XLOOKUP(Tabla1[[#This Row],[Descripción]],Tabla10[Descripción],Tabla10[Unidad de Medida],"",0))</f>
        <v/>
      </c>
      <c r="M1679" s="299"/>
      <c r="N1679" s="525" t="str">
        <f>IF(Tabla1[[#This Row],[Descripción]]="","",_xlfn.XLOOKUP(Tabla1[[#This Row],[Descripción]],Tabla10[Descripción],Tabla10[Precio Unitario],0))</f>
        <v/>
      </c>
      <c r="O1679" s="525" t="str">
        <f>IF(Tabla1[[#This Row],[Cantidad de Insumos]]="","",Tabla1[[#This Row],[Precio Unitario]]*Tabla1[[#This Row],[Cantidad de Insumos]])</f>
        <v/>
      </c>
      <c r="P1679" s="510" t="str">
        <f>IF(Tabla1[[#This Row],[Descripción]]="","",_xlfn.XLOOKUP(Tabla1[[#This Row],[Descripción]],Tabla10[Descripción],Tabla10[CODIGO PRESUPUESTARIO],0))</f>
        <v/>
      </c>
      <c r="Q1679" s="511"/>
      <c r="R1679" s="511" t="str">
        <f>IF(Tabla1[[#This Row],[Insumos]]="","",_xlfn.XLOOKUP(Tabla1[[#This Row],[Insumos]],Tabla10[Insumo],Tabla10[InsumoAbrev],"",0))</f>
        <v/>
      </c>
    </row>
    <row r="1680" spans="2:18" x14ac:dyDescent="0.25">
      <c r="B1680" s="191" t="str">
        <f>IF('Formulario PPGR3'!$G1680="","",CONCATENATE('Formulario PPGR3'!$C1680,".",'Formulario PPGR3'!$D1680,".",'Formulario PPGR3'!$E1680,".",'Formulario PPGR3'!$F1680))</f>
        <v/>
      </c>
      <c r="C1680" s="191" t="str">
        <f>IF('Formulario PPGR3'!$G1680="","",'Formulario PPGR1'!#REF!)</f>
        <v/>
      </c>
      <c r="D1680" s="191" t="str">
        <f>IF('Formulario PPGR3'!$G1680="","",'Formulario PPGR1'!#REF!)</f>
        <v/>
      </c>
      <c r="E1680" s="191" t="str">
        <f>IF('Formulario PPGR3'!$G1680="","",'Formulario PPGR1'!#REF!)</f>
        <v/>
      </c>
      <c r="F1680" s="191" t="str">
        <f>IF('Formulario PPGR3'!$G1680="","",'Formulario PPGR1'!#REF!)</f>
        <v/>
      </c>
      <c r="G1680" s="238"/>
      <c r="H1680" s="507" t="str" cm="1">
        <f t="array" ref="H1680">IF(Tabla1[[#This Row],[Código_Actividad]]="","",_xlfn.XLOOKUP(Tabla1[[#This Row],[Código_Actividad]],CodigoActividad,Tabla2[Actividades Programables Presupuestables],"",0))</f>
        <v/>
      </c>
      <c r="I1680" s="508" t="str">
        <f>IFERROR(VLOOKUP('Formulario PPGR3'!$G1680,'Formulario PPGR2'!$H$19:$V$286,15,FALSE),"")</f>
        <v/>
      </c>
      <c r="J1680" s="513"/>
      <c r="K1680" s="512"/>
      <c r="L1680" s="509" t="str">
        <f>IF(Tabla1[[#This Row],[Descripción]]="","",_xlfn.XLOOKUP(Tabla1[[#This Row],[Descripción]],Tabla10[Descripción],Tabla10[Unidad de Medida],"",0))</f>
        <v/>
      </c>
      <c r="M1680" s="299"/>
      <c r="N1680" s="525" t="str">
        <f>IF(Tabla1[[#This Row],[Descripción]]="","",_xlfn.XLOOKUP(Tabla1[[#This Row],[Descripción]],Tabla10[Descripción],Tabla10[Precio Unitario],0))</f>
        <v/>
      </c>
      <c r="O1680" s="525" t="str">
        <f>IF(Tabla1[[#This Row],[Cantidad de Insumos]]="","",Tabla1[[#This Row],[Precio Unitario]]*Tabla1[[#This Row],[Cantidad de Insumos]])</f>
        <v/>
      </c>
      <c r="P1680" s="510" t="str">
        <f>IF(Tabla1[[#This Row],[Descripción]]="","",_xlfn.XLOOKUP(Tabla1[[#This Row],[Descripción]],Tabla10[Descripción],Tabla10[CODIGO PRESUPUESTARIO],0))</f>
        <v/>
      </c>
      <c r="Q1680" s="511"/>
      <c r="R1680" s="511" t="str">
        <f>IF(Tabla1[[#This Row],[Insumos]]="","",_xlfn.XLOOKUP(Tabla1[[#This Row],[Insumos]],Tabla10[Insumo],Tabla10[InsumoAbrev],"",0))</f>
        <v/>
      </c>
    </row>
    <row r="1681" spans="2:18" x14ac:dyDescent="0.25">
      <c r="B1681" s="191" t="str">
        <f>IF('Formulario PPGR3'!$G1681="","",CONCATENATE('Formulario PPGR3'!$C1681,".",'Formulario PPGR3'!$D1681,".",'Formulario PPGR3'!$E1681,".",'Formulario PPGR3'!$F1681))</f>
        <v/>
      </c>
      <c r="C1681" s="191" t="str">
        <f>IF('Formulario PPGR3'!$G1681="","",'Formulario PPGR1'!#REF!)</f>
        <v/>
      </c>
      <c r="D1681" s="191" t="str">
        <f>IF('Formulario PPGR3'!$G1681="","",'Formulario PPGR1'!#REF!)</f>
        <v/>
      </c>
      <c r="E1681" s="191" t="str">
        <f>IF('Formulario PPGR3'!$G1681="","",'Formulario PPGR1'!#REF!)</f>
        <v/>
      </c>
      <c r="F1681" s="191" t="str">
        <f>IF('Formulario PPGR3'!$G1681="","",'Formulario PPGR1'!#REF!)</f>
        <v/>
      </c>
      <c r="G1681" s="238"/>
      <c r="H1681" s="507" t="str" cm="1">
        <f t="array" ref="H1681">IF(Tabla1[[#This Row],[Código_Actividad]]="","",_xlfn.XLOOKUP(Tabla1[[#This Row],[Código_Actividad]],CodigoActividad,Tabla2[Actividades Programables Presupuestables],"",0))</f>
        <v/>
      </c>
      <c r="I1681" s="508" t="str">
        <f>IFERROR(VLOOKUP('Formulario PPGR3'!$G1681,'Formulario PPGR2'!$H$19:$V$286,15,FALSE),"")</f>
        <v/>
      </c>
      <c r="J1681" s="513"/>
      <c r="K1681" s="512"/>
      <c r="L1681" s="509" t="str">
        <f>IF(Tabla1[[#This Row],[Descripción]]="","",_xlfn.XLOOKUP(Tabla1[[#This Row],[Descripción]],Tabla10[Descripción],Tabla10[Unidad de Medida],"",0))</f>
        <v/>
      </c>
      <c r="M1681" s="299"/>
      <c r="N1681" s="525" t="str">
        <f>IF(Tabla1[[#This Row],[Descripción]]="","",_xlfn.XLOOKUP(Tabla1[[#This Row],[Descripción]],Tabla10[Descripción],Tabla10[Precio Unitario],0))</f>
        <v/>
      </c>
      <c r="O1681" s="525" t="str">
        <f>IF(Tabla1[[#This Row],[Cantidad de Insumos]]="","",Tabla1[[#This Row],[Precio Unitario]]*Tabla1[[#This Row],[Cantidad de Insumos]])</f>
        <v/>
      </c>
      <c r="P1681" s="510" t="str">
        <f>IF(Tabla1[[#This Row],[Descripción]]="","",_xlfn.XLOOKUP(Tabla1[[#This Row],[Descripción]],Tabla10[Descripción],Tabla10[CODIGO PRESUPUESTARIO],0))</f>
        <v/>
      </c>
      <c r="Q1681" s="511"/>
      <c r="R1681" s="511" t="str">
        <f>IF(Tabla1[[#This Row],[Insumos]]="","",_xlfn.XLOOKUP(Tabla1[[#This Row],[Insumos]],Tabla10[Insumo],Tabla10[InsumoAbrev],"",0))</f>
        <v/>
      </c>
    </row>
    <row r="1682" spans="2:18" x14ac:dyDescent="0.25">
      <c r="B1682" s="191" t="str">
        <f>IF('Formulario PPGR3'!$G1682="","",CONCATENATE('Formulario PPGR3'!$C1682,".",'Formulario PPGR3'!$D1682,".",'Formulario PPGR3'!$E1682,".",'Formulario PPGR3'!$F1682))</f>
        <v/>
      </c>
      <c r="C1682" s="191" t="str">
        <f>IF('Formulario PPGR3'!$G1682="","",'Formulario PPGR1'!#REF!)</f>
        <v/>
      </c>
      <c r="D1682" s="191" t="str">
        <f>IF('Formulario PPGR3'!$G1682="","",'Formulario PPGR1'!#REF!)</f>
        <v/>
      </c>
      <c r="E1682" s="191" t="str">
        <f>IF('Formulario PPGR3'!$G1682="","",'Formulario PPGR1'!#REF!)</f>
        <v/>
      </c>
      <c r="F1682" s="191" t="str">
        <f>IF('Formulario PPGR3'!$G1682="","",'Formulario PPGR1'!#REF!)</f>
        <v/>
      </c>
      <c r="G1682" s="238"/>
      <c r="H1682" s="507" t="str" cm="1">
        <f t="array" ref="H1682">IF(Tabla1[[#This Row],[Código_Actividad]]="","",_xlfn.XLOOKUP(Tabla1[[#This Row],[Código_Actividad]],CodigoActividad,Tabla2[Actividades Programables Presupuestables],"",0))</f>
        <v/>
      </c>
      <c r="I1682" s="508" t="str">
        <f>IFERROR(VLOOKUP('Formulario PPGR3'!$G1682,'Formulario PPGR2'!$H$19:$V$286,15,FALSE),"")</f>
        <v/>
      </c>
      <c r="J1682" s="513"/>
      <c r="K1682" s="512"/>
      <c r="L1682" s="509" t="str">
        <f>IF(Tabla1[[#This Row],[Descripción]]="","",_xlfn.XLOOKUP(Tabla1[[#This Row],[Descripción]],Tabla10[Descripción],Tabla10[Unidad de Medida],"",0))</f>
        <v/>
      </c>
      <c r="M1682" s="299"/>
      <c r="N1682" s="525" t="str">
        <f>IF(Tabla1[[#This Row],[Descripción]]="","",_xlfn.XLOOKUP(Tabla1[[#This Row],[Descripción]],Tabla10[Descripción],Tabla10[Precio Unitario],0))</f>
        <v/>
      </c>
      <c r="O1682" s="525" t="str">
        <f>IF(Tabla1[[#This Row],[Cantidad de Insumos]]="","",Tabla1[[#This Row],[Precio Unitario]]*Tabla1[[#This Row],[Cantidad de Insumos]])</f>
        <v/>
      </c>
      <c r="P1682" s="510" t="str">
        <f>IF(Tabla1[[#This Row],[Descripción]]="","",_xlfn.XLOOKUP(Tabla1[[#This Row],[Descripción]],Tabla10[Descripción],Tabla10[CODIGO PRESUPUESTARIO],0))</f>
        <v/>
      </c>
      <c r="Q1682" s="511"/>
      <c r="R1682" s="511" t="str">
        <f>IF(Tabla1[[#This Row],[Insumos]]="","",_xlfn.XLOOKUP(Tabla1[[#This Row],[Insumos]],Tabla10[Insumo],Tabla10[InsumoAbrev],"",0))</f>
        <v/>
      </c>
    </row>
    <row r="1683" spans="2:18" x14ac:dyDescent="0.25">
      <c r="B1683" s="191" t="str">
        <f>IF('Formulario PPGR3'!$G1683="","",CONCATENATE('Formulario PPGR3'!$C1683,".",'Formulario PPGR3'!$D1683,".",'Formulario PPGR3'!$E1683,".",'Formulario PPGR3'!$F1683))</f>
        <v/>
      </c>
      <c r="C1683" s="191" t="str">
        <f>IF('Formulario PPGR3'!$G1683="","",'Formulario PPGR1'!#REF!)</f>
        <v/>
      </c>
      <c r="D1683" s="191" t="str">
        <f>IF('Formulario PPGR3'!$G1683="","",'Formulario PPGR1'!#REF!)</f>
        <v/>
      </c>
      <c r="E1683" s="191" t="str">
        <f>IF('Formulario PPGR3'!$G1683="","",'Formulario PPGR1'!#REF!)</f>
        <v/>
      </c>
      <c r="F1683" s="191" t="str">
        <f>IF('Formulario PPGR3'!$G1683="","",'Formulario PPGR1'!#REF!)</f>
        <v/>
      </c>
      <c r="G1683" s="238"/>
      <c r="H1683" s="507" t="str" cm="1">
        <f t="array" ref="H1683">IF(Tabla1[[#This Row],[Código_Actividad]]="","",_xlfn.XLOOKUP(Tabla1[[#This Row],[Código_Actividad]],CodigoActividad,Tabla2[Actividades Programables Presupuestables],"",0))</f>
        <v/>
      </c>
      <c r="I1683" s="508" t="str">
        <f>IFERROR(VLOOKUP('Formulario PPGR3'!$G1683,'Formulario PPGR2'!$H$19:$V$286,15,FALSE),"")</f>
        <v/>
      </c>
      <c r="J1683" s="513"/>
      <c r="K1683" s="512"/>
      <c r="L1683" s="509" t="str">
        <f>IF(Tabla1[[#This Row],[Descripción]]="","",_xlfn.XLOOKUP(Tabla1[[#This Row],[Descripción]],Tabla10[Descripción],Tabla10[Unidad de Medida],"",0))</f>
        <v/>
      </c>
      <c r="M1683" s="299"/>
      <c r="N1683" s="525" t="str">
        <f>IF(Tabla1[[#This Row],[Descripción]]="","",_xlfn.XLOOKUP(Tabla1[[#This Row],[Descripción]],Tabla10[Descripción],Tabla10[Precio Unitario],0))</f>
        <v/>
      </c>
      <c r="O1683" s="525" t="str">
        <f>IF(Tabla1[[#This Row],[Cantidad de Insumos]]="","",Tabla1[[#This Row],[Precio Unitario]]*Tabla1[[#This Row],[Cantidad de Insumos]])</f>
        <v/>
      </c>
      <c r="P1683" s="510" t="str">
        <f>IF(Tabla1[[#This Row],[Descripción]]="","",_xlfn.XLOOKUP(Tabla1[[#This Row],[Descripción]],Tabla10[Descripción],Tabla10[CODIGO PRESUPUESTARIO],0))</f>
        <v/>
      </c>
      <c r="Q1683" s="511"/>
      <c r="R1683" s="511" t="str">
        <f>IF(Tabla1[[#This Row],[Insumos]]="","",_xlfn.XLOOKUP(Tabla1[[#This Row],[Insumos]],Tabla10[Insumo],Tabla10[InsumoAbrev],"",0))</f>
        <v/>
      </c>
    </row>
    <row r="1684" spans="2:18" x14ac:dyDescent="0.25">
      <c r="B1684" s="191" t="str">
        <f>IF('Formulario PPGR3'!$G1684="","",CONCATENATE('Formulario PPGR3'!$C1684,".",'Formulario PPGR3'!$D1684,".",'Formulario PPGR3'!$E1684,".",'Formulario PPGR3'!$F1684))</f>
        <v/>
      </c>
      <c r="C1684" s="191" t="str">
        <f>IF('Formulario PPGR3'!$G1684="","",'Formulario PPGR1'!#REF!)</f>
        <v/>
      </c>
      <c r="D1684" s="191" t="str">
        <f>IF('Formulario PPGR3'!$G1684="","",'Formulario PPGR1'!#REF!)</f>
        <v/>
      </c>
      <c r="E1684" s="191" t="str">
        <f>IF('Formulario PPGR3'!$G1684="","",'Formulario PPGR1'!#REF!)</f>
        <v/>
      </c>
      <c r="F1684" s="191" t="str">
        <f>IF('Formulario PPGR3'!$G1684="","",'Formulario PPGR1'!#REF!)</f>
        <v/>
      </c>
      <c r="G1684" s="238"/>
      <c r="H1684" s="507" t="str" cm="1">
        <f t="array" ref="H1684">IF(Tabla1[[#This Row],[Código_Actividad]]="","",_xlfn.XLOOKUP(Tabla1[[#This Row],[Código_Actividad]],CodigoActividad,Tabla2[Actividades Programables Presupuestables],"",0))</f>
        <v/>
      </c>
      <c r="I1684" s="508" t="str">
        <f>IFERROR(VLOOKUP('Formulario PPGR3'!$G1684,'Formulario PPGR2'!$H$19:$V$286,15,FALSE),"")</f>
        <v/>
      </c>
      <c r="J1684" s="513"/>
      <c r="K1684" s="512"/>
      <c r="L1684" s="509" t="str">
        <f>IF(Tabla1[[#This Row],[Descripción]]="","",_xlfn.XLOOKUP(Tabla1[[#This Row],[Descripción]],Tabla10[Descripción],Tabla10[Unidad de Medida],"",0))</f>
        <v/>
      </c>
      <c r="M1684" s="299"/>
      <c r="N1684" s="525" t="str">
        <f>IF(Tabla1[[#This Row],[Descripción]]="","",_xlfn.XLOOKUP(Tabla1[[#This Row],[Descripción]],Tabla10[Descripción],Tabla10[Precio Unitario],0))</f>
        <v/>
      </c>
      <c r="O1684" s="525" t="str">
        <f>IF(Tabla1[[#This Row],[Cantidad de Insumos]]="","",Tabla1[[#This Row],[Precio Unitario]]*Tabla1[[#This Row],[Cantidad de Insumos]])</f>
        <v/>
      </c>
      <c r="P1684" s="510" t="str">
        <f>IF(Tabla1[[#This Row],[Descripción]]="","",_xlfn.XLOOKUP(Tabla1[[#This Row],[Descripción]],Tabla10[Descripción],Tabla10[CODIGO PRESUPUESTARIO],0))</f>
        <v/>
      </c>
      <c r="Q1684" s="511"/>
      <c r="R1684" s="511" t="str">
        <f>IF(Tabla1[[#This Row],[Insumos]]="","",_xlfn.XLOOKUP(Tabla1[[#This Row],[Insumos]],Tabla10[Insumo],Tabla10[InsumoAbrev],"",0))</f>
        <v/>
      </c>
    </row>
    <row r="1685" spans="2:18" x14ac:dyDescent="0.25">
      <c r="G1685" s="330"/>
    </row>
    <row r="1686" spans="2:18" x14ac:dyDescent="0.25">
      <c r="G1686" s="330"/>
    </row>
    <row r="1687" spans="2:18" x14ac:dyDescent="0.25">
      <c r="G1687" s="330"/>
    </row>
    <row r="1688" spans="2:18" x14ac:dyDescent="0.25">
      <c r="G1688" s="330"/>
    </row>
    <row r="1689" spans="2:18" x14ac:dyDescent="0.25">
      <c r="G1689" s="330"/>
    </row>
    <row r="1690" spans="2:18" x14ac:dyDescent="0.25">
      <c r="G1690" s="330"/>
    </row>
    <row r="1691" spans="2:18" x14ac:dyDescent="0.25">
      <c r="G1691" s="330"/>
    </row>
    <row r="1692" spans="2:18" x14ac:dyDescent="0.25">
      <c r="G1692" s="330"/>
    </row>
    <row r="1693" spans="2:18" x14ac:dyDescent="0.25">
      <c r="G1693" s="330"/>
    </row>
    <row r="1694" spans="2:18" x14ac:dyDescent="0.25">
      <c r="G1694" s="330"/>
    </row>
    <row r="1695" spans="2:18" x14ac:dyDescent="0.25">
      <c r="G1695" s="330"/>
    </row>
    <row r="1696" spans="2:18" x14ac:dyDescent="0.25">
      <c r="G1696" s="330"/>
    </row>
    <row r="1697" spans="7:7" x14ac:dyDescent="0.25">
      <c r="G1697" s="330"/>
    </row>
    <row r="1698" spans="7:7" x14ac:dyDescent="0.25">
      <c r="G1698" s="330"/>
    </row>
    <row r="1699" spans="7:7" x14ac:dyDescent="0.25">
      <c r="G1699" s="330"/>
    </row>
    <row r="1700" spans="7:7" x14ac:dyDescent="0.25">
      <c r="G1700" s="330"/>
    </row>
    <row r="1701" spans="7:7" x14ac:dyDescent="0.25">
      <c r="G1701" s="330"/>
    </row>
    <row r="1702" spans="7:7" x14ac:dyDescent="0.25">
      <c r="G1702" s="330"/>
    </row>
    <row r="1703" spans="7:7" x14ac:dyDescent="0.25">
      <c r="G1703" s="330"/>
    </row>
    <row r="1704" spans="7:7" x14ac:dyDescent="0.25">
      <c r="G1704" s="330"/>
    </row>
    <row r="1705" spans="7:7" x14ac:dyDescent="0.25">
      <c r="G1705" s="330"/>
    </row>
    <row r="1706" spans="7:7" x14ac:dyDescent="0.25">
      <c r="G1706" s="330"/>
    </row>
    <row r="1707" spans="7:7" x14ac:dyDescent="0.25">
      <c r="G1707" s="330"/>
    </row>
    <row r="1708" spans="7:7" x14ac:dyDescent="0.25">
      <c r="G1708" s="330"/>
    </row>
    <row r="1709" spans="7:7" x14ac:dyDescent="0.25">
      <c r="G1709" s="330"/>
    </row>
    <row r="1710" spans="7:7" x14ac:dyDescent="0.25">
      <c r="G1710" s="330"/>
    </row>
    <row r="1711" spans="7:7" x14ac:dyDescent="0.25">
      <c r="G1711" s="330"/>
    </row>
    <row r="1712" spans="7:7" x14ac:dyDescent="0.25">
      <c r="G1712" s="330"/>
    </row>
    <row r="1713" spans="7:7" x14ac:dyDescent="0.25">
      <c r="G1713" s="330"/>
    </row>
    <row r="1714" spans="7:7" x14ac:dyDescent="0.25">
      <c r="G1714" s="330"/>
    </row>
    <row r="1715" spans="7:7" x14ac:dyDescent="0.25">
      <c r="G1715" s="330"/>
    </row>
    <row r="1716" spans="7:7" x14ac:dyDescent="0.25">
      <c r="G1716" s="330"/>
    </row>
    <row r="1717" spans="7:7" x14ac:dyDescent="0.25">
      <c r="G1717" s="330"/>
    </row>
    <row r="1718" spans="7:7" x14ac:dyDescent="0.25">
      <c r="G1718" s="330"/>
    </row>
    <row r="1719" spans="7:7" x14ac:dyDescent="0.25">
      <c r="G1719" s="330"/>
    </row>
    <row r="1720" spans="7:7" x14ac:dyDescent="0.25">
      <c r="G1720" s="330"/>
    </row>
    <row r="1721" spans="7:7" x14ac:dyDescent="0.25">
      <c r="G1721" s="330"/>
    </row>
    <row r="1722" spans="7:7" x14ac:dyDescent="0.25">
      <c r="G1722" s="330"/>
    </row>
    <row r="1723" spans="7:7" x14ac:dyDescent="0.25">
      <c r="G1723" s="330"/>
    </row>
    <row r="1724" spans="7:7" x14ac:dyDescent="0.25">
      <c r="G1724" s="330"/>
    </row>
    <row r="1725" spans="7:7" x14ac:dyDescent="0.25">
      <c r="G1725" s="330"/>
    </row>
    <row r="1726" spans="7:7" x14ac:dyDescent="0.25">
      <c r="G1726" s="330"/>
    </row>
    <row r="1727" spans="7:7" x14ac:dyDescent="0.25">
      <c r="G1727" s="330"/>
    </row>
    <row r="1728" spans="7:7" x14ac:dyDescent="0.25">
      <c r="G1728" s="330"/>
    </row>
    <row r="1729" spans="7:7" x14ac:dyDescent="0.25">
      <c r="G1729" s="330"/>
    </row>
    <row r="1730" spans="7:7" x14ac:dyDescent="0.25">
      <c r="G1730" s="330"/>
    </row>
    <row r="1731" spans="7:7" x14ac:dyDescent="0.25">
      <c r="G1731" s="330"/>
    </row>
    <row r="1732" spans="7:7" x14ac:dyDescent="0.25">
      <c r="G1732" s="330"/>
    </row>
    <row r="1733" spans="7:7" x14ac:dyDescent="0.25">
      <c r="G1733" s="330"/>
    </row>
    <row r="1734" spans="7:7" x14ac:dyDescent="0.25">
      <c r="G1734" s="330"/>
    </row>
    <row r="1735" spans="7:7" x14ac:dyDescent="0.25">
      <c r="G1735" s="330"/>
    </row>
    <row r="1736" spans="7:7" x14ac:dyDescent="0.25">
      <c r="G1736" s="330"/>
    </row>
    <row r="1737" spans="7:7" x14ac:dyDescent="0.25">
      <c r="G1737" s="330"/>
    </row>
    <row r="1738" spans="7:7" x14ac:dyDescent="0.25">
      <c r="G1738" s="330"/>
    </row>
    <row r="1739" spans="7:7" x14ac:dyDescent="0.25">
      <c r="G1739" s="330"/>
    </row>
    <row r="1740" spans="7:7" x14ac:dyDescent="0.25">
      <c r="G1740" s="330"/>
    </row>
    <row r="1741" spans="7:7" x14ac:dyDescent="0.25">
      <c r="G1741" s="330"/>
    </row>
    <row r="1742" spans="7:7" x14ac:dyDescent="0.25">
      <c r="G1742" s="330"/>
    </row>
    <row r="1743" spans="7:7" x14ac:dyDescent="0.25">
      <c r="G1743" s="330"/>
    </row>
    <row r="1744" spans="7:7" x14ac:dyDescent="0.25">
      <c r="G1744" s="330"/>
    </row>
    <row r="1745" spans="7:7" x14ac:dyDescent="0.25">
      <c r="G1745" s="330"/>
    </row>
    <row r="1746" spans="7:7" x14ac:dyDescent="0.25">
      <c r="G1746" s="330"/>
    </row>
    <row r="1747" spans="7:7" x14ac:dyDescent="0.25">
      <c r="G1747" s="330"/>
    </row>
    <row r="1748" spans="7:7" x14ac:dyDescent="0.25">
      <c r="G1748" s="330"/>
    </row>
    <row r="1749" spans="7:7" x14ac:dyDescent="0.25">
      <c r="G1749" s="330"/>
    </row>
    <row r="1750" spans="7:7" x14ac:dyDescent="0.25">
      <c r="G1750" s="330"/>
    </row>
    <row r="1751" spans="7:7" x14ac:dyDescent="0.25">
      <c r="G1751" s="330"/>
    </row>
    <row r="1752" spans="7:7" x14ac:dyDescent="0.25">
      <c r="G1752" s="330"/>
    </row>
    <row r="1753" spans="7:7" x14ac:dyDescent="0.25">
      <c r="G1753" s="330"/>
    </row>
    <row r="1754" spans="7:7" x14ac:dyDescent="0.25">
      <c r="G1754" s="330"/>
    </row>
    <row r="1755" spans="7:7" x14ac:dyDescent="0.25">
      <c r="G1755" s="330"/>
    </row>
    <row r="1756" spans="7:7" x14ac:dyDescent="0.25">
      <c r="G1756" s="330"/>
    </row>
    <row r="1757" spans="7:7" x14ac:dyDescent="0.25">
      <c r="G1757" s="330"/>
    </row>
    <row r="1758" spans="7:7" x14ac:dyDescent="0.25">
      <c r="G1758" s="330"/>
    </row>
    <row r="1759" spans="7:7" x14ac:dyDescent="0.25">
      <c r="G1759" s="330"/>
    </row>
    <row r="1760" spans="7:7" x14ac:dyDescent="0.25">
      <c r="G1760" s="330"/>
    </row>
    <row r="1761" spans="7:7" x14ac:dyDescent="0.25">
      <c r="G1761" s="330"/>
    </row>
    <row r="1762" spans="7:7" x14ac:dyDescent="0.25">
      <c r="G1762" s="330"/>
    </row>
    <row r="1763" spans="7:7" x14ac:dyDescent="0.25">
      <c r="G1763" s="330"/>
    </row>
    <row r="1764" spans="7:7" x14ac:dyDescent="0.25">
      <c r="G1764" s="330"/>
    </row>
    <row r="1765" spans="7:7" x14ac:dyDescent="0.25">
      <c r="G1765" s="330"/>
    </row>
    <row r="1766" spans="7:7" x14ac:dyDescent="0.25">
      <c r="G1766" s="330"/>
    </row>
    <row r="1767" spans="7:7" x14ac:dyDescent="0.25">
      <c r="G1767" s="330"/>
    </row>
    <row r="1768" spans="7:7" x14ac:dyDescent="0.25">
      <c r="G1768" s="330"/>
    </row>
    <row r="1769" spans="7:7" x14ac:dyDescent="0.25">
      <c r="G1769" s="330"/>
    </row>
    <row r="1770" spans="7:7" x14ac:dyDescent="0.25">
      <c r="G1770" s="330"/>
    </row>
    <row r="1771" spans="7:7" x14ac:dyDescent="0.25">
      <c r="G1771" s="330"/>
    </row>
    <row r="1772" spans="7:7" x14ac:dyDescent="0.25">
      <c r="G1772" s="330"/>
    </row>
    <row r="1773" spans="7:7" x14ac:dyDescent="0.25">
      <c r="G1773" s="330"/>
    </row>
    <row r="1774" spans="7:7" x14ac:dyDescent="0.25">
      <c r="G1774" s="330"/>
    </row>
    <row r="1775" spans="7:7" x14ac:dyDescent="0.25">
      <c r="G1775" s="330"/>
    </row>
    <row r="1776" spans="7:7" x14ac:dyDescent="0.25">
      <c r="G1776" s="330"/>
    </row>
    <row r="1777" spans="7:7" x14ac:dyDescent="0.25">
      <c r="G1777" s="330"/>
    </row>
    <row r="1778" spans="7:7" x14ac:dyDescent="0.25">
      <c r="G1778" s="330"/>
    </row>
    <row r="1779" spans="7:7" x14ac:dyDescent="0.25">
      <c r="G1779" s="330"/>
    </row>
    <row r="1780" spans="7:7" x14ac:dyDescent="0.25">
      <c r="G1780" s="330"/>
    </row>
    <row r="1781" spans="7:7" x14ac:dyDescent="0.25">
      <c r="G1781" s="330"/>
    </row>
    <row r="1782" spans="7:7" x14ac:dyDescent="0.25">
      <c r="G1782" s="330"/>
    </row>
    <row r="1783" spans="7:7" x14ac:dyDescent="0.25">
      <c r="G1783" s="330"/>
    </row>
    <row r="1784" spans="7:7" x14ac:dyDescent="0.25">
      <c r="G1784" s="330"/>
    </row>
    <row r="1785" spans="7:7" x14ac:dyDescent="0.25">
      <c r="G1785" s="330"/>
    </row>
    <row r="1786" spans="7:7" x14ac:dyDescent="0.25">
      <c r="G1786" s="330"/>
    </row>
    <row r="1787" spans="7:7" x14ac:dyDescent="0.25">
      <c r="G1787" s="330"/>
    </row>
    <row r="1788" spans="7:7" x14ac:dyDescent="0.25">
      <c r="G1788" s="330"/>
    </row>
    <row r="1789" spans="7:7" x14ac:dyDescent="0.25">
      <c r="G1789" s="330"/>
    </row>
    <row r="1790" spans="7:7" x14ac:dyDescent="0.25">
      <c r="G1790" s="330"/>
    </row>
    <row r="1791" spans="7:7" x14ac:dyDescent="0.25">
      <c r="G1791" s="330"/>
    </row>
    <row r="1792" spans="7:7" x14ac:dyDescent="0.25">
      <c r="G1792" s="330"/>
    </row>
    <row r="1793" spans="7:7" x14ac:dyDescent="0.25">
      <c r="G1793" s="330"/>
    </row>
    <row r="1794" spans="7:7" x14ac:dyDescent="0.25">
      <c r="G1794" s="330"/>
    </row>
    <row r="1795" spans="7:7" x14ac:dyDescent="0.25">
      <c r="G1795" s="330"/>
    </row>
    <row r="1796" spans="7:7" x14ac:dyDescent="0.25">
      <c r="G1796" s="330"/>
    </row>
    <row r="1797" spans="7:7" x14ac:dyDescent="0.25">
      <c r="G1797" s="330"/>
    </row>
    <row r="1798" spans="7:7" x14ac:dyDescent="0.25">
      <c r="G1798" s="330"/>
    </row>
    <row r="1799" spans="7:7" x14ac:dyDescent="0.25">
      <c r="G1799" s="330"/>
    </row>
    <row r="1800" spans="7:7" x14ac:dyDescent="0.25">
      <c r="G1800" s="330"/>
    </row>
    <row r="1801" spans="7:7" x14ac:dyDescent="0.25">
      <c r="G1801" s="330"/>
    </row>
    <row r="1802" spans="7:7" x14ac:dyDescent="0.25">
      <c r="G1802" s="330"/>
    </row>
    <row r="1803" spans="7:7" x14ac:dyDescent="0.25">
      <c r="G1803" s="330"/>
    </row>
    <row r="1804" spans="7:7" x14ac:dyDescent="0.25">
      <c r="G1804" s="330"/>
    </row>
    <row r="1805" spans="7:7" x14ac:dyDescent="0.25">
      <c r="G1805" s="330"/>
    </row>
    <row r="1806" spans="7:7" x14ac:dyDescent="0.25">
      <c r="G1806" s="330"/>
    </row>
    <row r="1807" spans="7:7" x14ac:dyDescent="0.25">
      <c r="G1807" s="330"/>
    </row>
    <row r="1808" spans="7:7" x14ac:dyDescent="0.25">
      <c r="G1808" s="330"/>
    </row>
    <row r="1809" spans="7:7" x14ac:dyDescent="0.25">
      <c r="G1809" s="330"/>
    </row>
    <row r="1810" spans="7:7" x14ac:dyDescent="0.25">
      <c r="G1810" s="330"/>
    </row>
    <row r="1811" spans="7:7" x14ac:dyDescent="0.25">
      <c r="G1811" s="330"/>
    </row>
    <row r="1812" spans="7:7" x14ac:dyDescent="0.25">
      <c r="G1812" s="330"/>
    </row>
    <row r="1813" spans="7:7" x14ac:dyDescent="0.25">
      <c r="G1813" s="330"/>
    </row>
    <row r="1814" spans="7:7" x14ac:dyDescent="0.25">
      <c r="G1814" s="330"/>
    </row>
    <row r="1815" spans="7:7" x14ac:dyDescent="0.25">
      <c r="G1815" s="330"/>
    </row>
    <row r="1816" spans="7:7" x14ac:dyDescent="0.25">
      <c r="G1816" s="330"/>
    </row>
  </sheetData>
  <sheetProtection algorithmName="SHA-512" hashValue="WfIoD8nt6N5Fn9ZiJmzvCPuBTcJ0VKVvfxSSs6ulyOn65qDbF3HMZgXmudHw3bgCD3sy/YUe7yyDAfoDBlTAXQ==" saltValue="rHtfWqWHEuhUQd+WDJIZag==" spinCount="100000" sheet="1" insertRows="0" insertHyperlinks="0" sort="0" autoFilter="0" pivotTables="0"/>
  <dataValidations count="4">
    <dataValidation type="list" allowBlank="1" showInputMessage="1" showErrorMessage="1" sqref="G9:G1684" xr:uid="{00000000-0002-0000-0300-000000000000}">
      <formula1>CodigoActividad</formula1>
    </dataValidation>
    <dataValidation type="list" allowBlank="1" showInputMessage="1" showErrorMessage="1" sqref="J749:J1684 J9:J747" xr:uid="{00000000-0002-0000-0300-000001000000}">
      <formula1>lsInsumos</formula1>
    </dataValidation>
    <dataValidation type="list" allowBlank="1" showInputMessage="1" showErrorMessage="1" sqref="Q9:Q1684" xr:uid="{00000000-0002-0000-0300-000003000000}">
      <formula1>lsFuentesFinanciamiento</formula1>
    </dataValidation>
    <dataValidation type="list" allowBlank="1" showInputMessage="1" showErrorMessage="1" sqref="K10:K1684 K9" xr:uid="{00000000-0002-0000-0300-000002000000}">
      <formula1>INDIRECT($R9)</formula1>
    </dataValidation>
  </dataValidations>
  <pageMargins left="0.7" right="0.7" top="0.75" bottom="0.75" header="0.3" footer="0.3"/>
  <pageSetup paperSize="5" scale="54" orientation="landscape" r:id="rId1"/>
  <colBreaks count="1" manualBreakCount="1">
    <brk id="18"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95250</xdr:colOff>
                <xdr:row>5</xdr:row>
                <xdr:rowOff>85725</xdr:rowOff>
              </from>
              <to>
                <xdr:col>7</xdr:col>
                <xdr:colOff>76200</xdr:colOff>
                <xdr:row>7</xdr:row>
                <xdr:rowOff>47625</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37"/>
  <sheetViews>
    <sheetView showGridLines="0" topLeftCell="A4" zoomScale="155" zoomScaleNormal="100" workbookViewId="0">
      <selection activeCell="J11" sqref="J11"/>
    </sheetView>
  </sheetViews>
  <sheetFormatPr baseColWidth="10" defaultColWidth="9.140625" defaultRowHeight="15" x14ac:dyDescent="0.25"/>
  <cols>
    <col min="1" max="1" width="5" style="2" customWidth="1"/>
    <col min="2" max="6" width="5" style="2" hidden="1" customWidth="1"/>
    <col min="7" max="7" width="31.42578125" style="4" customWidth="1"/>
    <col min="8" max="8" width="17.140625" style="4" customWidth="1"/>
    <col min="9" max="9" width="25.140625" style="4" customWidth="1"/>
    <col min="10" max="10" width="15" style="4" bestFit="1" customWidth="1"/>
    <col min="11" max="11" width="7.7109375" style="4" hidden="1" customWidth="1"/>
    <col min="12" max="12" width="20.5703125" style="4" bestFit="1" customWidth="1"/>
    <col min="13" max="13" width="17.5703125" style="4" customWidth="1"/>
    <col min="14" max="14" width="16.140625" style="4" customWidth="1"/>
    <col min="15" max="15" width="21" style="199" customWidth="1"/>
    <col min="16" max="16" width="23.28515625" style="4" customWidth="1"/>
    <col min="17" max="18" width="9.140625" style="91" customWidth="1"/>
    <col min="19" max="19" width="19.140625" style="91" bestFit="1" customWidth="1"/>
    <col min="20" max="20" width="24.140625" style="91" bestFit="1" customWidth="1"/>
    <col min="21" max="21" width="9.140625" style="91" customWidth="1"/>
    <col min="22" max="29" width="9.140625" style="90" customWidth="1"/>
    <col min="30" max="30" width="9.140625" customWidth="1"/>
    <col min="31" max="16384" width="9.140625" style="2"/>
  </cols>
  <sheetData>
    <row r="1" spans="2:29" ht="15" customHeight="1" x14ac:dyDescent="0.25">
      <c r="G1" s="175"/>
      <c r="H1" s="175"/>
      <c r="I1" s="175"/>
      <c r="J1" s="175"/>
      <c r="K1" s="175"/>
      <c r="L1" s="175"/>
      <c r="M1" s="175"/>
      <c r="N1" s="175"/>
      <c r="O1" s="196"/>
      <c r="P1" s="175"/>
      <c r="Q1" s="2"/>
      <c r="R1" s="2"/>
      <c r="S1" s="2"/>
      <c r="T1" s="2"/>
      <c r="U1" s="2"/>
      <c r="V1" s="176"/>
      <c r="W1" s="176"/>
      <c r="X1" s="176"/>
      <c r="Y1" s="176"/>
      <c r="Z1" s="176"/>
      <c r="AA1" s="176"/>
      <c r="AB1" s="176"/>
      <c r="AC1" s="176"/>
    </row>
    <row r="2" spans="2:29" customFormat="1" ht="15.75" x14ac:dyDescent="0.25">
      <c r="H2" s="172" t="str">
        <f>'Formulario PPGR1'!I2</f>
        <v>Servicio Nacional de Salud</v>
      </c>
      <c r="L2" s="1"/>
      <c r="M2" s="1"/>
      <c r="N2" s="1"/>
      <c r="O2" s="197"/>
      <c r="P2" s="1"/>
      <c r="Q2" s="1"/>
      <c r="R2" s="1"/>
      <c r="S2" s="1"/>
      <c r="T2" s="1"/>
      <c r="U2" s="1"/>
      <c r="V2" s="131"/>
      <c r="W2" s="129"/>
      <c r="X2" s="129"/>
      <c r="Y2" s="129"/>
      <c r="Z2" s="130"/>
    </row>
    <row r="3" spans="2:29" customFormat="1" x14ac:dyDescent="0.25">
      <c r="H3" s="173" t="str">
        <f>'Formulario PPGR1'!I3</f>
        <v>Dirección de Planificación y Desarrollo</v>
      </c>
      <c r="L3" s="1"/>
      <c r="M3" s="1"/>
      <c r="N3" s="1"/>
      <c r="O3" s="197"/>
      <c r="P3" s="1"/>
      <c r="Q3" s="1"/>
      <c r="R3" s="1"/>
      <c r="S3" s="1"/>
      <c r="T3" s="1"/>
      <c r="U3" s="1"/>
      <c r="V3" s="131"/>
      <c r="W3" s="129"/>
      <c r="X3" s="129"/>
      <c r="Y3" s="129"/>
      <c r="Z3" s="130"/>
    </row>
    <row r="4" spans="2:29" customFormat="1" x14ac:dyDescent="0.25">
      <c r="H4" s="174" t="str">
        <f>'Formulario PPGR1'!I4</f>
        <v xml:space="preserve">Plan Operativo Anual </v>
      </c>
      <c r="L4" s="1"/>
      <c r="M4" s="1"/>
      <c r="N4" s="1"/>
      <c r="O4" s="197"/>
      <c r="P4" s="1"/>
      <c r="Q4" s="1"/>
      <c r="R4" s="1"/>
      <c r="S4" s="1"/>
      <c r="T4" s="1"/>
      <c r="U4" s="1"/>
      <c r="V4" s="131"/>
      <c r="W4" s="129"/>
      <c r="X4" s="129"/>
      <c r="Y4" s="129"/>
      <c r="Z4" s="130"/>
    </row>
    <row r="5" spans="2:29" customFormat="1" x14ac:dyDescent="0.25">
      <c r="H5" s="174" t="s">
        <v>928</v>
      </c>
      <c r="L5" s="1"/>
      <c r="M5" s="1"/>
      <c r="N5" s="1"/>
      <c r="O5" s="197"/>
      <c r="P5" s="1"/>
      <c r="Q5" s="1"/>
      <c r="R5" s="1"/>
      <c r="S5" s="1"/>
      <c r="T5" s="1"/>
      <c r="U5" s="1"/>
      <c r="V5" s="131"/>
      <c r="W5" s="129"/>
      <c r="X5" s="129"/>
      <c r="Y5" s="129"/>
      <c r="Z5" s="130"/>
    </row>
    <row r="6" spans="2:29" x14ac:dyDescent="0.25">
      <c r="G6" s="177"/>
      <c r="H6" s="121" t="str">
        <f>'Formulario PPGR1'!$L$3</f>
        <v>R4 - SRS Cibao Noroeste</v>
      </c>
      <c r="I6" s="2"/>
      <c r="J6"/>
      <c r="K6"/>
      <c r="L6" s="1"/>
      <c r="M6" s="1"/>
      <c r="N6" s="1"/>
      <c r="O6" s="197"/>
      <c r="P6" s="1"/>
      <c r="Q6" s="1"/>
      <c r="R6" s="1"/>
      <c r="S6" s="2"/>
      <c r="T6" s="2"/>
      <c r="U6" s="2"/>
      <c r="V6" s="176"/>
      <c r="W6" s="176"/>
      <c r="X6" s="176"/>
      <c r="Y6" s="176"/>
      <c r="Z6" s="176"/>
      <c r="AA6" s="176"/>
      <c r="AB6" s="176"/>
      <c r="AC6" s="176"/>
    </row>
    <row r="7" spans="2:29" ht="18.75" customHeight="1" x14ac:dyDescent="0.25">
      <c r="G7" s="177"/>
      <c r="H7" s="177"/>
      <c r="I7" s="177"/>
      <c r="J7"/>
      <c r="K7"/>
      <c r="L7" s="1"/>
      <c r="M7" s="1"/>
      <c r="N7" s="1"/>
      <c r="O7" s="197"/>
      <c r="P7" s="1"/>
      <c r="Q7" s="1"/>
      <c r="R7" s="1"/>
      <c r="S7" s="2"/>
      <c r="T7" s="2"/>
      <c r="U7" s="2"/>
      <c r="V7" s="176"/>
      <c r="W7" s="176"/>
      <c r="X7" s="176"/>
      <c r="Y7" s="176"/>
      <c r="Z7" s="176"/>
      <c r="AA7" s="176"/>
      <c r="AB7" s="176"/>
      <c r="AC7" s="176"/>
    </row>
    <row r="8" spans="2:29" ht="25.5" x14ac:dyDescent="0.25">
      <c r="B8" s="202" t="s">
        <v>95</v>
      </c>
      <c r="C8" s="203" t="s">
        <v>96</v>
      </c>
      <c r="D8" s="203" t="s">
        <v>97</v>
      </c>
      <c r="E8" s="203" t="s">
        <v>98</v>
      </c>
      <c r="F8" s="204" t="s">
        <v>221</v>
      </c>
      <c r="G8" s="178" t="s">
        <v>929</v>
      </c>
      <c r="H8" s="178" t="s">
        <v>930</v>
      </c>
      <c r="I8" s="178" t="s">
        <v>931</v>
      </c>
      <c r="J8" s="178" t="s">
        <v>932</v>
      </c>
      <c r="K8" s="178" t="s">
        <v>933</v>
      </c>
      <c r="L8" s="178" t="s">
        <v>934</v>
      </c>
      <c r="M8" s="180" t="s">
        <v>921</v>
      </c>
      <c r="N8" s="179" t="s">
        <v>935</v>
      </c>
      <c r="O8" s="198" t="s">
        <v>925</v>
      </c>
      <c r="P8" s="181" t="s">
        <v>926</v>
      </c>
    </row>
    <row r="9" spans="2:29" x14ac:dyDescent="0.25">
      <c r="B9" s="195" t="str">
        <f>IF('Formulario PPGR4'!$G9="","",CONCATENATE('Formulario PPGR4'!$C9,".",'Formulario PPGR4'!$D9,".",'Formulario PPGR4'!$E9,".",'Formulario PPGR4'!$F9))</f>
        <v/>
      </c>
      <c r="C9" s="195" t="str">
        <f>IF('Formulario PPGR4'!$G9="","",'Formulario PPGR1'!#REF!)</f>
        <v/>
      </c>
      <c r="D9" s="195" t="str">
        <f>IF('Formulario PPGR4'!$G9="","",'Formulario PPGR1'!#REF!)</f>
        <v/>
      </c>
      <c r="E9" s="195" t="str">
        <f>IF('Formulario PPGR4'!$G9="","",'Formulario PPGR1'!#REF!)</f>
        <v/>
      </c>
      <c r="F9" s="195" t="str">
        <f>IF('Formulario PPGR4'!$G9="","",'Formulario PPGR1'!#REF!)</f>
        <v/>
      </c>
      <c r="G9" s="192"/>
      <c r="H9" s="193"/>
      <c r="I9" s="194"/>
      <c r="J9" s="194"/>
      <c r="K9" s="194" t="str">
        <f>IFERROR(VLOOKUP('Formulario PPGR4'!$J9,Prov!$A$2:$B$156,2,FALSE),"")</f>
        <v/>
      </c>
      <c r="L9" s="195"/>
      <c r="M9" s="195"/>
      <c r="N9" s="195"/>
      <c r="O9" s="198" t="str">
        <f>IFERROR(VLOOKUP($G9,Catalogo!$G$20:$H$25,2,FALSE),"")</f>
        <v/>
      </c>
      <c r="P9" s="200"/>
    </row>
    <row r="10" spans="2:29" x14ac:dyDescent="0.25">
      <c r="B10" s="195" t="str">
        <f>IF('Formulario PPGR4'!$G10="","",CONCATENATE('Formulario PPGR4'!$C10,".",'Formulario PPGR4'!$D10,".",'Formulario PPGR4'!$E10,".",'Formulario PPGR4'!$F10))</f>
        <v/>
      </c>
      <c r="C10" s="195" t="str">
        <f>IF('Formulario PPGR4'!$G10="","",'Formulario PPGR1'!#REF!)</f>
        <v/>
      </c>
      <c r="D10" s="195" t="str">
        <f>IF('Formulario PPGR4'!$G10="","",'Formulario PPGR1'!#REF!)</f>
        <v/>
      </c>
      <c r="E10" s="195" t="str">
        <f>IF('Formulario PPGR4'!$G10="","",'Formulario PPGR1'!#REF!)</f>
        <v/>
      </c>
      <c r="F10" s="195" t="str">
        <f>IF('Formulario PPGR4'!$G10="","",'Formulario PPGR1'!#REF!)</f>
        <v/>
      </c>
      <c r="G10" s="192"/>
      <c r="H10" s="193"/>
      <c r="I10" s="194"/>
      <c r="J10" s="194"/>
      <c r="K10" s="194" t="str">
        <f>IFERROR(VLOOKUP('Formulario PPGR4'!$J10,Prov!$A$2:$B$156,2,FALSE),"")</f>
        <v/>
      </c>
      <c r="L10" s="195"/>
      <c r="M10" s="195"/>
      <c r="N10" s="195"/>
      <c r="O10" s="198" t="str">
        <f>IFERROR(VLOOKUP($G10,Catalogo!$G$20:$H$25,2,FALSE),"")</f>
        <v/>
      </c>
      <c r="P10" s="200"/>
    </row>
    <row r="11" spans="2:29" x14ac:dyDescent="0.25">
      <c r="B11" s="195" t="str">
        <f>IF('Formulario PPGR4'!$G11="","",CONCATENATE('Formulario PPGR4'!$C11,".",'Formulario PPGR4'!$D11,".",'Formulario PPGR4'!$E11,".",'Formulario PPGR4'!$F11))</f>
        <v/>
      </c>
      <c r="C11" s="195" t="str">
        <f>IF('Formulario PPGR4'!$G11="","",'Formulario PPGR1'!#REF!)</f>
        <v/>
      </c>
      <c r="D11" s="195" t="str">
        <f>IF('Formulario PPGR4'!$G11="","",'Formulario PPGR1'!#REF!)</f>
        <v/>
      </c>
      <c r="E11" s="195" t="str">
        <f>IF('Formulario PPGR4'!$G11="","",'Formulario PPGR1'!#REF!)</f>
        <v/>
      </c>
      <c r="F11" s="195" t="str">
        <f>IF('Formulario PPGR4'!$G11="","",'Formulario PPGR1'!#REF!)</f>
        <v/>
      </c>
      <c r="G11" s="193"/>
      <c r="H11" s="193"/>
      <c r="I11" s="194"/>
      <c r="J11" s="194"/>
      <c r="K11" s="194" t="str">
        <f>IFERROR(VLOOKUP('Formulario PPGR4'!$J11,Prov!$A$2:$B$156,2,FALSE),"")</f>
        <v/>
      </c>
      <c r="L11" s="195"/>
      <c r="M11" s="195"/>
      <c r="N11" s="195"/>
      <c r="O11" s="198" t="str">
        <f>IFERROR(VLOOKUP($G11,Catalogo!$G$20:$H$25,2,FALSE),"")</f>
        <v/>
      </c>
      <c r="P11" s="200"/>
    </row>
    <row r="12" spans="2:29" x14ac:dyDescent="0.25">
      <c r="B12" s="195" t="str">
        <f>IF('Formulario PPGR4'!$G12="","",CONCATENATE('Formulario PPGR4'!$C12,".",'Formulario PPGR4'!$D12,".",'Formulario PPGR4'!$E12,".",'Formulario PPGR4'!$F12))</f>
        <v/>
      </c>
      <c r="C12" s="195" t="str">
        <f>IF('Formulario PPGR4'!$G12="","",'Formulario PPGR1'!#REF!)</f>
        <v/>
      </c>
      <c r="D12" s="195" t="str">
        <f>IF('Formulario PPGR4'!$G12="","",'Formulario PPGR1'!#REF!)</f>
        <v/>
      </c>
      <c r="E12" s="195" t="str">
        <f>IF('Formulario PPGR4'!$G12="","",'Formulario PPGR1'!#REF!)</f>
        <v/>
      </c>
      <c r="F12" s="195" t="str">
        <f>IF('Formulario PPGR4'!$G12="","",'Formulario PPGR1'!#REF!)</f>
        <v/>
      </c>
      <c r="G12" s="193"/>
      <c r="H12" s="193"/>
      <c r="I12" s="194"/>
      <c r="J12" s="194"/>
      <c r="K12" s="194" t="str">
        <f>IFERROR(VLOOKUP('Formulario PPGR4'!$J12,Prov!$A$2:$B$156,2,FALSE),"")</f>
        <v/>
      </c>
      <c r="L12" s="195"/>
      <c r="M12" s="195"/>
      <c r="N12" s="195"/>
      <c r="O12" s="198" t="str">
        <f>IFERROR(VLOOKUP($G12,Catalogo!$G$20:$H$25,2,FALSE),"")</f>
        <v/>
      </c>
      <c r="P12" s="200"/>
    </row>
    <row r="13" spans="2:29" x14ac:dyDescent="0.25">
      <c r="B13" s="195" t="str">
        <f>IF('Formulario PPGR4'!$G13="","",CONCATENATE('Formulario PPGR4'!$C13,".",'Formulario PPGR4'!$D13,".",'Formulario PPGR4'!$E13,".",'Formulario PPGR4'!$F13))</f>
        <v/>
      </c>
      <c r="C13" s="195" t="str">
        <f>IF('Formulario PPGR4'!$G13="","",'Formulario PPGR1'!#REF!)</f>
        <v/>
      </c>
      <c r="D13" s="195" t="str">
        <f>IF('Formulario PPGR4'!$G13="","",'Formulario PPGR1'!#REF!)</f>
        <v/>
      </c>
      <c r="E13" s="195" t="str">
        <f>IF('Formulario PPGR4'!$G13="","",'Formulario PPGR1'!#REF!)</f>
        <v/>
      </c>
      <c r="F13" s="195" t="str">
        <f>IF('Formulario PPGR4'!$G13="","",'Formulario PPGR1'!#REF!)</f>
        <v/>
      </c>
      <c r="G13" s="193"/>
      <c r="H13" s="193"/>
      <c r="I13" s="194"/>
      <c r="J13" s="194"/>
      <c r="K13" s="194" t="str">
        <f>IFERROR(VLOOKUP('Formulario PPGR4'!$J13,Prov!$A$2:$B$156,2,FALSE),"")</f>
        <v/>
      </c>
      <c r="L13" s="195"/>
      <c r="M13" s="195"/>
      <c r="N13" s="195"/>
      <c r="O13" s="198" t="str">
        <f>IFERROR(VLOOKUP($G13,Catalogo!$G$20:$H$25,2,FALSE),"")</f>
        <v/>
      </c>
      <c r="P13" s="200"/>
    </row>
    <row r="14" spans="2:29" x14ac:dyDescent="0.25">
      <c r="B14" s="195" t="str">
        <f>IF('Formulario PPGR4'!$G14="","",CONCATENATE('Formulario PPGR4'!$C14,".",'Formulario PPGR4'!$D14,".",'Formulario PPGR4'!$E14,".",'Formulario PPGR4'!$F14))</f>
        <v/>
      </c>
      <c r="C14" s="195" t="str">
        <f>IF('Formulario PPGR4'!$G14="","",'Formulario PPGR1'!#REF!)</f>
        <v/>
      </c>
      <c r="D14" s="195" t="str">
        <f>IF('Formulario PPGR4'!$G14="","",'Formulario PPGR1'!#REF!)</f>
        <v/>
      </c>
      <c r="E14" s="195" t="str">
        <f>IF('Formulario PPGR4'!$G14="","",'Formulario PPGR1'!#REF!)</f>
        <v/>
      </c>
      <c r="F14" s="195" t="str">
        <f>IF('Formulario PPGR4'!$G14="","",'Formulario PPGR1'!#REF!)</f>
        <v/>
      </c>
      <c r="G14" s="193"/>
      <c r="H14" s="193"/>
      <c r="I14" s="194"/>
      <c r="J14" s="194"/>
      <c r="K14" s="194" t="str">
        <f>IFERROR(VLOOKUP('Formulario PPGR4'!$J14,Prov!$A$2:$B$156,2,FALSE),"")</f>
        <v/>
      </c>
      <c r="L14" s="195"/>
      <c r="M14" s="195"/>
      <c r="N14" s="195"/>
      <c r="O14" s="198" t="str">
        <f>IFERROR(VLOOKUP($G14,Catalogo!$G$20:$H$25,2,FALSE),"")</f>
        <v/>
      </c>
      <c r="P14" s="200"/>
    </row>
    <row r="15" spans="2:29" x14ac:dyDescent="0.25">
      <c r="B15" s="195" t="str">
        <f>IF('Formulario PPGR4'!$G15="","",CONCATENATE('Formulario PPGR4'!$C15,".",'Formulario PPGR4'!$D15,".",'Formulario PPGR4'!$E15,".",'Formulario PPGR4'!$F15))</f>
        <v/>
      </c>
      <c r="C15" s="195" t="str">
        <f>IF('Formulario PPGR4'!$G15="","",'Formulario PPGR1'!#REF!)</f>
        <v/>
      </c>
      <c r="D15" s="195" t="str">
        <f>IF('Formulario PPGR4'!$G15="","",'Formulario PPGR1'!#REF!)</f>
        <v/>
      </c>
      <c r="E15" s="195" t="str">
        <f>IF('Formulario PPGR4'!$G15="","",'Formulario PPGR1'!#REF!)</f>
        <v/>
      </c>
      <c r="F15" s="195" t="str">
        <f>IF('Formulario PPGR4'!$G15="","",'Formulario PPGR1'!#REF!)</f>
        <v/>
      </c>
      <c r="G15" s="193"/>
      <c r="H15" s="193"/>
      <c r="I15" s="194"/>
      <c r="J15" s="194"/>
      <c r="K15" s="194" t="str">
        <f>IFERROR(VLOOKUP('Formulario PPGR4'!$J15,Prov!$A$2:$B$156,2,FALSE),"")</f>
        <v/>
      </c>
      <c r="L15" s="195"/>
      <c r="M15" s="195"/>
      <c r="N15" s="195"/>
      <c r="O15" s="198" t="str">
        <f>IFERROR(VLOOKUP($G15,Catalogo!$G$20:$H$25,2,FALSE),"")</f>
        <v/>
      </c>
      <c r="P15" s="200"/>
    </row>
    <row r="16" spans="2:29" x14ac:dyDescent="0.25">
      <c r="B16" s="195" t="str">
        <f>IF('Formulario PPGR4'!$G16="","",CONCATENATE('Formulario PPGR4'!$C16,".",'Formulario PPGR4'!$D16,".",'Formulario PPGR4'!$E16,".",'Formulario PPGR4'!$F16))</f>
        <v/>
      </c>
      <c r="C16" s="195" t="str">
        <f>IF('Formulario PPGR4'!$G16="","",'Formulario PPGR1'!#REF!)</f>
        <v/>
      </c>
      <c r="D16" s="195" t="str">
        <f>IF('Formulario PPGR4'!$G16="","",'Formulario PPGR1'!#REF!)</f>
        <v/>
      </c>
      <c r="E16" s="195" t="str">
        <f>IF('Formulario PPGR4'!$G16="","",'Formulario PPGR1'!#REF!)</f>
        <v/>
      </c>
      <c r="F16" s="195" t="str">
        <f>IF('Formulario PPGR4'!$G16="","",'Formulario PPGR1'!#REF!)</f>
        <v/>
      </c>
      <c r="G16" s="193"/>
      <c r="H16" s="193"/>
      <c r="I16" s="194"/>
      <c r="J16" s="194"/>
      <c r="K16" s="194" t="str">
        <f>IFERROR(VLOOKUP('Formulario PPGR4'!$J16,Prov!$A$2:$B$156,2,FALSE),"")</f>
        <v/>
      </c>
      <c r="L16" s="195"/>
      <c r="M16" s="195"/>
      <c r="N16" s="195"/>
      <c r="O16" s="198" t="str">
        <f>IFERROR(VLOOKUP($G16,Catalogo!$G$20:$H$25,2,FALSE),"")</f>
        <v/>
      </c>
      <c r="P16" s="200"/>
    </row>
    <row r="17" spans="2:16" x14ac:dyDescent="0.25">
      <c r="B17" s="195" t="str">
        <f>IF('Formulario PPGR4'!$G17="","",CONCATENATE('Formulario PPGR4'!$C17,".",'Formulario PPGR4'!$D17,".",'Formulario PPGR4'!$E17,".",'Formulario PPGR4'!$F17))</f>
        <v/>
      </c>
      <c r="C17" s="195" t="str">
        <f>IF('Formulario PPGR4'!$G17="","",'Formulario PPGR1'!#REF!)</f>
        <v/>
      </c>
      <c r="D17" s="195" t="str">
        <f>IF('Formulario PPGR4'!$G17="","",'Formulario PPGR1'!#REF!)</f>
        <v/>
      </c>
      <c r="E17" s="195" t="str">
        <f>IF('Formulario PPGR4'!$G17="","",'Formulario PPGR1'!#REF!)</f>
        <v/>
      </c>
      <c r="F17" s="195" t="str">
        <f>IF('Formulario PPGR4'!$G17="","",'Formulario PPGR1'!#REF!)</f>
        <v/>
      </c>
      <c r="G17" s="193"/>
      <c r="H17" s="193"/>
      <c r="I17" s="194"/>
      <c r="J17" s="194"/>
      <c r="K17" s="194" t="str">
        <f>IFERROR(VLOOKUP('Formulario PPGR4'!$J17,Prov!$A$2:$B$156,2,FALSE),"")</f>
        <v/>
      </c>
      <c r="L17" s="195"/>
      <c r="M17" s="195"/>
      <c r="N17" s="195"/>
      <c r="O17" s="198" t="str">
        <f>IFERROR(VLOOKUP($G17,Catalogo!$G$20:$H$25,2,FALSE),"")</f>
        <v/>
      </c>
      <c r="P17" s="200"/>
    </row>
    <row r="18" spans="2:16" x14ac:dyDescent="0.25">
      <c r="B18" s="195" t="str">
        <f>IF('Formulario PPGR4'!$G18="","",CONCATENATE('Formulario PPGR4'!$C18,".",'Formulario PPGR4'!$D18,".",'Formulario PPGR4'!$E18,".",'Formulario PPGR4'!$F18))</f>
        <v/>
      </c>
      <c r="C18" s="195" t="str">
        <f>IF('Formulario PPGR4'!$G18="","",'Formulario PPGR1'!#REF!)</f>
        <v/>
      </c>
      <c r="D18" s="195" t="str">
        <f>IF('Formulario PPGR4'!$G18="","",'Formulario PPGR1'!#REF!)</f>
        <v/>
      </c>
      <c r="E18" s="195" t="str">
        <f>IF('Formulario PPGR4'!$G18="","",'Formulario PPGR1'!#REF!)</f>
        <v/>
      </c>
      <c r="F18" s="195" t="str">
        <f>IF('Formulario PPGR4'!$G18="","",'Formulario PPGR1'!#REF!)</f>
        <v/>
      </c>
      <c r="G18" s="193"/>
      <c r="H18" s="193"/>
      <c r="I18" s="194"/>
      <c r="J18" s="194"/>
      <c r="K18" s="194" t="str">
        <f>IFERROR(VLOOKUP('Formulario PPGR4'!$J18,Prov!$A$2:$B$156,2,FALSE),"")</f>
        <v/>
      </c>
      <c r="L18" s="195"/>
      <c r="M18" s="195"/>
      <c r="N18" s="195"/>
      <c r="O18" s="198" t="str">
        <f>IFERROR(VLOOKUP($G18,Catalogo!$G$20:$H$25,2,FALSE),"")</f>
        <v/>
      </c>
      <c r="P18" s="200"/>
    </row>
    <row r="19" spans="2:16" x14ac:dyDescent="0.25">
      <c r="B19" s="195" t="str">
        <f>IF('Formulario PPGR4'!$G19="","",CONCATENATE('Formulario PPGR4'!$C19,".",'Formulario PPGR4'!$D19,".",'Formulario PPGR4'!$E19,".",'Formulario PPGR4'!$F19))</f>
        <v/>
      </c>
      <c r="C19" s="195" t="str">
        <f>IF('Formulario PPGR4'!$G19="","",'Formulario PPGR1'!#REF!)</f>
        <v/>
      </c>
      <c r="D19" s="195" t="str">
        <f>IF('Formulario PPGR4'!$G19="","",'Formulario PPGR1'!#REF!)</f>
        <v/>
      </c>
      <c r="E19" s="195" t="str">
        <f>IF('Formulario PPGR4'!$G19="","",'Formulario PPGR1'!#REF!)</f>
        <v/>
      </c>
      <c r="F19" s="195" t="str">
        <f>IF('Formulario PPGR4'!$G19="","",'Formulario PPGR1'!#REF!)</f>
        <v/>
      </c>
      <c r="G19" s="193"/>
      <c r="H19" s="193"/>
      <c r="I19" s="194"/>
      <c r="J19" s="194"/>
      <c r="K19" s="194" t="str">
        <f>IFERROR(VLOOKUP('Formulario PPGR4'!$J19,Prov!$A$2:$B$156,2,FALSE),"")</f>
        <v/>
      </c>
      <c r="L19" s="195"/>
      <c r="M19" s="195"/>
      <c r="N19" s="195"/>
      <c r="O19" s="198" t="str">
        <f>IFERROR(VLOOKUP($G19,Catalogo!$G$20:$H$25,2,FALSE),"")</f>
        <v/>
      </c>
      <c r="P19" s="200"/>
    </row>
    <row r="20" spans="2:16" x14ac:dyDescent="0.25">
      <c r="B20" s="195" t="str">
        <f>IF('Formulario PPGR4'!$G20="","",CONCATENATE('Formulario PPGR4'!$C20,".",'Formulario PPGR4'!$D20,".",'Formulario PPGR4'!$E20,".",'Formulario PPGR4'!$F20))</f>
        <v/>
      </c>
      <c r="C20" s="195" t="str">
        <f>IF('Formulario PPGR4'!$G20="","",'Formulario PPGR1'!#REF!)</f>
        <v/>
      </c>
      <c r="D20" s="195" t="str">
        <f>IF('Formulario PPGR4'!$G20="","",'Formulario PPGR1'!#REF!)</f>
        <v/>
      </c>
      <c r="E20" s="195" t="str">
        <f>IF('Formulario PPGR4'!$G20="","",'Formulario PPGR1'!#REF!)</f>
        <v/>
      </c>
      <c r="F20" s="195" t="str">
        <f>IF('Formulario PPGR4'!$G20="","",'Formulario PPGR1'!#REF!)</f>
        <v/>
      </c>
      <c r="G20" s="193"/>
      <c r="H20" s="193"/>
      <c r="I20" s="194"/>
      <c r="J20" s="194"/>
      <c r="K20" s="194" t="str">
        <f>IFERROR(VLOOKUP('Formulario PPGR4'!$J20,Prov!$A$2:$B$156,2,FALSE),"")</f>
        <v/>
      </c>
      <c r="L20" s="195"/>
      <c r="M20" s="195"/>
      <c r="N20" s="195"/>
      <c r="O20" s="198" t="str">
        <f>IFERROR(VLOOKUP($G20,Catalogo!$G$20:$H$25,2,FALSE),"")</f>
        <v/>
      </c>
      <c r="P20" s="200"/>
    </row>
    <row r="21" spans="2:16" x14ac:dyDescent="0.25">
      <c r="B21" s="195" t="str">
        <f>IF('Formulario PPGR4'!$G21="","",CONCATENATE('Formulario PPGR4'!$C21,".",'Formulario PPGR4'!$D21,".",'Formulario PPGR4'!$E21,".",'Formulario PPGR4'!$F21))</f>
        <v/>
      </c>
      <c r="C21" s="195" t="str">
        <f>IF('Formulario PPGR4'!$G21="","",'Formulario PPGR1'!#REF!)</f>
        <v/>
      </c>
      <c r="D21" s="195" t="str">
        <f>IF('Formulario PPGR4'!$G21="","",'Formulario PPGR1'!#REF!)</f>
        <v/>
      </c>
      <c r="E21" s="195" t="str">
        <f>IF('Formulario PPGR4'!$G21="","",'Formulario PPGR1'!#REF!)</f>
        <v/>
      </c>
      <c r="F21" s="195" t="str">
        <f>IF('Formulario PPGR4'!$G21="","",'Formulario PPGR1'!#REF!)</f>
        <v/>
      </c>
      <c r="G21" s="193"/>
      <c r="H21" s="193"/>
      <c r="I21" s="194"/>
      <c r="J21" s="194"/>
      <c r="K21" s="194" t="str">
        <f>IFERROR(VLOOKUP('Formulario PPGR4'!$J21,Prov!$A$2:$B$156,2,FALSE),"")</f>
        <v/>
      </c>
      <c r="L21" s="195"/>
      <c r="M21" s="195"/>
      <c r="N21" s="195"/>
      <c r="O21" s="198" t="str">
        <f>IFERROR(VLOOKUP($G21,Catalogo!$G$20:$H$25,2,FALSE),"")</f>
        <v/>
      </c>
      <c r="P21" s="200"/>
    </row>
    <row r="22" spans="2:16" x14ac:dyDescent="0.25">
      <c r="B22" s="195" t="str">
        <f>IF('Formulario PPGR4'!$G22="","",CONCATENATE('Formulario PPGR4'!$C22,".",'Formulario PPGR4'!$D22,".",'Formulario PPGR4'!$E22,".",'Formulario PPGR4'!$F22))</f>
        <v/>
      </c>
      <c r="C22" s="195" t="str">
        <f>IF('Formulario PPGR4'!$G22="","",'Formulario PPGR1'!#REF!)</f>
        <v/>
      </c>
      <c r="D22" s="195" t="str">
        <f>IF('Formulario PPGR4'!$G22="","",'Formulario PPGR1'!#REF!)</f>
        <v/>
      </c>
      <c r="E22" s="195" t="str">
        <f>IF('Formulario PPGR4'!$G22="","",'Formulario PPGR1'!#REF!)</f>
        <v/>
      </c>
      <c r="F22" s="195" t="str">
        <f>IF('Formulario PPGR4'!$G22="","",'Formulario PPGR1'!#REF!)</f>
        <v/>
      </c>
      <c r="G22" s="193"/>
      <c r="H22" s="193"/>
      <c r="I22" s="194"/>
      <c r="J22" s="194"/>
      <c r="K22" s="194" t="str">
        <f>IFERROR(VLOOKUP('Formulario PPGR4'!$J22,Prov!$A$2:$B$156,2,FALSE),"")</f>
        <v/>
      </c>
      <c r="L22" s="195"/>
      <c r="M22" s="195"/>
      <c r="N22" s="195"/>
      <c r="O22" s="198" t="str">
        <f>IFERROR(VLOOKUP($G22,Catalogo!$G$20:$H$25,2,FALSE),"")</f>
        <v/>
      </c>
      <c r="P22" s="200"/>
    </row>
    <row r="23" spans="2:16" x14ac:dyDescent="0.25">
      <c r="B23" s="195" t="str">
        <f>IF('Formulario PPGR4'!$G23="","",CONCATENATE('Formulario PPGR4'!$C23,".",'Formulario PPGR4'!$D23,".",'Formulario PPGR4'!$E23,".",'Formulario PPGR4'!$F23))</f>
        <v/>
      </c>
      <c r="C23" s="195" t="str">
        <f>IF('Formulario PPGR4'!$G23="","",'Formulario PPGR1'!#REF!)</f>
        <v/>
      </c>
      <c r="D23" s="195" t="str">
        <f>IF('Formulario PPGR4'!$G23="","",'Formulario PPGR1'!#REF!)</f>
        <v/>
      </c>
      <c r="E23" s="195" t="str">
        <f>IF('Formulario PPGR4'!$G23="","",'Formulario PPGR1'!#REF!)</f>
        <v/>
      </c>
      <c r="F23" s="195" t="str">
        <f>IF('Formulario PPGR4'!$G23="","",'Formulario PPGR1'!#REF!)</f>
        <v/>
      </c>
      <c r="G23" s="193"/>
      <c r="H23" s="193"/>
      <c r="I23" s="194"/>
      <c r="J23" s="194"/>
      <c r="K23" s="194" t="str">
        <f>IFERROR(VLOOKUP('Formulario PPGR4'!$J23,Prov!$A$2:$B$156,2,FALSE),"")</f>
        <v/>
      </c>
      <c r="L23" s="195"/>
      <c r="M23" s="195"/>
      <c r="N23" s="195"/>
      <c r="O23" s="198" t="str">
        <f>IFERROR(VLOOKUP($G23,Catalogo!$G$20:$H$25,2,FALSE),"")</f>
        <v/>
      </c>
      <c r="P23" s="200"/>
    </row>
    <row r="24" spans="2:16" x14ac:dyDescent="0.25">
      <c r="B24" s="195" t="str">
        <f>IF('Formulario PPGR4'!$G24="","",CONCATENATE('Formulario PPGR4'!$C24,".",'Formulario PPGR4'!$D24,".",'Formulario PPGR4'!$E24,".",'Formulario PPGR4'!$F24))</f>
        <v/>
      </c>
      <c r="C24" s="195" t="str">
        <f>IF('Formulario PPGR4'!$G24="","",'Formulario PPGR1'!#REF!)</f>
        <v/>
      </c>
      <c r="D24" s="195" t="str">
        <f>IF('Formulario PPGR4'!$G24="","",'Formulario PPGR1'!#REF!)</f>
        <v/>
      </c>
      <c r="E24" s="195" t="str">
        <f>IF('Formulario PPGR4'!$G24="","",'Formulario PPGR1'!#REF!)</f>
        <v/>
      </c>
      <c r="F24" s="195" t="str">
        <f>IF('Formulario PPGR4'!$G24="","",'Formulario PPGR1'!#REF!)</f>
        <v/>
      </c>
      <c r="G24" s="192"/>
      <c r="H24" s="193"/>
      <c r="I24" s="194"/>
      <c r="J24" s="194"/>
      <c r="K24" s="194"/>
      <c r="L24" s="195"/>
      <c r="M24" s="195"/>
      <c r="N24" s="195"/>
      <c r="O24" s="198" t="str">
        <f>IFERROR(VLOOKUP($G24,Catalogo!$G$20:$H$25,2,FALSE),"")</f>
        <v/>
      </c>
      <c r="P24" s="200"/>
    </row>
    <row r="25" spans="2:16" x14ac:dyDescent="0.25">
      <c r="B25" s="195" t="str">
        <f>IF('Formulario PPGR4'!$G25="","",CONCATENATE('Formulario PPGR4'!$C25,".",'Formulario PPGR4'!$D25,".",'Formulario PPGR4'!$E25,".",'Formulario PPGR4'!$F25))</f>
        <v/>
      </c>
      <c r="C25" s="195" t="str">
        <f>IF('Formulario PPGR4'!$G25="","",'Formulario PPGR1'!#REF!)</f>
        <v/>
      </c>
      <c r="D25" s="195" t="str">
        <f>IF('Formulario PPGR4'!$G25="","",'Formulario PPGR1'!#REF!)</f>
        <v/>
      </c>
      <c r="E25" s="195" t="str">
        <f>IF('Formulario PPGR4'!$G25="","",'Formulario PPGR1'!#REF!)</f>
        <v/>
      </c>
      <c r="F25" s="195" t="str">
        <f>IF('Formulario PPGR4'!$G25="","",'Formulario PPGR1'!#REF!)</f>
        <v/>
      </c>
      <c r="G25" s="192"/>
      <c r="H25" s="193"/>
      <c r="I25" s="194"/>
      <c r="J25" s="194"/>
      <c r="K25" s="194" t="str">
        <f>IFERROR(VLOOKUP('Formulario PPGR4'!$J25,Prov!$A$2:$B$156,2,FALSE),"")</f>
        <v/>
      </c>
      <c r="L25" s="195"/>
      <c r="M25" s="195"/>
      <c r="N25" s="195"/>
      <c r="O25" s="198" t="str">
        <f>IFERROR(VLOOKUP($G25,Catalogo!$G$20:$H$25,2,FALSE),"")</f>
        <v/>
      </c>
      <c r="P25" s="200"/>
    </row>
    <row r="26" spans="2:16" x14ac:dyDescent="0.25">
      <c r="B26" s="195" t="str">
        <f>IF('Formulario PPGR4'!$G26="","",CONCATENATE('Formulario PPGR4'!$C26,".",'Formulario PPGR4'!$D26,".",'Formulario PPGR4'!$E26,".",'Formulario PPGR4'!$F26))</f>
        <v/>
      </c>
      <c r="C26" s="195" t="str">
        <f>IF('Formulario PPGR4'!$G26="","",'Formulario PPGR1'!#REF!)</f>
        <v/>
      </c>
      <c r="D26" s="195" t="str">
        <f>IF('Formulario PPGR4'!$G26="","",'Formulario PPGR1'!#REF!)</f>
        <v/>
      </c>
      <c r="E26" s="195" t="str">
        <f>IF('Formulario PPGR4'!$G26="","",'Formulario PPGR1'!#REF!)</f>
        <v/>
      </c>
      <c r="F26" s="195" t="str">
        <f>IF('Formulario PPGR4'!$G26="","",'Formulario PPGR1'!#REF!)</f>
        <v/>
      </c>
      <c r="G26" s="193"/>
      <c r="H26" s="193"/>
      <c r="I26" s="194"/>
      <c r="J26" s="194"/>
      <c r="K26" s="194" t="str">
        <f>IFERROR(VLOOKUP('Formulario PPGR4'!$J26,Prov!$A$2:$B$156,2,FALSE),"")</f>
        <v/>
      </c>
      <c r="L26" s="195"/>
      <c r="M26" s="195"/>
      <c r="N26" s="195"/>
      <c r="O26" s="198"/>
      <c r="P26" s="200"/>
    </row>
    <row r="27" spans="2:16" ht="15" customHeight="1" x14ac:dyDescent="0.25">
      <c r="B27" s="195" t="str">
        <f>IF('Formulario PPGR4'!$G27="","",CONCATENATE('Formulario PPGR4'!$C27,".",'Formulario PPGR4'!$D27,".",'Formulario PPGR4'!$E27,".",'Formulario PPGR4'!$F27))</f>
        <v/>
      </c>
      <c r="C27" s="195" t="str">
        <f>IF('Formulario PPGR4'!$G27="","",'Formulario PPGR1'!#REF!)</f>
        <v/>
      </c>
      <c r="D27" s="195" t="str">
        <f>IF('Formulario PPGR4'!$G27="","",'Formulario PPGR1'!#REF!)</f>
        <v/>
      </c>
      <c r="E27" s="195" t="str">
        <f>IF('Formulario PPGR4'!$G27="","",'Formulario PPGR1'!#REF!)</f>
        <v/>
      </c>
      <c r="F27" s="195" t="str">
        <f>IF('Formulario PPGR4'!$G27="","",'Formulario PPGR1'!#REF!)</f>
        <v/>
      </c>
      <c r="G27" s="193"/>
      <c r="H27" s="193"/>
      <c r="I27" s="194"/>
      <c r="J27" s="194"/>
      <c r="K27" s="194" t="str">
        <f>IFERROR(VLOOKUP('Formulario PPGR4'!$J27,Prov!$A$2:$B$156,2,FALSE),"")</f>
        <v/>
      </c>
      <c r="L27" s="195"/>
      <c r="M27" s="195"/>
      <c r="N27" s="195"/>
      <c r="O27" s="198" t="str">
        <f>IFERROR(VLOOKUP($G27,Catalogo!$G$20:$H$25,2,FALSE),"")</f>
        <v/>
      </c>
      <c r="P27" s="200"/>
    </row>
    <row r="28" spans="2:16" x14ac:dyDescent="0.25">
      <c r="B28" s="195" t="str">
        <f>IF('Formulario PPGR4'!$G28="","",CONCATENATE('Formulario PPGR4'!$C28,".",'Formulario PPGR4'!$D28,".",'Formulario PPGR4'!$E28,".",'Formulario PPGR4'!$F28))</f>
        <v/>
      </c>
      <c r="C28" s="195" t="str">
        <f>IF('Formulario PPGR4'!$G28="","",'Formulario PPGR1'!#REF!)</f>
        <v/>
      </c>
      <c r="D28" s="195" t="str">
        <f>IF('Formulario PPGR4'!$G28="","",'Formulario PPGR1'!#REF!)</f>
        <v/>
      </c>
      <c r="E28" s="195" t="str">
        <f>IF('Formulario PPGR4'!$G28="","",'Formulario PPGR1'!#REF!)</f>
        <v/>
      </c>
      <c r="F28" s="195" t="str">
        <f>IF('Formulario PPGR4'!$G28="","",'Formulario PPGR1'!#REF!)</f>
        <v/>
      </c>
      <c r="G28" s="193"/>
      <c r="H28" s="193"/>
      <c r="I28" s="194"/>
      <c r="J28" s="194"/>
      <c r="K28" s="194" t="str">
        <f>IFERROR(VLOOKUP('Formulario PPGR4'!$J28,Prov!$A$2:$B$156,2,FALSE),"")</f>
        <v/>
      </c>
      <c r="L28" s="195"/>
      <c r="M28" s="195"/>
      <c r="N28" s="195"/>
      <c r="O28" s="198" t="str">
        <f>IFERROR(VLOOKUP($G28,Catalogo!$G$20:$H$25,2,FALSE),"")</f>
        <v/>
      </c>
      <c r="P28" s="200"/>
    </row>
    <row r="29" spans="2:16" ht="15" customHeight="1" x14ac:dyDescent="0.25">
      <c r="B29" s="195" t="str">
        <f>IF('Formulario PPGR4'!$G29="","",CONCATENATE('Formulario PPGR4'!$C29,".",'Formulario PPGR4'!$D29,".",'Formulario PPGR4'!$E29,".",'Formulario PPGR4'!$F29))</f>
        <v/>
      </c>
      <c r="C29" s="195" t="str">
        <f>IF('Formulario PPGR4'!$G29="","",'Formulario PPGR1'!#REF!)</f>
        <v/>
      </c>
      <c r="D29" s="195" t="str">
        <f>IF('Formulario PPGR4'!$G29="","",'Formulario PPGR1'!#REF!)</f>
        <v/>
      </c>
      <c r="E29" s="195" t="str">
        <f>IF('Formulario PPGR4'!$G29="","",'Formulario PPGR1'!#REF!)</f>
        <v/>
      </c>
      <c r="F29" s="195" t="str">
        <f>IF('Formulario PPGR4'!$G29="","",'Formulario PPGR1'!#REF!)</f>
        <v/>
      </c>
      <c r="G29" s="193"/>
      <c r="H29" s="193"/>
      <c r="I29" s="194"/>
      <c r="J29" s="194"/>
      <c r="K29" s="194" t="str">
        <f>IFERROR(VLOOKUP('Formulario PPGR4'!$J29,Prov!$A$2:$B$156,2,FALSE),"")</f>
        <v/>
      </c>
      <c r="L29" s="195"/>
      <c r="M29" s="195"/>
      <c r="N29" s="195"/>
      <c r="O29" s="198" t="str">
        <f>IFERROR(VLOOKUP($G29,Catalogo!$G$20:$H$25,2,FALSE),"")</f>
        <v/>
      </c>
      <c r="P29" s="200"/>
    </row>
    <row r="30" spans="2:16" ht="15" customHeight="1" x14ac:dyDescent="0.25">
      <c r="B30" s="195" t="str">
        <f>IF('Formulario PPGR4'!$G30="","",CONCATENATE('Formulario PPGR4'!$C30,".",'Formulario PPGR4'!$D30,".",'Formulario PPGR4'!$E30,".",'Formulario PPGR4'!$F30))</f>
        <v/>
      </c>
      <c r="C30" s="195" t="str">
        <f>IF('Formulario PPGR4'!$G30="","",'Formulario PPGR1'!#REF!)</f>
        <v/>
      </c>
      <c r="D30" s="195" t="str">
        <f>IF('Formulario PPGR4'!$G30="","",'Formulario PPGR1'!#REF!)</f>
        <v/>
      </c>
      <c r="E30" s="195" t="str">
        <f>IF('Formulario PPGR4'!$G30="","",'Formulario PPGR1'!#REF!)</f>
        <v/>
      </c>
      <c r="F30" s="195" t="str">
        <f>IF('Formulario PPGR4'!$G30="","",'Formulario PPGR1'!#REF!)</f>
        <v/>
      </c>
      <c r="G30" s="193"/>
      <c r="H30" s="193"/>
      <c r="I30" s="194"/>
      <c r="J30" s="194"/>
      <c r="K30" s="194" t="str">
        <f>IFERROR(VLOOKUP('Formulario PPGR4'!$J30,Prov!$A$2:$B$156,2,FALSE),"")</f>
        <v/>
      </c>
      <c r="L30" s="195"/>
      <c r="M30" s="195"/>
      <c r="N30" s="195"/>
      <c r="O30" s="198" t="str">
        <f>IFERROR(VLOOKUP($G30,Catalogo!$G$20:$H$25,2,FALSE),"")</f>
        <v/>
      </c>
      <c r="P30" s="200"/>
    </row>
    <row r="31" spans="2:16" ht="15" customHeight="1" x14ac:dyDescent="0.25">
      <c r="B31" s="195" t="str">
        <f>IF('Formulario PPGR4'!$G31="","",CONCATENATE('Formulario PPGR4'!$C31,".",'Formulario PPGR4'!$D31,".",'Formulario PPGR4'!$E31,".",'Formulario PPGR4'!$F31))</f>
        <v/>
      </c>
      <c r="C31" s="195" t="str">
        <f>IF('Formulario PPGR4'!$G31="","",'Formulario PPGR1'!#REF!)</f>
        <v/>
      </c>
      <c r="D31" s="195" t="str">
        <f>IF('Formulario PPGR4'!$G31="","",'Formulario PPGR1'!#REF!)</f>
        <v/>
      </c>
      <c r="E31" s="195" t="str">
        <f>IF('Formulario PPGR4'!$G31="","",'Formulario PPGR1'!#REF!)</f>
        <v/>
      </c>
      <c r="F31" s="195" t="str">
        <f>IF('Formulario PPGR4'!$G31="","",'Formulario PPGR1'!#REF!)</f>
        <v/>
      </c>
      <c r="G31" s="193"/>
      <c r="H31" s="193"/>
      <c r="I31" s="194"/>
      <c r="J31" s="194"/>
      <c r="K31" s="194" t="str">
        <f>IFERROR(VLOOKUP('Formulario PPGR4'!$J31,Prov!$A$2:$B$156,2,FALSE),"")</f>
        <v/>
      </c>
      <c r="L31" s="195"/>
      <c r="M31" s="195"/>
      <c r="N31" s="195"/>
      <c r="O31" s="198" t="str">
        <f>IFERROR(VLOOKUP(#REF!,Catalogo!$G$20:$H$25,2,FALSE),"")</f>
        <v/>
      </c>
      <c r="P31" s="200"/>
    </row>
    <row r="32" spans="2:16" ht="15" customHeight="1" x14ac:dyDescent="0.25">
      <c r="B32" s="195" t="str">
        <f>IF('Formulario PPGR4'!$G32="","",CONCATENATE('Formulario PPGR4'!$C32,".",'Formulario PPGR4'!$D32,".",'Formulario PPGR4'!$E32,".",'Formulario PPGR4'!$F32))</f>
        <v/>
      </c>
      <c r="C32" s="195" t="str">
        <f>IF('Formulario PPGR4'!$G32="","",'Formulario PPGR1'!#REF!)</f>
        <v/>
      </c>
      <c r="D32" s="195" t="str">
        <f>IF('Formulario PPGR4'!$G32="","",'Formulario PPGR1'!#REF!)</f>
        <v/>
      </c>
      <c r="E32" s="195" t="str">
        <f>IF('Formulario PPGR4'!$G32="","",'Formulario PPGR1'!#REF!)</f>
        <v/>
      </c>
      <c r="F32" s="195" t="str">
        <f>IF('Formulario PPGR4'!$G32="","",'Formulario PPGR1'!#REF!)</f>
        <v/>
      </c>
      <c r="G32" s="205"/>
      <c r="H32" s="193"/>
      <c r="I32" s="194"/>
      <c r="J32" s="194"/>
      <c r="K32" s="194" t="str">
        <f>IFERROR(VLOOKUP('Formulario PPGR4'!$J32,Prov!$A$2:$B$156,2,FALSE),"")</f>
        <v/>
      </c>
      <c r="L32" s="195"/>
      <c r="M32" s="195"/>
      <c r="N32" s="195"/>
      <c r="O32" s="198" t="str">
        <f>IFERROR(VLOOKUP($G31,Catalogo!$G$20:$H$25,2,FALSE),"")</f>
        <v/>
      </c>
      <c r="P32" s="200"/>
    </row>
    <row r="33" spans="2:16" ht="15" customHeight="1" x14ac:dyDescent="0.25">
      <c r="B33" s="195" t="str">
        <f>IF('Formulario PPGR4'!$G33="","",CONCATENATE('Formulario PPGR4'!$C33,".",'Formulario PPGR4'!$D33,".",'Formulario PPGR4'!$E33,".",'Formulario PPGR4'!$F33))</f>
        <v/>
      </c>
      <c r="C33" s="195" t="str">
        <f>IF('Formulario PPGR4'!$G33="","",'Formulario PPGR1'!#REF!)</f>
        <v/>
      </c>
      <c r="D33" s="195" t="str">
        <f>IF('Formulario PPGR4'!$G33="","",'Formulario PPGR1'!#REF!)</f>
        <v/>
      </c>
      <c r="E33" s="195" t="str">
        <f>IF('Formulario PPGR4'!$G33="","",'Formulario PPGR1'!#REF!)</f>
        <v/>
      </c>
      <c r="F33" s="195" t="str">
        <f>IF('Formulario PPGR4'!$G33="","",'Formulario PPGR1'!#REF!)</f>
        <v/>
      </c>
      <c r="G33" s="193"/>
      <c r="H33" s="193"/>
      <c r="I33" s="194"/>
      <c r="J33" s="194"/>
      <c r="K33" s="194" t="str">
        <f>IFERROR(VLOOKUP('Formulario PPGR4'!$J33,Prov!$A$2:$B$156,2,FALSE),"")</f>
        <v/>
      </c>
      <c r="L33" s="195"/>
      <c r="M33" s="195"/>
      <c r="N33" s="195"/>
      <c r="O33" s="198" t="str">
        <f>IFERROR(VLOOKUP($G33,Catalogo!$G$20:$H$25,2,FALSE),"")</f>
        <v/>
      </c>
      <c r="P33" s="200"/>
    </row>
    <row r="34" spans="2:16" ht="15" customHeight="1" x14ac:dyDescent="0.25">
      <c r="B34" s="195" t="str">
        <f>IF('Formulario PPGR4'!$G34="","",CONCATENATE('Formulario PPGR4'!$C34,".",'Formulario PPGR4'!$D34,".",'Formulario PPGR4'!$E34,".",'Formulario PPGR4'!$F34))</f>
        <v/>
      </c>
      <c r="C34" s="195" t="str">
        <f>IF('Formulario PPGR4'!$G34="","",'Formulario PPGR1'!#REF!)</f>
        <v/>
      </c>
      <c r="D34" s="195" t="str">
        <f>IF('Formulario PPGR4'!$G34="","",'Formulario PPGR1'!#REF!)</f>
        <v/>
      </c>
      <c r="E34" s="195" t="str">
        <f>IF('Formulario PPGR4'!$G34="","",'Formulario PPGR1'!#REF!)</f>
        <v/>
      </c>
      <c r="F34" s="195" t="str">
        <f>IF('Formulario PPGR4'!$G34="","",'Formulario PPGR1'!#REF!)</f>
        <v/>
      </c>
      <c r="G34" s="193"/>
      <c r="H34" s="193"/>
      <c r="I34" s="194"/>
      <c r="J34" s="194"/>
      <c r="K34" s="194" t="str">
        <f>IFERROR(VLOOKUP('Formulario PPGR4'!$J34,Prov!$A$2:$B$156,2,FALSE),"")</f>
        <v/>
      </c>
      <c r="L34" s="195"/>
      <c r="M34" s="195"/>
      <c r="N34" s="195"/>
      <c r="O34" s="198" t="str">
        <f>IFERROR(VLOOKUP($G34,Catalogo!$G$20:$H$25,2,FALSE),"")</f>
        <v/>
      </c>
      <c r="P34" s="200"/>
    </row>
    <row r="35" spans="2:16" ht="15" customHeight="1" x14ac:dyDescent="0.25">
      <c r="B35" s="195" t="str">
        <f>IF('Formulario PPGR4'!$G35="","",CONCATENATE('Formulario PPGR4'!$C35,".",'Formulario PPGR4'!$D35,".",'Formulario PPGR4'!$E35,".",'Formulario PPGR4'!$F35))</f>
        <v/>
      </c>
      <c r="C35" s="195" t="str">
        <f>IF('Formulario PPGR4'!$G35="","",'Formulario PPGR1'!#REF!)</f>
        <v/>
      </c>
      <c r="D35" s="195" t="str">
        <f>IF('Formulario PPGR4'!$G35="","",'Formulario PPGR1'!#REF!)</f>
        <v/>
      </c>
      <c r="E35" s="195" t="str">
        <f>IF('Formulario PPGR4'!$G35="","",'Formulario PPGR1'!#REF!)</f>
        <v/>
      </c>
      <c r="F35" s="195" t="str">
        <f>IF('Formulario PPGR4'!$G35="","",'Formulario PPGR1'!#REF!)</f>
        <v/>
      </c>
      <c r="G35" s="193"/>
      <c r="H35" s="193"/>
      <c r="I35" s="194"/>
      <c r="J35" s="194"/>
      <c r="K35" s="194" t="str">
        <f>IFERROR(VLOOKUP('Formulario PPGR4'!$J35,Prov!$A$2:$B$156,2,FALSE),"")</f>
        <v/>
      </c>
      <c r="L35" s="195"/>
      <c r="M35" s="195"/>
      <c r="N35" s="195"/>
      <c r="O35" s="198" t="str">
        <f>IFERROR(VLOOKUP($G35,Catalogo!$G$20:$H$25,2,FALSE),"")</f>
        <v/>
      </c>
      <c r="P35" s="200"/>
    </row>
    <row r="36" spans="2:16" ht="15" customHeight="1" x14ac:dyDescent="0.25">
      <c r="B36" s="195" t="str">
        <f>IF('Formulario PPGR4'!$G36="","",CONCATENATE('Formulario PPGR4'!$C36,".",'Formulario PPGR4'!$D36,".",'Formulario PPGR4'!$E36,".",'Formulario PPGR4'!$F36))</f>
        <v/>
      </c>
      <c r="C36" s="195" t="str">
        <f>IF('Formulario PPGR4'!$G36="","",'Formulario PPGR1'!#REF!)</f>
        <v/>
      </c>
      <c r="D36" s="195" t="str">
        <f>IF('Formulario PPGR4'!$G36="","",'Formulario PPGR1'!#REF!)</f>
        <v/>
      </c>
      <c r="E36" s="195" t="str">
        <f>IF('Formulario PPGR4'!$G36="","",'Formulario PPGR1'!#REF!)</f>
        <v/>
      </c>
      <c r="F36" s="195" t="str">
        <f>IF('Formulario PPGR4'!$G36="","",'Formulario PPGR1'!#REF!)</f>
        <v/>
      </c>
      <c r="G36" s="193"/>
      <c r="H36" s="193"/>
      <c r="I36" s="194"/>
      <c r="J36" s="194"/>
      <c r="K36" s="194" t="str">
        <f>IFERROR(VLOOKUP('Formulario PPGR4'!$J36,Prov!$A$2:$B$156,2,FALSE),"")</f>
        <v/>
      </c>
      <c r="L36" s="195"/>
      <c r="M36" s="195"/>
      <c r="N36" s="195"/>
      <c r="O36" s="198" t="str">
        <f>IFERROR(VLOOKUP($G36,Catalogo!$G$20:$H$25,2,FALSE),"")</f>
        <v/>
      </c>
      <c r="P36" s="200"/>
    </row>
    <row r="37" spans="2:16" ht="15" customHeight="1" x14ac:dyDescent="0.25">
      <c r="B37" s="195" t="str">
        <f>IF('Formulario PPGR4'!$G37="","",CONCATENATE('Formulario PPGR4'!$C37,".",'Formulario PPGR4'!$D37,".",'Formulario PPGR4'!$E37,".",'Formulario PPGR4'!$F37))</f>
        <v/>
      </c>
      <c r="C37" s="195" t="str">
        <f>IF('Formulario PPGR4'!$G37="","",'Formulario PPGR1'!#REF!)</f>
        <v/>
      </c>
      <c r="D37" s="195" t="str">
        <f>IF('Formulario PPGR4'!$G37="","",'Formulario PPGR1'!#REF!)</f>
        <v/>
      </c>
      <c r="E37" s="195" t="str">
        <f>IF('Formulario PPGR4'!$G37="","",'Formulario PPGR1'!#REF!)</f>
        <v/>
      </c>
      <c r="F37" s="195" t="str">
        <f>IF('Formulario PPGR4'!$G37="","",'Formulario PPGR1'!#REF!)</f>
        <v/>
      </c>
      <c r="G37" s="193"/>
      <c r="H37" s="193"/>
      <c r="I37" s="194"/>
      <c r="J37" s="194"/>
      <c r="K37" s="194" t="str">
        <f>IFERROR(VLOOKUP('Formulario PPGR4'!$J37,Prov!$A$2:$B$156,2,FALSE),"")</f>
        <v/>
      </c>
      <c r="L37" s="195"/>
      <c r="M37" s="195"/>
      <c r="N37" s="195"/>
      <c r="O37" s="198" t="str">
        <f>IFERROR(VLOOKUP($G37,Catalogo!$G$20:$H$25,2,FALSE),"")</f>
        <v/>
      </c>
      <c r="P37" s="200"/>
    </row>
  </sheetData>
  <sheetProtection sheet="1" objects="1" scenarios="1"/>
  <dataValidations count="6">
    <dataValidation type="list" allowBlank="1" showInputMessage="1" showErrorMessage="1" sqref="J9:J37" xr:uid="{00000000-0002-0000-0400-000000000000}">
      <formula1>Provincias</formula1>
    </dataValidation>
    <dataValidation type="list" allowBlank="1" showInputMessage="1" showErrorMessage="1" sqref="H9:H37" xr:uid="{00000000-0002-0000-0400-000001000000}">
      <formula1>LsTipoEESS</formula1>
    </dataValidation>
    <dataValidation type="list" allowBlank="1" showInputMessage="1" showErrorMessage="1" sqref="G9:G31 G33:G37" xr:uid="{00000000-0002-0000-0400-000002000000}">
      <formula1>lsTipoIntervencion</formula1>
    </dataValidation>
    <dataValidation type="list" allowBlank="1" showInputMessage="1" showErrorMessage="1" sqref="P9:P37" xr:uid="{00000000-0002-0000-0400-000003000000}">
      <formula1>lsFuentesFinanciamiento</formula1>
    </dataValidation>
    <dataValidation type="list" allowBlank="1" showInputMessage="1" showErrorMessage="1" sqref="L9:L37" xr:uid="{00000000-0002-0000-0400-000004000000}">
      <formula1>INDIRECT($K9)</formula1>
    </dataValidation>
    <dataValidation type="whole" allowBlank="1" showInputMessage="1" showErrorMessage="1" sqref="N9:N37"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1495425</xdr:colOff>
                <xdr:row>6</xdr:row>
                <xdr:rowOff>190500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66"/>
  <sheetViews>
    <sheetView showGridLines="0" topLeftCell="G2" zoomScale="235" zoomScaleNormal="100" workbookViewId="0">
      <selection activeCell="L9" sqref="K9:L9"/>
    </sheetView>
  </sheetViews>
  <sheetFormatPr baseColWidth="10" defaultColWidth="9.140625" defaultRowHeight="12.75" x14ac:dyDescent="0.2"/>
  <cols>
    <col min="1" max="1" width="3.85546875" style="2" customWidth="1"/>
    <col min="2" max="4" width="6.5703125" style="2" hidden="1" customWidth="1"/>
    <col min="5" max="5" width="8" style="2" hidden="1" customWidth="1"/>
    <col min="6" max="6" width="6.5703125" style="2" hidden="1" customWidth="1"/>
    <col min="7" max="7" width="30.7109375" style="4" customWidth="1"/>
    <col min="8" max="8" width="28.42578125" style="4" customWidth="1"/>
    <col min="9" max="9" width="16.7109375" style="4" hidden="1" customWidth="1"/>
    <col min="10" max="10" width="16.7109375" style="4" customWidth="1"/>
    <col min="11" max="11" width="17.140625" style="4" customWidth="1"/>
    <col min="12" max="12" width="16.42578125" style="4" customWidth="1"/>
    <col min="13" max="13" width="17.85546875" style="4" customWidth="1"/>
    <col min="14" max="14" width="19" style="4" customWidth="1"/>
    <col min="15" max="15" width="11.42578125" style="4" hidden="1" customWidth="1"/>
    <col min="16" max="16" width="16.5703125" style="4" customWidth="1"/>
    <col min="17" max="19" width="18" style="4" customWidth="1"/>
    <col min="20" max="20" width="18.140625" style="4" customWidth="1"/>
    <col min="21" max="21" width="17.85546875" style="4" customWidth="1"/>
    <col min="22" max="22" width="25.85546875" style="2" customWidth="1"/>
    <col min="23" max="16384" width="9.140625" style="2"/>
  </cols>
  <sheetData>
    <row r="1" spans="2:31" ht="15" customHeight="1" x14ac:dyDescent="0.25">
      <c r="G1" s="175"/>
      <c r="H1" s="175"/>
      <c r="I1" s="175"/>
      <c r="J1" s="175"/>
      <c r="K1" s="175"/>
      <c r="L1" s="175"/>
      <c r="M1" s="175"/>
      <c r="N1" s="175"/>
      <c r="O1" s="175"/>
      <c r="P1" s="175"/>
      <c r="Q1" s="175"/>
      <c r="R1" s="2"/>
      <c r="S1" s="2"/>
      <c r="T1" s="2"/>
      <c r="U1" s="2"/>
      <c r="W1" s="176"/>
      <c r="X1" s="176"/>
      <c r="Y1" s="176"/>
      <c r="Z1" s="176"/>
      <c r="AA1" s="176"/>
      <c r="AB1" s="176"/>
      <c r="AC1" s="176"/>
      <c r="AD1" s="176"/>
      <c r="AE1"/>
    </row>
    <row r="2" spans="2:31" customFormat="1" ht="15.75" x14ac:dyDescent="0.25">
      <c r="H2" s="172" t="str">
        <f>'Formulario PPGR1'!I2</f>
        <v>Servicio Nacional de Salud</v>
      </c>
      <c r="I2" s="172"/>
      <c r="L2" s="1"/>
      <c r="M2" s="1"/>
      <c r="N2" s="1"/>
      <c r="O2" s="1"/>
      <c r="P2" s="1"/>
      <c r="Q2" s="1"/>
      <c r="R2" s="1"/>
      <c r="S2" s="1"/>
      <c r="T2" s="1"/>
      <c r="U2" s="1"/>
      <c r="V2" s="1"/>
      <c r="W2" s="131"/>
      <c r="X2" s="129"/>
      <c r="Y2" s="129"/>
      <c r="Z2" s="129"/>
      <c r="AA2" s="130"/>
    </row>
    <row r="3" spans="2:31" customFormat="1" ht="15" x14ac:dyDescent="0.25">
      <c r="H3" s="173" t="str">
        <f>'Formulario PPGR1'!I3</f>
        <v>Dirección de Planificación y Desarrollo</v>
      </c>
      <c r="I3" s="173"/>
      <c r="L3" s="1"/>
      <c r="M3" s="1"/>
      <c r="N3" s="1"/>
      <c r="O3" s="1"/>
      <c r="P3" s="1"/>
      <c r="Q3" s="1"/>
      <c r="R3" s="1"/>
      <c r="S3" s="1"/>
      <c r="T3" s="1"/>
      <c r="U3" s="1"/>
      <c r="V3" s="1"/>
      <c r="W3" s="131"/>
      <c r="X3" s="129"/>
      <c r="Y3" s="129"/>
      <c r="Z3" s="129"/>
      <c r="AA3" s="130"/>
    </row>
    <row r="4" spans="2:31" customFormat="1" ht="15" x14ac:dyDescent="0.25">
      <c r="H4" s="174" t="str">
        <f>'Formulario PPGR1'!I4</f>
        <v xml:space="preserve">Plan Operativo Anual </v>
      </c>
      <c r="I4" s="174"/>
      <c r="L4" s="1"/>
      <c r="M4" s="1"/>
      <c r="N4" s="1"/>
      <c r="O4" s="1"/>
      <c r="P4" s="1"/>
      <c r="Q4" s="1"/>
      <c r="R4" s="1"/>
      <c r="S4" s="1"/>
      <c r="T4" s="1"/>
      <c r="U4" s="1"/>
      <c r="V4" s="1"/>
      <c r="W4" s="131"/>
      <c r="X4" s="129"/>
      <c r="Y4" s="129"/>
      <c r="Z4" s="129"/>
      <c r="AA4" s="130"/>
    </row>
    <row r="5" spans="2:31" customFormat="1" ht="15" x14ac:dyDescent="0.25">
      <c r="H5" s="174" t="s">
        <v>936</v>
      </c>
      <c r="I5" s="174"/>
      <c r="L5" s="1"/>
      <c r="M5" s="1"/>
      <c r="N5" s="1"/>
      <c r="O5" s="1"/>
      <c r="P5" s="1"/>
      <c r="Q5" s="1"/>
      <c r="R5" s="1"/>
      <c r="S5" s="1"/>
      <c r="T5" s="1"/>
      <c r="U5" s="1"/>
      <c r="V5" s="1"/>
      <c r="W5" s="131"/>
      <c r="X5" s="129"/>
      <c r="Y5" s="129"/>
      <c r="Z5" s="129"/>
      <c r="AA5" s="130"/>
    </row>
    <row r="6" spans="2:31" ht="15" x14ac:dyDescent="0.25">
      <c r="G6" s="177"/>
      <c r="H6" s="121" t="str">
        <f>'Formulario PPGR1'!$L$3</f>
        <v>R4 - SRS Cibao Noroeste</v>
      </c>
      <c r="I6" s="121"/>
      <c r="J6" s="2"/>
      <c r="K6" s="2"/>
      <c r="L6" s="1"/>
      <c r="M6" s="1"/>
      <c r="N6" s="1"/>
      <c r="O6" s="1"/>
      <c r="P6" s="1"/>
      <c r="Q6" s="1"/>
      <c r="R6" s="1"/>
      <c r="S6" s="1"/>
      <c r="T6" s="2"/>
      <c r="U6" s="2"/>
      <c r="W6" s="176"/>
      <c r="X6" s="176"/>
      <c r="Y6" s="176"/>
      <c r="Z6" s="176"/>
      <c r="AA6" s="176"/>
      <c r="AB6" s="176"/>
      <c r="AC6" s="176"/>
      <c r="AD6" s="176"/>
      <c r="AE6"/>
    </row>
    <row r="8" spans="2:31" ht="25.5" x14ac:dyDescent="0.2">
      <c r="B8" s="202" t="s">
        <v>95</v>
      </c>
      <c r="C8" s="203" t="s">
        <v>96</v>
      </c>
      <c r="D8" s="203" t="s">
        <v>97</v>
      </c>
      <c r="E8" s="203" t="s">
        <v>98</v>
      </c>
      <c r="F8" s="204" t="s">
        <v>221</v>
      </c>
      <c r="G8" s="178" t="s">
        <v>937</v>
      </c>
      <c r="H8" s="178" t="s">
        <v>938</v>
      </c>
      <c r="I8" s="189" t="s">
        <v>927</v>
      </c>
      <c r="J8" s="178" t="s">
        <v>939</v>
      </c>
      <c r="K8" s="178" t="s">
        <v>920</v>
      </c>
      <c r="L8" s="178" t="s">
        <v>930</v>
      </c>
      <c r="M8" s="178" t="s">
        <v>931</v>
      </c>
      <c r="N8" s="178" t="s">
        <v>932</v>
      </c>
      <c r="O8" s="178" t="s">
        <v>933</v>
      </c>
      <c r="P8" s="178" t="s">
        <v>934</v>
      </c>
      <c r="Q8" s="180" t="s">
        <v>921</v>
      </c>
      <c r="R8" s="180" t="s">
        <v>922</v>
      </c>
      <c r="S8" s="180" t="s">
        <v>923</v>
      </c>
      <c r="T8" s="179" t="s">
        <v>940</v>
      </c>
      <c r="U8" s="180" t="s">
        <v>925</v>
      </c>
      <c r="V8" s="181" t="s">
        <v>926</v>
      </c>
      <c r="W8" s="180" t="s">
        <v>941</v>
      </c>
    </row>
    <row r="9" spans="2:31" x14ac:dyDescent="0.2">
      <c r="B9" s="203" t="str">
        <f>IF('Formulario PPGR5'!$G9="","",CONCATENATE('Formulario PPGR5'!$C9,".",'Formulario PPGR5'!$D9,".",'Formulario PPGR5'!$E9,".",'Formulario PPGR5'!$F9))</f>
        <v/>
      </c>
      <c r="C9" s="203" t="str">
        <f>IF('Formulario PPGR5'!$G9="","",'Formulario PPGR1'!#REF!)</f>
        <v/>
      </c>
      <c r="D9" s="203" t="str">
        <f>IF('Formulario PPGR5'!$G9="","",'Formulario PPGR1'!#REF!)</f>
        <v/>
      </c>
      <c r="E9" s="203" t="str">
        <f>IF('Formulario PPGR5'!$G9="","",'Formulario PPGR1'!#REF!)</f>
        <v/>
      </c>
      <c r="F9" s="203" t="str">
        <f>IF('Formulario PPGR5'!$G9="","",'Formulario PPGR1'!#REF!)</f>
        <v/>
      </c>
      <c r="G9" s="192"/>
      <c r="H9" s="206"/>
      <c r="I9" s="207" t="s">
        <v>942</v>
      </c>
      <c r="J9" s="206"/>
      <c r="K9" s="206"/>
      <c r="L9" s="192"/>
      <c r="M9" s="208"/>
      <c r="N9" s="208"/>
      <c r="O9" s="209"/>
      <c r="P9" s="209"/>
      <c r="Q9" s="210"/>
      <c r="R9" s="210"/>
      <c r="S9" s="210"/>
      <c r="T9" s="211"/>
      <c r="U9" s="211"/>
      <c r="V9" s="212"/>
      <c r="W9" s="213"/>
    </row>
    <row r="10" spans="2:31" x14ac:dyDescent="0.2">
      <c r="B10" s="203" t="str">
        <f>IF('Formulario PPGR5'!$G10="","",CONCATENATE('Formulario PPGR5'!$C10,".",'Formulario PPGR5'!$D10,".",'Formulario PPGR5'!$E10,".",'Formulario PPGR5'!$F10))</f>
        <v/>
      </c>
      <c r="C10" s="203" t="str">
        <f>IF('Formulario PPGR5'!$G10="","",'Formulario PPGR1'!#REF!)</f>
        <v/>
      </c>
      <c r="D10" s="203" t="str">
        <f>IF('Formulario PPGR5'!$G10="","",'Formulario PPGR1'!#REF!)</f>
        <v/>
      </c>
      <c r="E10" s="203" t="str">
        <f>IF('Formulario PPGR5'!$G10="","",'Formulario PPGR1'!#REF!)</f>
        <v/>
      </c>
      <c r="F10" s="203" t="str">
        <f>IF('Formulario PPGR5'!$G10="","",'Formulario PPGR1'!#REF!)</f>
        <v/>
      </c>
      <c r="G10" s="192"/>
      <c r="H10" s="206"/>
      <c r="I10" s="207" t="s">
        <v>942</v>
      </c>
      <c r="J10" s="206"/>
      <c r="K10" s="206"/>
      <c r="L10" s="192"/>
      <c r="M10" s="208"/>
      <c r="N10" s="208"/>
      <c r="O10" s="209"/>
      <c r="P10" s="209"/>
      <c r="Q10" s="210"/>
      <c r="R10" s="210"/>
      <c r="S10" s="210"/>
      <c r="T10" s="211"/>
      <c r="U10" s="211"/>
      <c r="V10" s="212"/>
      <c r="W10" s="213"/>
    </row>
    <row r="11" spans="2:31" x14ac:dyDescent="0.2">
      <c r="B11" s="203" t="str">
        <f>IF('Formulario PPGR5'!$G11="","",CONCATENATE('Formulario PPGR5'!$C11,".",'Formulario PPGR5'!$D11,".",'Formulario PPGR5'!$E11,".",'Formulario PPGR5'!$F11))</f>
        <v/>
      </c>
      <c r="C11" s="203" t="str">
        <f>IF('Formulario PPGR5'!$G11="","",'Formulario PPGR1'!#REF!)</f>
        <v/>
      </c>
      <c r="D11" s="203" t="str">
        <f>IF('Formulario PPGR5'!$G11="","",'Formulario PPGR1'!#REF!)</f>
        <v/>
      </c>
      <c r="E11" s="203" t="str">
        <f>IF('Formulario PPGR5'!$G11="","",'Formulario PPGR1'!#REF!)</f>
        <v/>
      </c>
      <c r="F11" s="203" t="str">
        <f>IF('Formulario PPGR5'!$G11="","",'Formulario PPGR1'!#REF!)</f>
        <v/>
      </c>
      <c r="G11" s="192"/>
      <c r="H11" s="206"/>
      <c r="I11" s="207" t="s">
        <v>942</v>
      </c>
      <c r="J11" s="206"/>
      <c r="K11" s="206"/>
      <c r="L11" s="192"/>
      <c r="M11" s="208"/>
      <c r="N11" s="208"/>
      <c r="O11" s="209"/>
      <c r="P11" s="209"/>
      <c r="Q11" s="210"/>
      <c r="R11" s="210"/>
      <c r="S11" s="210"/>
      <c r="T11" s="211"/>
      <c r="U11" s="211"/>
      <c r="V11" s="212"/>
      <c r="W11" s="213"/>
    </row>
    <row r="12" spans="2:31" x14ac:dyDescent="0.2">
      <c r="B12" s="203" t="str">
        <f>IF('Formulario PPGR5'!$G12="","",CONCATENATE('Formulario PPGR5'!$C12,".",'Formulario PPGR5'!$D12,".",'Formulario PPGR5'!$E12,".",'Formulario PPGR5'!$F12))</f>
        <v/>
      </c>
      <c r="C12" s="203" t="str">
        <f>IF('Formulario PPGR5'!$G12="","",'Formulario PPGR1'!#REF!)</f>
        <v/>
      </c>
      <c r="D12" s="203" t="str">
        <f>IF('Formulario PPGR5'!$G12="","",'Formulario PPGR1'!#REF!)</f>
        <v/>
      </c>
      <c r="E12" s="203" t="str">
        <f>IF('Formulario PPGR5'!$G12="","",'Formulario PPGR1'!#REF!)</f>
        <v/>
      </c>
      <c r="F12" s="203" t="str">
        <f>IF('Formulario PPGR5'!$G12="","",'Formulario PPGR1'!#REF!)</f>
        <v/>
      </c>
      <c r="G12" s="192"/>
      <c r="H12" s="206"/>
      <c r="I12" s="207" t="s">
        <v>942</v>
      </c>
      <c r="J12" s="206"/>
      <c r="K12" s="206"/>
      <c r="L12" s="206"/>
      <c r="M12" s="208"/>
      <c r="N12" s="208"/>
      <c r="O12" s="208"/>
      <c r="P12" s="209"/>
      <c r="Q12" s="210"/>
      <c r="R12" s="195"/>
      <c r="S12" s="195"/>
      <c r="T12" s="195"/>
      <c r="U12" s="180"/>
      <c r="V12" s="213"/>
      <c r="W12" s="213"/>
    </row>
    <row r="13" spans="2:31" x14ac:dyDescent="0.2">
      <c r="B13" s="203" t="str">
        <f>IF('Formulario PPGR5'!$G13="","",CONCATENATE('Formulario PPGR5'!$C13,".",'Formulario PPGR5'!$D13,".",'Formulario PPGR5'!$E13,".",'Formulario PPGR5'!$F13))</f>
        <v/>
      </c>
      <c r="C13" s="203" t="str">
        <f>IF('Formulario PPGR5'!$G13="","",'Formulario PPGR1'!#REF!)</f>
        <v/>
      </c>
      <c r="D13" s="203" t="str">
        <f>IF('Formulario PPGR5'!$G13="","",'Formulario PPGR1'!#REF!)</f>
        <v/>
      </c>
      <c r="E13" s="203" t="str">
        <f>IF('Formulario PPGR5'!$G13="","",'Formulario PPGR1'!#REF!)</f>
        <v/>
      </c>
      <c r="F13" s="203" t="str">
        <f>IF('Formulario PPGR5'!$G13="","",'Formulario PPGR1'!#REF!)</f>
        <v/>
      </c>
      <c r="G13" s="192"/>
      <c r="H13" s="206"/>
      <c r="I13" s="207" t="s">
        <v>942</v>
      </c>
      <c r="J13" s="206"/>
      <c r="K13" s="206"/>
      <c r="L13" s="206"/>
      <c r="M13" s="208"/>
      <c r="N13" s="208"/>
      <c r="O13" s="208"/>
      <c r="P13" s="209"/>
      <c r="Q13" s="210"/>
      <c r="R13" s="195"/>
      <c r="S13" s="195"/>
      <c r="T13" s="195"/>
      <c r="U13" s="180"/>
      <c r="V13" s="213"/>
      <c r="W13" s="213"/>
    </row>
    <row r="14" spans="2:31" x14ac:dyDescent="0.2">
      <c r="B14" s="203" t="str">
        <f>IF('Formulario PPGR5'!$G14="","",CONCATENATE('Formulario PPGR5'!$C14,".",'Formulario PPGR5'!$D14,".",'Formulario PPGR5'!$E14,".",'Formulario PPGR5'!$F14))</f>
        <v/>
      </c>
      <c r="C14" s="203" t="str">
        <f>IF('Formulario PPGR5'!$G14="","",'Formulario PPGR1'!#REF!)</f>
        <v/>
      </c>
      <c r="D14" s="203" t="str">
        <f>IF('Formulario PPGR5'!$G14="","",'Formulario PPGR1'!#REF!)</f>
        <v/>
      </c>
      <c r="E14" s="203" t="str">
        <f>IF('Formulario PPGR5'!$G14="","",'Formulario PPGR1'!#REF!)</f>
        <v/>
      </c>
      <c r="F14" s="203" t="str">
        <f>IF('Formulario PPGR5'!$G14="","",'Formulario PPGR1'!#REF!)</f>
        <v/>
      </c>
      <c r="G14" s="192"/>
      <c r="H14" s="206"/>
      <c r="I14" s="207" t="s">
        <v>942</v>
      </c>
      <c r="J14" s="206"/>
      <c r="K14" s="206"/>
      <c r="L14" s="206"/>
      <c r="M14" s="208"/>
      <c r="N14" s="208"/>
      <c r="O14" s="208"/>
      <c r="P14" s="209"/>
      <c r="Q14" s="210"/>
      <c r="R14" s="195"/>
      <c r="S14" s="195"/>
      <c r="T14" s="195"/>
      <c r="U14" s="180"/>
      <c r="V14" s="213"/>
      <c r="W14" s="213"/>
    </row>
    <row r="15" spans="2:31" x14ac:dyDescent="0.2">
      <c r="B15" s="203" t="str">
        <f>IF('Formulario PPGR5'!$G15="","",CONCATENATE('Formulario PPGR5'!$C15,".",'Formulario PPGR5'!$D15,".",'Formulario PPGR5'!$E15,".",'Formulario PPGR5'!$F15))</f>
        <v/>
      </c>
      <c r="C15" s="203" t="str">
        <f>IF('Formulario PPGR5'!$G15="","",'Formulario PPGR1'!#REF!)</f>
        <v/>
      </c>
      <c r="D15" s="203" t="str">
        <f>IF('Formulario PPGR5'!$G15="","",'Formulario PPGR1'!#REF!)</f>
        <v/>
      </c>
      <c r="E15" s="203" t="str">
        <f>IF('Formulario PPGR5'!$G15="","",'Formulario PPGR1'!#REF!)</f>
        <v/>
      </c>
      <c r="F15" s="203" t="str">
        <f>IF('Formulario PPGR5'!$G15="","",'Formulario PPGR1'!#REF!)</f>
        <v/>
      </c>
      <c r="G15" s="192"/>
      <c r="H15" s="206"/>
      <c r="I15" s="207" t="s">
        <v>942</v>
      </c>
      <c r="J15" s="206"/>
      <c r="K15" s="206"/>
      <c r="L15" s="206"/>
      <c r="M15" s="208"/>
      <c r="N15" s="208"/>
      <c r="O15" s="208"/>
      <c r="P15" s="209"/>
      <c r="Q15" s="210"/>
      <c r="R15" s="195"/>
      <c r="S15" s="195"/>
      <c r="T15" s="195"/>
      <c r="U15" s="180"/>
      <c r="V15" s="213"/>
      <c r="W15" s="213"/>
    </row>
    <row r="16" spans="2:31" x14ac:dyDescent="0.2">
      <c r="B16" s="203" t="str">
        <f>IF('Formulario PPGR5'!$G16="","",CONCATENATE('Formulario PPGR5'!$C16,".",'Formulario PPGR5'!$D16,".",'Formulario PPGR5'!$E16,".",'Formulario PPGR5'!$F16))</f>
        <v/>
      </c>
      <c r="C16" s="203" t="str">
        <f>IF('Formulario PPGR5'!$G16="","",'Formulario PPGR1'!#REF!)</f>
        <v/>
      </c>
      <c r="D16" s="203" t="str">
        <f>IF('Formulario PPGR5'!$G16="","",'Formulario PPGR1'!#REF!)</f>
        <v/>
      </c>
      <c r="E16" s="203" t="str">
        <f>IF('Formulario PPGR5'!$G16="","",'Formulario PPGR1'!#REF!)</f>
        <v/>
      </c>
      <c r="F16" s="203" t="str">
        <f>IF('Formulario PPGR5'!$G16="","",'Formulario PPGR1'!#REF!)</f>
        <v/>
      </c>
      <c r="G16" s="192"/>
      <c r="H16" s="206"/>
      <c r="I16" s="207" t="s">
        <v>942</v>
      </c>
      <c r="J16" s="206"/>
      <c r="K16" s="206"/>
      <c r="L16" s="206"/>
      <c r="M16" s="208"/>
      <c r="N16" s="208"/>
      <c r="O16" s="208"/>
      <c r="P16" s="209"/>
      <c r="Q16" s="210"/>
      <c r="R16" s="195"/>
      <c r="S16" s="195"/>
      <c r="T16" s="195"/>
      <c r="U16" s="180"/>
      <c r="V16" s="213"/>
      <c r="W16" s="213"/>
    </row>
    <row r="17" spans="2:23" x14ac:dyDescent="0.2">
      <c r="B17" s="203" t="str">
        <f>IF('Formulario PPGR5'!$G17="","",CONCATENATE('Formulario PPGR5'!$C17,".",'Formulario PPGR5'!$D17,".",'Formulario PPGR5'!$E17,".",'Formulario PPGR5'!$F17))</f>
        <v/>
      </c>
      <c r="C17" s="203" t="str">
        <f>IF('Formulario PPGR5'!$G17="","",'Formulario PPGR1'!#REF!)</f>
        <v/>
      </c>
      <c r="D17" s="203" t="str">
        <f>IF('Formulario PPGR5'!$G17="","",'Formulario PPGR1'!#REF!)</f>
        <v/>
      </c>
      <c r="E17" s="203" t="str">
        <f>IF('Formulario PPGR5'!$G17="","",'Formulario PPGR1'!#REF!)</f>
        <v/>
      </c>
      <c r="F17" s="203" t="str">
        <f>IF('Formulario PPGR5'!$G17="","",'Formulario PPGR1'!#REF!)</f>
        <v/>
      </c>
      <c r="G17" s="192"/>
      <c r="H17" s="206"/>
      <c r="I17" s="207" t="s">
        <v>942</v>
      </c>
      <c r="J17" s="206"/>
      <c r="K17" s="206"/>
      <c r="L17" s="206"/>
      <c r="M17" s="208"/>
      <c r="N17" s="208"/>
      <c r="O17" s="208"/>
      <c r="P17" s="209"/>
      <c r="Q17" s="210"/>
      <c r="R17" s="195"/>
      <c r="S17" s="195"/>
      <c r="T17" s="195"/>
      <c r="U17" s="180"/>
      <c r="V17" s="213"/>
      <c r="W17" s="213"/>
    </row>
    <row r="18" spans="2:23" x14ac:dyDescent="0.2">
      <c r="B18" s="203" t="str">
        <f>IF('Formulario PPGR5'!$G18="","",CONCATENATE('Formulario PPGR5'!$C18,".",'Formulario PPGR5'!$D18,".",'Formulario PPGR5'!$E18,".",'Formulario PPGR5'!$F18))</f>
        <v/>
      </c>
      <c r="C18" s="203" t="str">
        <f>IF('Formulario PPGR5'!$G18="","",'Formulario PPGR1'!#REF!)</f>
        <v/>
      </c>
      <c r="D18" s="203" t="str">
        <f>IF('Formulario PPGR5'!$G18="","",'Formulario PPGR1'!#REF!)</f>
        <v/>
      </c>
      <c r="E18" s="203" t="str">
        <f>IF('Formulario PPGR5'!$G18="","",'Formulario PPGR1'!#REF!)</f>
        <v/>
      </c>
      <c r="F18" s="203" t="str">
        <f>IF('Formulario PPGR5'!$G18="","",'Formulario PPGR1'!#REF!)</f>
        <v/>
      </c>
      <c r="G18" s="192"/>
      <c r="H18" s="206"/>
      <c r="I18" s="207" t="s">
        <v>942</v>
      </c>
      <c r="J18" s="206"/>
      <c r="K18" s="206"/>
      <c r="L18" s="206"/>
      <c r="M18" s="208"/>
      <c r="N18" s="208"/>
      <c r="O18" s="208"/>
      <c r="P18" s="209"/>
      <c r="Q18" s="210"/>
      <c r="R18" s="195"/>
      <c r="S18" s="195"/>
      <c r="T18" s="195"/>
      <c r="U18" s="180"/>
      <c r="V18" s="213"/>
      <c r="W18" s="213"/>
    </row>
    <row r="19" spans="2:23" x14ac:dyDescent="0.2">
      <c r="B19" s="203" t="str">
        <f>IF('Formulario PPGR5'!$G19="","",CONCATENATE('Formulario PPGR5'!$C19,".",'Formulario PPGR5'!$D19,".",'Formulario PPGR5'!$E19,".",'Formulario PPGR5'!$F19))</f>
        <v/>
      </c>
      <c r="C19" s="203" t="str">
        <f>IF('Formulario PPGR5'!$G19="","",'Formulario PPGR1'!#REF!)</f>
        <v/>
      </c>
      <c r="D19" s="203" t="str">
        <f>IF('Formulario PPGR5'!$G19="","",'Formulario PPGR1'!#REF!)</f>
        <v/>
      </c>
      <c r="E19" s="203" t="str">
        <f>IF('Formulario PPGR5'!$G19="","",'Formulario PPGR1'!#REF!)</f>
        <v/>
      </c>
      <c r="F19" s="203" t="str">
        <f>IF('Formulario PPGR5'!$G19="","",'Formulario PPGR1'!#REF!)</f>
        <v/>
      </c>
      <c r="G19" s="192"/>
      <c r="H19" s="206"/>
      <c r="I19" s="207" t="s">
        <v>942</v>
      </c>
      <c r="J19" s="206"/>
      <c r="K19" s="206"/>
      <c r="L19" s="206"/>
      <c r="M19" s="208"/>
      <c r="N19" s="208"/>
      <c r="O19" s="208"/>
      <c r="P19" s="209"/>
      <c r="Q19" s="210"/>
      <c r="R19" s="195"/>
      <c r="S19" s="195"/>
      <c r="T19" s="195"/>
      <c r="U19" s="180"/>
      <c r="V19" s="213"/>
      <c r="W19" s="213"/>
    </row>
    <row r="20" spans="2:23" x14ac:dyDescent="0.2">
      <c r="B20" s="203" t="str">
        <f>IF('Formulario PPGR5'!$G20="","",CONCATENATE('Formulario PPGR5'!$C20,".",'Formulario PPGR5'!$D20,".",'Formulario PPGR5'!$E20,".",'Formulario PPGR5'!$F20))</f>
        <v/>
      </c>
      <c r="C20" s="203" t="str">
        <f>IF('Formulario PPGR5'!$G20="","",'Formulario PPGR1'!#REF!)</f>
        <v/>
      </c>
      <c r="D20" s="203" t="str">
        <f>IF('Formulario PPGR5'!$G20="","",'Formulario PPGR1'!#REF!)</f>
        <v/>
      </c>
      <c r="E20" s="203" t="str">
        <f>IF('Formulario PPGR5'!$G20="","",'Formulario PPGR1'!#REF!)</f>
        <v/>
      </c>
      <c r="F20" s="203" t="str">
        <f>IF('Formulario PPGR5'!$G20="","",'Formulario PPGR1'!#REF!)</f>
        <v/>
      </c>
      <c r="G20" s="192"/>
      <c r="H20" s="206"/>
      <c r="I20" s="207" t="s">
        <v>942</v>
      </c>
      <c r="J20" s="206"/>
      <c r="K20" s="206"/>
      <c r="L20" s="192"/>
      <c r="M20" s="208"/>
      <c r="N20" s="208"/>
      <c r="O20" s="209"/>
      <c r="P20" s="209"/>
      <c r="Q20" s="195"/>
      <c r="R20" s="195"/>
      <c r="S20" s="214"/>
      <c r="T20" s="180"/>
      <c r="U20" s="180"/>
      <c r="V20" s="200"/>
      <c r="W20" s="213"/>
    </row>
    <row r="21" spans="2:23" x14ac:dyDescent="0.2">
      <c r="B21" s="203" t="str">
        <f>IF('Formulario PPGR5'!$G21="","",CONCATENATE('Formulario PPGR5'!$C21,".",'Formulario PPGR5'!$D21,".",'Formulario PPGR5'!$E21,".",'Formulario PPGR5'!$F21))</f>
        <v/>
      </c>
      <c r="C21" s="203" t="str">
        <f>IF('Formulario PPGR5'!$G21="","",'Formulario PPGR1'!#REF!)</f>
        <v/>
      </c>
      <c r="D21" s="203" t="str">
        <f>IF('Formulario PPGR5'!$G21="","",'Formulario PPGR1'!#REF!)</f>
        <v/>
      </c>
      <c r="E21" s="203" t="str">
        <f>IF('Formulario PPGR5'!$G21="","",'Formulario PPGR1'!#REF!)</f>
        <v/>
      </c>
      <c r="F21" s="203" t="str">
        <f>IF('Formulario PPGR5'!$G21="","",'Formulario PPGR1'!#REF!)</f>
        <v/>
      </c>
      <c r="G21" s="192"/>
      <c r="H21" s="206"/>
      <c r="I21" s="207" t="s">
        <v>942</v>
      </c>
      <c r="J21" s="206"/>
      <c r="K21" s="206"/>
      <c r="L21" s="192"/>
      <c r="M21" s="208"/>
      <c r="N21" s="208"/>
      <c r="O21" s="209"/>
      <c r="P21" s="209"/>
      <c r="Q21" s="195"/>
      <c r="R21" s="195"/>
      <c r="S21" s="214"/>
      <c r="T21" s="180"/>
      <c r="U21" s="180"/>
      <c r="V21" s="200"/>
      <c r="W21" s="213"/>
    </row>
    <row r="22" spans="2:23" x14ac:dyDescent="0.2">
      <c r="B22" s="203" t="str">
        <f>IF('Formulario PPGR5'!$G22="","",CONCATENATE('Formulario PPGR5'!$C22,".",'Formulario PPGR5'!$D22,".",'Formulario PPGR5'!$E22,".",'Formulario PPGR5'!$F22))</f>
        <v/>
      </c>
      <c r="C22" s="203" t="str">
        <f>IF('Formulario PPGR5'!$G22="","",'Formulario PPGR1'!#REF!)</f>
        <v/>
      </c>
      <c r="D22" s="203" t="str">
        <f>IF('Formulario PPGR5'!$G22="","",'Formulario PPGR1'!#REF!)</f>
        <v/>
      </c>
      <c r="E22" s="203" t="str">
        <f>IF('Formulario PPGR5'!$G22="","",'Formulario PPGR1'!#REF!)</f>
        <v/>
      </c>
      <c r="F22" s="203" t="str">
        <f>IF('Formulario PPGR5'!$G22="","",'Formulario PPGR1'!#REF!)</f>
        <v/>
      </c>
      <c r="G22" s="192"/>
      <c r="H22" s="206"/>
      <c r="I22" s="207" t="s">
        <v>942</v>
      </c>
      <c r="J22" s="206"/>
      <c r="K22" s="206"/>
      <c r="L22" s="192"/>
      <c r="M22" s="208"/>
      <c r="N22" s="208"/>
      <c r="O22" s="209"/>
      <c r="P22" s="209"/>
      <c r="Q22" s="195"/>
      <c r="R22" s="195"/>
      <c r="S22" s="195"/>
      <c r="T22" s="180"/>
      <c r="U22" s="180"/>
      <c r="V22" s="200"/>
      <c r="W22" s="213"/>
    </row>
    <row r="23" spans="2:23" x14ac:dyDescent="0.2">
      <c r="B23" s="203" t="str">
        <f>IF('Formulario PPGR5'!$G23="","",CONCATENATE('Formulario PPGR5'!$C23,".",'Formulario PPGR5'!$D23,".",'Formulario PPGR5'!$E23,".",'Formulario PPGR5'!$F23))</f>
        <v/>
      </c>
      <c r="C23" s="203" t="str">
        <f>IF('Formulario PPGR5'!$G23="","",'Formulario PPGR1'!#REF!)</f>
        <v/>
      </c>
      <c r="D23" s="203" t="str">
        <f>IF('Formulario PPGR5'!$G23="","",'Formulario PPGR1'!#REF!)</f>
        <v/>
      </c>
      <c r="E23" s="203" t="str">
        <f>IF('Formulario PPGR5'!$G23="","",'Formulario PPGR1'!#REF!)</f>
        <v/>
      </c>
      <c r="F23" s="203" t="str">
        <f>IF('Formulario PPGR5'!$G23="","",'Formulario PPGR1'!#REF!)</f>
        <v/>
      </c>
      <c r="G23" s="192"/>
      <c r="H23" s="206"/>
      <c r="I23" s="207" t="s">
        <v>942</v>
      </c>
      <c r="J23" s="206"/>
      <c r="K23" s="206"/>
      <c r="L23" s="192"/>
      <c r="M23" s="208"/>
      <c r="N23" s="208"/>
      <c r="O23" s="209"/>
      <c r="P23" s="209"/>
      <c r="Q23" s="195"/>
      <c r="R23" s="195"/>
      <c r="S23" s="214"/>
      <c r="T23" s="180"/>
      <c r="U23" s="180"/>
      <c r="V23" s="200"/>
      <c r="W23" s="213"/>
    </row>
    <row r="24" spans="2:23" x14ac:dyDescent="0.2">
      <c r="B24" s="203" t="str">
        <f>IF('Formulario PPGR5'!$G24="","",CONCATENATE('Formulario PPGR5'!$C24,".",'Formulario PPGR5'!$D24,".",'Formulario PPGR5'!$E24,".",'Formulario PPGR5'!$F24))</f>
        <v/>
      </c>
      <c r="C24" s="203" t="str">
        <f>IF('Formulario PPGR5'!$G24="","",'Formulario PPGR1'!#REF!)</f>
        <v/>
      </c>
      <c r="D24" s="203" t="str">
        <f>IF('Formulario PPGR5'!$G24="","",'Formulario PPGR1'!#REF!)</f>
        <v/>
      </c>
      <c r="E24" s="203" t="str">
        <f>IF('Formulario PPGR5'!$G24="","",'Formulario PPGR1'!#REF!)</f>
        <v/>
      </c>
      <c r="F24" s="203" t="str">
        <f>IF('Formulario PPGR5'!$G24="","",'Formulario PPGR1'!#REF!)</f>
        <v/>
      </c>
      <c r="G24" s="192"/>
      <c r="H24" s="206"/>
      <c r="I24" s="207" t="s">
        <v>942</v>
      </c>
      <c r="J24" s="206"/>
      <c r="K24" s="206"/>
      <c r="L24" s="192"/>
      <c r="M24" s="208"/>
      <c r="N24" s="208"/>
      <c r="O24" s="209"/>
      <c r="P24" s="209"/>
      <c r="Q24" s="195"/>
      <c r="R24" s="195"/>
      <c r="S24" s="214"/>
      <c r="T24" s="180"/>
      <c r="U24" s="180"/>
      <c r="V24" s="200"/>
      <c r="W24" s="213"/>
    </row>
    <row r="25" spans="2:23" x14ac:dyDescent="0.2">
      <c r="B25" s="203" t="str">
        <f>IF('Formulario PPGR5'!$G25="","",CONCATENATE('Formulario PPGR5'!$C25,".",'Formulario PPGR5'!$D25,".",'Formulario PPGR5'!$E25,".",'Formulario PPGR5'!$F25))</f>
        <v/>
      </c>
      <c r="C25" s="203" t="str">
        <f>IF('Formulario PPGR5'!$G25="","",'Formulario PPGR1'!#REF!)</f>
        <v/>
      </c>
      <c r="D25" s="203" t="str">
        <f>IF('Formulario PPGR5'!$G25="","",'Formulario PPGR1'!#REF!)</f>
        <v/>
      </c>
      <c r="E25" s="203" t="str">
        <f>IF('Formulario PPGR5'!$G25="","",'Formulario PPGR1'!#REF!)</f>
        <v/>
      </c>
      <c r="F25" s="203" t="str">
        <f>IF('Formulario PPGR5'!$G25="","",'Formulario PPGR1'!#REF!)</f>
        <v/>
      </c>
      <c r="G25" s="192"/>
      <c r="H25" s="206"/>
      <c r="I25" s="207" t="s">
        <v>942</v>
      </c>
      <c r="J25" s="206"/>
      <c r="K25" s="206"/>
      <c r="L25" s="192"/>
      <c r="M25" s="208"/>
      <c r="N25" s="208"/>
      <c r="O25" s="209"/>
      <c r="P25" s="209"/>
      <c r="Q25" s="195"/>
      <c r="R25" s="195"/>
      <c r="S25" s="214"/>
      <c r="T25" s="180"/>
      <c r="U25" s="180"/>
      <c r="V25" s="200"/>
      <c r="W25" s="213"/>
    </row>
    <row r="26" spans="2:23" x14ac:dyDescent="0.2">
      <c r="B26" s="203" t="str">
        <f>IF('Formulario PPGR5'!$G26="","",CONCATENATE('Formulario PPGR5'!$C26,".",'Formulario PPGR5'!$D26,".",'Formulario PPGR5'!$E26,".",'Formulario PPGR5'!$F26))</f>
        <v/>
      </c>
      <c r="C26" s="203" t="str">
        <f>IF('Formulario PPGR5'!$G26="","",'Formulario PPGR1'!#REF!)</f>
        <v/>
      </c>
      <c r="D26" s="203" t="str">
        <f>IF('Formulario PPGR5'!$G26="","",'Formulario PPGR1'!#REF!)</f>
        <v/>
      </c>
      <c r="E26" s="203" t="str">
        <f>IF('Formulario PPGR5'!$G26="","",'Formulario PPGR1'!#REF!)</f>
        <v/>
      </c>
      <c r="F26" s="203" t="str">
        <f>IF('Formulario PPGR5'!$G26="","",'Formulario PPGR1'!#REF!)</f>
        <v/>
      </c>
      <c r="G26" s="192"/>
      <c r="H26" s="206"/>
      <c r="I26" s="207" t="s">
        <v>942</v>
      </c>
      <c r="J26" s="206"/>
      <c r="K26" s="206"/>
      <c r="L26" s="192"/>
      <c r="M26" s="208"/>
      <c r="N26" s="208"/>
      <c r="O26" s="209"/>
      <c r="P26" s="209"/>
      <c r="Q26" s="195"/>
      <c r="R26" s="195"/>
      <c r="S26" s="195"/>
      <c r="T26" s="180"/>
      <c r="U26" s="180"/>
      <c r="V26" s="200"/>
      <c r="W26" s="213"/>
    </row>
    <row r="27" spans="2:23" x14ac:dyDescent="0.2">
      <c r="B27" s="203" t="str">
        <f>IF('Formulario PPGR5'!$G27="","",CONCATENATE('Formulario PPGR5'!$C27,".",'Formulario PPGR5'!$D27,".",'Formulario PPGR5'!$E27,".",'Formulario PPGR5'!$F27))</f>
        <v/>
      </c>
      <c r="C27" s="203" t="str">
        <f>IF('Formulario PPGR5'!$G27="","",'Formulario PPGR1'!#REF!)</f>
        <v/>
      </c>
      <c r="D27" s="203" t="str">
        <f>IF('Formulario PPGR5'!$G27="","",'Formulario PPGR1'!#REF!)</f>
        <v/>
      </c>
      <c r="E27" s="203" t="str">
        <f>IF('Formulario PPGR5'!$G27="","",'Formulario PPGR1'!#REF!)</f>
        <v/>
      </c>
      <c r="F27" s="203" t="str">
        <f>IF('Formulario PPGR5'!$G27="","",'Formulario PPGR1'!#REF!)</f>
        <v/>
      </c>
      <c r="G27" s="192"/>
      <c r="H27" s="206"/>
      <c r="I27" s="207" t="s">
        <v>942</v>
      </c>
      <c r="J27" s="206"/>
      <c r="K27" s="206"/>
      <c r="L27" s="192"/>
      <c r="M27" s="208"/>
      <c r="N27" s="208"/>
      <c r="O27" s="209"/>
      <c r="P27" s="209"/>
      <c r="Q27" s="195"/>
      <c r="R27" s="195"/>
      <c r="S27" s="214"/>
      <c r="T27" s="180"/>
      <c r="U27" s="180"/>
      <c r="V27" s="200"/>
      <c r="W27" s="213"/>
    </row>
    <row r="28" spans="2:23" x14ac:dyDescent="0.2">
      <c r="B28" s="203" t="str">
        <f>IF('Formulario PPGR5'!$G28="","",CONCATENATE('Formulario PPGR5'!$C28,".",'Formulario PPGR5'!$D28,".",'Formulario PPGR5'!$E28,".",'Formulario PPGR5'!$F28))</f>
        <v/>
      </c>
      <c r="C28" s="203" t="str">
        <f>IF('Formulario PPGR5'!$G28="","",'Formulario PPGR1'!#REF!)</f>
        <v/>
      </c>
      <c r="D28" s="203" t="str">
        <f>IF('Formulario PPGR5'!$G28="","",'Formulario PPGR1'!#REF!)</f>
        <v/>
      </c>
      <c r="E28" s="203" t="str">
        <f>IF('Formulario PPGR5'!$G28="","",'Formulario PPGR1'!#REF!)</f>
        <v/>
      </c>
      <c r="F28" s="203" t="str">
        <f>IF('Formulario PPGR5'!$G28="","",'Formulario PPGR1'!#REF!)</f>
        <v/>
      </c>
      <c r="G28" s="192"/>
      <c r="H28" s="206"/>
      <c r="I28" s="207" t="s">
        <v>942</v>
      </c>
      <c r="J28" s="206"/>
      <c r="K28" s="206"/>
      <c r="L28" s="192"/>
      <c r="M28" s="208"/>
      <c r="N28" s="208"/>
      <c r="O28" s="209"/>
      <c r="P28" s="209"/>
      <c r="Q28" s="195"/>
      <c r="R28" s="195"/>
      <c r="S28" s="195"/>
      <c r="T28" s="180"/>
      <c r="U28" s="180"/>
      <c r="V28" s="200"/>
      <c r="W28" s="213"/>
    </row>
    <row r="29" spans="2:23" x14ac:dyDescent="0.2">
      <c r="B29" s="203" t="str">
        <f>IF('Formulario PPGR5'!$G29="","",CONCATENATE('Formulario PPGR5'!$C29,".",'Formulario PPGR5'!$D29,".",'Formulario PPGR5'!$E29,".",'Formulario PPGR5'!$F29))</f>
        <v/>
      </c>
      <c r="C29" s="203" t="str">
        <f>IF('Formulario PPGR5'!$G29="","",'Formulario PPGR1'!#REF!)</f>
        <v/>
      </c>
      <c r="D29" s="203" t="str">
        <f>IF('Formulario PPGR5'!$G29="","",'Formulario PPGR1'!#REF!)</f>
        <v/>
      </c>
      <c r="E29" s="203" t="str">
        <f>IF('Formulario PPGR5'!$G29="","",'Formulario PPGR1'!#REF!)</f>
        <v/>
      </c>
      <c r="F29" s="203" t="str">
        <f>IF('Formulario PPGR5'!$G29="","",'Formulario PPGR1'!#REF!)</f>
        <v/>
      </c>
      <c r="G29" s="192"/>
      <c r="H29" s="206"/>
      <c r="I29" s="207" t="s">
        <v>942</v>
      </c>
      <c r="J29" s="206"/>
      <c r="K29" s="206"/>
      <c r="L29" s="192"/>
      <c r="M29" s="208"/>
      <c r="N29" s="208"/>
      <c r="O29" s="209"/>
      <c r="P29" s="209"/>
      <c r="Q29" s="195"/>
      <c r="R29" s="195"/>
      <c r="S29" s="195"/>
      <c r="T29" s="180"/>
      <c r="U29" s="180"/>
      <c r="V29" s="200"/>
      <c r="W29" s="213"/>
    </row>
    <row r="30" spans="2:23" x14ac:dyDescent="0.2">
      <c r="B30" s="203" t="str">
        <f>IF('Formulario PPGR5'!$G30="","",CONCATENATE('Formulario PPGR5'!$C30,".",'Formulario PPGR5'!$D30,".",'Formulario PPGR5'!$E30,".",'Formulario PPGR5'!$F30))</f>
        <v/>
      </c>
      <c r="C30" s="203" t="str">
        <f>IF('Formulario PPGR5'!$G30="","",'Formulario PPGR1'!#REF!)</f>
        <v/>
      </c>
      <c r="D30" s="203" t="str">
        <f>IF('Formulario PPGR5'!$G30="","",'Formulario PPGR1'!#REF!)</f>
        <v/>
      </c>
      <c r="E30" s="203" t="str">
        <f>IF('Formulario PPGR5'!$G30="","",'Formulario PPGR1'!#REF!)</f>
        <v/>
      </c>
      <c r="F30" s="203" t="str">
        <f>IF('Formulario PPGR5'!$G30="","",'Formulario PPGR1'!#REF!)</f>
        <v/>
      </c>
      <c r="G30" s="192"/>
      <c r="H30" s="206"/>
      <c r="I30" s="207" t="s">
        <v>942</v>
      </c>
      <c r="J30" s="206"/>
      <c r="K30" s="206"/>
      <c r="L30" s="192"/>
      <c r="M30" s="208"/>
      <c r="N30" s="208"/>
      <c r="O30" s="209"/>
      <c r="P30" s="209"/>
      <c r="Q30" s="195"/>
      <c r="R30" s="195"/>
      <c r="S30" s="195"/>
      <c r="T30" s="180"/>
      <c r="U30" s="180"/>
      <c r="V30" s="200"/>
      <c r="W30" s="213"/>
    </row>
    <row r="31" spans="2:23" x14ac:dyDescent="0.2">
      <c r="B31" s="203" t="str">
        <f>IF('Formulario PPGR5'!$G31="","",CONCATENATE('Formulario PPGR5'!$C31,".",'Formulario PPGR5'!$D31,".",'Formulario PPGR5'!$E31,".",'Formulario PPGR5'!$F31))</f>
        <v/>
      </c>
      <c r="C31" s="203" t="str">
        <f>IF('Formulario PPGR5'!$G31="","",'Formulario PPGR1'!#REF!)</f>
        <v/>
      </c>
      <c r="D31" s="203" t="str">
        <f>IF('Formulario PPGR5'!$G31="","",'Formulario PPGR1'!#REF!)</f>
        <v/>
      </c>
      <c r="E31" s="203" t="str">
        <f>IF('Formulario PPGR5'!$G31="","",'Formulario PPGR1'!#REF!)</f>
        <v/>
      </c>
      <c r="F31" s="203" t="str">
        <f>IF('Formulario PPGR5'!$G31="","",'Formulario PPGR1'!#REF!)</f>
        <v/>
      </c>
      <c r="G31" s="192"/>
      <c r="H31" s="206"/>
      <c r="I31" s="207" t="s">
        <v>942</v>
      </c>
      <c r="J31" s="206"/>
      <c r="K31" s="206"/>
      <c r="L31" s="192"/>
      <c r="M31" s="208"/>
      <c r="N31" s="208"/>
      <c r="O31" s="209"/>
      <c r="P31" s="209"/>
      <c r="Q31" s="195"/>
      <c r="R31" s="195"/>
      <c r="S31" s="195"/>
      <c r="T31" s="180"/>
      <c r="U31" s="180"/>
      <c r="V31" s="200"/>
      <c r="W31" s="213"/>
    </row>
    <row r="32" spans="2:23" x14ac:dyDescent="0.2">
      <c r="B32" s="203" t="str">
        <f>IF('Formulario PPGR5'!$G32="","",CONCATENATE('Formulario PPGR5'!$C32,".",'Formulario PPGR5'!$D32,".",'Formulario PPGR5'!$E32,".",'Formulario PPGR5'!$F32))</f>
        <v/>
      </c>
      <c r="C32" s="203" t="str">
        <f>IF('Formulario PPGR5'!$G32="","",'Formulario PPGR1'!#REF!)</f>
        <v/>
      </c>
      <c r="D32" s="203" t="str">
        <f>IF('Formulario PPGR5'!$G32="","",'Formulario PPGR1'!#REF!)</f>
        <v/>
      </c>
      <c r="E32" s="203" t="str">
        <f>IF('Formulario PPGR5'!$G32="","",'Formulario PPGR1'!#REF!)</f>
        <v/>
      </c>
      <c r="F32" s="203" t="str">
        <f>IF('Formulario PPGR5'!$G32="","",'Formulario PPGR1'!#REF!)</f>
        <v/>
      </c>
      <c r="G32" s="192"/>
      <c r="H32" s="206"/>
      <c r="I32" s="207" t="s">
        <v>942</v>
      </c>
      <c r="J32" s="206"/>
      <c r="K32" s="206"/>
      <c r="L32" s="192"/>
      <c r="M32" s="208"/>
      <c r="N32" s="208"/>
      <c r="O32" s="209"/>
      <c r="P32" s="209"/>
      <c r="Q32" s="195"/>
      <c r="R32" s="195"/>
      <c r="S32" s="195"/>
      <c r="T32" s="180"/>
      <c r="U32" s="180"/>
      <c r="V32" s="200"/>
      <c r="W32" s="213"/>
    </row>
    <row r="33" spans="2:23" x14ac:dyDescent="0.2">
      <c r="B33" s="203" t="str">
        <f>IF('Formulario PPGR5'!$G33="","",CONCATENATE('Formulario PPGR5'!$C33,".",'Formulario PPGR5'!$D33,".",'Formulario PPGR5'!$E33,".",'Formulario PPGR5'!$F33))</f>
        <v/>
      </c>
      <c r="C33" s="203" t="str">
        <f>IF('Formulario PPGR5'!$G33="","",'Formulario PPGR1'!#REF!)</f>
        <v/>
      </c>
      <c r="D33" s="203" t="str">
        <f>IF('Formulario PPGR5'!$G33="","",'Formulario PPGR1'!#REF!)</f>
        <v/>
      </c>
      <c r="E33" s="203" t="str">
        <f>IF('Formulario PPGR5'!$G33="","",'Formulario PPGR1'!#REF!)</f>
        <v/>
      </c>
      <c r="F33" s="203" t="str">
        <f>IF('Formulario PPGR5'!$G33="","",'Formulario PPGR1'!#REF!)</f>
        <v/>
      </c>
      <c r="G33" s="192"/>
      <c r="H33" s="206"/>
      <c r="I33" s="207" t="s">
        <v>942</v>
      </c>
      <c r="J33" s="206"/>
      <c r="K33" s="206"/>
      <c r="L33" s="192"/>
      <c r="M33" s="208"/>
      <c r="N33" s="208"/>
      <c r="O33" s="209"/>
      <c r="P33" s="209"/>
      <c r="Q33" s="195"/>
      <c r="R33" s="195"/>
      <c r="S33" s="195"/>
      <c r="T33" s="180"/>
      <c r="U33" s="180"/>
      <c r="V33" s="200"/>
      <c r="W33" s="213"/>
    </row>
    <row r="34" spans="2:23" x14ac:dyDescent="0.2">
      <c r="B34" s="203" t="str">
        <f>IF('Formulario PPGR5'!$G34="","",CONCATENATE('Formulario PPGR5'!$C34,".",'Formulario PPGR5'!$D34,".",'Formulario PPGR5'!$E34,".",'Formulario PPGR5'!$F34))</f>
        <v/>
      </c>
      <c r="C34" s="203" t="str">
        <f>IF('Formulario PPGR5'!$G34="","",'Formulario PPGR1'!#REF!)</f>
        <v/>
      </c>
      <c r="D34" s="203" t="str">
        <f>IF('Formulario PPGR5'!$G34="","",'Formulario PPGR1'!#REF!)</f>
        <v/>
      </c>
      <c r="E34" s="203" t="str">
        <f>IF('Formulario PPGR5'!$G34="","",'Formulario PPGR1'!#REF!)</f>
        <v/>
      </c>
      <c r="F34" s="203" t="str">
        <f>IF('Formulario PPGR5'!$G34="","",'Formulario PPGR1'!#REF!)</f>
        <v/>
      </c>
      <c r="G34" s="192"/>
      <c r="H34" s="206"/>
      <c r="I34" s="207" t="s">
        <v>942</v>
      </c>
      <c r="J34" s="206"/>
      <c r="K34" s="206"/>
      <c r="L34" s="192"/>
      <c r="M34" s="208"/>
      <c r="N34" s="208"/>
      <c r="O34" s="209"/>
      <c r="P34" s="209"/>
      <c r="Q34" s="195"/>
      <c r="R34" s="195"/>
      <c r="S34" s="195"/>
      <c r="T34" s="180"/>
      <c r="U34" s="180"/>
      <c r="V34" s="200"/>
      <c r="W34" s="213"/>
    </row>
    <row r="35" spans="2:23" x14ac:dyDescent="0.2">
      <c r="B35" s="203" t="str">
        <f>IF('Formulario PPGR5'!$G35="","",CONCATENATE('Formulario PPGR5'!$C35,".",'Formulario PPGR5'!$D35,".",'Formulario PPGR5'!$E35,".",'Formulario PPGR5'!$F35))</f>
        <v/>
      </c>
      <c r="C35" s="203" t="str">
        <f>IF('Formulario PPGR5'!$G35="","",'Formulario PPGR1'!#REF!)</f>
        <v/>
      </c>
      <c r="D35" s="203" t="str">
        <f>IF('Formulario PPGR5'!$G35="","",'Formulario PPGR1'!#REF!)</f>
        <v/>
      </c>
      <c r="E35" s="203" t="str">
        <f>IF('Formulario PPGR5'!$G35="","",'Formulario PPGR1'!#REF!)</f>
        <v/>
      </c>
      <c r="F35" s="203" t="str">
        <f>IF('Formulario PPGR5'!$G35="","",'Formulario PPGR1'!#REF!)</f>
        <v/>
      </c>
      <c r="G35" s="192"/>
      <c r="H35" s="206"/>
      <c r="I35" s="207" t="s">
        <v>942</v>
      </c>
      <c r="J35" s="206"/>
      <c r="K35" s="206"/>
      <c r="L35" s="192"/>
      <c r="M35" s="208"/>
      <c r="N35" s="208"/>
      <c r="O35" s="209"/>
      <c r="P35" s="209"/>
      <c r="Q35" s="195"/>
      <c r="R35" s="195"/>
      <c r="S35" s="195"/>
      <c r="T35" s="180"/>
      <c r="U35" s="180"/>
      <c r="V35" s="200"/>
      <c r="W35" s="213"/>
    </row>
    <row r="36" spans="2:23" x14ac:dyDescent="0.2">
      <c r="B36" s="203" t="str">
        <f>IF('Formulario PPGR5'!$G36="","",CONCATENATE('Formulario PPGR5'!$C36,".",'Formulario PPGR5'!$D36,".",'Formulario PPGR5'!$E36,".",'Formulario PPGR5'!$F36))</f>
        <v/>
      </c>
      <c r="C36" s="203" t="str">
        <f>IF('Formulario PPGR5'!$G36="","",'Formulario PPGR1'!#REF!)</f>
        <v/>
      </c>
      <c r="D36" s="203" t="str">
        <f>IF('Formulario PPGR5'!$G36="","",'Formulario PPGR1'!#REF!)</f>
        <v/>
      </c>
      <c r="E36" s="203" t="str">
        <f>IF('Formulario PPGR5'!$G36="","",'Formulario PPGR1'!#REF!)</f>
        <v/>
      </c>
      <c r="F36" s="203" t="str">
        <f>IF('Formulario PPGR5'!$G36="","",'Formulario PPGR1'!#REF!)</f>
        <v/>
      </c>
      <c r="G36" s="192"/>
      <c r="H36" s="206"/>
      <c r="I36" s="207" t="s">
        <v>942</v>
      </c>
      <c r="J36" s="206"/>
      <c r="K36" s="206"/>
      <c r="L36" s="192"/>
      <c r="M36" s="208"/>
      <c r="N36" s="208"/>
      <c r="O36" s="209"/>
      <c r="P36" s="209"/>
      <c r="Q36" s="195"/>
      <c r="R36" s="195"/>
      <c r="S36" s="208"/>
      <c r="T36" s="180"/>
      <c r="U36" s="180"/>
      <c r="V36" s="200"/>
      <c r="W36" s="213"/>
    </row>
    <row r="37" spans="2:23" x14ac:dyDescent="0.2">
      <c r="B37" s="203" t="str">
        <f>IF('Formulario PPGR5'!$G37="","",CONCATENATE('Formulario PPGR5'!$C37,".",'Formulario PPGR5'!$D37,".",'Formulario PPGR5'!$E37,".",'Formulario PPGR5'!$F37))</f>
        <v/>
      </c>
      <c r="C37" s="203" t="str">
        <f>IF('Formulario PPGR5'!$G37="","",'Formulario PPGR1'!#REF!)</f>
        <v/>
      </c>
      <c r="D37" s="203" t="str">
        <f>IF('Formulario PPGR5'!$G37="","",'Formulario PPGR1'!#REF!)</f>
        <v/>
      </c>
      <c r="E37" s="203" t="str">
        <f>IF('Formulario PPGR5'!$G37="","",'Formulario PPGR1'!#REF!)</f>
        <v/>
      </c>
      <c r="F37" s="203" t="str">
        <f>IF('Formulario PPGR5'!$G37="","",'Formulario PPGR1'!#REF!)</f>
        <v/>
      </c>
      <c r="G37" s="192"/>
      <c r="H37" s="206"/>
      <c r="I37" s="207" t="s">
        <v>942</v>
      </c>
      <c r="J37" s="206"/>
      <c r="K37" s="206"/>
      <c r="L37" s="192"/>
      <c r="M37" s="208"/>
      <c r="N37" s="208"/>
      <c r="O37" s="209"/>
      <c r="P37" s="209"/>
      <c r="Q37" s="195"/>
      <c r="R37" s="195"/>
      <c r="S37" s="195"/>
      <c r="T37" s="180"/>
      <c r="U37" s="180"/>
      <c r="V37" s="200"/>
      <c r="W37" s="213"/>
    </row>
    <row r="38" spans="2:23" x14ac:dyDescent="0.2">
      <c r="B38" s="203" t="str">
        <f>IF('Formulario PPGR5'!$G38="","",CONCATENATE('Formulario PPGR5'!$C38,".",'Formulario PPGR5'!$D38,".",'Formulario PPGR5'!$E38,".",'Formulario PPGR5'!$F38))</f>
        <v/>
      </c>
      <c r="C38" s="203" t="str">
        <f>IF('Formulario PPGR5'!$G38="","",'Formulario PPGR1'!#REF!)</f>
        <v/>
      </c>
      <c r="D38" s="203" t="str">
        <f>IF('Formulario PPGR5'!$G38="","",'Formulario PPGR1'!#REF!)</f>
        <v/>
      </c>
      <c r="E38" s="203" t="str">
        <f>IF('Formulario PPGR5'!$G38="","",'Formulario PPGR1'!#REF!)</f>
        <v/>
      </c>
      <c r="F38" s="203" t="str">
        <f>IF('Formulario PPGR5'!$G38="","",'Formulario PPGR1'!#REF!)</f>
        <v/>
      </c>
      <c r="G38" s="192"/>
      <c r="H38" s="206"/>
      <c r="I38" s="207" t="s">
        <v>942</v>
      </c>
      <c r="J38" s="206"/>
      <c r="K38" s="206"/>
      <c r="L38" s="192"/>
      <c r="M38" s="208"/>
      <c r="N38" s="208"/>
      <c r="O38" s="209"/>
      <c r="P38" s="209"/>
      <c r="Q38" s="195"/>
      <c r="R38" s="195"/>
      <c r="S38" s="195"/>
      <c r="T38" s="180"/>
      <c r="U38" s="180"/>
      <c r="V38" s="200"/>
      <c r="W38" s="213"/>
    </row>
    <row r="39" spans="2:23" x14ac:dyDescent="0.2">
      <c r="B39" s="203" t="str">
        <f>IF('Formulario PPGR5'!$G39="","",CONCATENATE('Formulario PPGR5'!$C39,".",'Formulario PPGR5'!$D39,".",'Formulario PPGR5'!$E39,".",'Formulario PPGR5'!$F39))</f>
        <v/>
      </c>
      <c r="C39" s="203" t="str">
        <f>IF('Formulario PPGR5'!$G39="","",'Formulario PPGR1'!#REF!)</f>
        <v/>
      </c>
      <c r="D39" s="203" t="str">
        <f>IF('Formulario PPGR5'!$G39="","",'Formulario PPGR1'!#REF!)</f>
        <v/>
      </c>
      <c r="E39" s="203" t="str">
        <f>IF('Formulario PPGR5'!$G39="","",'Formulario PPGR1'!#REF!)</f>
        <v/>
      </c>
      <c r="F39" s="203" t="str">
        <f>IF('Formulario PPGR5'!$G39="","",'Formulario PPGR1'!#REF!)</f>
        <v/>
      </c>
      <c r="G39" s="192"/>
      <c r="H39" s="206"/>
      <c r="I39" s="207" t="s">
        <v>942</v>
      </c>
      <c r="J39" s="206"/>
      <c r="K39" s="206"/>
      <c r="L39" s="192"/>
      <c r="M39" s="208"/>
      <c r="N39" s="208"/>
      <c r="O39" s="209"/>
      <c r="P39" s="209"/>
      <c r="Q39" s="195"/>
      <c r="R39" s="195"/>
      <c r="S39" s="195"/>
      <c r="T39" s="180"/>
      <c r="U39" s="180"/>
      <c r="V39" s="200"/>
      <c r="W39" s="213"/>
    </row>
    <row r="40" spans="2:23" x14ac:dyDescent="0.2">
      <c r="B40" s="203" t="str">
        <f>IF('Formulario PPGR5'!$G40="","",CONCATENATE('Formulario PPGR5'!$C40,".",'Formulario PPGR5'!$D40,".",'Formulario PPGR5'!$E40,".",'Formulario PPGR5'!$F40))</f>
        <v/>
      </c>
      <c r="C40" s="203" t="str">
        <f>IF('Formulario PPGR5'!$G40="","",'Formulario PPGR1'!#REF!)</f>
        <v/>
      </c>
      <c r="D40" s="203" t="str">
        <f>IF('Formulario PPGR5'!$G40="","",'Formulario PPGR1'!#REF!)</f>
        <v/>
      </c>
      <c r="E40" s="203" t="str">
        <f>IF('Formulario PPGR5'!$G40="","",'Formulario PPGR1'!#REF!)</f>
        <v/>
      </c>
      <c r="F40" s="203" t="str">
        <f>IF('Formulario PPGR5'!$G40="","",'Formulario PPGR1'!#REF!)</f>
        <v/>
      </c>
      <c r="G40" s="192"/>
      <c r="H40" s="206"/>
      <c r="I40" s="207" t="s">
        <v>942</v>
      </c>
      <c r="J40" s="192"/>
      <c r="K40" s="206"/>
      <c r="L40" s="192"/>
      <c r="M40" s="208"/>
      <c r="N40" s="208"/>
      <c r="O40" s="209"/>
      <c r="P40" s="209"/>
      <c r="Q40" s="195"/>
      <c r="R40" s="195"/>
      <c r="S40" s="195"/>
      <c r="T40" s="180"/>
      <c r="U40" s="180"/>
      <c r="V40" s="200"/>
      <c r="W40" s="213"/>
    </row>
    <row r="41" spans="2:23" x14ac:dyDescent="0.2">
      <c r="B41" s="203" t="str">
        <f>IF('Formulario PPGR5'!$G41="","",CONCATENATE('Formulario PPGR5'!$C41,".",'Formulario PPGR5'!$D41,".",'Formulario PPGR5'!$E41,".",'Formulario PPGR5'!$F41))</f>
        <v/>
      </c>
      <c r="C41" s="203" t="str">
        <f>IF('Formulario PPGR5'!$G41="","",'Formulario PPGR1'!#REF!)</f>
        <v/>
      </c>
      <c r="D41" s="203" t="str">
        <f>IF('Formulario PPGR5'!$G41="","",'Formulario PPGR1'!#REF!)</f>
        <v/>
      </c>
      <c r="E41" s="203" t="str">
        <f>IF('Formulario PPGR5'!$G41="","",'Formulario PPGR1'!#REF!)</f>
        <v/>
      </c>
      <c r="F41" s="203" t="str">
        <f>IF('Formulario PPGR5'!$G41="","",'Formulario PPGR1'!#REF!)</f>
        <v/>
      </c>
      <c r="G41" s="192"/>
      <c r="H41" s="206"/>
      <c r="I41" s="207" t="s">
        <v>942</v>
      </c>
      <c r="J41" s="206"/>
      <c r="K41" s="206"/>
      <c r="L41" s="206"/>
      <c r="M41" s="208"/>
      <c r="N41" s="208"/>
      <c r="O41" s="209"/>
      <c r="P41" s="209"/>
      <c r="Q41" s="195"/>
      <c r="R41" s="195"/>
      <c r="S41" s="180"/>
      <c r="T41" s="180"/>
      <c r="U41" s="200"/>
      <c r="V41" s="213"/>
      <c r="W41" s="213"/>
    </row>
    <row r="42" spans="2:23" x14ac:dyDescent="0.2">
      <c r="B42" s="203" t="str">
        <f>IF('Formulario PPGR5'!$G42="","",CONCATENATE('Formulario PPGR5'!$C42,".",'Formulario PPGR5'!$D42,".",'Formulario PPGR5'!$E42,".",'Formulario PPGR5'!$F42))</f>
        <v/>
      </c>
      <c r="C42" s="203" t="str">
        <f>IF('Formulario PPGR5'!$G42="","",'Formulario PPGR1'!#REF!)</f>
        <v/>
      </c>
      <c r="D42" s="203" t="str">
        <f>IF('Formulario PPGR5'!$G42="","",'Formulario PPGR1'!#REF!)</f>
        <v/>
      </c>
      <c r="E42" s="203" t="str">
        <f>IF('Formulario PPGR5'!$G42="","",'Formulario PPGR1'!#REF!)</f>
        <v/>
      </c>
      <c r="F42" s="203" t="str">
        <f>IF('Formulario PPGR5'!$G42="","",'Formulario PPGR1'!#REF!)</f>
        <v/>
      </c>
      <c r="G42" s="192"/>
      <c r="H42" s="206"/>
      <c r="I42" s="207" t="s">
        <v>942</v>
      </c>
      <c r="J42" s="206"/>
      <c r="K42" s="206"/>
      <c r="L42" s="206"/>
      <c r="M42" s="208"/>
      <c r="N42" s="208"/>
      <c r="O42" s="209"/>
      <c r="P42" s="209"/>
      <c r="Q42" s="195"/>
      <c r="R42" s="195"/>
      <c r="S42" s="180"/>
      <c r="T42" s="180"/>
      <c r="U42" s="200"/>
      <c r="V42" s="213"/>
      <c r="W42" s="213"/>
    </row>
    <row r="43" spans="2:23" x14ac:dyDescent="0.2">
      <c r="B43" s="203" t="str">
        <f>IF('Formulario PPGR5'!$G43="","",CONCATENATE('Formulario PPGR5'!$C43,".",'Formulario PPGR5'!$D43,".",'Formulario PPGR5'!$E43,".",'Formulario PPGR5'!$F43))</f>
        <v/>
      </c>
      <c r="C43" s="203" t="str">
        <f>IF('Formulario PPGR5'!$G43="","",'Formulario PPGR1'!#REF!)</f>
        <v/>
      </c>
      <c r="D43" s="203" t="str">
        <f>IF('Formulario PPGR5'!$G43="","",'Formulario PPGR1'!#REF!)</f>
        <v/>
      </c>
      <c r="E43" s="203" t="str">
        <f>IF('Formulario PPGR5'!$G43="","",'Formulario PPGR1'!#REF!)</f>
        <v/>
      </c>
      <c r="F43" s="203" t="str">
        <f>IF('Formulario PPGR5'!$G43="","",'Formulario PPGR1'!#REF!)</f>
        <v/>
      </c>
      <c r="G43" s="192"/>
      <c r="H43" s="206"/>
      <c r="I43" s="207" t="s">
        <v>942</v>
      </c>
      <c r="J43" s="206"/>
      <c r="K43" s="206"/>
      <c r="L43" s="206"/>
      <c r="M43" s="208"/>
      <c r="N43" s="208"/>
      <c r="O43" s="209"/>
      <c r="P43" s="209"/>
      <c r="Q43" s="195"/>
      <c r="R43" s="195"/>
      <c r="S43" s="180"/>
      <c r="T43" s="180"/>
      <c r="U43" s="200"/>
      <c r="V43" s="213"/>
      <c r="W43" s="213"/>
    </row>
    <row r="44" spans="2:23" x14ac:dyDescent="0.2">
      <c r="B44" s="203" t="str">
        <f>IF('Formulario PPGR5'!$G44="","",CONCATENATE('Formulario PPGR5'!$C44,".",'Formulario PPGR5'!$D44,".",'Formulario PPGR5'!$E44,".",'Formulario PPGR5'!$F44))</f>
        <v/>
      </c>
      <c r="C44" s="203" t="str">
        <f>IF('Formulario PPGR5'!$G44="","",'Formulario PPGR1'!#REF!)</f>
        <v/>
      </c>
      <c r="D44" s="203" t="str">
        <f>IF('Formulario PPGR5'!$G44="","",'Formulario PPGR1'!#REF!)</f>
        <v/>
      </c>
      <c r="E44" s="203" t="str">
        <f>IF('Formulario PPGR5'!$G44="","",'Formulario PPGR1'!#REF!)</f>
        <v/>
      </c>
      <c r="F44" s="203" t="str">
        <f>IF('Formulario PPGR5'!$G44="","",'Formulario PPGR1'!#REF!)</f>
        <v/>
      </c>
      <c r="G44" s="192"/>
      <c r="H44" s="206"/>
      <c r="I44" s="207" t="s">
        <v>942</v>
      </c>
      <c r="J44" s="206"/>
      <c r="K44" s="206"/>
      <c r="L44" s="206"/>
      <c r="M44" s="208"/>
      <c r="N44" s="208"/>
      <c r="O44" s="209"/>
      <c r="P44" s="209"/>
      <c r="Q44" s="195"/>
      <c r="R44" s="195"/>
      <c r="S44" s="180"/>
      <c r="T44" s="180"/>
      <c r="U44" s="200"/>
      <c r="V44" s="213"/>
      <c r="W44" s="213"/>
    </row>
    <row r="45" spans="2:23" x14ac:dyDescent="0.2">
      <c r="B45" s="203" t="str">
        <f>IF('Formulario PPGR5'!$G45="","",CONCATENATE('Formulario PPGR5'!$C45,".",'Formulario PPGR5'!$D45,".",'Formulario PPGR5'!$E45,".",'Formulario PPGR5'!$F45))</f>
        <v/>
      </c>
      <c r="C45" s="203" t="str">
        <f>IF('Formulario PPGR5'!$G45="","",'Formulario PPGR1'!#REF!)</f>
        <v/>
      </c>
      <c r="D45" s="203" t="str">
        <f>IF('Formulario PPGR5'!$G45="","",'Formulario PPGR1'!#REF!)</f>
        <v/>
      </c>
      <c r="E45" s="203" t="str">
        <f>IF('Formulario PPGR5'!$G45="","",'Formulario PPGR1'!#REF!)</f>
        <v/>
      </c>
      <c r="F45" s="203" t="str">
        <f>IF('Formulario PPGR5'!$G45="","",'Formulario PPGR1'!#REF!)</f>
        <v/>
      </c>
      <c r="G45" s="192"/>
      <c r="H45" s="206"/>
      <c r="I45" s="207" t="s">
        <v>942</v>
      </c>
      <c r="J45" s="206"/>
      <c r="K45" s="206"/>
      <c r="L45" s="192"/>
      <c r="M45" s="208"/>
      <c r="N45" s="208"/>
      <c r="O45" s="209"/>
      <c r="P45" s="209"/>
      <c r="Q45" s="195"/>
      <c r="R45" s="195"/>
      <c r="S45" s="195"/>
      <c r="T45" s="180"/>
      <c r="U45" s="180"/>
      <c r="V45" s="200"/>
      <c r="W45" s="213"/>
    </row>
    <row r="46" spans="2:23" x14ac:dyDescent="0.2">
      <c r="B46" s="203" t="str">
        <f>IF('Formulario PPGR5'!$G46="","",CONCATENATE('Formulario PPGR5'!$C46,".",'Formulario PPGR5'!$D46,".",'Formulario PPGR5'!$E46,".",'Formulario PPGR5'!$F46))</f>
        <v/>
      </c>
      <c r="C46" s="203" t="str">
        <f>IF('Formulario PPGR5'!$G46="","",'Formulario PPGR1'!#REF!)</f>
        <v/>
      </c>
      <c r="D46" s="203" t="str">
        <f>IF('Formulario PPGR5'!$G46="","",'Formulario PPGR1'!#REF!)</f>
        <v/>
      </c>
      <c r="E46" s="203" t="str">
        <f>IF('Formulario PPGR5'!$G46="","",'Formulario PPGR1'!#REF!)</f>
        <v/>
      </c>
      <c r="F46" s="203" t="str">
        <f>IF('Formulario PPGR5'!$G46="","",'Formulario PPGR1'!#REF!)</f>
        <v/>
      </c>
      <c r="G46" s="192"/>
      <c r="H46" s="206"/>
      <c r="I46" s="207" t="s">
        <v>942</v>
      </c>
      <c r="J46" s="206"/>
      <c r="K46" s="206"/>
      <c r="L46" s="192"/>
      <c r="M46" s="208"/>
      <c r="N46" s="208"/>
      <c r="O46" s="209"/>
      <c r="P46" s="209"/>
      <c r="Q46" s="195"/>
      <c r="R46" s="195"/>
      <c r="S46" s="195"/>
      <c r="T46" s="180"/>
      <c r="U46" s="180"/>
      <c r="V46" s="200"/>
      <c r="W46" s="213"/>
    </row>
    <row r="47" spans="2:23" x14ac:dyDescent="0.2">
      <c r="B47" s="203" t="str">
        <f>IF('Formulario PPGR5'!$G47="","",CONCATENATE('Formulario PPGR5'!$C47,".",'Formulario PPGR5'!$D47,".",'Formulario PPGR5'!$E47,".",'Formulario PPGR5'!$F47))</f>
        <v/>
      </c>
      <c r="C47" s="203" t="str">
        <f>IF('Formulario PPGR5'!$G47="","",'Formulario PPGR1'!#REF!)</f>
        <v/>
      </c>
      <c r="D47" s="203" t="str">
        <f>IF('Formulario PPGR5'!$G47="","",'Formulario PPGR1'!#REF!)</f>
        <v/>
      </c>
      <c r="E47" s="203" t="str">
        <f>IF('Formulario PPGR5'!$G47="","",'Formulario PPGR1'!#REF!)</f>
        <v/>
      </c>
      <c r="F47" s="203" t="str">
        <f>IF('Formulario PPGR5'!$G47="","",'Formulario PPGR1'!#REF!)</f>
        <v/>
      </c>
      <c r="G47" s="192"/>
      <c r="H47" s="206"/>
      <c r="I47" s="207" t="s">
        <v>942</v>
      </c>
      <c r="J47" s="206"/>
      <c r="K47" s="206"/>
      <c r="L47" s="192"/>
      <c r="M47" s="208"/>
      <c r="N47" s="208"/>
      <c r="O47" s="209"/>
      <c r="P47" s="209"/>
      <c r="Q47" s="195"/>
      <c r="R47" s="195"/>
      <c r="S47" s="195"/>
      <c r="T47" s="180"/>
      <c r="U47" s="180"/>
      <c r="V47" s="200"/>
      <c r="W47" s="213"/>
    </row>
    <row r="48" spans="2:23" x14ac:dyDescent="0.2">
      <c r="B48" s="203" t="str">
        <f>IF('Formulario PPGR5'!$G48="","",CONCATENATE('Formulario PPGR5'!$C48,".",'Formulario PPGR5'!$D48,".",'Formulario PPGR5'!$E48,".",'Formulario PPGR5'!$F48))</f>
        <v/>
      </c>
      <c r="C48" s="203" t="str">
        <f>IF('Formulario PPGR5'!$G48="","",'Formulario PPGR1'!#REF!)</f>
        <v/>
      </c>
      <c r="D48" s="203" t="str">
        <f>IF('Formulario PPGR5'!$G48="","",'Formulario PPGR1'!#REF!)</f>
        <v/>
      </c>
      <c r="E48" s="203" t="str">
        <f>IF('Formulario PPGR5'!$G48="","",'Formulario PPGR1'!#REF!)</f>
        <v/>
      </c>
      <c r="F48" s="203" t="str">
        <f>IF('Formulario PPGR5'!$G48="","",'Formulario PPGR1'!#REF!)</f>
        <v/>
      </c>
      <c r="G48" s="192"/>
      <c r="H48" s="206"/>
      <c r="I48" s="207" t="s">
        <v>942</v>
      </c>
      <c r="J48" s="206"/>
      <c r="K48" s="206"/>
      <c r="L48" s="192"/>
      <c r="M48" s="208"/>
      <c r="N48" s="208"/>
      <c r="O48" s="209"/>
      <c r="P48" s="209"/>
      <c r="Q48" s="195"/>
      <c r="R48" s="195"/>
      <c r="S48" s="195"/>
      <c r="T48" s="180"/>
      <c r="U48" s="180"/>
      <c r="V48" s="200"/>
      <c r="W48" s="213"/>
    </row>
    <row r="49" spans="2:23" x14ac:dyDescent="0.2">
      <c r="B49" s="203" t="str">
        <f>IF('Formulario PPGR5'!$G49="","",CONCATENATE('Formulario PPGR5'!$C49,".",'Formulario PPGR5'!$D49,".",'Formulario PPGR5'!$E49,".",'Formulario PPGR5'!$F49))</f>
        <v/>
      </c>
      <c r="C49" s="203" t="str">
        <f>IF('Formulario PPGR5'!$G49="","",'Formulario PPGR1'!#REF!)</f>
        <v/>
      </c>
      <c r="D49" s="203" t="str">
        <f>IF('Formulario PPGR5'!$G49="","",'Formulario PPGR1'!#REF!)</f>
        <v/>
      </c>
      <c r="E49" s="203" t="str">
        <f>IF('Formulario PPGR5'!$G49="","",'Formulario PPGR1'!#REF!)</f>
        <v/>
      </c>
      <c r="F49" s="203" t="str">
        <f>IF('Formulario PPGR5'!$G49="","",'Formulario PPGR1'!#REF!)</f>
        <v/>
      </c>
      <c r="G49" s="192"/>
      <c r="H49" s="206"/>
      <c r="I49" s="207" t="s">
        <v>942</v>
      </c>
      <c r="J49" s="206"/>
      <c r="K49" s="206"/>
      <c r="L49" s="192"/>
      <c r="M49" s="208"/>
      <c r="N49" s="208"/>
      <c r="O49" s="209"/>
      <c r="P49" s="209"/>
      <c r="Q49" s="195"/>
      <c r="R49" s="195"/>
      <c r="S49" s="195"/>
      <c r="T49" s="180"/>
      <c r="U49" s="180"/>
      <c r="V49" s="200"/>
      <c r="W49" s="213"/>
    </row>
    <row r="50" spans="2:23" x14ac:dyDescent="0.2">
      <c r="B50" s="203" t="str">
        <f>IF('Formulario PPGR5'!$G50="","",CONCATENATE('Formulario PPGR5'!$C50,".",'Formulario PPGR5'!$D50,".",'Formulario PPGR5'!$E50,".",'Formulario PPGR5'!$F50))</f>
        <v/>
      </c>
      <c r="C50" s="203" t="str">
        <f>IF('Formulario PPGR5'!$G50="","",'Formulario PPGR1'!#REF!)</f>
        <v/>
      </c>
      <c r="D50" s="203" t="str">
        <f>IF('Formulario PPGR5'!$G50="","",'Formulario PPGR1'!#REF!)</f>
        <v/>
      </c>
      <c r="E50" s="203" t="str">
        <f>IF('Formulario PPGR5'!$G50="","",'Formulario PPGR1'!#REF!)</f>
        <v/>
      </c>
      <c r="F50" s="203" t="str">
        <f>IF('Formulario PPGR5'!$G50="","",'Formulario PPGR1'!#REF!)</f>
        <v/>
      </c>
      <c r="G50" s="192"/>
      <c r="H50" s="206"/>
      <c r="I50" s="207" t="s">
        <v>942</v>
      </c>
      <c r="J50" s="206"/>
      <c r="K50" s="206"/>
      <c r="L50" s="192"/>
      <c r="M50" s="208"/>
      <c r="N50" s="208"/>
      <c r="O50" s="209"/>
      <c r="P50" s="209"/>
      <c r="Q50" s="195"/>
      <c r="R50" s="195"/>
      <c r="S50" s="195"/>
      <c r="T50" s="180"/>
      <c r="U50" s="180"/>
      <c r="V50" s="200"/>
      <c r="W50" s="213"/>
    </row>
    <row r="51" spans="2:23" x14ac:dyDescent="0.2">
      <c r="B51" s="203" t="str">
        <f>IF('Formulario PPGR5'!$G51="","",CONCATENATE('Formulario PPGR5'!$C51,".",'Formulario PPGR5'!$D51,".",'Formulario PPGR5'!$E51,".",'Formulario PPGR5'!$F51))</f>
        <v/>
      </c>
      <c r="C51" s="203" t="str">
        <f>IF('Formulario PPGR5'!$G51="","",'Formulario PPGR1'!#REF!)</f>
        <v/>
      </c>
      <c r="D51" s="203" t="str">
        <f>IF('Formulario PPGR5'!$G51="","",'Formulario PPGR1'!#REF!)</f>
        <v/>
      </c>
      <c r="E51" s="203" t="str">
        <f>IF('Formulario PPGR5'!$G51="","",'Formulario PPGR1'!#REF!)</f>
        <v/>
      </c>
      <c r="F51" s="203" t="str">
        <f>IF('Formulario PPGR5'!$G51="","",'Formulario PPGR1'!#REF!)</f>
        <v/>
      </c>
      <c r="G51" s="192"/>
      <c r="H51" s="206"/>
      <c r="I51" s="207" t="s">
        <v>942</v>
      </c>
      <c r="J51" s="206"/>
      <c r="K51" s="206"/>
      <c r="L51" s="192"/>
      <c r="M51" s="208"/>
      <c r="N51" s="208"/>
      <c r="O51" s="209"/>
      <c r="P51" s="209"/>
      <c r="Q51" s="195"/>
      <c r="R51" s="195"/>
      <c r="S51" s="195"/>
      <c r="T51" s="180"/>
      <c r="U51" s="180"/>
      <c r="V51" s="200"/>
      <c r="W51" s="213"/>
    </row>
    <row r="52" spans="2:23" x14ac:dyDescent="0.2">
      <c r="B52" s="203" t="str">
        <f>IF('Formulario PPGR5'!$G52="","",CONCATENATE('Formulario PPGR5'!$C52,".",'Formulario PPGR5'!$D52,".",'Formulario PPGR5'!$E52,".",'Formulario PPGR5'!$F52))</f>
        <v/>
      </c>
      <c r="C52" s="203" t="str">
        <f>IF('Formulario PPGR5'!$G52="","",'Formulario PPGR1'!#REF!)</f>
        <v/>
      </c>
      <c r="D52" s="203" t="str">
        <f>IF('Formulario PPGR5'!$G52="","",'Formulario PPGR1'!#REF!)</f>
        <v/>
      </c>
      <c r="E52" s="203" t="str">
        <f>IF('Formulario PPGR5'!$G52="","",'Formulario PPGR1'!#REF!)</f>
        <v/>
      </c>
      <c r="F52" s="203" t="str">
        <f>IF('Formulario PPGR5'!$G52="","",'Formulario PPGR1'!#REF!)</f>
        <v/>
      </c>
      <c r="G52" s="192"/>
      <c r="H52" s="206"/>
      <c r="I52" s="207" t="s">
        <v>942</v>
      </c>
      <c r="J52" s="206"/>
      <c r="K52" s="206"/>
      <c r="L52" s="192"/>
      <c r="M52" s="208"/>
      <c r="N52" s="208"/>
      <c r="O52" s="209"/>
      <c r="P52" s="209"/>
      <c r="Q52" s="195"/>
      <c r="R52" s="195"/>
      <c r="S52" s="195"/>
      <c r="T52" s="180"/>
      <c r="U52" s="180"/>
      <c r="V52" s="200"/>
      <c r="W52" s="213"/>
    </row>
    <row r="53" spans="2:23" x14ac:dyDescent="0.2">
      <c r="B53" s="203" t="str">
        <f>IF('Formulario PPGR5'!$G53="","",CONCATENATE('Formulario PPGR5'!$C53,".",'Formulario PPGR5'!$D53,".",'Formulario PPGR5'!$E53,".",'Formulario PPGR5'!$F53))</f>
        <v/>
      </c>
      <c r="C53" s="203" t="str">
        <f>IF('Formulario PPGR5'!$G53="","",'Formulario PPGR1'!#REF!)</f>
        <v/>
      </c>
      <c r="D53" s="203" t="str">
        <f>IF('Formulario PPGR5'!$G53="","",'Formulario PPGR1'!#REF!)</f>
        <v/>
      </c>
      <c r="E53" s="203" t="str">
        <f>IF('Formulario PPGR5'!$G53="","",'Formulario PPGR1'!#REF!)</f>
        <v/>
      </c>
      <c r="F53" s="203" t="str">
        <f>IF('Formulario PPGR5'!$G53="","",'Formulario PPGR1'!#REF!)</f>
        <v/>
      </c>
      <c r="G53" s="192"/>
      <c r="H53" s="206"/>
      <c r="I53" s="207" t="s">
        <v>942</v>
      </c>
      <c r="J53" s="206"/>
      <c r="K53" s="206"/>
      <c r="L53" s="192"/>
      <c r="M53" s="208"/>
      <c r="N53" s="208"/>
      <c r="O53" s="209"/>
      <c r="P53" s="209"/>
      <c r="Q53" s="195"/>
      <c r="R53" s="195"/>
      <c r="S53" s="195"/>
      <c r="T53" s="180"/>
      <c r="U53" s="180"/>
      <c r="V53" s="200"/>
      <c r="W53" s="213"/>
    </row>
    <row r="54" spans="2:23" x14ac:dyDescent="0.2">
      <c r="B54" s="203" t="str">
        <f>IF('Formulario PPGR5'!$G54="","",CONCATENATE('Formulario PPGR5'!$C54,".",'Formulario PPGR5'!$D54,".",'Formulario PPGR5'!$E54,".",'Formulario PPGR5'!$F54))</f>
        <v/>
      </c>
      <c r="C54" s="203" t="str">
        <f>IF('Formulario PPGR5'!$G54="","",'Formulario PPGR1'!#REF!)</f>
        <v/>
      </c>
      <c r="D54" s="203" t="str">
        <f>IF('Formulario PPGR5'!$G54="","",'Formulario PPGR1'!#REF!)</f>
        <v/>
      </c>
      <c r="E54" s="203" t="str">
        <f>IF('Formulario PPGR5'!$G54="","",'Formulario PPGR1'!#REF!)</f>
        <v/>
      </c>
      <c r="F54" s="203" t="str">
        <f>IF('Formulario PPGR5'!$G54="","",'Formulario PPGR1'!#REF!)</f>
        <v/>
      </c>
      <c r="G54" s="192"/>
      <c r="H54" s="206"/>
      <c r="I54" s="207" t="s">
        <v>942</v>
      </c>
      <c r="J54" s="206"/>
      <c r="K54" s="206"/>
      <c r="L54" s="192"/>
      <c r="M54" s="208"/>
      <c r="N54" s="208"/>
      <c r="O54" s="209"/>
      <c r="P54" s="209"/>
      <c r="Q54" s="195"/>
      <c r="R54" s="195"/>
      <c r="S54" s="195"/>
      <c r="T54" s="180"/>
      <c r="U54" s="180"/>
      <c r="V54" s="200"/>
      <c r="W54" s="213"/>
    </row>
    <row r="55" spans="2:23" x14ac:dyDescent="0.2">
      <c r="B55" s="203" t="str">
        <f>IF('Formulario PPGR5'!$G55="","",CONCATENATE('Formulario PPGR5'!$C55,".",'Formulario PPGR5'!$D55,".",'Formulario PPGR5'!$E55,".",'Formulario PPGR5'!$F55))</f>
        <v/>
      </c>
      <c r="C55" s="203" t="str">
        <f>IF('Formulario PPGR5'!$G55="","",'Formulario PPGR1'!#REF!)</f>
        <v/>
      </c>
      <c r="D55" s="203" t="str">
        <f>IF('Formulario PPGR5'!$G55="","",'Formulario PPGR1'!#REF!)</f>
        <v/>
      </c>
      <c r="E55" s="203" t="str">
        <f>IF('Formulario PPGR5'!$G55="","",'Formulario PPGR1'!#REF!)</f>
        <v/>
      </c>
      <c r="F55" s="203" t="str">
        <f>IF('Formulario PPGR5'!$G55="","",'Formulario PPGR1'!#REF!)</f>
        <v/>
      </c>
      <c r="G55" s="192"/>
      <c r="H55" s="206"/>
      <c r="I55" s="207" t="s">
        <v>942</v>
      </c>
      <c r="J55" s="206"/>
      <c r="K55" s="206"/>
      <c r="L55" s="192"/>
      <c r="M55" s="208"/>
      <c r="N55" s="208"/>
      <c r="O55" s="209"/>
      <c r="P55" s="209"/>
      <c r="Q55" s="195"/>
      <c r="R55" s="195"/>
      <c r="S55" s="195"/>
      <c r="T55" s="180"/>
      <c r="U55" s="180"/>
      <c r="V55" s="200"/>
      <c r="W55" s="213"/>
    </row>
    <row r="56" spans="2:23" x14ac:dyDescent="0.2">
      <c r="B56" s="203" t="str">
        <f>IF('Formulario PPGR5'!$G56="","",CONCATENATE('Formulario PPGR5'!$C56,".",'Formulario PPGR5'!$D56,".",'Formulario PPGR5'!$E56,".",'Formulario PPGR5'!$F56))</f>
        <v/>
      </c>
      <c r="C56" s="203" t="str">
        <f>IF('Formulario PPGR5'!$G56="","",'Formulario PPGR1'!#REF!)</f>
        <v/>
      </c>
      <c r="D56" s="203" t="str">
        <f>IF('Formulario PPGR5'!$G56="","",'Formulario PPGR1'!#REF!)</f>
        <v/>
      </c>
      <c r="E56" s="203" t="str">
        <f>IF('Formulario PPGR5'!$G56="","",'Formulario PPGR1'!#REF!)</f>
        <v/>
      </c>
      <c r="F56" s="203" t="str">
        <f>IF('Formulario PPGR5'!$G56="","",'Formulario PPGR1'!#REF!)</f>
        <v/>
      </c>
      <c r="G56" s="192"/>
      <c r="H56" s="206"/>
      <c r="I56" s="207" t="s">
        <v>942</v>
      </c>
      <c r="J56" s="206"/>
      <c r="K56" s="206"/>
      <c r="L56" s="192"/>
      <c r="M56" s="208"/>
      <c r="N56" s="208"/>
      <c r="O56" s="209"/>
      <c r="P56" s="209"/>
      <c r="Q56" s="195"/>
      <c r="R56" s="195"/>
      <c r="S56" s="195"/>
      <c r="T56" s="180"/>
      <c r="U56" s="180"/>
      <c r="V56" s="200"/>
      <c r="W56" s="213"/>
    </row>
    <row r="57" spans="2:23" x14ac:dyDescent="0.2">
      <c r="B57" s="203" t="str">
        <f>IF('Formulario PPGR5'!$G57="","",CONCATENATE('Formulario PPGR5'!$C57,".",'Formulario PPGR5'!$D57,".",'Formulario PPGR5'!$E57,".",'Formulario PPGR5'!$F57))</f>
        <v/>
      </c>
      <c r="C57" s="203" t="str">
        <f>IF('Formulario PPGR5'!$G57="","",'Formulario PPGR1'!#REF!)</f>
        <v/>
      </c>
      <c r="D57" s="203" t="str">
        <f>IF('Formulario PPGR5'!$G57="","",'Formulario PPGR1'!#REF!)</f>
        <v/>
      </c>
      <c r="E57" s="203" t="str">
        <f>IF('Formulario PPGR5'!$G57="","",'Formulario PPGR1'!#REF!)</f>
        <v/>
      </c>
      <c r="F57" s="203" t="str">
        <f>IF('Formulario PPGR5'!$G57="","",'Formulario PPGR1'!#REF!)</f>
        <v/>
      </c>
      <c r="G57" s="192"/>
      <c r="H57" s="206"/>
      <c r="I57" s="207" t="s">
        <v>942</v>
      </c>
      <c r="J57" s="206"/>
      <c r="K57" s="206"/>
      <c r="L57" s="192"/>
      <c r="M57" s="208"/>
      <c r="N57" s="208"/>
      <c r="O57" s="209"/>
      <c r="P57" s="209"/>
      <c r="Q57" s="195"/>
      <c r="R57" s="195"/>
      <c r="S57" s="195"/>
      <c r="T57" s="180"/>
      <c r="U57" s="180"/>
      <c r="V57" s="200"/>
      <c r="W57" s="213"/>
    </row>
    <row r="58" spans="2:23" x14ac:dyDescent="0.2">
      <c r="B58" s="203" t="str">
        <f>IF('Formulario PPGR5'!$G58="","",CONCATENATE('Formulario PPGR5'!$C58,".",'Formulario PPGR5'!$D58,".",'Formulario PPGR5'!$E58,".",'Formulario PPGR5'!$F58))</f>
        <v/>
      </c>
      <c r="C58" s="203" t="str">
        <f>IF('Formulario PPGR5'!$G58="","",'Formulario PPGR1'!#REF!)</f>
        <v/>
      </c>
      <c r="D58" s="203" t="str">
        <f>IF('Formulario PPGR5'!$G58="","",'Formulario PPGR1'!#REF!)</f>
        <v/>
      </c>
      <c r="E58" s="203" t="str">
        <f>IF('Formulario PPGR5'!$G58="","",'Formulario PPGR1'!#REF!)</f>
        <v/>
      </c>
      <c r="F58" s="203" t="str">
        <f>IF('Formulario PPGR5'!$G58="","",'Formulario PPGR1'!#REF!)</f>
        <v/>
      </c>
      <c r="G58" s="192"/>
      <c r="H58" s="206"/>
      <c r="I58" s="207" t="s">
        <v>942</v>
      </c>
      <c r="J58" s="206"/>
      <c r="K58" s="206"/>
      <c r="L58" s="192"/>
      <c r="M58" s="208"/>
      <c r="N58" s="208"/>
      <c r="O58" s="209"/>
      <c r="P58" s="209"/>
      <c r="Q58" s="195"/>
      <c r="R58" s="195"/>
      <c r="S58" s="195"/>
      <c r="T58" s="180"/>
      <c r="U58" s="180"/>
      <c r="V58" s="200"/>
      <c r="W58" s="213"/>
    </row>
    <row r="59" spans="2:23" x14ac:dyDescent="0.2">
      <c r="B59" s="203" t="str">
        <f>IF('Formulario PPGR5'!$G59="","",CONCATENATE('Formulario PPGR5'!$C59,".",'Formulario PPGR5'!$D59,".",'Formulario PPGR5'!$E59,".",'Formulario PPGR5'!$F59))</f>
        <v/>
      </c>
      <c r="C59" s="203" t="str">
        <f>IF('Formulario PPGR5'!$G59="","",'Formulario PPGR1'!#REF!)</f>
        <v/>
      </c>
      <c r="D59" s="203" t="str">
        <f>IF('Formulario PPGR5'!$G59="","",'Formulario PPGR1'!#REF!)</f>
        <v/>
      </c>
      <c r="E59" s="203" t="str">
        <f>IF('Formulario PPGR5'!$G59="","",'Formulario PPGR1'!#REF!)</f>
        <v/>
      </c>
      <c r="F59" s="203" t="str">
        <f>IF('Formulario PPGR5'!$G59="","",'Formulario PPGR1'!#REF!)</f>
        <v/>
      </c>
      <c r="G59" s="192"/>
      <c r="H59" s="206"/>
      <c r="I59" s="207" t="s">
        <v>942</v>
      </c>
      <c r="J59" s="206"/>
      <c r="K59" s="206"/>
      <c r="L59" s="192"/>
      <c r="M59" s="208"/>
      <c r="N59" s="208"/>
      <c r="O59" s="209"/>
      <c r="P59" s="209"/>
      <c r="Q59" s="195"/>
      <c r="R59" s="195"/>
      <c r="S59" s="195"/>
      <c r="T59" s="180"/>
      <c r="U59" s="180"/>
      <c r="V59" s="200"/>
      <c r="W59" s="213"/>
    </row>
    <row r="60" spans="2:23" x14ac:dyDescent="0.2">
      <c r="B60" s="203" t="str">
        <f>IF('Formulario PPGR5'!$G60="","",CONCATENATE('Formulario PPGR5'!$C60,".",'Formulario PPGR5'!$D60,".",'Formulario PPGR5'!$E60,".",'Formulario PPGR5'!$F60))</f>
        <v/>
      </c>
      <c r="C60" s="203" t="str">
        <f>IF('Formulario PPGR5'!$G60="","",'Formulario PPGR1'!#REF!)</f>
        <v/>
      </c>
      <c r="D60" s="203" t="str">
        <f>IF('Formulario PPGR5'!$G60="","",'Formulario PPGR1'!#REF!)</f>
        <v/>
      </c>
      <c r="E60" s="203" t="str">
        <f>IF('Formulario PPGR5'!$G60="","",'Formulario PPGR1'!#REF!)</f>
        <v/>
      </c>
      <c r="F60" s="203" t="str">
        <f>IF('Formulario PPGR5'!$G60="","",'Formulario PPGR1'!#REF!)</f>
        <v/>
      </c>
      <c r="G60" s="192"/>
      <c r="H60" s="206"/>
      <c r="I60" s="207" t="s">
        <v>942</v>
      </c>
      <c r="J60" s="206"/>
      <c r="K60" s="206"/>
      <c r="L60" s="192"/>
      <c r="M60" s="208"/>
      <c r="N60" s="208"/>
      <c r="O60" s="209"/>
      <c r="P60" s="209"/>
      <c r="Q60" s="195"/>
      <c r="R60" s="195"/>
      <c r="S60" s="195"/>
      <c r="T60" s="180"/>
      <c r="U60" s="180"/>
      <c r="V60" s="200"/>
      <c r="W60" s="213"/>
    </row>
    <row r="61" spans="2:23" x14ac:dyDescent="0.2">
      <c r="B61" s="203" t="str">
        <f>IF('Formulario PPGR5'!$G61="","",CONCATENATE('Formulario PPGR5'!$C61,".",'Formulario PPGR5'!$D61,".",'Formulario PPGR5'!$E61,".",'Formulario PPGR5'!$F61))</f>
        <v/>
      </c>
      <c r="C61" s="203" t="str">
        <f>IF('Formulario PPGR5'!$G61="","",'Formulario PPGR1'!#REF!)</f>
        <v/>
      </c>
      <c r="D61" s="203" t="str">
        <f>IF('Formulario PPGR5'!$G61="","",'Formulario PPGR1'!#REF!)</f>
        <v/>
      </c>
      <c r="E61" s="203" t="str">
        <f>IF('Formulario PPGR5'!$G61="","",'Formulario PPGR1'!#REF!)</f>
        <v/>
      </c>
      <c r="F61" s="203" t="str">
        <f>IF('Formulario PPGR5'!$G61="","",'Formulario PPGR1'!#REF!)</f>
        <v/>
      </c>
      <c r="G61" s="192"/>
      <c r="H61" s="206"/>
      <c r="I61" s="207" t="s">
        <v>942</v>
      </c>
      <c r="J61" s="206"/>
      <c r="K61" s="206"/>
      <c r="L61" s="192"/>
      <c r="M61" s="208"/>
      <c r="N61" s="208"/>
      <c r="O61" s="209"/>
      <c r="P61" s="209"/>
      <c r="Q61" s="195"/>
      <c r="R61" s="195"/>
      <c r="S61" s="195"/>
      <c r="T61" s="180"/>
      <c r="U61" s="180"/>
      <c r="V61" s="200"/>
      <c r="W61" s="213"/>
    </row>
    <row r="62" spans="2:23" x14ac:dyDescent="0.2">
      <c r="B62" s="203" t="str">
        <f>IF('Formulario PPGR5'!$G62="","",CONCATENATE('Formulario PPGR5'!$C62,".",'Formulario PPGR5'!$D62,".",'Formulario PPGR5'!$E62,".",'Formulario PPGR5'!$F62))</f>
        <v/>
      </c>
      <c r="C62" s="203" t="str">
        <f>IF('Formulario PPGR5'!$G62="","",'Formulario PPGR1'!#REF!)</f>
        <v/>
      </c>
      <c r="D62" s="203" t="str">
        <f>IF('Formulario PPGR5'!$G62="","",'Formulario PPGR1'!#REF!)</f>
        <v/>
      </c>
      <c r="E62" s="203" t="str">
        <f>IF('Formulario PPGR5'!$G62="","",'Formulario PPGR1'!#REF!)</f>
        <v/>
      </c>
      <c r="F62" s="203" t="str">
        <f>IF('Formulario PPGR5'!$G62="","",'Formulario PPGR1'!#REF!)</f>
        <v/>
      </c>
      <c r="G62" s="192"/>
      <c r="H62" s="206"/>
      <c r="I62" s="207" t="s">
        <v>942</v>
      </c>
      <c r="J62" s="206"/>
      <c r="K62" s="206"/>
      <c r="L62" s="192"/>
      <c r="M62" s="208"/>
      <c r="N62" s="208"/>
      <c r="O62" s="209"/>
      <c r="P62" s="209"/>
      <c r="Q62" s="195"/>
      <c r="R62" s="195"/>
      <c r="S62" s="195"/>
      <c r="T62" s="180"/>
      <c r="U62" s="180"/>
      <c r="V62" s="200"/>
      <c r="W62" s="213"/>
    </row>
    <row r="63" spans="2:23" x14ac:dyDescent="0.2">
      <c r="B63" s="203" t="str">
        <f>IF('Formulario PPGR5'!$G63="","",CONCATENATE('Formulario PPGR5'!$C63,".",'Formulario PPGR5'!$D63,".",'Formulario PPGR5'!$E63,".",'Formulario PPGR5'!$F63))</f>
        <v/>
      </c>
      <c r="C63" s="203" t="str">
        <f>IF('Formulario PPGR5'!$G63="","",'Formulario PPGR1'!#REF!)</f>
        <v/>
      </c>
      <c r="D63" s="203" t="str">
        <f>IF('Formulario PPGR5'!$G63="","",'Formulario PPGR1'!#REF!)</f>
        <v/>
      </c>
      <c r="E63" s="203" t="str">
        <f>IF('Formulario PPGR5'!$G63="","",'Formulario PPGR1'!#REF!)</f>
        <v/>
      </c>
      <c r="F63" s="203" t="str">
        <f>IF('Formulario PPGR5'!$G63="","",'Formulario PPGR1'!#REF!)</f>
        <v/>
      </c>
      <c r="G63" s="192"/>
      <c r="H63" s="206"/>
      <c r="I63" s="207" t="s">
        <v>942</v>
      </c>
      <c r="J63" s="206"/>
      <c r="K63" s="206"/>
      <c r="L63" s="192"/>
      <c r="M63" s="208"/>
      <c r="N63" s="208"/>
      <c r="O63" s="209"/>
      <c r="P63" s="209"/>
      <c r="Q63" s="195"/>
      <c r="R63" s="195"/>
      <c r="S63" s="195"/>
      <c r="T63" s="180"/>
      <c r="U63" s="180"/>
      <c r="V63" s="200"/>
      <c r="W63" s="213"/>
    </row>
    <row r="64" spans="2:23" x14ac:dyDescent="0.2">
      <c r="B64" s="203" t="str">
        <f>IF('Formulario PPGR5'!$G64="","",CONCATENATE('Formulario PPGR5'!$C64,".",'Formulario PPGR5'!$D64,".",'Formulario PPGR5'!$E64,".",'Formulario PPGR5'!$F64))</f>
        <v/>
      </c>
      <c r="C64" s="203" t="str">
        <f>IF('Formulario PPGR5'!$G64="","",'Formulario PPGR1'!#REF!)</f>
        <v/>
      </c>
      <c r="D64" s="203" t="str">
        <f>IF('Formulario PPGR5'!$G64="","",'Formulario PPGR1'!#REF!)</f>
        <v/>
      </c>
      <c r="E64" s="203" t="str">
        <f>IF('Formulario PPGR5'!$G64="","",'Formulario PPGR1'!#REF!)</f>
        <v/>
      </c>
      <c r="F64" s="203" t="str">
        <f>IF('Formulario PPGR5'!$G64="","",'Formulario PPGR1'!#REF!)</f>
        <v/>
      </c>
      <c r="G64" s="192"/>
      <c r="H64" s="206"/>
      <c r="I64" s="207" t="s">
        <v>942</v>
      </c>
      <c r="J64" s="206"/>
      <c r="K64" s="206"/>
      <c r="L64" s="192"/>
      <c r="M64" s="208"/>
      <c r="N64" s="208"/>
      <c r="O64" s="209"/>
      <c r="P64" s="209"/>
      <c r="Q64" s="195"/>
      <c r="R64" s="195"/>
      <c r="S64" s="195"/>
      <c r="T64" s="180"/>
      <c r="U64" s="180"/>
      <c r="V64" s="200"/>
      <c r="W64" s="213"/>
    </row>
    <row r="65" spans="2:23" x14ac:dyDescent="0.2">
      <c r="B65" s="203" t="str">
        <f>IF('Formulario PPGR5'!$G65="","",CONCATENATE('Formulario PPGR5'!$C65,".",'Formulario PPGR5'!$D65,".",'Formulario PPGR5'!$E65,".",'Formulario PPGR5'!$F65))</f>
        <v/>
      </c>
      <c r="C65" s="203" t="str">
        <f>IF('Formulario PPGR5'!$G65="","",'Formulario PPGR1'!#REF!)</f>
        <v/>
      </c>
      <c r="D65" s="203" t="str">
        <f>IF('Formulario PPGR5'!$G65="","",'Formulario PPGR1'!#REF!)</f>
        <v/>
      </c>
      <c r="E65" s="203" t="str">
        <f>IF('Formulario PPGR5'!$G65="","",'Formulario PPGR1'!#REF!)</f>
        <v/>
      </c>
      <c r="F65" s="203" t="str">
        <f>IF('Formulario PPGR5'!$G65="","",'Formulario PPGR1'!#REF!)</f>
        <v/>
      </c>
      <c r="G65" s="192"/>
      <c r="H65" s="206"/>
      <c r="I65" s="207" t="s">
        <v>942</v>
      </c>
      <c r="J65" s="206"/>
      <c r="K65" s="206"/>
      <c r="L65" s="192"/>
      <c r="M65" s="208"/>
      <c r="N65" s="208"/>
      <c r="O65" s="209"/>
      <c r="P65" s="209"/>
      <c r="Q65" s="195"/>
      <c r="R65" s="195"/>
      <c r="S65" s="195"/>
      <c r="T65" s="180"/>
      <c r="U65" s="180"/>
      <c r="V65" s="200"/>
      <c r="W65" s="213"/>
    </row>
    <row r="66" spans="2:23" x14ac:dyDescent="0.2">
      <c r="B66" s="203" t="str">
        <f>IF('Formulario PPGR5'!$G66="","",CONCATENATE('Formulario PPGR5'!$C66,".",'Formulario PPGR5'!$D66,".",'Formulario PPGR5'!$E66,".",'Formulario PPGR5'!$F66))</f>
        <v/>
      </c>
      <c r="C66" s="203" t="str">
        <f>IF('Formulario PPGR5'!$G66="","",'Formulario PPGR1'!#REF!)</f>
        <v/>
      </c>
      <c r="D66" s="203" t="str">
        <f>IF('Formulario PPGR5'!$G66="","",'Formulario PPGR1'!#REF!)</f>
        <v/>
      </c>
      <c r="E66" s="203" t="str">
        <f>IF('Formulario PPGR5'!$G66="","",'Formulario PPGR1'!#REF!)</f>
        <v/>
      </c>
      <c r="F66" s="203" t="str">
        <f>IF('Formulario PPGR5'!$G66="","",'Formulario PPGR1'!#REF!)</f>
        <v/>
      </c>
      <c r="G66" s="192"/>
      <c r="H66" s="206"/>
      <c r="I66" s="207" t="s">
        <v>942</v>
      </c>
      <c r="J66" s="206"/>
      <c r="K66" s="206"/>
      <c r="L66" s="192"/>
      <c r="M66" s="208"/>
      <c r="N66" s="208"/>
      <c r="O66" s="209"/>
      <c r="P66" s="209"/>
      <c r="Q66" s="195"/>
      <c r="R66" s="195"/>
      <c r="S66" s="195"/>
      <c r="T66" s="180"/>
      <c r="U66" s="180"/>
      <c r="V66" s="200"/>
      <c r="W66" s="213"/>
    </row>
  </sheetData>
  <dataValidations count="7">
    <dataValidation type="list" allowBlank="1" showInputMessage="1" showErrorMessage="1" sqref="L9:L11 L20:L40 L45:L66" xr:uid="{00000000-0002-0000-0500-000000000000}">
      <formula1>LsTipoEESS</formula1>
    </dataValidation>
    <dataValidation type="list" allowBlank="1" showInputMessage="1" showErrorMessage="1" sqref="W12:W19 V9:V40 U41:W44 V45:V66" xr:uid="{00000000-0002-0000-0500-000001000000}">
      <formula1>lsFuentesFinanciamiento</formula1>
    </dataValidation>
    <dataValidation type="list" allowBlank="1" showInputMessage="1" showErrorMessage="1" sqref="O9:O10 P9:P66 O12:O59 N9:N66" xr:uid="{00000000-0002-0000-0500-000002000000}">
      <formula1>Provincias</formula1>
    </dataValidation>
    <dataValidation type="list" allowBlank="1" showInputMessage="1" showErrorMessage="1" sqref="G9:G66" xr:uid="{00000000-0002-0000-0500-000003000000}">
      <formula1>ls_TiposAcciones</formula1>
    </dataValidation>
    <dataValidation type="list" allowBlank="1" showInputMessage="1" showErrorMessage="1" sqref="H9:H66" xr:uid="{00000000-0002-0000-0500-000004000000}">
      <formula1>lsInsumosEquipos</formula1>
    </dataValidation>
    <dataValidation type="list" allowBlank="1" showInputMessage="1" showErrorMessage="1" sqref="J9:J66" xr:uid="{00000000-0002-0000-0500-000005000000}">
      <formula1>INDIRECT($I9)</formula1>
    </dataValidation>
    <dataValidation type="list" allowBlank="1" showInputMessage="1" showErrorMessage="1" sqref="Q12:Q19" xr:uid="{00000000-0002-0000-0500-000006000000}">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1457325</xdr:colOff>
                <xdr:row>6</xdr:row>
                <xdr:rowOff>57150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topLeftCell="A4" zoomScale="210" zoomScaleNormal="100" workbookViewId="0">
      <selection activeCell="F18" sqref="F18"/>
    </sheetView>
  </sheetViews>
  <sheetFormatPr baseColWidth="10" defaultColWidth="9.140625" defaultRowHeight="15" x14ac:dyDescent="0.25"/>
  <cols>
    <col min="1" max="4" width="8.42578125" style="28" customWidth="1"/>
    <col min="5" max="5" width="53.42578125" style="28" customWidth="1"/>
    <col min="6" max="6" width="14.140625" style="28" customWidth="1"/>
    <col min="7" max="7" width="9.140625" style="28" customWidth="1"/>
    <col min="8" max="60" width="9.140625" style="92" customWidth="1"/>
    <col min="61" max="16384" width="9.140625" style="3"/>
  </cols>
  <sheetData>
    <row r="1" spans="1:49"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75" x14ac:dyDescent="0.25">
      <c r="C2" s="28"/>
      <c r="D2" s="1"/>
      <c r="E2" s="119" t="str">
        <f>'Formulario PPGR1'!I2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25">
      <c r="C3" s="28"/>
      <c r="D3" s="1"/>
      <c r="E3" s="120" t="str">
        <f>'Formulario PPGR1'!I3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25">
      <c r="C4" s="28"/>
      <c r="D4" s="1"/>
      <c r="E4" s="121" t="str">
        <f>'Formulario PPGR1'!I4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25">
      <c r="C5" s="28"/>
      <c r="D5" s="1"/>
      <c r="E5" s="121" t="s">
        <v>943</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25">
      <c r="C6" s="1"/>
      <c r="D6" s="1"/>
      <c r="E6" s="121" t="str">
        <f>'Formulario PPGR1'!$L$3</f>
        <v>R4 - SRS Cibao Noroeste</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
      <c r="A7" s="92"/>
      <c r="B7" s="92"/>
      <c r="C7" s="92"/>
      <c r="D7" s="92"/>
      <c r="E7" s="92"/>
      <c r="F7" s="92"/>
      <c r="G7" s="92"/>
    </row>
    <row r="8" spans="1:49" ht="48" customHeight="1" x14ac:dyDescent="0.2">
      <c r="A8" s="5" t="s">
        <v>944</v>
      </c>
      <c r="B8" s="5" t="s">
        <v>945</v>
      </c>
      <c r="C8" s="5" t="s">
        <v>946</v>
      </c>
      <c r="D8" s="5" t="s">
        <v>947</v>
      </c>
      <c r="E8" s="6" t="s">
        <v>948</v>
      </c>
      <c r="F8" s="7" t="s">
        <v>949</v>
      </c>
      <c r="G8" s="7" t="s">
        <v>950</v>
      </c>
    </row>
    <row r="9" spans="1:49" ht="12.75" x14ac:dyDescent="0.2">
      <c r="A9" s="8">
        <v>3</v>
      </c>
      <c r="B9" s="9"/>
      <c r="C9" s="9"/>
      <c r="D9" s="9"/>
      <c r="E9" s="10" t="s">
        <v>951</v>
      </c>
      <c r="F9" s="11">
        <f>+F10</f>
        <v>0</v>
      </c>
      <c r="G9" s="332" t="str">
        <f>G10</f>
        <v>0.00</v>
      </c>
    </row>
    <row r="10" spans="1:49" ht="12.75" x14ac:dyDescent="0.2">
      <c r="A10" s="12"/>
      <c r="B10" s="12">
        <v>31</v>
      </c>
      <c r="C10" s="13"/>
      <c r="D10" s="13"/>
      <c r="E10" s="100" t="s">
        <v>952</v>
      </c>
      <c r="F10" s="15">
        <f>SUM(F11:F11)</f>
        <v>0</v>
      </c>
      <c r="G10" s="333" t="str">
        <f>G11</f>
        <v>0.00</v>
      </c>
    </row>
    <row r="11" spans="1:49" ht="12.75" x14ac:dyDescent="0.2">
      <c r="A11" s="16"/>
      <c r="B11" s="16"/>
      <c r="C11" s="16">
        <v>312</v>
      </c>
      <c r="D11" s="17"/>
      <c r="E11" s="99" t="s">
        <v>953</v>
      </c>
      <c r="F11" s="300">
        <v>0</v>
      </c>
      <c r="G11" s="19" t="str">
        <f>IFERROR(F11/$F$31*100,"0.00")</f>
        <v>0.00</v>
      </c>
    </row>
    <row r="12" spans="1:49" ht="12.75" x14ac:dyDescent="0.2">
      <c r="A12" s="20">
        <v>4</v>
      </c>
      <c r="B12" s="21"/>
      <c r="C12" s="21"/>
      <c r="D12" s="21"/>
      <c r="E12" s="22" t="s">
        <v>954</v>
      </c>
      <c r="F12" s="23">
        <f>+F13+F19</f>
        <v>0</v>
      </c>
      <c r="G12" s="23">
        <f>G13+G19</f>
        <v>0</v>
      </c>
    </row>
    <row r="13" spans="1:49" ht="12.75" x14ac:dyDescent="0.2">
      <c r="A13" s="12"/>
      <c r="B13" s="12">
        <v>41</v>
      </c>
      <c r="C13" s="3"/>
      <c r="D13" s="13"/>
      <c r="E13" s="14" t="s">
        <v>955</v>
      </c>
      <c r="F13" s="15">
        <f>SUM(F15:F18)</f>
        <v>0</v>
      </c>
      <c r="G13" s="24">
        <f>SUM(G15:G18)</f>
        <v>0</v>
      </c>
    </row>
    <row r="14" spans="1:49" ht="24" x14ac:dyDescent="0.2">
      <c r="A14" s="12"/>
      <c r="B14" s="12"/>
      <c r="C14" s="12">
        <v>413</v>
      </c>
      <c r="D14" s="13"/>
      <c r="E14" s="14" t="s">
        <v>956</v>
      </c>
      <c r="F14" s="15">
        <f>SUM(F16:F19)</f>
        <v>0</v>
      </c>
      <c r="G14" s="24">
        <f>SUM(G16:G19)</f>
        <v>0</v>
      </c>
    </row>
    <row r="15" spans="1:49" ht="12.75" x14ac:dyDescent="0.2">
      <c r="A15" s="16"/>
      <c r="B15" s="16"/>
      <c r="C15" s="16">
        <v>413</v>
      </c>
      <c r="D15" s="17" t="s">
        <v>957</v>
      </c>
      <c r="E15" s="99" t="s">
        <v>958</v>
      </c>
      <c r="F15" s="300">
        <v>0</v>
      </c>
      <c r="G15" s="19" t="str">
        <f>IFERROR(F15/$F$31*100,"0.00")</f>
        <v>0.00</v>
      </c>
    </row>
    <row r="16" spans="1:49" ht="12.75" x14ac:dyDescent="0.2">
      <c r="A16" s="16"/>
      <c r="B16" s="16"/>
      <c r="C16" s="16">
        <v>413</v>
      </c>
      <c r="D16" s="17" t="s">
        <v>959</v>
      </c>
      <c r="E16" s="99" t="s">
        <v>960</v>
      </c>
      <c r="F16" s="300">
        <v>0</v>
      </c>
      <c r="G16" s="19" t="str">
        <f>IFERROR(F16/$F$31*100,"0.00")</f>
        <v>0.00</v>
      </c>
    </row>
    <row r="17" spans="1:7" ht="12.75" x14ac:dyDescent="0.2">
      <c r="A17" s="16"/>
      <c r="B17" s="16"/>
      <c r="C17" s="16">
        <v>413</v>
      </c>
      <c r="D17" s="17" t="s">
        <v>961</v>
      </c>
      <c r="E17" s="99" t="s">
        <v>962</v>
      </c>
      <c r="F17" s="300">
        <v>0</v>
      </c>
      <c r="G17" s="19" t="str">
        <f>IFERROR(F17/$F$31*100,"0.00")</f>
        <v>0.00</v>
      </c>
    </row>
    <row r="18" spans="1:7" ht="24" x14ac:dyDescent="0.2">
      <c r="A18" s="16"/>
      <c r="B18" s="16"/>
      <c r="C18" s="16">
        <v>414</v>
      </c>
      <c r="D18" s="17"/>
      <c r="E18" s="336" t="s">
        <v>963</v>
      </c>
      <c r="F18" s="300">
        <v>0</v>
      </c>
      <c r="G18" s="19" t="str">
        <f>IFERROR(F18/$F$31*100,"0.00")</f>
        <v>0.00</v>
      </c>
    </row>
    <row r="19" spans="1:7" ht="12.75" x14ac:dyDescent="0.2">
      <c r="A19" s="12"/>
      <c r="B19" s="12">
        <v>42</v>
      </c>
      <c r="C19" s="12"/>
      <c r="D19" s="13"/>
      <c r="E19" s="100" t="s">
        <v>964</v>
      </c>
      <c r="F19" s="15">
        <f>SUM(F21:F22)</f>
        <v>0</v>
      </c>
      <c r="G19" s="24">
        <f>G21+G22</f>
        <v>0</v>
      </c>
    </row>
    <row r="20" spans="1:7" ht="24" x14ac:dyDescent="0.2">
      <c r="A20" s="12"/>
      <c r="B20" s="12"/>
      <c r="C20" s="12">
        <v>423</v>
      </c>
      <c r="D20" s="13"/>
      <c r="E20" s="100" t="s">
        <v>965</v>
      </c>
      <c r="F20" s="15">
        <f>+F21+F22</f>
        <v>0</v>
      </c>
      <c r="G20" s="19">
        <f>+G21+G22</f>
        <v>0</v>
      </c>
    </row>
    <row r="21" spans="1:7" ht="12.75" x14ac:dyDescent="0.2">
      <c r="A21" s="16"/>
      <c r="B21" s="16"/>
      <c r="C21" s="16">
        <v>423</v>
      </c>
      <c r="D21" s="17" t="s">
        <v>957</v>
      </c>
      <c r="E21" s="99" t="s">
        <v>966</v>
      </c>
      <c r="F21" s="300">
        <v>0</v>
      </c>
      <c r="G21" s="19" t="str">
        <f>IFERROR(F21/$F$31*100,"0.00")</f>
        <v>0.00</v>
      </c>
    </row>
    <row r="22" spans="1:7" ht="12.75" x14ac:dyDescent="0.2">
      <c r="A22" s="16"/>
      <c r="B22" s="16"/>
      <c r="C22" s="16">
        <v>423</v>
      </c>
      <c r="D22" s="17" t="s">
        <v>959</v>
      </c>
      <c r="E22" s="99" t="s">
        <v>967</v>
      </c>
      <c r="F22" s="300">
        <v>0</v>
      </c>
      <c r="G22" s="19" t="str">
        <f>IFERROR(F22/$F$31*100,"0.00")</f>
        <v>0.00</v>
      </c>
    </row>
    <row r="23" spans="1:7" ht="12.75" x14ac:dyDescent="0.2">
      <c r="A23" s="20">
        <v>5</v>
      </c>
      <c r="B23" s="21"/>
      <c r="C23" s="21"/>
      <c r="D23" s="21"/>
      <c r="E23" s="22" t="s">
        <v>968</v>
      </c>
      <c r="F23" s="23">
        <f>+F24</f>
        <v>0</v>
      </c>
      <c r="G23" s="23">
        <f>G24</f>
        <v>0</v>
      </c>
    </row>
    <row r="24" spans="1:7" ht="12.75" x14ac:dyDescent="0.2">
      <c r="A24" s="12"/>
      <c r="B24" s="12">
        <v>51</v>
      </c>
      <c r="C24" s="12"/>
      <c r="D24" s="13"/>
      <c r="E24" s="14" t="s">
        <v>969</v>
      </c>
      <c r="F24" s="15">
        <f>F25</f>
        <v>0</v>
      </c>
      <c r="G24" s="19">
        <f>G25</f>
        <v>0</v>
      </c>
    </row>
    <row r="25" spans="1:7" ht="12.75" x14ac:dyDescent="0.2">
      <c r="A25" s="12"/>
      <c r="B25" s="12"/>
      <c r="C25" s="12">
        <v>512</v>
      </c>
      <c r="D25" s="13"/>
      <c r="E25" s="14" t="s">
        <v>970</v>
      </c>
      <c r="F25" s="15">
        <f>F26</f>
        <v>0</v>
      </c>
      <c r="G25" s="19">
        <f>G26</f>
        <v>0</v>
      </c>
    </row>
    <row r="26" spans="1:7" ht="12.75" x14ac:dyDescent="0.2">
      <c r="A26" s="12"/>
      <c r="B26" s="12"/>
      <c r="C26" s="16">
        <v>512</v>
      </c>
      <c r="D26" s="334" t="s">
        <v>971</v>
      </c>
      <c r="E26" s="18" t="s">
        <v>972</v>
      </c>
      <c r="F26" s="335">
        <f>+F27+F28+F29+F30</f>
        <v>0</v>
      </c>
      <c r="G26" s="19">
        <f>+G27+G28+G29+G30</f>
        <v>0</v>
      </c>
    </row>
    <row r="27" spans="1:7" ht="14.25" customHeight="1" x14ac:dyDescent="0.2">
      <c r="A27" s="17"/>
      <c r="B27" s="16"/>
      <c r="C27" s="16">
        <v>513</v>
      </c>
      <c r="D27" s="17"/>
      <c r="E27" s="18" t="s">
        <v>973</v>
      </c>
      <c r="F27" s="300">
        <v>0</v>
      </c>
      <c r="G27" s="19" t="str">
        <f>IFERROR(F27/$F$31*100,"0.00")</f>
        <v>0.00</v>
      </c>
    </row>
    <row r="28" spans="1:7" ht="12.75" x14ac:dyDescent="0.2">
      <c r="A28" s="17"/>
      <c r="B28" s="17"/>
      <c r="C28" s="16">
        <v>512</v>
      </c>
      <c r="D28" s="17"/>
      <c r="E28" s="18" t="s">
        <v>974</v>
      </c>
      <c r="F28" s="300">
        <v>0</v>
      </c>
      <c r="G28" s="19" t="str">
        <f>IFERROR(F28/$F$31*100,"0.00")</f>
        <v>0.00</v>
      </c>
    </row>
    <row r="29" spans="1:7" ht="14.25" customHeight="1" x14ac:dyDescent="0.2">
      <c r="A29" s="17"/>
      <c r="B29" s="17"/>
      <c r="C29" s="16">
        <v>512</v>
      </c>
      <c r="D29" s="17"/>
      <c r="E29" s="18" t="s">
        <v>975</v>
      </c>
      <c r="F29" s="300">
        <v>0</v>
      </c>
      <c r="G29" s="19" t="str">
        <f>IFERROR(F29/$F$31*100,"0.00")</f>
        <v>0.00</v>
      </c>
    </row>
    <row r="30" spans="1:7" ht="12.75" x14ac:dyDescent="0.2">
      <c r="A30" s="17"/>
      <c r="B30" s="17"/>
      <c r="C30" s="16">
        <v>512</v>
      </c>
      <c r="D30" s="17"/>
      <c r="E30" s="18" t="s">
        <v>976</v>
      </c>
      <c r="F30" s="300">
        <v>0</v>
      </c>
      <c r="G30" s="19" t="str">
        <f>IFERROR(F30/$F$31*100,"0.00")</f>
        <v>0.00</v>
      </c>
    </row>
    <row r="31" spans="1:7" ht="12.75" x14ac:dyDescent="0.2">
      <c r="A31" s="25"/>
      <c r="B31" s="25"/>
      <c r="C31" s="25"/>
      <c r="D31" s="25"/>
      <c r="E31" s="26" t="s">
        <v>977</v>
      </c>
      <c r="F31" s="27">
        <f>+F23+F12+F9</f>
        <v>0</v>
      </c>
      <c r="G31" s="27">
        <f>+G23+G12+G9</f>
        <v>0</v>
      </c>
    </row>
    <row r="32" spans="1:7" s="92" customFormat="1" x14ac:dyDescent="0.25">
      <c r="A32" s="93"/>
      <c r="B32" s="93"/>
      <c r="C32" s="93"/>
      <c r="D32" s="93"/>
      <c r="E32" s="93"/>
      <c r="F32" s="93"/>
      <c r="G32" s="93"/>
    </row>
    <row r="33" spans="1:7" s="92" customFormat="1" x14ac:dyDescent="0.25">
      <c r="A33" s="93"/>
      <c r="B33" s="93"/>
      <c r="C33" s="93"/>
      <c r="D33" s="93"/>
      <c r="E33" s="93"/>
      <c r="F33" s="93"/>
      <c r="G33" s="93"/>
    </row>
    <row r="34" spans="1:7" s="92" customFormat="1" x14ac:dyDescent="0.25">
      <c r="A34" s="93"/>
      <c r="B34" s="93"/>
      <c r="C34" s="93"/>
      <c r="D34" s="93"/>
      <c r="E34" s="93"/>
      <c r="F34" s="93"/>
      <c r="G34" s="93"/>
    </row>
    <row r="35" spans="1:7" s="92" customFormat="1" x14ac:dyDescent="0.25">
      <c r="A35" s="93"/>
      <c r="B35" s="93"/>
      <c r="C35" s="93"/>
      <c r="D35" s="93"/>
      <c r="E35" s="93"/>
      <c r="F35" s="93"/>
      <c r="G35" s="93"/>
    </row>
    <row r="36" spans="1:7" s="92" customFormat="1" x14ac:dyDescent="0.25">
      <c r="A36" s="93"/>
      <c r="B36" s="93"/>
      <c r="C36" s="93"/>
      <c r="D36" s="93"/>
      <c r="E36" s="93"/>
      <c r="F36" s="93"/>
      <c r="G36" s="93"/>
    </row>
    <row r="37" spans="1:7" s="92" customFormat="1" x14ac:dyDescent="0.25">
      <c r="A37" s="93"/>
      <c r="B37" s="93"/>
      <c r="C37" s="93"/>
      <c r="D37" s="93"/>
      <c r="E37" s="93"/>
      <c r="F37" s="93"/>
      <c r="G37" s="93"/>
    </row>
    <row r="38" spans="1:7" s="92" customFormat="1" x14ac:dyDescent="0.25">
      <c r="A38" s="93"/>
      <c r="B38" s="93"/>
      <c r="C38" s="93"/>
      <c r="D38" s="93"/>
      <c r="E38" s="93"/>
      <c r="F38" s="93"/>
      <c r="G38" s="93"/>
    </row>
    <row r="39" spans="1:7" s="92" customFormat="1" x14ac:dyDescent="0.25">
      <c r="A39" s="93"/>
      <c r="B39" s="93"/>
      <c r="C39" s="93"/>
      <c r="D39" s="93"/>
      <c r="E39" s="93"/>
      <c r="F39" s="93"/>
      <c r="G39" s="93"/>
    </row>
    <row r="40" spans="1:7" s="92" customFormat="1" x14ac:dyDescent="0.25">
      <c r="A40" s="94"/>
      <c r="B40" s="94"/>
      <c r="C40" s="94"/>
      <c r="D40" s="94"/>
      <c r="E40" s="94"/>
      <c r="F40" s="94"/>
      <c r="G40" s="94"/>
    </row>
    <row r="41" spans="1:7" s="92" customFormat="1" x14ac:dyDescent="0.25">
      <c r="A41" s="94"/>
      <c r="B41" s="94"/>
      <c r="C41" s="94"/>
      <c r="D41" s="94"/>
      <c r="E41" s="94"/>
      <c r="F41" s="94"/>
      <c r="G41" s="94"/>
    </row>
    <row r="42" spans="1:7" s="92" customFormat="1" x14ac:dyDescent="0.25">
      <c r="A42" s="94"/>
      <c r="B42" s="94"/>
      <c r="C42" s="94"/>
      <c r="D42" s="94"/>
      <c r="E42" s="94"/>
      <c r="F42" s="94"/>
      <c r="G42" s="94"/>
    </row>
    <row r="43" spans="1:7" s="92" customFormat="1" x14ac:dyDescent="0.25">
      <c r="A43" s="94"/>
      <c r="B43" s="94"/>
      <c r="C43" s="94"/>
      <c r="D43" s="94"/>
      <c r="E43" s="94"/>
      <c r="F43" s="94"/>
      <c r="G43" s="94"/>
    </row>
    <row r="44" spans="1:7" s="92" customFormat="1" x14ac:dyDescent="0.25">
      <c r="A44" s="94"/>
      <c r="B44" s="94"/>
      <c r="C44" s="94"/>
      <c r="D44" s="94"/>
      <c r="E44" s="94"/>
      <c r="F44" s="94"/>
      <c r="G44" s="94"/>
    </row>
    <row r="45" spans="1:7" s="92" customFormat="1" x14ac:dyDescent="0.25">
      <c r="A45" s="94"/>
      <c r="B45" s="94"/>
      <c r="C45" s="94"/>
      <c r="D45" s="94"/>
      <c r="E45" s="94"/>
      <c r="F45" s="94"/>
      <c r="G45" s="94"/>
    </row>
    <row r="46" spans="1:7" s="92" customFormat="1" x14ac:dyDescent="0.25">
      <c r="A46" s="94"/>
      <c r="B46" s="94"/>
      <c r="C46" s="94"/>
      <c r="D46" s="94"/>
      <c r="E46" s="94"/>
      <c r="F46" s="94"/>
      <c r="G46" s="94"/>
    </row>
    <row r="47" spans="1:7" s="92" customFormat="1" x14ac:dyDescent="0.25">
      <c r="A47" s="94"/>
      <c r="B47" s="94"/>
      <c r="C47" s="94"/>
      <c r="D47" s="94"/>
      <c r="E47" s="94"/>
      <c r="F47" s="94"/>
      <c r="G47" s="94"/>
    </row>
    <row r="48" spans="1:7" s="92" customFormat="1" x14ac:dyDescent="0.25">
      <c r="A48" s="94"/>
      <c r="B48" s="94"/>
      <c r="C48" s="94"/>
      <c r="D48" s="94"/>
      <c r="E48" s="94"/>
      <c r="F48" s="94"/>
      <c r="G48" s="94"/>
    </row>
    <row r="49" spans="1:7" s="92" customFormat="1" x14ac:dyDescent="0.25">
      <c r="A49" s="94"/>
      <c r="B49" s="94"/>
      <c r="C49" s="94"/>
      <c r="D49" s="94"/>
      <c r="E49" s="94"/>
      <c r="F49" s="94"/>
      <c r="G49" s="94"/>
    </row>
    <row r="50" spans="1:7" s="92" customFormat="1" x14ac:dyDescent="0.25">
      <c r="A50" s="94"/>
      <c r="B50" s="94"/>
      <c r="C50" s="94"/>
      <c r="D50" s="94"/>
      <c r="E50" s="94"/>
      <c r="F50" s="94"/>
      <c r="G50" s="94"/>
    </row>
    <row r="51" spans="1:7" s="92" customFormat="1" x14ac:dyDescent="0.25">
      <c r="A51" s="94"/>
      <c r="B51" s="94"/>
      <c r="C51" s="94"/>
      <c r="D51" s="94"/>
      <c r="E51" s="94"/>
      <c r="F51" s="94"/>
      <c r="G51" s="94"/>
    </row>
    <row r="52" spans="1:7" s="92" customFormat="1" x14ac:dyDescent="0.25">
      <c r="A52" s="94"/>
      <c r="B52" s="94"/>
      <c r="C52" s="94"/>
      <c r="D52" s="94"/>
      <c r="E52" s="94"/>
      <c r="F52" s="94"/>
      <c r="G52" s="94"/>
    </row>
    <row r="53" spans="1:7" s="92" customFormat="1" x14ac:dyDescent="0.25">
      <c r="A53" s="94"/>
      <c r="B53" s="94"/>
      <c r="C53" s="94"/>
      <c r="D53" s="94"/>
      <c r="E53" s="94"/>
      <c r="F53" s="94"/>
      <c r="G53" s="94"/>
    </row>
    <row r="54" spans="1:7" s="92" customFormat="1" x14ac:dyDescent="0.25">
      <c r="A54" s="94"/>
      <c r="B54" s="94"/>
      <c r="C54" s="94"/>
      <c r="D54" s="94"/>
      <c r="E54" s="94"/>
      <c r="F54" s="94"/>
      <c r="G54" s="94"/>
    </row>
    <row r="55" spans="1:7" s="92" customFormat="1" x14ac:dyDescent="0.25">
      <c r="A55" s="94"/>
      <c r="B55" s="94"/>
      <c r="C55" s="94"/>
      <c r="D55" s="94"/>
      <c r="E55" s="94"/>
      <c r="F55" s="94"/>
      <c r="G55" s="94"/>
    </row>
    <row r="56" spans="1:7" s="92" customFormat="1" x14ac:dyDescent="0.25">
      <c r="A56" s="94"/>
      <c r="B56" s="94"/>
      <c r="C56" s="94"/>
      <c r="D56" s="94"/>
      <c r="E56" s="94"/>
      <c r="F56" s="94"/>
      <c r="G56" s="94"/>
    </row>
    <row r="57" spans="1:7" s="92" customFormat="1" x14ac:dyDescent="0.25">
      <c r="A57" s="94"/>
      <c r="B57" s="94"/>
      <c r="C57" s="94"/>
      <c r="D57" s="94"/>
      <c r="E57" s="94"/>
      <c r="F57" s="94"/>
      <c r="G57" s="94"/>
    </row>
    <row r="58" spans="1:7" s="92" customFormat="1" x14ac:dyDescent="0.25">
      <c r="A58" s="94"/>
      <c r="B58" s="94"/>
      <c r="C58" s="94"/>
      <c r="D58" s="94"/>
      <c r="E58" s="94"/>
      <c r="F58" s="94"/>
      <c r="G58" s="94"/>
    </row>
    <row r="59" spans="1:7" s="92" customFormat="1" x14ac:dyDescent="0.25">
      <c r="A59" s="94"/>
      <c r="B59" s="94"/>
      <c r="C59" s="94"/>
      <c r="D59" s="94"/>
      <c r="E59" s="94"/>
      <c r="F59" s="94"/>
      <c r="G59" s="94"/>
    </row>
    <row r="60" spans="1:7" s="92" customFormat="1" x14ac:dyDescent="0.25">
      <c r="A60" s="94"/>
      <c r="B60" s="94"/>
      <c r="C60" s="94"/>
      <c r="D60" s="94"/>
      <c r="E60" s="94"/>
      <c r="F60" s="94"/>
      <c r="G60" s="94"/>
    </row>
    <row r="61" spans="1:7" s="92" customFormat="1" x14ac:dyDescent="0.25">
      <c r="A61" s="94"/>
      <c r="B61" s="94"/>
      <c r="C61" s="94"/>
      <c r="D61" s="94"/>
      <c r="E61" s="94"/>
      <c r="F61" s="94"/>
      <c r="G61" s="94"/>
    </row>
    <row r="62" spans="1:7" s="92" customFormat="1" x14ac:dyDescent="0.25">
      <c r="A62" s="94"/>
      <c r="B62" s="94"/>
      <c r="C62" s="94"/>
      <c r="D62" s="94"/>
      <c r="E62" s="94"/>
      <c r="F62" s="94"/>
      <c r="G62" s="94"/>
    </row>
    <row r="63" spans="1:7" s="92" customFormat="1" x14ac:dyDescent="0.25">
      <c r="A63" s="94"/>
      <c r="B63" s="94"/>
      <c r="C63" s="94"/>
      <c r="D63" s="94"/>
      <c r="E63" s="94"/>
      <c r="F63" s="94"/>
      <c r="G63" s="94"/>
    </row>
    <row r="64" spans="1:7" s="92" customFormat="1" x14ac:dyDescent="0.25">
      <c r="A64" s="94"/>
      <c r="B64" s="94"/>
      <c r="C64" s="94"/>
      <c r="D64" s="94"/>
      <c r="E64" s="94"/>
      <c r="F64" s="94"/>
      <c r="G64" s="94"/>
    </row>
    <row r="65" spans="1:7" s="92" customFormat="1" x14ac:dyDescent="0.25">
      <c r="A65" s="94"/>
      <c r="B65" s="94"/>
      <c r="C65" s="94"/>
      <c r="D65" s="94"/>
      <c r="E65" s="94"/>
      <c r="F65" s="94"/>
      <c r="G65" s="94"/>
    </row>
    <row r="66" spans="1:7" s="92" customFormat="1" x14ac:dyDescent="0.25">
      <c r="A66" s="94"/>
      <c r="B66" s="94"/>
      <c r="C66" s="94"/>
      <c r="D66" s="94"/>
      <c r="E66" s="94"/>
      <c r="F66" s="94"/>
      <c r="G66" s="94"/>
    </row>
    <row r="67" spans="1:7" s="92" customFormat="1" x14ac:dyDescent="0.25">
      <c r="A67" s="94"/>
      <c r="B67" s="94"/>
      <c r="C67" s="94"/>
      <c r="D67" s="94"/>
      <c r="E67" s="94"/>
      <c r="F67" s="94"/>
      <c r="G67" s="94"/>
    </row>
    <row r="68" spans="1:7" s="92" customFormat="1" x14ac:dyDescent="0.25">
      <c r="A68" s="94"/>
      <c r="B68" s="94"/>
      <c r="C68" s="94"/>
      <c r="D68" s="94"/>
      <c r="E68" s="94"/>
      <c r="F68" s="94"/>
      <c r="G68" s="94"/>
    </row>
    <row r="69" spans="1:7" s="92" customFormat="1" x14ac:dyDescent="0.25">
      <c r="A69" s="94"/>
      <c r="B69" s="94"/>
      <c r="C69" s="94"/>
      <c r="D69" s="94"/>
      <c r="E69" s="94"/>
      <c r="F69" s="94"/>
      <c r="G69" s="94"/>
    </row>
    <row r="70" spans="1:7" s="92" customFormat="1" x14ac:dyDescent="0.25">
      <c r="A70" s="94"/>
      <c r="B70" s="94"/>
      <c r="C70" s="94"/>
      <c r="D70" s="94"/>
      <c r="E70" s="94"/>
      <c r="F70" s="94"/>
      <c r="G70" s="94"/>
    </row>
    <row r="71" spans="1:7" s="92" customFormat="1" x14ac:dyDescent="0.25">
      <c r="A71" s="94"/>
      <c r="B71" s="94"/>
      <c r="C71" s="94"/>
      <c r="D71" s="94"/>
      <c r="E71" s="94"/>
      <c r="F71" s="94"/>
      <c r="G71" s="94"/>
    </row>
    <row r="72" spans="1:7" s="92" customFormat="1" x14ac:dyDescent="0.25">
      <c r="A72" s="94"/>
      <c r="B72" s="94"/>
      <c r="C72" s="94"/>
      <c r="D72" s="94"/>
      <c r="E72" s="94"/>
      <c r="F72" s="94"/>
      <c r="G72" s="94"/>
    </row>
    <row r="73" spans="1:7" s="92" customFormat="1" x14ac:dyDescent="0.25">
      <c r="A73" s="94"/>
      <c r="B73" s="94"/>
      <c r="C73" s="94"/>
      <c r="D73" s="94"/>
      <c r="E73" s="94"/>
      <c r="F73" s="94"/>
      <c r="G73" s="94"/>
    </row>
    <row r="74" spans="1:7" s="92" customFormat="1" x14ac:dyDescent="0.25">
      <c r="A74" s="94"/>
      <c r="B74" s="94"/>
      <c r="C74" s="94"/>
      <c r="D74" s="94"/>
      <c r="E74" s="94"/>
      <c r="F74" s="94"/>
      <c r="G74" s="94"/>
    </row>
    <row r="75" spans="1:7" s="92" customFormat="1" x14ac:dyDescent="0.25">
      <c r="A75" s="94"/>
      <c r="B75" s="94"/>
      <c r="C75" s="94"/>
      <c r="D75" s="94"/>
      <c r="E75" s="94"/>
      <c r="F75" s="94"/>
      <c r="G75" s="94"/>
    </row>
    <row r="76" spans="1:7" s="92" customFormat="1" x14ac:dyDescent="0.25">
      <c r="A76" s="94"/>
      <c r="B76" s="94"/>
      <c r="C76" s="94"/>
      <c r="D76" s="94"/>
      <c r="E76" s="94"/>
      <c r="F76" s="94"/>
      <c r="G76" s="94"/>
    </row>
    <row r="77" spans="1:7" s="92" customFormat="1" x14ac:dyDescent="0.25">
      <c r="A77" s="94"/>
      <c r="B77" s="94"/>
      <c r="C77" s="94"/>
      <c r="D77" s="94"/>
      <c r="E77" s="94"/>
      <c r="F77" s="94"/>
      <c r="G77" s="94"/>
    </row>
    <row r="78" spans="1:7" s="92" customFormat="1" x14ac:dyDescent="0.25">
      <c r="A78" s="94"/>
      <c r="B78" s="94"/>
      <c r="C78" s="94"/>
      <c r="D78" s="94"/>
      <c r="E78" s="94"/>
      <c r="F78" s="94"/>
      <c r="G78" s="94"/>
    </row>
    <row r="79" spans="1:7" s="92" customFormat="1" x14ac:dyDescent="0.25">
      <c r="A79" s="94"/>
      <c r="B79" s="94"/>
      <c r="C79" s="94"/>
      <c r="D79" s="94"/>
      <c r="E79" s="94"/>
      <c r="F79" s="94"/>
      <c r="G79" s="94"/>
    </row>
    <row r="80" spans="1:7" s="92" customFormat="1" x14ac:dyDescent="0.25">
      <c r="A80" s="94"/>
      <c r="B80" s="94"/>
      <c r="C80" s="94"/>
      <c r="D80" s="94"/>
      <c r="E80" s="94"/>
      <c r="F80" s="94"/>
      <c r="G80" s="94"/>
    </row>
    <row r="81" spans="1:7" s="92" customFormat="1" x14ac:dyDescent="0.25">
      <c r="A81" s="94"/>
      <c r="B81" s="94"/>
      <c r="C81" s="94"/>
      <c r="D81" s="94"/>
      <c r="E81" s="94"/>
      <c r="F81" s="94"/>
      <c r="G81" s="94"/>
    </row>
    <row r="82" spans="1:7" s="92" customFormat="1" x14ac:dyDescent="0.25">
      <c r="A82" s="94"/>
      <c r="B82" s="94"/>
      <c r="C82" s="94"/>
      <c r="D82" s="94"/>
      <c r="E82" s="94"/>
      <c r="F82" s="94"/>
      <c r="G82" s="94"/>
    </row>
    <row r="83" spans="1:7" s="92" customFormat="1" x14ac:dyDescent="0.25">
      <c r="A83" s="94"/>
      <c r="B83" s="94"/>
      <c r="C83" s="94"/>
      <c r="D83" s="94"/>
      <c r="E83" s="94"/>
      <c r="F83" s="94"/>
      <c r="G83" s="94"/>
    </row>
    <row r="84" spans="1:7" s="92" customFormat="1" x14ac:dyDescent="0.25">
      <c r="A84" s="94"/>
      <c r="B84" s="94"/>
      <c r="C84" s="94"/>
      <c r="D84" s="94"/>
      <c r="E84" s="94"/>
      <c r="F84" s="94"/>
      <c r="G84" s="94"/>
    </row>
    <row r="85" spans="1:7" s="92" customFormat="1" x14ac:dyDescent="0.25">
      <c r="A85" s="94"/>
      <c r="B85" s="94"/>
      <c r="C85" s="94"/>
      <c r="D85" s="94"/>
      <c r="E85" s="94"/>
      <c r="F85" s="94"/>
      <c r="G85" s="94"/>
    </row>
    <row r="86" spans="1:7" s="92" customFormat="1" x14ac:dyDescent="0.25">
      <c r="A86" s="94"/>
      <c r="B86" s="94"/>
      <c r="C86" s="94"/>
      <c r="D86" s="94"/>
      <c r="E86" s="94"/>
      <c r="F86" s="94"/>
      <c r="G86" s="94"/>
    </row>
    <row r="87" spans="1:7" s="92" customFormat="1" x14ac:dyDescent="0.25">
      <c r="A87" s="94"/>
      <c r="B87" s="94"/>
      <c r="C87" s="94"/>
      <c r="D87" s="94"/>
      <c r="E87" s="94"/>
      <c r="F87" s="94"/>
      <c r="G87" s="94"/>
    </row>
    <row r="88" spans="1:7" s="92" customFormat="1" x14ac:dyDescent="0.25">
      <c r="A88" s="94"/>
      <c r="B88" s="94"/>
      <c r="C88" s="94"/>
      <c r="D88" s="94"/>
      <c r="E88" s="94"/>
      <c r="F88" s="94"/>
      <c r="G88" s="94"/>
    </row>
    <row r="89" spans="1:7" s="92" customFormat="1" x14ac:dyDescent="0.25">
      <c r="A89" s="94"/>
      <c r="B89" s="94"/>
      <c r="C89" s="94"/>
      <c r="D89" s="94"/>
      <c r="E89" s="94"/>
      <c r="F89" s="94"/>
      <c r="G89" s="94"/>
    </row>
    <row r="90" spans="1:7" s="92" customFormat="1" x14ac:dyDescent="0.25">
      <c r="A90" s="94"/>
      <c r="B90" s="94"/>
      <c r="C90" s="94"/>
      <c r="D90" s="94"/>
      <c r="E90" s="94"/>
      <c r="F90" s="94"/>
      <c r="G90" s="94"/>
    </row>
    <row r="91" spans="1:7" s="92" customFormat="1" x14ac:dyDescent="0.25">
      <c r="A91" s="94"/>
      <c r="B91" s="94"/>
      <c r="C91" s="94"/>
      <c r="D91" s="94"/>
      <c r="E91" s="94"/>
      <c r="F91" s="94"/>
      <c r="G91" s="94"/>
    </row>
    <row r="92" spans="1:7" s="92" customFormat="1" x14ac:dyDescent="0.25">
      <c r="A92" s="94"/>
      <c r="B92" s="94"/>
      <c r="C92" s="94"/>
      <c r="D92" s="94"/>
      <c r="E92" s="94"/>
      <c r="F92" s="94"/>
      <c r="G92" s="94"/>
    </row>
    <row r="93" spans="1:7" s="92" customFormat="1" x14ac:dyDescent="0.25">
      <c r="A93" s="94"/>
      <c r="B93" s="94"/>
      <c r="C93" s="94"/>
      <c r="D93" s="94"/>
      <c r="E93" s="94"/>
      <c r="F93" s="94"/>
      <c r="G93" s="94"/>
    </row>
    <row r="94" spans="1:7" s="92" customFormat="1" x14ac:dyDescent="0.25">
      <c r="A94" s="94"/>
      <c r="B94" s="94"/>
      <c r="C94" s="94"/>
      <c r="D94" s="94"/>
      <c r="E94" s="94"/>
      <c r="F94" s="94"/>
      <c r="G94" s="94"/>
    </row>
    <row r="95" spans="1:7" s="92" customFormat="1" x14ac:dyDescent="0.25">
      <c r="A95" s="94"/>
      <c r="B95" s="94"/>
      <c r="C95" s="94"/>
      <c r="D95" s="94"/>
      <c r="E95" s="94"/>
      <c r="F95" s="94"/>
      <c r="G95" s="94"/>
    </row>
    <row r="96" spans="1:7" s="92" customFormat="1" x14ac:dyDescent="0.25">
      <c r="A96" s="94"/>
      <c r="B96" s="94"/>
      <c r="C96" s="94"/>
      <c r="D96" s="94"/>
      <c r="E96" s="94"/>
      <c r="F96" s="94"/>
      <c r="G96" s="94"/>
    </row>
    <row r="97" spans="1:7" s="92" customFormat="1" x14ac:dyDescent="0.25">
      <c r="A97" s="94"/>
      <c r="B97" s="94"/>
      <c r="C97" s="94"/>
      <c r="D97" s="94"/>
      <c r="E97" s="94"/>
      <c r="F97" s="94"/>
      <c r="G97" s="94"/>
    </row>
    <row r="98" spans="1:7" s="92" customFormat="1" x14ac:dyDescent="0.25">
      <c r="A98" s="94"/>
      <c r="B98" s="94"/>
      <c r="C98" s="94"/>
      <c r="D98" s="94"/>
      <c r="E98" s="94"/>
      <c r="F98" s="94"/>
      <c r="G98" s="94"/>
    </row>
    <row r="99" spans="1:7" s="92" customFormat="1" x14ac:dyDescent="0.25">
      <c r="A99" s="94"/>
      <c r="B99" s="94"/>
      <c r="C99" s="94"/>
      <c r="D99" s="94"/>
      <c r="E99" s="94"/>
      <c r="F99" s="94"/>
      <c r="G99" s="94"/>
    </row>
    <row r="100" spans="1:7" s="92" customFormat="1" x14ac:dyDescent="0.25">
      <c r="A100" s="94"/>
      <c r="B100" s="94"/>
      <c r="C100" s="94"/>
      <c r="D100" s="94"/>
      <c r="E100" s="94"/>
      <c r="F100" s="94"/>
      <c r="G100" s="94"/>
    </row>
    <row r="101" spans="1:7" s="92" customFormat="1" x14ac:dyDescent="0.25">
      <c r="A101" s="94"/>
      <c r="B101" s="94"/>
      <c r="C101" s="94"/>
      <c r="D101" s="94"/>
      <c r="E101" s="94"/>
      <c r="F101" s="94"/>
      <c r="G101" s="94"/>
    </row>
    <row r="102" spans="1:7" s="92" customFormat="1" x14ac:dyDescent="0.25">
      <c r="A102" s="94"/>
      <c r="B102" s="94"/>
      <c r="C102" s="94"/>
      <c r="D102" s="94"/>
      <c r="E102" s="94"/>
      <c r="F102" s="94"/>
      <c r="G102" s="94"/>
    </row>
    <row r="103" spans="1:7" s="92" customFormat="1" x14ac:dyDescent="0.25">
      <c r="A103" s="94"/>
      <c r="B103" s="94"/>
      <c r="C103" s="94"/>
      <c r="D103" s="94"/>
      <c r="E103" s="94"/>
      <c r="F103" s="94"/>
      <c r="G103" s="94"/>
    </row>
    <row r="104" spans="1:7" s="92" customFormat="1" x14ac:dyDescent="0.25">
      <c r="A104" s="94"/>
      <c r="B104" s="94"/>
      <c r="C104" s="94"/>
      <c r="D104" s="94"/>
      <c r="E104" s="94"/>
      <c r="F104" s="94"/>
      <c r="G104" s="94"/>
    </row>
    <row r="105" spans="1:7" s="92" customFormat="1" x14ac:dyDescent="0.25">
      <c r="A105" s="94"/>
      <c r="B105" s="94"/>
      <c r="C105" s="94"/>
      <c r="D105" s="94"/>
      <c r="E105" s="94"/>
      <c r="F105" s="94"/>
      <c r="G105" s="94"/>
    </row>
    <row r="106" spans="1:7" s="92" customFormat="1" x14ac:dyDescent="0.25">
      <c r="A106" s="94"/>
      <c r="B106" s="94"/>
      <c r="C106" s="94"/>
      <c r="D106" s="94"/>
      <c r="E106" s="94"/>
      <c r="F106" s="94"/>
      <c r="G106" s="94"/>
    </row>
    <row r="107" spans="1:7" s="92" customFormat="1" x14ac:dyDescent="0.25">
      <c r="A107" s="94"/>
      <c r="B107" s="94"/>
      <c r="C107" s="94"/>
      <c r="D107" s="94"/>
      <c r="E107" s="94"/>
      <c r="F107" s="94"/>
      <c r="G107" s="94"/>
    </row>
    <row r="108" spans="1:7" s="92" customFormat="1" x14ac:dyDescent="0.25">
      <c r="A108" s="94"/>
      <c r="B108" s="94"/>
      <c r="C108" s="94"/>
      <c r="D108" s="94"/>
      <c r="E108" s="94"/>
      <c r="F108" s="94"/>
      <c r="G108" s="94"/>
    </row>
    <row r="109" spans="1:7" s="92" customFormat="1" x14ac:dyDescent="0.25">
      <c r="A109" s="94"/>
      <c r="B109" s="94"/>
      <c r="C109" s="94"/>
      <c r="D109" s="94"/>
      <c r="E109" s="94"/>
      <c r="F109" s="94"/>
      <c r="G109" s="94"/>
    </row>
    <row r="110" spans="1:7" s="92" customFormat="1" x14ac:dyDescent="0.25">
      <c r="A110" s="94"/>
      <c r="B110" s="94"/>
      <c r="C110" s="94"/>
      <c r="D110" s="94"/>
      <c r="E110" s="94"/>
      <c r="F110" s="94"/>
      <c r="G110" s="94"/>
    </row>
    <row r="111" spans="1:7" s="92" customFormat="1" x14ac:dyDescent="0.25">
      <c r="A111" s="94"/>
      <c r="B111" s="94"/>
      <c r="C111" s="94"/>
      <c r="D111" s="94"/>
      <c r="E111" s="94"/>
      <c r="F111" s="94"/>
      <c r="G111" s="94"/>
    </row>
    <row r="112" spans="1:7" s="92" customFormat="1" x14ac:dyDescent="0.25">
      <c r="A112" s="94"/>
      <c r="B112" s="94"/>
      <c r="C112" s="94"/>
      <c r="D112" s="94"/>
      <c r="E112" s="94"/>
      <c r="F112" s="94"/>
      <c r="G112" s="94"/>
    </row>
    <row r="113" spans="1:7" s="92" customFormat="1" x14ac:dyDescent="0.25">
      <c r="A113" s="94"/>
      <c r="B113" s="94"/>
      <c r="C113" s="94"/>
      <c r="D113" s="94"/>
      <c r="E113" s="94"/>
      <c r="F113" s="94"/>
      <c r="G113" s="94"/>
    </row>
    <row r="114" spans="1:7" s="92" customFormat="1" x14ac:dyDescent="0.25">
      <c r="A114" s="94"/>
      <c r="B114" s="94"/>
      <c r="C114" s="94"/>
      <c r="D114" s="94"/>
      <c r="E114" s="94"/>
      <c r="F114" s="94"/>
      <c r="G114" s="94"/>
    </row>
    <row r="115" spans="1:7" s="92" customFormat="1" x14ac:dyDescent="0.25">
      <c r="A115" s="94"/>
      <c r="B115" s="94"/>
      <c r="C115" s="94"/>
      <c r="D115" s="94"/>
      <c r="E115" s="94"/>
      <c r="F115" s="94"/>
      <c r="G115" s="94"/>
    </row>
    <row r="116" spans="1:7" s="92" customFormat="1" x14ac:dyDescent="0.25">
      <c r="A116" s="94"/>
      <c r="B116" s="94"/>
      <c r="C116" s="94"/>
      <c r="D116" s="94"/>
      <c r="E116" s="94"/>
      <c r="F116" s="94"/>
      <c r="G116" s="94"/>
    </row>
    <row r="117" spans="1:7" s="92" customFormat="1" x14ac:dyDescent="0.25">
      <c r="A117" s="94"/>
      <c r="B117" s="94"/>
      <c r="C117" s="94"/>
      <c r="D117" s="94"/>
      <c r="E117" s="94"/>
      <c r="F117" s="94"/>
      <c r="G117" s="94"/>
    </row>
    <row r="118" spans="1:7" s="92" customFormat="1" x14ac:dyDescent="0.25">
      <c r="A118" s="94"/>
      <c r="B118" s="94"/>
      <c r="C118" s="94"/>
      <c r="D118" s="94"/>
      <c r="E118" s="94"/>
      <c r="F118" s="94"/>
      <c r="G118" s="94"/>
    </row>
    <row r="119" spans="1:7" s="92" customFormat="1" x14ac:dyDescent="0.25">
      <c r="A119" s="94"/>
      <c r="B119" s="94"/>
      <c r="C119" s="94"/>
      <c r="D119" s="94"/>
      <c r="E119" s="94"/>
      <c r="F119" s="94"/>
      <c r="G119" s="94"/>
    </row>
    <row r="120" spans="1:7" s="92" customFormat="1" x14ac:dyDescent="0.25">
      <c r="A120" s="94"/>
      <c r="B120" s="94"/>
      <c r="C120" s="94"/>
      <c r="D120" s="94"/>
      <c r="E120" s="94"/>
      <c r="F120" s="94"/>
      <c r="G120" s="94"/>
    </row>
    <row r="121" spans="1:7" s="92" customFormat="1" x14ac:dyDescent="0.25">
      <c r="A121" s="94"/>
      <c r="B121" s="94"/>
      <c r="C121" s="94"/>
      <c r="D121" s="94"/>
      <c r="E121" s="94"/>
      <c r="F121" s="94"/>
      <c r="G121" s="94"/>
    </row>
    <row r="122" spans="1:7" s="92" customFormat="1" x14ac:dyDescent="0.25">
      <c r="A122" s="94"/>
      <c r="B122" s="94"/>
      <c r="C122" s="94"/>
      <c r="D122" s="94"/>
      <c r="E122" s="94"/>
      <c r="F122" s="94"/>
      <c r="G122" s="94"/>
    </row>
    <row r="123" spans="1:7" s="92" customFormat="1" x14ac:dyDescent="0.25">
      <c r="A123" s="94"/>
      <c r="B123" s="94"/>
      <c r="C123" s="94"/>
      <c r="D123" s="94"/>
      <c r="E123" s="94"/>
      <c r="F123" s="94"/>
      <c r="G123" s="94"/>
    </row>
    <row r="124" spans="1:7" s="92" customFormat="1" x14ac:dyDescent="0.25">
      <c r="A124" s="94"/>
      <c r="B124" s="94"/>
      <c r="C124" s="94"/>
      <c r="D124" s="94"/>
      <c r="E124" s="94"/>
      <c r="F124" s="94"/>
      <c r="G124" s="94"/>
    </row>
    <row r="125" spans="1:7" s="92" customFormat="1" x14ac:dyDescent="0.25">
      <c r="A125" s="94"/>
      <c r="B125" s="94"/>
      <c r="C125" s="94"/>
      <c r="D125" s="94"/>
      <c r="E125" s="94"/>
      <c r="F125" s="94"/>
      <c r="G125" s="94"/>
    </row>
    <row r="126" spans="1:7" s="92" customFormat="1" x14ac:dyDescent="0.25">
      <c r="A126" s="94"/>
      <c r="B126" s="94"/>
      <c r="C126" s="94"/>
      <c r="D126" s="94"/>
      <c r="E126" s="94"/>
      <c r="F126" s="94"/>
      <c r="G126" s="94"/>
    </row>
    <row r="127" spans="1:7" s="92" customFormat="1" x14ac:dyDescent="0.25">
      <c r="A127" s="94"/>
      <c r="B127" s="94"/>
      <c r="C127" s="94"/>
      <c r="D127" s="94"/>
      <c r="E127" s="94"/>
      <c r="F127" s="94"/>
      <c r="G127" s="94"/>
    </row>
    <row r="128" spans="1:7" s="92" customFormat="1" x14ac:dyDescent="0.25">
      <c r="A128" s="94"/>
      <c r="B128" s="94"/>
      <c r="C128" s="94"/>
      <c r="D128" s="94"/>
      <c r="E128" s="94"/>
      <c r="F128" s="94"/>
      <c r="G128" s="94"/>
    </row>
    <row r="129" spans="1:7" s="92" customFormat="1" x14ac:dyDescent="0.25">
      <c r="A129" s="94"/>
      <c r="B129" s="94"/>
      <c r="C129" s="94"/>
      <c r="D129" s="94"/>
      <c r="E129" s="94"/>
      <c r="F129" s="94"/>
      <c r="G129" s="94"/>
    </row>
    <row r="130" spans="1:7" s="92" customFormat="1" x14ac:dyDescent="0.25">
      <c r="A130" s="94"/>
      <c r="B130" s="94"/>
      <c r="C130" s="94"/>
      <c r="D130" s="94"/>
      <c r="E130" s="94"/>
      <c r="F130" s="94"/>
      <c r="G130" s="94"/>
    </row>
    <row r="131" spans="1:7" s="92" customFormat="1" x14ac:dyDescent="0.25">
      <c r="A131" s="94"/>
      <c r="B131" s="94"/>
      <c r="C131" s="94"/>
      <c r="D131" s="94"/>
      <c r="E131" s="94"/>
      <c r="F131" s="94"/>
      <c r="G131" s="94"/>
    </row>
    <row r="132" spans="1:7" s="92" customFormat="1" x14ac:dyDescent="0.25">
      <c r="A132" s="94"/>
      <c r="B132" s="94"/>
      <c r="C132" s="94"/>
      <c r="D132" s="94"/>
      <c r="E132" s="94"/>
      <c r="F132" s="94"/>
      <c r="G132" s="94"/>
    </row>
    <row r="133" spans="1:7" s="92" customFormat="1" x14ac:dyDescent="0.25">
      <c r="A133" s="94"/>
      <c r="B133" s="94"/>
      <c r="C133" s="94"/>
      <c r="D133" s="94"/>
      <c r="E133" s="94"/>
      <c r="F133" s="94"/>
      <c r="G133" s="94"/>
    </row>
    <row r="134" spans="1:7" s="92" customFormat="1" x14ac:dyDescent="0.25">
      <c r="A134" s="94"/>
      <c r="B134" s="94"/>
      <c r="C134" s="94"/>
      <c r="D134" s="94"/>
      <c r="E134" s="94"/>
      <c r="F134" s="94"/>
      <c r="G134" s="94"/>
    </row>
    <row r="135" spans="1:7" s="92" customFormat="1" x14ac:dyDescent="0.25">
      <c r="A135" s="94"/>
      <c r="B135" s="94"/>
      <c r="C135" s="94"/>
      <c r="D135" s="94"/>
      <c r="E135" s="94"/>
      <c r="F135" s="94"/>
      <c r="G135" s="94"/>
    </row>
    <row r="136" spans="1:7" s="92" customFormat="1" x14ac:dyDescent="0.25">
      <c r="A136" s="94"/>
      <c r="B136" s="94"/>
      <c r="C136" s="94"/>
      <c r="D136" s="94"/>
      <c r="E136" s="94"/>
      <c r="F136" s="94"/>
      <c r="G136" s="94"/>
    </row>
    <row r="137" spans="1:7" s="92" customFormat="1" x14ac:dyDescent="0.25">
      <c r="A137" s="94"/>
      <c r="B137" s="94"/>
      <c r="C137" s="94"/>
      <c r="D137" s="94"/>
      <c r="E137" s="94"/>
      <c r="F137" s="94"/>
      <c r="G137" s="94"/>
    </row>
    <row r="138" spans="1:7" s="92" customFormat="1" x14ac:dyDescent="0.25">
      <c r="A138" s="94"/>
      <c r="B138" s="94"/>
      <c r="C138" s="94"/>
      <c r="D138" s="94"/>
      <c r="E138" s="94"/>
      <c r="F138" s="94"/>
      <c r="G138" s="94"/>
    </row>
    <row r="139" spans="1:7" s="92" customFormat="1" x14ac:dyDescent="0.25">
      <c r="A139" s="94"/>
      <c r="B139" s="94"/>
      <c r="C139" s="94"/>
      <c r="D139" s="94"/>
      <c r="E139" s="94"/>
      <c r="F139" s="94"/>
      <c r="G139" s="94"/>
    </row>
    <row r="140" spans="1:7" s="92" customFormat="1" x14ac:dyDescent="0.25">
      <c r="A140" s="94"/>
      <c r="B140" s="94"/>
      <c r="C140" s="94"/>
      <c r="D140" s="94"/>
      <c r="E140" s="94"/>
      <c r="F140" s="94"/>
      <c r="G140" s="94"/>
    </row>
    <row r="141" spans="1:7" s="92" customFormat="1" x14ac:dyDescent="0.25">
      <c r="A141" s="94"/>
      <c r="B141" s="94"/>
      <c r="C141" s="94"/>
      <c r="D141" s="94"/>
      <c r="E141" s="94"/>
      <c r="F141" s="94"/>
      <c r="G141" s="94"/>
    </row>
    <row r="142" spans="1:7" s="92" customFormat="1" x14ac:dyDescent="0.25">
      <c r="A142" s="94"/>
      <c r="B142" s="94"/>
      <c r="C142" s="94"/>
      <c r="D142" s="94"/>
      <c r="E142" s="94"/>
      <c r="F142" s="94"/>
      <c r="G142" s="94"/>
    </row>
    <row r="143" spans="1:7" s="92" customFormat="1" x14ac:dyDescent="0.25">
      <c r="A143" s="94"/>
      <c r="B143" s="94"/>
      <c r="C143" s="94"/>
      <c r="D143" s="94"/>
      <c r="E143" s="94"/>
      <c r="F143" s="94"/>
      <c r="G143" s="94"/>
    </row>
    <row r="144" spans="1:7" s="92" customFormat="1" x14ac:dyDescent="0.25">
      <c r="A144" s="94"/>
      <c r="B144" s="94"/>
      <c r="C144" s="94"/>
      <c r="D144" s="94"/>
      <c r="E144" s="94"/>
      <c r="F144" s="94"/>
      <c r="G144" s="94"/>
    </row>
    <row r="145" spans="1:7" s="92" customFormat="1" x14ac:dyDescent="0.25">
      <c r="A145" s="94"/>
      <c r="B145" s="94"/>
      <c r="C145" s="94"/>
      <c r="D145" s="94"/>
      <c r="E145" s="94"/>
      <c r="F145" s="94"/>
      <c r="G145" s="94"/>
    </row>
    <row r="146" spans="1:7" s="92" customFormat="1" x14ac:dyDescent="0.25">
      <c r="A146" s="94"/>
      <c r="B146" s="94"/>
      <c r="C146" s="94"/>
      <c r="D146" s="94"/>
      <c r="E146" s="94"/>
      <c r="F146" s="94"/>
      <c r="G146" s="94"/>
    </row>
    <row r="147" spans="1:7" s="92" customFormat="1" x14ac:dyDescent="0.25">
      <c r="A147" s="94"/>
      <c r="B147" s="94"/>
      <c r="C147" s="94"/>
      <c r="D147" s="94"/>
      <c r="E147" s="94"/>
      <c r="F147" s="94"/>
      <c r="G147" s="94"/>
    </row>
    <row r="148" spans="1:7" s="92" customFormat="1" x14ac:dyDescent="0.25">
      <c r="A148" s="94"/>
      <c r="B148" s="94"/>
      <c r="C148" s="94"/>
      <c r="D148" s="94"/>
      <c r="E148" s="94"/>
      <c r="F148" s="94"/>
      <c r="G148" s="94"/>
    </row>
    <row r="149" spans="1:7" s="92" customFormat="1" x14ac:dyDescent="0.25">
      <c r="A149" s="94"/>
      <c r="B149" s="94"/>
      <c r="C149" s="94"/>
      <c r="D149" s="94"/>
      <c r="E149" s="94"/>
      <c r="F149" s="94"/>
      <c r="G149" s="94"/>
    </row>
    <row r="150" spans="1:7" s="92" customFormat="1" x14ac:dyDescent="0.25">
      <c r="A150" s="94"/>
      <c r="B150" s="94"/>
      <c r="C150" s="94"/>
      <c r="D150" s="94"/>
      <c r="E150" s="94"/>
      <c r="F150" s="94"/>
      <c r="G150" s="94"/>
    </row>
    <row r="151" spans="1:7" s="92" customFormat="1" x14ac:dyDescent="0.25">
      <c r="A151" s="94"/>
      <c r="B151" s="94"/>
      <c r="C151" s="94"/>
      <c r="D151" s="94"/>
      <c r="E151" s="94"/>
      <c r="F151" s="94"/>
      <c r="G151" s="94"/>
    </row>
    <row r="152" spans="1:7" s="92" customFormat="1" x14ac:dyDescent="0.25">
      <c r="A152" s="94"/>
      <c r="B152" s="94"/>
      <c r="C152" s="94"/>
      <c r="D152" s="94"/>
      <c r="E152" s="94"/>
      <c r="F152" s="94"/>
      <c r="G152" s="94"/>
    </row>
    <row r="153" spans="1:7" s="92" customFormat="1" x14ac:dyDescent="0.25">
      <c r="A153" s="94"/>
      <c r="B153" s="94"/>
      <c r="C153" s="94"/>
      <c r="D153" s="94"/>
      <c r="E153" s="94"/>
      <c r="F153" s="94"/>
      <c r="G153" s="94"/>
    </row>
    <row r="154" spans="1:7" s="92" customFormat="1" x14ac:dyDescent="0.25">
      <c r="A154" s="94"/>
      <c r="B154" s="94"/>
      <c r="C154" s="94"/>
      <c r="D154" s="94"/>
      <c r="E154" s="94"/>
      <c r="F154" s="94"/>
      <c r="G154" s="94"/>
    </row>
    <row r="155" spans="1:7" s="92" customFormat="1" x14ac:dyDescent="0.25">
      <c r="A155" s="94"/>
      <c r="B155" s="94"/>
      <c r="C155" s="94"/>
      <c r="D155" s="94"/>
      <c r="E155" s="94"/>
      <c r="F155" s="94"/>
      <c r="G155" s="94"/>
    </row>
    <row r="156" spans="1:7" s="92" customFormat="1" x14ac:dyDescent="0.25">
      <c r="A156" s="94"/>
      <c r="B156" s="94"/>
      <c r="C156" s="94"/>
      <c r="D156" s="94"/>
      <c r="E156" s="94"/>
      <c r="F156" s="94"/>
      <c r="G156" s="94"/>
    </row>
    <row r="157" spans="1:7" s="92" customFormat="1" x14ac:dyDescent="0.25">
      <c r="A157" s="94"/>
      <c r="B157" s="94"/>
      <c r="C157" s="94"/>
      <c r="D157" s="94"/>
      <c r="E157" s="94"/>
      <c r="F157" s="94"/>
      <c r="G157" s="94"/>
    </row>
    <row r="158" spans="1:7" s="92" customFormat="1" x14ac:dyDescent="0.25">
      <c r="A158" s="94"/>
      <c r="B158" s="94"/>
      <c r="C158" s="94"/>
      <c r="D158" s="94"/>
      <c r="E158" s="94"/>
      <c r="F158" s="94"/>
      <c r="G158" s="94"/>
    </row>
    <row r="159" spans="1:7" s="92" customFormat="1" x14ac:dyDescent="0.25">
      <c r="A159" s="94"/>
      <c r="B159" s="94"/>
      <c r="C159" s="94"/>
      <c r="D159" s="94"/>
      <c r="E159" s="94"/>
      <c r="F159" s="94"/>
      <c r="G159" s="94"/>
    </row>
    <row r="160" spans="1:7" s="92" customFormat="1" x14ac:dyDescent="0.25">
      <c r="A160" s="94"/>
      <c r="B160" s="94"/>
      <c r="C160" s="94"/>
      <c r="D160" s="94"/>
      <c r="E160" s="94"/>
      <c r="F160" s="94"/>
      <c r="G160" s="94"/>
    </row>
    <row r="161" spans="1:7" s="92" customFormat="1" x14ac:dyDescent="0.25">
      <c r="A161" s="94"/>
      <c r="B161" s="94"/>
      <c r="C161" s="94"/>
      <c r="D161" s="94"/>
      <c r="E161" s="94"/>
      <c r="F161" s="94"/>
      <c r="G161" s="94"/>
    </row>
    <row r="162" spans="1:7" s="92" customFormat="1" x14ac:dyDescent="0.25">
      <c r="A162" s="94"/>
      <c r="B162" s="94"/>
      <c r="C162" s="94"/>
      <c r="D162" s="94"/>
      <c r="E162" s="94"/>
      <c r="F162" s="94"/>
      <c r="G162" s="94"/>
    </row>
    <row r="163" spans="1:7" s="92" customFormat="1" x14ac:dyDescent="0.25">
      <c r="A163" s="94"/>
      <c r="B163" s="94"/>
      <c r="C163" s="94"/>
      <c r="D163" s="94"/>
      <c r="E163" s="94"/>
      <c r="F163" s="94"/>
      <c r="G163" s="94"/>
    </row>
    <row r="164" spans="1:7" s="92" customFormat="1" x14ac:dyDescent="0.25">
      <c r="A164" s="94"/>
      <c r="B164" s="94"/>
      <c r="C164" s="94"/>
      <c r="D164" s="94"/>
      <c r="E164" s="94"/>
      <c r="F164" s="94"/>
      <c r="G164" s="94"/>
    </row>
    <row r="165" spans="1:7" s="92" customFormat="1" x14ac:dyDescent="0.25">
      <c r="A165" s="94"/>
      <c r="B165" s="94"/>
      <c r="C165" s="94"/>
      <c r="D165" s="94"/>
      <c r="E165" s="94"/>
      <c r="F165" s="94"/>
      <c r="G165" s="94"/>
    </row>
    <row r="166" spans="1:7" s="92" customFormat="1" x14ac:dyDescent="0.25">
      <c r="A166" s="94"/>
      <c r="B166" s="94"/>
      <c r="C166" s="94"/>
      <c r="D166" s="94"/>
      <c r="E166" s="94"/>
      <c r="F166" s="94"/>
      <c r="G166" s="94"/>
    </row>
    <row r="167" spans="1:7" s="92" customFormat="1" x14ac:dyDescent="0.25">
      <c r="A167" s="94"/>
      <c r="B167" s="94"/>
      <c r="C167" s="94"/>
      <c r="D167" s="94"/>
      <c r="E167" s="94"/>
      <c r="F167" s="94"/>
      <c r="G167" s="94"/>
    </row>
    <row r="168" spans="1:7" s="92" customFormat="1" x14ac:dyDescent="0.25">
      <c r="A168" s="94"/>
      <c r="B168" s="94"/>
      <c r="C168" s="94"/>
      <c r="D168" s="94"/>
      <c r="E168" s="94"/>
      <c r="F168" s="94"/>
      <c r="G168" s="94"/>
    </row>
    <row r="169" spans="1:7" s="92" customFormat="1" x14ac:dyDescent="0.25">
      <c r="A169" s="94"/>
      <c r="B169" s="94"/>
      <c r="C169" s="94"/>
      <c r="D169" s="94"/>
      <c r="E169" s="94"/>
      <c r="F169" s="94"/>
      <c r="G169" s="94"/>
    </row>
    <row r="170" spans="1:7" s="92" customFormat="1" x14ac:dyDescent="0.25">
      <c r="A170" s="94"/>
      <c r="B170" s="94"/>
      <c r="C170" s="94"/>
      <c r="D170" s="94"/>
      <c r="E170" s="94"/>
      <c r="F170" s="94"/>
      <c r="G170" s="94"/>
    </row>
    <row r="171" spans="1:7" s="92" customFormat="1" x14ac:dyDescent="0.25">
      <c r="A171" s="94"/>
      <c r="B171" s="94"/>
      <c r="C171" s="94"/>
      <c r="D171" s="94"/>
      <c r="E171" s="94"/>
      <c r="F171" s="94"/>
      <c r="G171" s="94"/>
    </row>
    <row r="172" spans="1:7" s="92" customFormat="1" x14ac:dyDescent="0.25">
      <c r="A172" s="94"/>
      <c r="B172" s="94"/>
      <c r="C172" s="94"/>
      <c r="D172" s="94"/>
      <c r="E172" s="94"/>
      <c r="F172" s="94"/>
      <c r="G172" s="94"/>
    </row>
    <row r="173" spans="1:7" s="92" customFormat="1" x14ac:dyDescent="0.25">
      <c r="A173" s="94"/>
      <c r="B173" s="94"/>
      <c r="C173" s="94"/>
      <c r="D173" s="94"/>
      <c r="E173" s="94"/>
      <c r="F173" s="94"/>
      <c r="G173" s="94"/>
    </row>
    <row r="174" spans="1:7" s="92" customFormat="1" x14ac:dyDescent="0.25">
      <c r="A174" s="94"/>
      <c r="B174" s="94"/>
      <c r="C174" s="94"/>
      <c r="D174" s="94"/>
      <c r="E174" s="94"/>
      <c r="F174" s="94"/>
      <c r="G174" s="94"/>
    </row>
    <row r="175" spans="1:7" s="92" customFormat="1" x14ac:dyDescent="0.25">
      <c r="A175" s="94"/>
      <c r="B175" s="94"/>
      <c r="C175" s="94"/>
      <c r="D175" s="94"/>
      <c r="E175" s="94"/>
      <c r="F175" s="94"/>
      <c r="G175" s="94"/>
    </row>
    <row r="176" spans="1:7" s="92" customFormat="1" x14ac:dyDescent="0.25">
      <c r="A176" s="94"/>
      <c r="B176" s="94"/>
      <c r="C176" s="94"/>
      <c r="D176" s="94"/>
      <c r="E176" s="94"/>
      <c r="F176" s="94"/>
      <c r="G176" s="94"/>
    </row>
    <row r="177" spans="1:7" s="92" customFormat="1" x14ac:dyDescent="0.25">
      <c r="A177" s="94"/>
      <c r="B177" s="94"/>
      <c r="C177" s="94"/>
      <c r="D177" s="94"/>
      <c r="E177" s="94"/>
      <c r="F177" s="94"/>
      <c r="G177" s="94"/>
    </row>
    <row r="178" spans="1:7" s="92" customFormat="1" x14ac:dyDescent="0.25">
      <c r="A178" s="94"/>
      <c r="B178" s="94"/>
      <c r="C178" s="94"/>
      <c r="D178" s="94"/>
      <c r="E178" s="94"/>
      <c r="F178" s="94"/>
      <c r="G178" s="94"/>
    </row>
    <row r="179" spans="1:7" s="92" customFormat="1" x14ac:dyDescent="0.25">
      <c r="A179" s="94"/>
      <c r="B179" s="94"/>
      <c r="C179" s="94"/>
      <c r="D179" s="94"/>
      <c r="E179" s="94"/>
      <c r="F179" s="94"/>
      <c r="G179" s="94"/>
    </row>
    <row r="180" spans="1:7" s="92" customFormat="1" x14ac:dyDescent="0.25">
      <c r="A180" s="94"/>
      <c r="B180" s="94"/>
      <c r="C180" s="94"/>
      <c r="D180" s="94"/>
      <c r="E180" s="94"/>
      <c r="F180" s="94"/>
      <c r="G180" s="94"/>
    </row>
    <row r="181" spans="1:7" s="92" customFormat="1" x14ac:dyDescent="0.25">
      <c r="A181" s="94"/>
      <c r="B181" s="94"/>
      <c r="C181" s="94"/>
      <c r="D181" s="94"/>
      <c r="E181" s="94"/>
      <c r="F181" s="94"/>
      <c r="G181" s="94"/>
    </row>
    <row r="182" spans="1:7" s="92" customFormat="1" x14ac:dyDescent="0.25">
      <c r="A182" s="94"/>
      <c r="B182" s="94"/>
      <c r="C182" s="94"/>
      <c r="D182" s="94"/>
      <c r="E182" s="94"/>
      <c r="F182" s="94"/>
      <c r="G182" s="94"/>
    </row>
    <row r="183" spans="1:7" s="92" customFormat="1" x14ac:dyDescent="0.25">
      <c r="A183" s="94"/>
      <c r="B183" s="94"/>
      <c r="C183" s="94"/>
      <c r="D183" s="94"/>
      <c r="E183" s="94"/>
      <c r="F183" s="94"/>
      <c r="G183" s="94"/>
    </row>
    <row r="184" spans="1:7" s="92" customFormat="1" x14ac:dyDescent="0.25">
      <c r="A184" s="94"/>
      <c r="B184" s="94"/>
      <c r="C184" s="94"/>
      <c r="D184" s="94"/>
      <c r="E184" s="94"/>
      <c r="F184" s="94"/>
      <c r="G184" s="94"/>
    </row>
    <row r="185" spans="1:7" s="92" customFormat="1" x14ac:dyDescent="0.25">
      <c r="A185" s="94"/>
      <c r="B185" s="94"/>
      <c r="C185" s="94"/>
      <c r="D185" s="94"/>
      <c r="E185" s="94"/>
      <c r="F185" s="94"/>
      <c r="G185" s="94"/>
    </row>
    <row r="186" spans="1:7" s="92" customFormat="1" x14ac:dyDescent="0.25">
      <c r="A186" s="94"/>
      <c r="B186" s="94"/>
      <c r="C186" s="94"/>
      <c r="D186" s="94"/>
      <c r="E186" s="94"/>
      <c r="F186" s="94"/>
      <c r="G186" s="94"/>
    </row>
    <row r="187" spans="1:7" s="92" customFormat="1" x14ac:dyDescent="0.25">
      <c r="A187" s="94"/>
      <c r="B187" s="94"/>
      <c r="C187" s="94"/>
      <c r="D187" s="94"/>
      <c r="E187" s="94"/>
      <c r="F187" s="94"/>
      <c r="G187" s="94"/>
    </row>
    <row r="188" spans="1:7" s="92" customFormat="1" x14ac:dyDescent="0.25">
      <c r="A188" s="94"/>
      <c r="B188" s="94"/>
      <c r="C188" s="94"/>
      <c r="D188" s="94"/>
      <c r="E188" s="94"/>
      <c r="F188" s="94"/>
      <c r="G188" s="94"/>
    </row>
    <row r="189" spans="1:7" s="92" customFormat="1" x14ac:dyDescent="0.25">
      <c r="A189" s="94"/>
      <c r="B189" s="94"/>
      <c r="C189" s="94"/>
      <c r="D189" s="94"/>
      <c r="E189" s="94"/>
      <c r="F189" s="94"/>
      <c r="G189" s="94"/>
    </row>
    <row r="190" spans="1:7" s="92" customFormat="1" x14ac:dyDescent="0.25">
      <c r="A190" s="94"/>
      <c r="B190" s="94"/>
      <c r="C190" s="94"/>
      <c r="D190" s="94"/>
      <c r="E190" s="94"/>
      <c r="F190" s="94"/>
      <c r="G190" s="94"/>
    </row>
    <row r="191" spans="1:7" s="92" customFormat="1" x14ac:dyDescent="0.25">
      <c r="A191" s="94"/>
      <c r="B191" s="94"/>
      <c r="C191" s="94"/>
      <c r="D191" s="94"/>
      <c r="E191" s="94"/>
      <c r="F191" s="94"/>
      <c r="G191" s="94"/>
    </row>
    <row r="192" spans="1:7" s="92" customFormat="1" x14ac:dyDescent="0.25">
      <c r="A192" s="94"/>
      <c r="B192" s="94"/>
      <c r="C192" s="94"/>
      <c r="D192" s="94"/>
      <c r="E192" s="94"/>
      <c r="F192" s="94"/>
      <c r="G192" s="94"/>
    </row>
    <row r="193" spans="1:7" s="92" customFormat="1" x14ac:dyDescent="0.25">
      <c r="A193" s="94"/>
      <c r="B193" s="94"/>
      <c r="C193" s="94"/>
      <c r="D193" s="94"/>
      <c r="E193" s="94"/>
      <c r="F193" s="94"/>
      <c r="G193" s="94"/>
    </row>
    <row r="194" spans="1:7" s="92" customFormat="1" x14ac:dyDescent="0.25">
      <c r="A194" s="94"/>
      <c r="B194" s="94"/>
      <c r="C194" s="94"/>
      <c r="D194" s="94"/>
      <c r="E194" s="94"/>
      <c r="F194" s="94"/>
      <c r="G194" s="94"/>
    </row>
    <row r="195" spans="1:7" s="92" customFormat="1" x14ac:dyDescent="0.25">
      <c r="A195" s="94"/>
      <c r="B195" s="94"/>
      <c r="C195" s="94"/>
      <c r="D195" s="94"/>
      <c r="E195" s="94"/>
      <c r="F195" s="94"/>
      <c r="G195" s="94"/>
    </row>
    <row r="196" spans="1:7" s="92" customFormat="1" x14ac:dyDescent="0.25">
      <c r="A196" s="94"/>
      <c r="B196" s="94"/>
      <c r="C196" s="94"/>
      <c r="D196" s="94"/>
      <c r="E196" s="94"/>
      <c r="F196" s="94"/>
      <c r="G196" s="94"/>
    </row>
    <row r="197" spans="1:7" s="92" customFormat="1" x14ac:dyDescent="0.25">
      <c r="A197" s="94"/>
      <c r="B197" s="94"/>
      <c r="C197" s="94"/>
      <c r="D197" s="94"/>
      <c r="E197" s="94"/>
      <c r="F197" s="94"/>
      <c r="G197" s="94"/>
    </row>
    <row r="198" spans="1:7" s="92" customFormat="1" x14ac:dyDescent="0.25">
      <c r="A198" s="94"/>
      <c r="B198" s="94"/>
      <c r="C198" s="94"/>
      <c r="D198" s="94"/>
      <c r="E198" s="94"/>
      <c r="F198" s="94"/>
      <c r="G198" s="94"/>
    </row>
    <row r="199" spans="1:7" s="92" customFormat="1" x14ac:dyDescent="0.25">
      <c r="A199" s="94"/>
      <c r="B199" s="94"/>
      <c r="C199" s="94"/>
      <c r="D199" s="94"/>
      <c r="E199" s="94"/>
      <c r="F199" s="94"/>
      <c r="G199" s="94"/>
    </row>
    <row r="200" spans="1:7" s="92" customFormat="1" x14ac:dyDescent="0.25">
      <c r="A200" s="94"/>
      <c r="B200" s="94"/>
      <c r="C200" s="94"/>
      <c r="D200" s="94"/>
      <c r="E200" s="94"/>
      <c r="F200" s="94"/>
      <c r="G200" s="94"/>
    </row>
    <row r="201" spans="1:7" s="92" customFormat="1" x14ac:dyDescent="0.25">
      <c r="A201" s="94"/>
      <c r="B201" s="94"/>
      <c r="C201" s="94"/>
      <c r="D201" s="94"/>
      <c r="E201" s="94"/>
      <c r="F201" s="94"/>
      <c r="G201" s="94"/>
    </row>
    <row r="202" spans="1:7" s="92" customFormat="1" x14ac:dyDescent="0.25">
      <c r="A202" s="94"/>
      <c r="B202" s="94"/>
      <c r="C202" s="94"/>
      <c r="D202" s="94"/>
      <c r="E202" s="94"/>
      <c r="F202" s="94"/>
      <c r="G202" s="94"/>
    </row>
    <row r="203" spans="1:7" s="92" customFormat="1" x14ac:dyDescent="0.25">
      <c r="A203" s="94"/>
      <c r="B203" s="94"/>
      <c r="C203" s="94"/>
      <c r="D203" s="94"/>
      <c r="E203" s="94"/>
      <c r="F203" s="94"/>
      <c r="G203" s="94"/>
    </row>
    <row r="204" spans="1:7" s="92" customFormat="1" x14ac:dyDescent="0.25">
      <c r="A204" s="94"/>
      <c r="B204" s="94"/>
      <c r="C204" s="94"/>
      <c r="D204" s="94"/>
      <c r="E204" s="94"/>
      <c r="F204" s="94"/>
      <c r="G204" s="94"/>
    </row>
    <row r="205" spans="1:7" s="92" customFormat="1" x14ac:dyDescent="0.25">
      <c r="A205" s="94"/>
      <c r="B205" s="94"/>
      <c r="C205" s="94"/>
      <c r="D205" s="94"/>
      <c r="E205" s="94"/>
      <c r="F205" s="94"/>
      <c r="G205" s="94"/>
    </row>
    <row r="206" spans="1:7" s="92" customFormat="1" x14ac:dyDescent="0.25">
      <c r="A206" s="94"/>
      <c r="B206" s="94"/>
      <c r="C206" s="94"/>
      <c r="D206" s="94"/>
      <c r="E206" s="94"/>
      <c r="F206" s="94"/>
      <c r="G206" s="94"/>
    </row>
    <row r="207" spans="1:7" s="92" customFormat="1" x14ac:dyDescent="0.25">
      <c r="A207" s="94"/>
      <c r="B207" s="94"/>
      <c r="C207" s="94"/>
      <c r="D207" s="94"/>
      <c r="E207" s="94"/>
      <c r="F207" s="94"/>
      <c r="G207" s="94"/>
    </row>
    <row r="208" spans="1:7" s="92" customFormat="1" x14ac:dyDescent="0.25">
      <c r="A208" s="94"/>
      <c r="B208" s="94"/>
      <c r="C208" s="94"/>
      <c r="D208" s="94"/>
      <c r="E208" s="94"/>
      <c r="F208" s="94"/>
      <c r="G208" s="94"/>
    </row>
    <row r="209" spans="1:7" s="92" customFormat="1" x14ac:dyDescent="0.25">
      <c r="A209" s="94"/>
      <c r="B209" s="94"/>
      <c r="C209" s="94"/>
      <c r="D209" s="94"/>
      <c r="E209" s="94"/>
      <c r="F209" s="94"/>
      <c r="G209" s="94"/>
    </row>
    <row r="210" spans="1:7" s="92" customFormat="1" x14ac:dyDescent="0.25">
      <c r="A210" s="94"/>
      <c r="B210" s="94"/>
      <c r="C210" s="94"/>
      <c r="D210" s="94"/>
      <c r="E210" s="94"/>
      <c r="F210" s="94"/>
      <c r="G210" s="94"/>
    </row>
    <row r="211" spans="1:7" s="92" customFormat="1" x14ac:dyDescent="0.25">
      <c r="A211" s="94"/>
      <c r="B211" s="94"/>
      <c r="C211" s="94"/>
      <c r="D211" s="94"/>
      <c r="E211" s="94"/>
      <c r="F211" s="94"/>
      <c r="G211" s="94"/>
    </row>
    <row r="212" spans="1:7" s="92" customFormat="1" x14ac:dyDescent="0.25">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7"/>
  <sheetViews>
    <sheetView showGridLines="0" view="pageBreakPreview" topLeftCell="F12" zoomScale="163" zoomScaleNormal="110" zoomScaleSheetLayoutView="100" workbookViewId="0">
      <selection activeCell="J28" sqref="J28"/>
    </sheetView>
  </sheetViews>
  <sheetFormatPr baseColWidth="10" defaultColWidth="9.140625" defaultRowHeight="12.75" x14ac:dyDescent="0.25"/>
  <cols>
    <col min="1" max="5" width="5.85546875" style="352" customWidth="1"/>
    <col min="6" max="6" width="66.85546875" style="424" customWidth="1"/>
    <col min="7" max="9" width="20.28515625" style="352" customWidth="1"/>
    <col min="10" max="10" width="20.85546875" style="352" customWidth="1"/>
    <col min="11" max="11" width="9.42578125" style="356" customWidth="1"/>
    <col min="12" max="52" width="9.140625" style="354" customWidth="1"/>
    <col min="53" max="16384" width="9.140625" style="356"/>
  </cols>
  <sheetData>
    <row r="1" spans="1:60" s="342" customFormat="1" x14ac:dyDescent="0.25">
      <c r="F1" s="347"/>
      <c r="P1" s="348"/>
      <c r="Q1" s="349"/>
      <c r="R1" s="349"/>
      <c r="S1" s="349"/>
      <c r="T1" s="350"/>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row>
    <row r="2" spans="1:60" s="342" customFormat="1" x14ac:dyDescent="0.25">
      <c r="C2" s="351"/>
      <c r="E2" s="352"/>
      <c r="F2" s="353" t="str">
        <f>'Formulario PPGR1'!I2</f>
        <v>Servicio Nacional de Salud</v>
      </c>
      <c r="P2" s="348"/>
      <c r="Q2" s="349"/>
      <c r="R2" s="349"/>
      <c r="S2" s="349"/>
      <c r="T2" s="350"/>
      <c r="U2" s="341"/>
      <c r="V2" s="341"/>
      <c r="W2" s="341"/>
      <c r="X2" s="341"/>
      <c r="Y2" s="341"/>
      <c r="Z2" s="341"/>
      <c r="AA2" s="341"/>
      <c r="AB2" s="341"/>
      <c r="AC2" s="341"/>
      <c r="AD2" s="341"/>
      <c r="AE2" s="341"/>
      <c r="AF2" s="341"/>
      <c r="AG2" s="341"/>
      <c r="AH2" s="341"/>
      <c r="AI2" s="341"/>
      <c r="AJ2" s="341"/>
      <c r="AK2" s="341"/>
      <c r="AL2" s="341"/>
      <c r="AM2" s="341"/>
      <c r="AN2" s="341"/>
      <c r="AO2" s="341"/>
      <c r="AP2" s="341"/>
      <c r="AQ2" s="341"/>
      <c r="AR2" s="341"/>
      <c r="AS2" s="341"/>
      <c r="AT2" s="341"/>
      <c r="AU2" s="341"/>
      <c r="AV2" s="341"/>
      <c r="AW2" s="341"/>
    </row>
    <row r="3" spans="1:60" s="342" customFormat="1" x14ac:dyDescent="0.25">
      <c r="C3" s="351"/>
      <c r="E3" s="352"/>
      <c r="F3" s="353" t="str">
        <f>'Formulario PPGR1'!I3</f>
        <v>Dirección de Planificación y Desarrollo</v>
      </c>
      <c r="P3" s="348"/>
      <c r="Q3" s="349"/>
      <c r="R3" s="349"/>
      <c r="S3" s="349"/>
      <c r="T3" s="350"/>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row>
    <row r="4" spans="1:60" s="342" customFormat="1" x14ac:dyDescent="0.25">
      <c r="C4" s="351"/>
      <c r="E4" s="352"/>
      <c r="F4" s="353" t="str">
        <f>'Formulario PPGR1'!I4</f>
        <v xml:space="preserve">Plan Operativo Anual </v>
      </c>
      <c r="P4" s="348"/>
      <c r="Q4" s="349"/>
      <c r="R4" s="349"/>
      <c r="S4" s="349"/>
      <c r="T4" s="350"/>
      <c r="U4" s="341"/>
      <c r="V4" s="341"/>
      <c r="W4" s="341"/>
      <c r="X4" s="341"/>
      <c r="Y4" s="341"/>
      <c r="Z4" s="341"/>
      <c r="AA4" s="341"/>
      <c r="AB4" s="341"/>
      <c r="AC4" s="341"/>
      <c r="AD4" s="341"/>
      <c r="AE4" s="341"/>
      <c r="AF4" s="341"/>
      <c r="AG4" s="341"/>
      <c r="AH4" s="341"/>
      <c r="AI4" s="341"/>
      <c r="AJ4" s="341"/>
      <c r="AK4" s="341"/>
      <c r="AL4" s="341"/>
      <c r="AM4" s="341"/>
      <c r="AN4" s="341"/>
      <c r="AO4" s="341"/>
      <c r="AP4" s="341"/>
      <c r="AQ4" s="341"/>
      <c r="AR4" s="341"/>
      <c r="AS4" s="341"/>
      <c r="AT4" s="341"/>
      <c r="AU4" s="341"/>
      <c r="AV4" s="341"/>
      <c r="AW4" s="341"/>
    </row>
    <row r="5" spans="1:60" s="342" customFormat="1" x14ac:dyDescent="0.25">
      <c r="C5" s="351"/>
      <c r="E5" s="352"/>
      <c r="F5" s="353" t="s">
        <v>978</v>
      </c>
      <c r="P5" s="348"/>
      <c r="Q5" s="349"/>
      <c r="R5" s="349"/>
      <c r="S5" s="349"/>
      <c r="T5" s="350"/>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row>
    <row r="6" spans="1:60" s="342" customFormat="1" x14ac:dyDescent="0.25">
      <c r="E6" s="352"/>
      <c r="F6" s="353" t="str">
        <f>'Formulario PPGR1'!$L$3</f>
        <v>R4 - SRS Cibao Noroeste</v>
      </c>
      <c r="R6" s="349"/>
      <c r="S6" s="349"/>
      <c r="T6" s="350"/>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row>
    <row r="7" spans="1:60" ht="16.5" customHeight="1" x14ac:dyDescent="0.25">
      <c r="A7" s="354"/>
      <c r="B7" s="354"/>
      <c r="C7" s="354"/>
      <c r="D7" s="354"/>
      <c r="E7" s="354"/>
      <c r="F7" s="355"/>
      <c r="G7" s="354"/>
      <c r="H7" s="354"/>
      <c r="I7" s="354"/>
      <c r="J7" s="354"/>
      <c r="K7" s="354"/>
      <c r="BA7" s="354"/>
      <c r="BB7" s="354"/>
      <c r="BC7" s="354"/>
      <c r="BD7" s="354"/>
      <c r="BE7" s="354"/>
      <c r="BF7" s="354"/>
      <c r="BG7" s="354"/>
      <c r="BH7" s="354"/>
    </row>
    <row r="8" spans="1:60" ht="15.75" customHeight="1" x14ac:dyDescent="0.25">
      <c r="A8" s="357" t="s">
        <v>979</v>
      </c>
      <c r="B8" s="358"/>
      <c r="C8" s="358"/>
      <c r="D8" s="358"/>
      <c r="E8" s="358"/>
      <c r="F8" s="359"/>
      <c r="G8" s="358"/>
      <c r="H8" s="358"/>
      <c r="I8" s="358"/>
      <c r="J8" s="358"/>
      <c r="K8" s="360"/>
    </row>
    <row r="9" spans="1:60" x14ac:dyDescent="0.25">
      <c r="A9" s="361" t="s">
        <v>960</v>
      </c>
      <c r="B9" s="362"/>
      <c r="C9" s="362"/>
      <c r="D9" s="362"/>
      <c r="E9" s="362"/>
      <c r="F9" s="363"/>
      <c r="G9" s="364">
        <f>+'Formulario PPGR6'!F16</f>
        <v>0</v>
      </c>
      <c r="H9" s="364"/>
      <c r="I9" s="364"/>
      <c r="J9" s="364"/>
      <c r="K9" s="365"/>
    </row>
    <row r="10" spans="1:60" x14ac:dyDescent="0.25">
      <c r="A10" s="361" t="s">
        <v>980</v>
      </c>
      <c r="B10" s="362"/>
      <c r="C10" s="362"/>
      <c r="D10" s="362"/>
      <c r="E10" s="362"/>
      <c r="F10" s="363"/>
      <c r="G10" s="366">
        <f>+'Formulario PPGR6'!F23</f>
        <v>0</v>
      </c>
      <c r="H10" s="364"/>
      <c r="I10" s="364"/>
      <c r="J10" s="364"/>
      <c r="K10" s="365"/>
    </row>
    <row r="11" spans="1:60" x14ac:dyDescent="0.25">
      <c r="A11" s="361" t="s">
        <v>981</v>
      </c>
      <c r="B11" s="362"/>
      <c r="C11" s="362"/>
      <c r="D11" s="362"/>
      <c r="E11" s="362"/>
      <c r="F11" s="363"/>
      <c r="G11" s="366">
        <f>+'Formulario PPGR6'!F15</f>
        <v>0</v>
      </c>
      <c r="H11" s="364"/>
      <c r="I11" s="364"/>
      <c r="J11" s="364"/>
      <c r="K11" s="365"/>
    </row>
    <row r="12" spans="1:60" x14ac:dyDescent="0.25">
      <c r="A12" s="361" t="s">
        <v>982</v>
      </c>
      <c r="B12" s="362"/>
      <c r="C12" s="362"/>
      <c r="D12" s="362"/>
      <c r="E12" s="362"/>
      <c r="F12" s="363"/>
      <c r="G12" s="366">
        <f>'Formulario PPGR6'!F11+'Formulario PPGR6'!F17+'Formulario PPGR6'!F21+'Formulario PPGR6'!F22</f>
        <v>0</v>
      </c>
      <c r="H12" s="364"/>
      <c r="I12" s="364"/>
      <c r="J12" s="364"/>
      <c r="K12" s="365"/>
    </row>
    <row r="13" spans="1:60" x14ac:dyDescent="0.25">
      <c r="A13" s="367" t="s">
        <v>955</v>
      </c>
      <c r="B13" s="362"/>
      <c r="C13" s="362"/>
      <c r="D13" s="362"/>
      <c r="E13" s="362"/>
      <c r="F13" s="363"/>
      <c r="G13" s="368">
        <f>+'Formulario PPGR6'!F18</f>
        <v>0</v>
      </c>
      <c r="H13" s="364"/>
      <c r="I13" s="364"/>
      <c r="J13" s="364"/>
      <c r="K13" s="365"/>
    </row>
    <row r="14" spans="1:60" ht="13.5" thickBot="1" x14ac:dyDescent="0.3">
      <c r="A14" s="369" t="s">
        <v>983</v>
      </c>
      <c r="B14" s="370"/>
      <c r="C14" s="370"/>
      <c r="D14" s="370"/>
      <c r="E14" s="370"/>
      <c r="F14" s="371"/>
      <c r="G14" s="372">
        <f>SUM(G9:G13)</f>
        <v>0</v>
      </c>
      <c r="H14" s="373"/>
      <c r="I14" s="373"/>
      <c r="J14" s="373"/>
      <c r="K14" s="374"/>
    </row>
    <row r="15" spans="1:60" ht="15.75" customHeight="1" thickTop="1" x14ac:dyDescent="0.25">
      <c r="A15" s="375" t="s">
        <v>984</v>
      </c>
      <c r="B15" s="376"/>
      <c r="C15" s="376"/>
      <c r="D15" s="376"/>
      <c r="E15" s="376"/>
      <c r="F15" s="377"/>
      <c r="G15" s="376"/>
      <c r="H15" s="376"/>
      <c r="I15" s="376"/>
      <c r="J15" s="376"/>
      <c r="K15" s="378"/>
    </row>
    <row r="16" spans="1:60" ht="24" customHeight="1" x14ac:dyDescent="0.25">
      <c r="A16" s="725" t="s">
        <v>985</v>
      </c>
      <c r="B16" s="725" t="s">
        <v>986</v>
      </c>
      <c r="C16" s="725" t="s">
        <v>946</v>
      </c>
      <c r="D16" s="725" t="s">
        <v>987</v>
      </c>
      <c r="E16" s="725" t="s">
        <v>947</v>
      </c>
      <c r="F16" s="722" t="s">
        <v>988</v>
      </c>
      <c r="G16" s="724" t="s">
        <v>989</v>
      </c>
      <c r="H16" s="724" t="s">
        <v>990</v>
      </c>
      <c r="I16" s="724" t="s">
        <v>991</v>
      </c>
      <c r="J16" s="722" t="s">
        <v>992</v>
      </c>
      <c r="K16" s="722" t="s">
        <v>950</v>
      </c>
    </row>
    <row r="17" spans="1:11" ht="63" customHeight="1" x14ac:dyDescent="0.25">
      <c r="A17" s="725"/>
      <c r="B17" s="725"/>
      <c r="C17" s="725"/>
      <c r="D17" s="725"/>
      <c r="E17" s="725"/>
      <c r="F17" s="723"/>
      <c r="G17" s="724"/>
      <c r="H17" s="724"/>
      <c r="I17" s="724"/>
      <c r="J17" s="723"/>
      <c r="K17" s="723"/>
    </row>
    <row r="18" spans="1:11" x14ac:dyDescent="0.25">
      <c r="A18" s="379">
        <v>2</v>
      </c>
      <c r="B18" s="380"/>
      <c r="C18" s="380"/>
      <c r="D18" s="380"/>
      <c r="E18" s="380"/>
      <c r="F18" s="381" t="s">
        <v>993</v>
      </c>
      <c r="G18" s="382">
        <f>+G19+G67+G170+G254+G270+G323</f>
        <v>0</v>
      </c>
      <c r="H18" s="382">
        <f>+H19+H67+H170+H254+H270+H323</f>
        <v>0</v>
      </c>
      <c r="I18" s="382">
        <f>+I19+I67+I170+I254+I270+I323</f>
        <v>0</v>
      </c>
      <c r="J18" s="382">
        <f>+J19+J67+J170+J254+J270+J323</f>
        <v>0</v>
      </c>
      <c r="K18" s="382">
        <f>+K19+K67+K170+K254+K270+K323</f>
        <v>0</v>
      </c>
    </row>
    <row r="19" spans="1:11" x14ac:dyDescent="0.25">
      <c r="A19" s="383">
        <v>2</v>
      </c>
      <c r="B19" s="384">
        <v>1</v>
      </c>
      <c r="C19" s="384"/>
      <c r="D19" s="384"/>
      <c r="E19" s="384"/>
      <c r="F19" s="385" t="s">
        <v>994</v>
      </c>
      <c r="G19" s="386">
        <f>+G20+G42+G54+G58</f>
        <v>0</v>
      </c>
      <c r="H19" s="386">
        <f>+H20+H42+H54+H58</f>
        <v>0</v>
      </c>
      <c r="I19" s="386">
        <f>+I20+I42+I54+I58</f>
        <v>0</v>
      </c>
      <c r="J19" s="386">
        <f>+J20+J42+J54+J58</f>
        <v>0</v>
      </c>
      <c r="K19" s="386">
        <f>+K20+K42+K54+K58</f>
        <v>0</v>
      </c>
    </row>
    <row r="20" spans="1:11" x14ac:dyDescent="0.25">
      <c r="A20" s="387">
        <v>2</v>
      </c>
      <c r="B20" s="388">
        <v>1</v>
      </c>
      <c r="C20" s="388">
        <v>1</v>
      </c>
      <c r="D20" s="388"/>
      <c r="E20" s="388"/>
      <c r="F20" s="389" t="s">
        <v>995</v>
      </c>
      <c r="G20" s="390">
        <f>+G21+G26+G33+G35+G37</f>
        <v>0</v>
      </c>
      <c r="H20" s="390">
        <f>+H21+H26+H33+H35+H37</f>
        <v>0</v>
      </c>
      <c r="I20" s="390">
        <f>+I21+I26+I33+I35+I37</f>
        <v>0</v>
      </c>
      <c r="J20" s="390">
        <f>+J21+J26+J33+J35+J37</f>
        <v>0</v>
      </c>
      <c r="K20" s="390">
        <f>+K21+K26+K33+K35+K37</f>
        <v>0</v>
      </c>
    </row>
    <row r="21" spans="1:11" x14ac:dyDescent="0.25">
      <c r="A21" s="391">
        <v>2</v>
      </c>
      <c r="B21" s="392">
        <v>1</v>
      </c>
      <c r="C21" s="392">
        <v>1</v>
      </c>
      <c r="D21" s="392">
        <v>1</v>
      </c>
      <c r="E21" s="392"/>
      <c r="F21" s="393" t="s">
        <v>996</v>
      </c>
      <c r="G21" s="394">
        <f>SUM(G22:G25)</f>
        <v>0</v>
      </c>
      <c r="H21" s="394">
        <f>SUM(H22:H25)</f>
        <v>0</v>
      </c>
      <c r="I21" s="394">
        <f>SUM(I22:I25)</f>
        <v>0</v>
      </c>
      <c r="J21" s="394">
        <f>SUM(J22:J25)</f>
        <v>0</v>
      </c>
      <c r="K21" s="395">
        <f>SUM(K22:K25)</f>
        <v>0</v>
      </c>
    </row>
    <row r="22" spans="1:11" x14ac:dyDescent="0.25">
      <c r="A22" s="396">
        <v>2</v>
      </c>
      <c r="B22" s="397">
        <v>1</v>
      </c>
      <c r="C22" s="397">
        <v>1</v>
      </c>
      <c r="D22" s="397">
        <v>1</v>
      </c>
      <c r="E22" s="397" t="s">
        <v>997</v>
      </c>
      <c r="F22" s="398" t="s">
        <v>998</v>
      </c>
      <c r="G22" s="399"/>
      <c r="H22" s="399"/>
      <c r="I22" s="399"/>
      <c r="J22" s="400">
        <f>SUBTOTAL(9,G22:I22)</f>
        <v>0</v>
      </c>
      <c r="K22" s="401" t="str">
        <f>IFERROR(J22/$J$18*100,"0.00")</f>
        <v>0.00</v>
      </c>
    </row>
    <row r="23" spans="1:11" x14ac:dyDescent="0.25">
      <c r="A23" s="396">
        <v>2</v>
      </c>
      <c r="B23" s="397">
        <v>1</v>
      </c>
      <c r="C23" s="397">
        <v>1</v>
      </c>
      <c r="D23" s="397">
        <v>1</v>
      </c>
      <c r="E23" s="397" t="s">
        <v>999</v>
      </c>
      <c r="F23" s="402" t="s">
        <v>1000</v>
      </c>
      <c r="G23" s="399"/>
      <c r="H23" s="399"/>
      <c r="I23" s="399"/>
      <c r="J23" s="400">
        <f>SUBTOTAL(9,G23:I23)</f>
        <v>0</v>
      </c>
      <c r="K23" s="401" t="str">
        <f>IFERROR(J23/$J$18*100,"0.00")</f>
        <v>0.00</v>
      </c>
    </row>
    <row r="24" spans="1:11" x14ac:dyDescent="0.25">
      <c r="A24" s="396">
        <v>2</v>
      </c>
      <c r="B24" s="397">
        <v>1</v>
      </c>
      <c r="C24" s="397">
        <v>1</v>
      </c>
      <c r="D24" s="397">
        <v>1</v>
      </c>
      <c r="E24" s="397" t="s">
        <v>1001</v>
      </c>
      <c r="F24" s="402" t="s">
        <v>1002</v>
      </c>
      <c r="G24" s="399"/>
      <c r="H24" s="399"/>
      <c r="I24" s="399"/>
      <c r="J24" s="400">
        <f>SUBTOTAL(9,G24:I24)</f>
        <v>0</v>
      </c>
      <c r="K24" s="401" t="str">
        <f>IFERROR(J24/$J$18*100,"0.00")</f>
        <v>0.00</v>
      </c>
    </row>
    <row r="25" spans="1:11" x14ac:dyDescent="0.25">
      <c r="A25" s="396">
        <v>2</v>
      </c>
      <c r="B25" s="397">
        <v>1</v>
      </c>
      <c r="C25" s="397">
        <v>1</v>
      </c>
      <c r="D25" s="397">
        <v>1</v>
      </c>
      <c r="E25" s="397" t="s">
        <v>1003</v>
      </c>
      <c r="F25" s="402" t="s">
        <v>1004</v>
      </c>
      <c r="G25" s="399"/>
      <c r="H25" s="399"/>
      <c r="I25" s="399"/>
      <c r="J25" s="400">
        <f>SUBTOTAL(9,G25:I25)</f>
        <v>0</v>
      </c>
      <c r="K25" s="401" t="str">
        <f>IFERROR(J25/$J$18*100,"0.00")</f>
        <v>0.00</v>
      </c>
    </row>
    <row r="26" spans="1:11" x14ac:dyDescent="0.25">
      <c r="A26" s="391">
        <v>2</v>
      </c>
      <c r="B26" s="392">
        <v>1</v>
      </c>
      <c r="C26" s="392">
        <v>1</v>
      </c>
      <c r="D26" s="392">
        <v>2</v>
      </c>
      <c r="E26" s="392"/>
      <c r="F26" s="393" t="s">
        <v>1005</v>
      </c>
      <c r="G26" s="394">
        <f>SUM(G27:G32)</f>
        <v>0</v>
      </c>
      <c r="H26" s="394">
        <f>SUM(H27:H32)</f>
        <v>0</v>
      </c>
      <c r="I26" s="394">
        <f>SUM(I27:I32)</f>
        <v>0</v>
      </c>
      <c r="J26" s="394">
        <f>SUM(J27:J32)</f>
        <v>0</v>
      </c>
      <c r="K26" s="403">
        <f>SUM(K27:K32)</f>
        <v>0</v>
      </c>
    </row>
    <row r="27" spans="1:11" x14ac:dyDescent="0.25">
      <c r="A27" s="396">
        <v>2</v>
      </c>
      <c r="B27" s="397">
        <v>1</v>
      </c>
      <c r="C27" s="397">
        <v>1</v>
      </c>
      <c r="D27" s="397">
        <v>2</v>
      </c>
      <c r="E27" s="397" t="s">
        <v>1006</v>
      </c>
      <c r="F27" s="402" t="s">
        <v>1007</v>
      </c>
      <c r="G27" s="399"/>
      <c r="H27" s="399"/>
      <c r="I27" s="399"/>
      <c r="J27" s="400">
        <f t="shared" ref="J27:J32" si="0">SUBTOTAL(9,G27:I27)</f>
        <v>0</v>
      </c>
      <c r="K27" s="401" t="str">
        <f t="shared" ref="K27:K32" si="1">IFERROR(J27/$J$18*100,"0.00")</f>
        <v>0.00</v>
      </c>
    </row>
    <row r="28" spans="1:11" x14ac:dyDescent="0.25">
      <c r="A28" s="396">
        <v>2</v>
      </c>
      <c r="B28" s="397">
        <v>1</v>
      </c>
      <c r="C28" s="397">
        <v>1</v>
      </c>
      <c r="D28" s="397">
        <v>2</v>
      </c>
      <c r="E28" s="397" t="s">
        <v>1001</v>
      </c>
      <c r="F28" s="402" t="s">
        <v>1008</v>
      </c>
      <c r="G28" s="399"/>
      <c r="H28" s="399"/>
      <c r="I28" s="399"/>
      <c r="J28" s="400">
        <f t="shared" si="0"/>
        <v>0</v>
      </c>
      <c r="K28" s="401" t="str">
        <f t="shared" si="1"/>
        <v>0.00</v>
      </c>
    </row>
    <row r="29" spans="1:11" x14ac:dyDescent="0.25">
      <c r="A29" s="396">
        <v>2</v>
      </c>
      <c r="B29" s="397">
        <v>1</v>
      </c>
      <c r="C29" s="397">
        <v>1</v>
      </c>
      <c r="D29" s="397">
        <v>2</v>
      </c>
      <c r="E29" s="397" t="s">
        <v>1003</v>
      </c>
      <c r="F29" s="402" t="s">
        <v>1009</v>
      </c>
      <c r="G29" s="399"/>
      <c r="H29" s="399"/>
      <c r="I29" s="399"/>
      <c r="J29" s="400">
        <f t="shared" si="0"/>
        <v>0</v>
      </c>
      <c r="K29" s="401" t="str">
        <f t="shared" si="1"/>
        <v>0.00</v>
      </c>
    </row>
    <row r="30" spans="1:11" x14ac:dyDescent="0.25">
      <c r="A30" s="404">
        <v>2</v>
      </c>
      <c r="B30" s="405">
        <v>1</v>
      </c>
      <c r="C30" s="405">
        <v>1</v>
      </c>
      <c r="D30" s="405">
        <v>2</v>
      </c>
      <c r="E30" s="405" t="s">
        <v>1010</v>
      </c>
      <c r="F30" s="406" t="s">
        <v>1011</v>
      </c>
      <c r="G30" s="399"/>
      <c r="H30" s="399"/>
      <c r="I30" s="399"/>
      <c r="J30" s="400">
        <f t="shared" si="0"/>
        <v>0</v>
      </c>
      <c r="K30" s="401" t="str">
        <f t="shared" si="1"/>
        <v>0.00</v>
      </c>
    </row>
    <row r="31" spans="1:11" x14ac:dyDescent="0.25">
      <c r="A31" s="404">
        <v>2</v>
      </c>
      <c r="B31" s="405">
        <v>1</v>
      </c>
      <c r="C31" s="405">
        <v>1</v>
      </c>
      <c r="D31" s="405">
        <v>2</v>
      </c>
      <c r="E31" s="405" t="s">
        <v>1012</v>
      </c>
      <c r="F31" s="406" t="s">
        <v>1013</v>
      </c>
      <c r="G31" s="399"/>
      <c r="H31" s="399"/>
      <c r="I31" s="399"/>
      <c r="J31" s="400">
        <f t="shared" si="0"/>
        <v>0</v>
      </c>
      <c r="K31" s="401" t="str">
        <f t="shared" si="1"/>
        <v>0.00</v>
      </c>
    </row>
    <row r="32" spans="1:11" x14ac:dyDescent="0.25">
      <c r="A32" s="404">
        <v>2</v>
      </c>
      <c r="B32" s="405">
        <v>1</v>
      </c>
      <c r="C32" s="405">
        <v>1</v>
      </c>
      <c r="D32" s="405">
        <v>2</v>
      </c>
      <c r="E32" s="405" t="s">
        <v>1014</v>
      </c>
      <c r="F32" s="406" t="s">
        <v>1015</v>
      </c>
      <c r="G32" s="399"/>
      <c r="H32" s="399"/>
      <c r="I32" s="399"/>
      <c r="J32" s="400">
        <f t="shared" si="0"/>
        <v>0</v>
      </c>
      <c r="K32" s="401" t="str">
        <f t="shared" si="1"/>
        <v>0.00</v>
      </c>
    </row>
    <row r="33" spans="1:11" x14ac:dyDescent="0.25">
      <c r="A33" s="391">
        <v>2</v>
      </c>
      <c r="B33" s="392">
        <v>1</v>
      </c>
      <c r="C33" s="392">
        <v>1</v>
      </c>
      <c r="D33" s="392">
        <v>3</v>
      </c>
      <c r="E33" s="392"/>
      <c r="F33" s="393" t="s">
        <v>1016</v>
      </c>
      <c r="G33" s="394">
        <f>G34</f>
        <v>0</v>
      </c>
      <c r="H33" s="394">
        <f>H34</f>
        <v>0</v>
      </c>
      <c r="I33" s="394">
        <f>I34</f>
        <v>0</v>
      </c>
      <c r="J33" s="394">
        <f>J34</f>
        <v>0</v>
      </c>
      <c r="K33" s="395" t="str">
        <f>K34</f>
        <v>0.00</v>
      </c>
    </row>
    <row r="34" spans="1:11" x14ac:dyDescent="0.25">
      <c r="A34" s="396">
        <v>2</v>
      </c>
      <c r="B34" s="397">
        <v>1</v>
      </c>
      <c r="C34" s="397">
        <v>1</v>
      </c>
      <c r="D34" s="397">
        <v>3</v>
      </c>
      <c r="E34" s="397" t="s">
        <v>997</v>
      </c>
      <c r="F34" s="402" t="s">
        <v>1016</v>
      </c>
      <c r="G34" s="399"/>
      <c r="H34" s="399"/>
      <c r="I34" s="399"/>
      <c r="J34" s="400">
        <f>SUBTOTAL(9,G34:I34)</f>
        <v>0</v>
      </c>
      <c r="K34" s="401" t="str">
        <f>IFERROR(J34/$J$18*100,"0.00")</f>
        <v>0.00</v>
      </c>
    </row>
    <row r="35" spans="1:11" x14ac:dyDescent="0.25">
      <c r="A35" s="391">
        <v>2</v>
      </c>
      <c r="B35" s="392">
        <v>1</v>
      </c>
      <c r="C35" s="392">
        <v>1</v>
      </c>
      <c r="D35" s="392">
        <v>4</v>
      </c>
      <c r="E35" s="392"/>
      <c r="F35" s="393" t="s">
        <v>1017</v>
      </c>
      <c r="G35" s="394">
        <f>G36</f>
        <v>0</v>
      </c>
      <c r="H35" s="394">
        <f>H36</f>
        <v>0</v>
      </c>
      <c r="I35" s="394">
        <f>I36</f>
        <v>0</v>
      </c>
      <c r="J35" s="394">
        <f>J36</f>
        <v>0</v>
      </c>
      <c r="K35" s="395" t="str">
        <f>K36</f>
        <v>0.00</v>
      </c>
    </row>
    <row r="36" spans="1:11" x14ac:dyDescent="0.25">
      <c r="A36" s="396">
        <v>2</v>
      </c>
      <c r="B36" s="397">
        <v>1</v>
      </c>
      <c r="C36" s="397">
        <v>1</v>
      </c>
      <c r="D36" s="397">
        <v>4</v>
      </c>
      <c r="E36" s="397" t="s">
        <v>997</v>
      </c>
      <c r="F36" s="402" t="s">
        <v>1017</v>
      </c>
      <c r="G36" s="399"/>
      <c r="H36" s="399"/>
      <c r="I36" s="399"/>
      <c r="J36" s="400">
        <f>SUBTOTAL(9,G36:I36)</f>
        <v>0</v>
      </c>
      <c r="K36" s="401" t="str">
        <f>IFERROR(J36/$J$18*100,"0.00")</f>
        <v>0.00</v>
      </c>
    </row>
    <row r="37" spans="1:11" x14ac:dyDescent="0.25">
      <c r="A37" s="391">
        <v>2</v>
      </c>
      <c r="B37" s="392">
        <v>1</v>
      </c>
      <c r="C37" s="392">
        <v>1</v>
      </c>
      <c r="D37" s="392">
        <v>5</v>
      </c>
      <c r="E37" s="392"/>
      <c r="F37" s="393" t="s">
        <v>1018</v>
      </c>
      <c r="G37" s="394">
        <f>SUM(G38:G41)</f>
        <v>0</v>
      </c>
      <c r="H37" s="394">
        <f>SUM(H38:H41)</f>
        <v>0</v>
      </c>
      <c r="I37" s="394">
        <f>SUM(I38:I41)</f>
        <v>0</v>
      </c>
      <c r="J37" s="394">
        <f>SUM(J38:J41)</f>
        <v>0</v>
      </c>
      <c r="K37" s="395">
        <f>SUM(K38:K41)</f>
        <v>0</v>
      </c>
    </row>
    <row r="38" spans="1:11" x14ac:dyDescent="0.25">
      <c r="A38" s="396">
        <v>2</v>
      </c>
      <c r="B38" s="397">
        <v>1</v>
      </c>
      <c r="C38" s="397">
        <v>1</v>
      </c>
      <c r="D38" s="397">
        <v>5</v>
      </c>
      <c r="E38" s="397" t="s">
        <v>997</v>
      </c>
      <c r="F38" s="407" t="s">
        <v>1018</v>
      </c>
      <c r="G38" s="399"/>
      <c r="H38" s="399"/>
      <c r="I38" s="399"/>
      <c r="J38" s="400">
        <f>SUBTOTAL(9,G38:I38)</f>
        <v>0</v>
      </c>
      <c r="K38" s="401" t="str">
        <f>IFERROR(J38/$J$18*100,"0.00")</f>
        <v>0.00</v>
      </c>
    </row>
    <row r="39" spans="1:11" x14ac:dyDescent="0.25">
      <c r="A39" s="396">
        <v>2</v>
      </c>
      <c r="B39" s="397">
        <v>1</v>
      </c>
      <c r="C39" s="397">
        <v>1</v>
      </c>
      <c r="D39" s="397">
        <v>5</v>
      </c>
      <c r="E39" s="397" t="s">
        <v>999</v>
      </c>
      <c r="F39" s="402" t="s">
        <v>1019</v>
      </c>
      <c r="G39" s="399"/>
      <c r="H39" s="399"/>
      <c r="I39" s="399"/>
      <c r="J39" s="400">
        <f>SUBTOTAL(9,G39:I39)</f>
        <v>0</v>
      </c>
      <c r="K39" s="401" t="str">
        <f>IFERROR(J39/$J$18*100,"0.00")</f>
        <v>0.00</v>
      </c>
    </row>
    <row r="40" spans="1:11" x14ac:dyDescent="0.25">
      <c r="A40" s="396">
        <v>2</v>
      </c>
      <c r="B40" s="397">
        <v>1</v>
      </c>
      <c r="C40" s="397">
        <v>1</v>
      </c>
      <c r="D40" s="397">
        <v>5</v>
      </c>
      <c r="E40" s="397" t="s">
        <v>1006</v>
      </c>
      <c r="F40" s="402" t="s">
        <v>1020</v>
      </c>
      <c r="G40" s="399"/>
      <c r="H40" s="399"/>
      <c r="I40" s="399"/>
      <c r="J40" s="400">
        <f>SUBTOTAL(9,G40:I40)</f>
        <v>0</v>
      </c>
      <c r="K40" s="401" t="str">
        <f>IFERROR(J40/$J$18*100,"0.00")</f>
        <v>0.00</v>
      </c>
    </row>
    <row r="41" spans="1:11" x14ac:dyDescent="0.25">
      <c r="A41" s="396">
        <v>2</v>
      </c>
      <c r="B41" s="397">
        <v>1</v>
      </c>
      <c r="C41" s="397">
        <v>1</v>
      </c>
      <c r="D41" s="397">
        <v>5</v>
      </c>
      <c r="E41" s="397" t="s">
        <v>1021</v>
      </c>
      <c r="F41" s="402" t="s">
        <v>1022</v>
      </c>
      <c r="G41" s="399"/>
      <c r="H41" s="399"/>
      <c r="I41" s="399"/>
      <c r="J41" s="400">
        <f>SUBTOTAL(9,G41:I41)</f>
        <v>0</v>
      </c>
      <c r="K41" s="401" t="str">
        <f>IFERROR(J41/$J$18*100,"0.00")</f>
        <v>0.00</v>
      </c>
    </row>
    <row r="42" spans="1:11" x14ac:dyDescent="0.25">
      <c r="A42" s="387">
        <v>2</v>
      </c>
      <c r="B42" s="388">
        <v>1</v>
      </c>
      <c r="C42" s="388">
        <v>2</v>
      </c>
      <c r="D42" s="388"/>
      <c r="E42" s="388"/>
      <c r="F42" s="389" t="s">
        <v>1023</v>
      </c>
      <c r="G42" s="390">
        <f>+G43+G45</f>
        <v>0</v>
      </c>
      <c r="H42" s="390">
        <f>+H43+H45</f>
        <v>0</v>
      </c>
      <c r="I42" s="390">
        <f>+I43+I45</f>
        <v>0</v>
      </c>
      <c r="J42" s="390">
        <f>+J43+J45</f>
        <v>0</v>
      </c>
      <c r="K42" s="390">
        <f>+K43+K45</f>
        <v>0</v>
      </c>
    </row>
    <row r="43" spans="1:11" x14ac:dyDescent="0.25">
      <c r="A43" s="391">
        <v>2</v>
      </c>
      <c r="B43" s="392">
        <v>1</v>
      </c>
      <c r="C43" s="392">
        <v>2</v>
      </c>
      <c r="D43" s="392">
        <v>1</v>
      </c>
      <c r="E43" s="392"/>
      <c r="F43" s="393" t="s">
        <v>1024</v>
      </c>
      <c r="G43" s="394">
        <f>G44</f>
        <v>0</v>
      </c>
      <c r="H43" s="394">
        <f>H44</f>
        <v>0</v>
      </c>
      <c r="I43" s="394">
        <f>I44</f>
        <v>0</v>
      </c>
      <c r="J43" s="394">
        <f>J44</f>
        <v>0</v>
      </c>
      <c r="K43" s="395" t="str">
        <f>K44</f>
        <v>0.00</v>
      </c>
    </row>
    <row r="44" spans="1:11" x14ac:dyDescent="0.25">
      <c r="A44" s="396">
        <v>2</v>
      </c>
      <c r="B44" s="397">
        <v>1</v>
      </c>
      <c r="C44" s="397">
        <v>2</v>
      </c>
      <c r="D44" s="397">
        <v>1</v>
      </c>
      <c r="E44" s="397" t="s">
        <v>997</v>
      </c>
      <c r="F44" s="402" t="s">
        <v>1024</v>
      </c>
      <c r="G44" s="399"/>
      <c r="H44" s="399"/>
      <c r="I44" s="399"/>
      <c r="J44" s="400">
        <f>SUBTOTAL(9,G44:I44)</f>
        <v>0</v>
      </c>
      <c r="K44" s="401" t="str">
        <f>IFERROR(J44/$J$18*100,"0.00")</f>
        <v>0.00</v>
      </c>
    </row>
    <row r="45" spans="1:11" x14ac:dyDescent="0.25">
      <c r="A45" s="391">
        <v>2</v>
      </c>
      <c r="B45" s="392">
        <v>1</v>
      </c>
      <c r="C45" s="392">
        <v>2</v>
      </c>
      <c r="D45" s="392">
        <v>2</v>
      </c>
      <c r="E45" s="392"/>
      <c r="F45" s="393" t="s">
        <v>1025</v>
      </c>
      <c r="G45" s="394">
        <f>SUM(G46:G53)</f>
        <v>0</v>
      </c>
      <c r="H45" s="394">
        <f>SUM(H46:H53)</f>
        <v>0</v>
      </c>
      <c r="I45" s="394">
        <f>SUM(I46:I53)</f>
        <v>0</v>
      </c>
      <c r="J45" s="394">
        <f>SUM(J46:J53)</f>
        <v>0</v>
      </c>
      <c r="K45" s="395">
        <f>SUM(K46:K53)</f>
        <v>0</v>
      </c>
    </row>
    <row r="46" spans="1:11" ht="25.5" x14ac:dyDescent="0.25">
      <c r="A46" s="396">
        <v>2</v>
      </c>
      <c r="B46" s="397">
        <v>1</v>
      </c>
      <c r="C46" s="397">
        <v>2</v>
      </c>
      <c r="D46" s="397">
        <v>2</v>
      </c>
      <c r="E46" s="397" t="s">
        <v>1006</v>
      </c>
      <c r="F46" s="402" t="s">
        <v>1026</v>
      </c>
      <c r="G46" s="399"/>
      <c r="H46" s="399"/>
      <c r="I46" s="399"/>
      <c r="J46" s="400">
        <f t="shared" ref="J46:J53" si="2">SUBTOTAL(9,G46:I46)</f>
        <v>0</v>
      </c>
      <c r="K46" s="401" t="str">
        <f t="shared" ref="K46:K53" si="3">IFERROR(J46/$J$18*100,"0.00")</f>
        <v>0.00</v>
      </c>
    </row>
    <row r="47" spans="1:11" x14ac:dyDescent="0.25">
      <c r="A47" s="396">
        <v>2</v>
      </c>
      <c r="B47" s="397">
        <v>1</v>
      </c>
      <c r="C47" s="397">
        <v>2</v>
      </c>
      <c r="D47" s="397">
        <v>2</v>
      </c>
      <c r="E47" s="397" t="s">
        <v>1021</v>
      </c>
      <c r="F47" s="402" t="s">
        <v>1027</v>
      </c>
      <c r="G47" s="399"/>
      <c r="H47" s="399"/>
      <c r="I47" s="399"/>
      <c r="J47" s="400">
        <f>SUBTOTAL(9,G47:I47)</f>
        <v>0</v>
      </c>
      <c r="K47" s="401" t="str">
        <f t="shared" si="3"/>
        <v>0.00</v>
      </c>
    </row>
    <row r="48" spans="1:11" x14ac:dyDescent="0.25">
      <c r="A48" s="396">
        <v>2</v>
      </c>
      <c r="B48" s="397">
        <v>1</v>
      </c>
      <c r="C48" s="397">
        <v>2</v>
      </c>
      <c r="D48" s="397">
        <v>2</v>
      </c>
      <c r="E48" s="397" t="s">
        <v>1001</v>
      </c>
      <c r="F48" s="402" t="s">
        <v>1028</v>
      </c>
      <c r="G48" s="399"/>
      <c r="H48" s="399"/>
      <c r="I48" s="399"/>
      <c r="J48" s="400">
        <f t="shared" si="2"/>
        <v>0</v>
      </c>
      <c r="K48" s="401" t="str">
        <f t="shared" si="3"/>
        <v>0.00</v>
      </c>
    </row>
    <row r="49" spans="1:11" x14ac:dyDescent="0.25">
      <c r="A49" s="396">
        <v>2</v>
      </c>
      <c r="B49" s="397">
        <v>1</v>
      </c>
      <c r="C49" s="397">
        <v>2</v>
      </c>
      <c r="D49" s="397">
        <v>2</v>
      </c>
      <c r="E49" s="397" t="s">
        <v>1003</v>
      </c>
      <c r="F49" s="402" t="s">
        <v>1029</v>
      </c>
      <c r="G49" s="399"/>
      <c r="H49" s="399"/>
      <c r="I49" s="399"/>
      <c r="J49" s="400">
        <f t="shared" si="2"/>
        <v>0</v>
      </c>
      <c r="K49" s="401" t="str">
        <f t="shared" si="3"/>
        <v>0.00</v>
      </c>
    </row>
    <row r="50" spans="1:11" x14ac:dyDescent="0.25">
      <c r="A50" s="396">
        <v>2</v>
      </c>
      <c r="B50" s="397">
        <v>1</v>
      </c>
      <c r="C50" s="397">
        <v>2</v>
      </c>
      <c r="D50" s="397">
        <v>2</v>
      </c>
      <c r="E50" s="397" t="s">
        <v>1030</v>
      </c>
      <c r="F50" s="402" t="s">
        <v>1031</v>
      </c>
      <c r="G50" s="399"/>
      <c r="H50" s="399"/>
      <c r="I50" s="399"/>
      <c r="J50" s="400">
        <f t="shared" si="2"/>
        <v>0</v>
      </c>
      <c r="K50" s="401" t="str">
        <f t="shared" si="3"/>
        <v>0.00</v>
      </c>
    </row>
    <row r="51" spans="1:11" x14ac:dyDescent="0.25">
      <c r="A51" s="396">
        <v>2</v>
      </c>
      <c r="B51" s="397">
        <v>1</v>
      </c>
      <c r="C51" s="397">
        <v>2</v>
      </c>
      <c r="D51" s="397">
        <v>2</v>
      </c>
      <c r="E51" s="397" t="s">
        <v>1010</v>
      </c>
      <c r="F51" s="402" t="s">
        <v>1032</v>
      </c>
      <c r="G51" s="399"/>
      <c r="H51" s="399"/>
      <c r="I51" s="399"/>
      <c r="J51" s="400">
        <f t="shared" si="2"/>
        <v>0</v>
      </c>
      <c r="K51" s="401" t="str">
        <f t="shared" si="3"/>
        <v>0.00</v>
      </c>
    </row>
    <row r="52" spans="1:11" x14ac:dyDescent="0.25">
      <c r="A52" s="396">
        <v>2</v>
      </c>
      <c r="B52" s="397">
        <v>1</v>
      </c>
      <c r="C52" s="397">
        <v>2</v>
      </c>
      <c r="D52" s="397">
        <v>2</v>
      </c>
      <c r="E52" s="397" t="s">
        <v>1012</v>
      </c>
      <c r="F52" s="402" t="s">
        <v>1033</v>
      </c>
      <c r="G52" s="399"/>
      <c r="H52" s="399"/>
      <c r="I52" s="399"/>
      <c r="J52" s="400">
        <f t="shared" si="2"/>
        <v>0</v>
      </c>
      <c r="K52" s="401" t="str">
        <f t="shared" si="3"/>
        <v>0.00</v>
      </c>
    </row>
    <row r="53" spans="1:11" x14ac:dyDescent="0.25">
      <c r="A53" s="396">
        <v>2</v>
      </c>
      <c r="B53" s="397">
        <v>1</v>
      </c>
      <c r="C53" s="397">
        <v>2</v>
      </c>
      <c r="D53" s="397">
        <v>2</v>
      </c>
      <c r="E53" s="397" t="s">
        <v>1034</v>
      </c>
      <c r="F53" s="402" t="s">
        <v>1035</v>
      </c>
      <c r="G53" s="399"/>
      <c r="H53" s="399"/>
      <c r="I53" s="399"/>
      <c r="J53" s="400">
        <f t="shared" si="2"/>
        <v>0</v>
      </c>
      <c r="K53" s="401" t="str">
        <f t="shared" si="3"/>
        <v>0.00</v>
      </c>
    </row>
    <row r="54" spans="1:11" x14ac:dyDescent="0.25">
      <c r="A54" s="387">
        <v>2</v>
      </c>
      <c r="B54" s="388">
        <v>1</v>
      </c>
      <c r="C54" s="388">
        <v>3</v>
      </c>
      <c r="D54" s="388"/>
      <c r="E54" s="388"/>
      <c r="F54" s="389" t="s">
        <v>1036</v>
      </c>
      <c r="G54" s="390">
        <f>+G55</f>
        <v>0</v>
      </c>
      <c r="H54" s="390">
        <f>+H55</f>
        <v>0</v>
      </c>
      <c r="I54" s="390">
        <f>+I55</f>
        <v>0</v>
      </c>
      <c r="J54" s="390">
        <f>+J55</f>
        <v>0</v>
      </c>
      <c r="K54" s="390">
        <f>+K55</f>
        <v>0</v>
      </c>
    </row>
    <row r="55" spans="1:11" x14ac:dyDescent="0.25">
      <c r="A55" s="391">
        <v>2</v>
      </c>
      <c r="B55" s="392">
        <v>1</v>
      </c>
      <c r="C55" s="392">
        <v>3</v>
      </c>
      <c r="D55" s="392">
        <v>2</v>
      </c>
      <c r="E55" s="392"/>
      <c r="F55" s="408" t="s">
        <v>1037</v>
      </c>
      <c r="G55" s="394">
        <f>SUM(G56:G57)</f>
        <v>0</v>
      </c>
      <c r="H55" s="394">
        <f>SUM(H56:H57)</f>
        <v>0</v>
      </c>
      <c r="I55" s="394">
        <f>SUM(I56:I57)</f>
        <v>0</v>
      </c>
      <c r="J55" s="394">
        <f>SUM(J56:J57)</f>
        <v>0</v>
      </c>
      <c r="K55" s="395">
        <f>SUM(K56:K57)</f>
        <v>0</v>
      </c>
    </row>
    <row r="56" spans="1:11" x14ac:dyDescent="0.25">
      <c r="A56" s="396">
        <v>2</v>
      </c>
      <c r="B56" s="397">
        <v>1</v>
      </c>
      <c r="C56" s="397">
        <v>3</v>
      </c>
      <c r="D56" s="397">
        <v>2</v>
      </c>
      <c r="E56" s="397" t="s">
        <v>997</v>
      </c>
      <c r="F56" s="402" t="s">
        <v>1038</v>
      </c>
      <c r="G56" s="399"/>
      <c r="H56" s="399"/>
      <c r="I56" s="399"/>
      <c r="J56" s="400">
        <f>SUBTOTAL(9,G56:I56)</f>
        <v>0</v>
      </c>
      <c r="K56" s="401" t="str">
        <f>IFERROR(J56/$J$18*100,"0.00")</f>
        <v>0.00</v>
      </c>
    </row>
    <row r="57" spans="1:11" x14ac:dyDescent="0.25">
      <c r="A57" s="396">
        <v>2</v>
      </c>
      <c r="B57" s="397">
        <v>1</v>
      </c>
      <c r="C57" s="397">
        <v>3</v>
      </c>
      <c r="D57" s="397">
        <v>2</v>
      </c>
      <c r="E57" s="397" t="s">
        <v>999</v>
      </c>
      <c r="F57" s="402" t="s">
        <v>1039</v>
      </c>
      <c r="G57" s="399"/>
      <c r="H57" s="399"/>
      <c r="I57" s="399"/>
      <c r="J57" s="400">
        <f>SUBTOTAL(9,G57:I57)</f>
        <v>0</v>
      </c>
      <c r="K57" s="401" t="str">
        <f>IFERROR(J57/$J$18*100,"0.00")</f>
        <v>0.00</v>
      </c>
    </row>
    <row r="58" spans="1:11" x14ac:dyDescent="0.25">
      <c r="A58" s="387">
        <v>2</v>
      </c>
      <c r="B58" s="388">
        <v>1</v>
      </c>
      <c r="C58" s="388">
        <v>5</v>
      </c>
      <c r="D58" s="388"/>
      <c r="E58" s="388"/>
      <c r="F58" s="389" t="s">
        <v>1040</v>
      </c>
      <c r="G58" s="390">
        <f>G59+G61+G63+G65</f>
        <v>0</v>
      </c>
      <c r="H58" s="390">
        <f>H59+H61+H63+H65</f>
        <v>0</v>
      </c>
      <c r="I58" s="390">
        <f>I59+I61+I63+I65</f>
        <v>0</v>
      </c>
      <c r="J58" s="390">
        <f>J59+J61+J63+J65</f>
        <v>0</v>
      </c>
      <c r="K58" s="409">
        <f>K59+K61+K63+K65</f>
        <v>0</v>
      </c>
    </row>
    <row r="59" spans="1:11" x14ac:dyDescent="0.25">
      <c r="A59" s="391">
        <v>2</v>
      </c>
      <c r="B59" s="392">
        <v>1</v>
      </c>
      <c r="C59" s="392">
        <v>5</v>
      </c>
      <c r="D59" s="392">
        <v>1</v>
      </c>
      <c r="E59" s="392"/>
      <c r="F59" s="393" t="s">
        <v>1041</v>
      </c>
      <c r="G59" s="394">
        <f>G60</f>
        <v>0</v>
      </c>
      <c r="H59" s="394">
        <f>H60</f>
        <v>0</v>
      </c>
      <c r="I59" s="394">
        <f>I60</f>
        <v>0</v>
      </c>
      <c r="J59" s="394">
        <f>J60</f>
        <v>0</v>
      </c>
      <c r="K59" s="395" t="str">
        <f>K60</f>
        <v>0.00</v>
      </c>
    </row>
    <row r="60" spans="1:11" x14ac:dyDescent="0.25">
      <c r="A60" s="396">
        <v>2</v>
      </c>
      <c r="B60" s="397">
        <v>1</v>
      </c>
      <c r="C60" s="397">
        <v>5</v>
      </c>
      <c r="D60" s="397">
        <v>1</v>
      </c>
      <c r="E60" s="397" t="s">
        <v>997</v>
      </c>
      <c r="F60" s="402" t="s">
        <v>1041</v>
      </c>
      <c r="G60" s="399"/>
      <c r="H60" s="399"/>
      <c r="I60" s="399"/>
      <c r="J60" s="400">
        <f>SUBTOTAL(9,G60:I60)</f>
        <v>0</v>
      </c>
      <c r="K60" s="401" t="str">
        <f>IFERROR(J60/$J$18*100,"0.00")</f>
        <v>0.00</v>
      </c>
    </row>
    <row r="61" spans="1:11" x14ac:dyDescent="0.25">
      <c r="A61" s="391">
        <v>2</v>
      </c>
      <c r="B61" s="392">
        <v>1</v>
      </c>
      <c r="C61" s="392">
        <v>5</v>
      </c>
      <c r="D61" s="392">
        <v>2</v>
      </c>
      <c r="E61" s="392"/>
      <c r="F61" s="408" t="s">
        <v>1042</v>
      </c>
      <c r="G61" s="394">
        <f>G62</f>
        <v>0</v>
      </c>
      <c r="H61" s="394">
        <f>H62</f>
        <v>0</v>
      </c>
      <c r="I61" s="394">
        <f>I62</f>
        <v>0</v>
      </c>
      <c r="J61" s="394">
        <f>J62</f>
        <v>0</v>
      </c>
      <c r="K61" s="395" t="str">
        <f>K62</f>
        <v>0.00</v>
      </c>
    </row>
    <row r="62" spans="1:11" x14ac:dyDescent="0.25">
      <c r="A62" s="396">
        <v>2</v>
      </c>
      <c r="B62" s="397">
        <v>1</v>
      </c>
      <c r="C62" s="397">
        <v>5</v>
      </c>
      <c r="D62" s="397">
        <v>2</v>
      </c>
      <c r="E62" s="397" t="s">
        <v>997</v>
      </c>
      <c r="F62" s="402" t="s">
        <v>1042</v>
      </c>
      <c r="G62" s="399"/>
      <c r="H62" s="399"/>
      <c r="I62" s="399"/>
      <c r="J62" s="400">
        <f>SUBTOTAL(9,G62:I62)</f>
        <v>0</v>
      </c>
      <c r="K62" s="401" t="str">
        <f>IFERROR(J62/$J$18*100,"0.00")</f>
        <v>0.00</v>
      </c>
    </row>
    <row r="63" spans="1:11" x14ac:dyDescent="0.25">
      <c r="A63" s="391">
        <v>2</v>
      </c>
      <c r="B63" s="392">
        <v>1</v>
      </c>
      <c r="C63" s="392">
        <v>5</v>
      </c>
      <c r="D63" s="392">
        <v>3</v>
      </c>
      <c r="E63" s="392"/>
      <c r="F63" s="408" t="s">
        <v>1043</v>
      </c>
      <c r="G63" s="394">
        <f>G64</f>
        <v>0</v>
      </c>
      <c r="H63" s="394">
        <f>H64</f>
        <v>0</v>
      </c>
      <c r="I63" s="394">
        <f>I64</f>
        <v>0</v>
      </c>
      <c r="J63" s="394">
        <f>J64</f>
        <v>0</v>
      </c>
      <c r="K63" s="395" t="str">
        <f>K64</f>
        <v>0.00</v>
      </c>
    </row>
    <row r="64" spans="1:11" x14ac:dyDescent="0.25">
      <c r="A64" s="396">
        <v>2</v>
      </c>
      <c r="B64" s="397">
        <v>1</v>
      </c>
      <c r="C64" s="397">
        <v>5</v>
      </c>
      <c r="D64" s="397">
        <v>3</v>
      </c>
      <c r="E64" s="397" t="s">
        <v>997</v>
      </c>
      <c r="F64" s="402" t="s">
        <v>1043</v>
      </c>
      <c r="G64" s="399"/>
      <c r="H64" s="399"/>
      <c r="I64" s="399"/>
      <c r="J64" s="400">
        <f>SUBTOTAL(9,G64:I64)</f>
        <v>0</v>
      </c>
      <c r="K64" s="401" t="str">
        <f>IFERROR(J64/$J$18*100,"0.00")</f>
        <v>0.00</v>
      </c>
    </row>
    <row r="65" spans="1:11" x14ac:dyDescent="0.25">
      <c r="A65" s="391">
        <v>2</v>
      </c>
      <c r="B65" s="392">
        <v>1</v>
      </c>
      <c r="C65" s="392">
        <v>5</v>
      </c>
      <c r="D65" s="392">
        <v>4</v>
      </c>
      <c r="E65" s="392"/>
      <c r="F65" s="408" t="s">
        <v>1044</v>
      </c>
      <c r="G65" s="394">
        <f>G66</f>
        <v>0</v>
      </c>
      <c r="H65" s="394">
        <f>H66</f>
        <v>0</v>
      </c>
      <c r="I65" s="394">
        <f>I66</f>
        <v>0</v>
      </c>
      <c r="J65" s="394">
        <f>J66</f>
        <v>0</v>
      </c>
      <c r="K65" s="395" t="str">
        <f>K66</f>
        <v>0.00</v>
      </c>
    </row>
    <row r="66" spans="1:11" x14ac:dyDescent="0.25">
      <c r="A66" s="396">
        <v>2</v>
      </c>
      <c r="B66" s="397">
        <v>1</v>
      </c>
      <c r="C66" s="397">
        <v>5</v>
      </c>
      <c r="D66" s="397">
        <v>4</v>
      </c>
      <c r="E66" s="397" t="s">
        <v>997</v>
      </c>
      <c r="F66" s="402" t="s">
        <v>1044</v>
      </c>
      <c r="G66" s="399"/>
      <c r="H66" s="399"/>
      <c r="I66" s="399"/>
      <c r="J66" s="400">
        <f>SUBTOTAL(9,G66:I66)</f>
        <v>0</v>
      </c>
      <c r="K66" s="401" t="str">
        <f>IFERROR(J66/$J$18*100,"0.00")</f>
        <v>0.00</v>
      </c>
    </row>
    <row r="67" spans="1:11" x14ac:dyDescent="0.25">
      <c r="A67" s="383">
        <v>2</v>
      </c>
      <c r="B67" s="384">
        <v>2</v>
      </c>
      <c r="C67" s="384"/>
      <c r="D67" s="384"/>
      <c r="E67" s="384"/>
      <c r="F67" s="385" t="s">
        <v>1045</v>
      </c>
      <c r="G67" s="386">
        <f>+G68+G82+G87+G92+G99+G116+G125+G143</f>
        <v>0</v>
      </c>
      <c r="H67" s="386">
        <f>+H68+H82+H87+H92+H99+H116+H125+H143</f>
        <v>0</v>
      </c>
      <c r="I67" s="386">
        <f>+I68+I82+I87+I92+I99+I116+I125+I143</f>
        <v>0</v>
      </c>
      <c r="J67" s="386">
        <f>+J68+J82+J87+J92+J99+J116+J125+J143</f>
        <v>0</v>
      </c>
      <c r="K67" s="386">
        <f>+K68+K82+K87+K92+K99+K116+K125+K143</f>
        <v>0</v>
      </c>
    </row>
    <row r="68" spans="1:11" x14ac:dyDescent="0.25">
      <c r="A68" s="387">
        <v>2</v>
      </c>
      <c r="B68" s="388">
        <v>2</v>
      </c>
      <c r="C68" s="388">
        <v>1</v>
      </c>
      <c r="D68" s="388"/>
      <c r="E68" s="388"/>
      <c r="F68" s="389" t="s">
        <v>1046</v>
      </c>
      <c r="G68" s="390">
        <f>+G69+G71+G73+G75+G78+G80</f>
        <v>0</v>
      </c>
      <c r="H68" s="390">
        <f>+H69+H71+H73+H75+H78+H80</f>
        <v>0</v>
      </c>
      <c r="I68" s="390">
        <f>+I69+I71+I73+I75+I78+I80</f>
        <v>0</v>
      </c>
      <c r="J68" s="390">
        <f>+J69+J71+J73+J75+J78+J80</f>
        <v>0</v>
      </c>
      <c r="K68" s="390">
        <f>+K69+K71+K73+K75+K78+K80</f>
        <v>0</v>
      </c>
    </row>
    <row r="69" spans="1:11" x14ac:dyDescent="0.25">
      <c r="A69" s="391">
        <v>2</v>
      </c>
      <c r="B69" s="392">
        <v>2</v>
      </c>
      <c r="C69" s="392">
        <v>1</v>
      </c>
      <c r="D69" s="392">
        <v>2</v>
      </c>
      <c r="E69" s="392"/>
      <c r="F69" s="393" t="s">
        <v>1047</v>
      </c>
      <c r="G69" s="394">
        <f>G70</f>
        <v>0</v>
      </c>
      <c r="H69" s="394">
        <f>H70</f>
        <v>0</v>
      </c>
      <c r="I69" s="394">
        <f>I70</f>
        <v>0</v>
      </c>
      <c r="J69" s="394">
        <f>J70</f>
        <v>0</v>
      </c>
      <c r="K69" s="395" t="str">
        <f>K70</f>
        <v>0.00</v>
      </c>
    </row>
    <row r="70" spans="1:11" x14ac:dyDescent="0.25">
      <c r="A70" s="396">
        <v>2</v>
      </c>
      <c r="B70" s="397">
        <v>2</v>
      </c>
      <c r="C70" s="397">
        <v>1</v>
      </c>
      <c r="D70" s="397">
        <v>2</v>
      </c>
      <c r="E70" s="397" t="s">
        <v>997</v>
      </c>
      <c r="F70" s="402" t="s">
        <v>1047</v>
      </c>
      <c r="G70" s="399"/>
      <c r="H70" s="399"/>
      <c r="I70" s="399"/>
      <c r="J70" s="400">
        <f>SUBTOTAL(9,G70:I70)</f>
        <v>0</v>
      </c>
      <c r="K70" s="401" t="str">
        <f>IFERROR(J70/$J$18*100,"0.00")</f>
        <v>0.00</v>
      </c>
    </row>
    <row r="71" spans="1:11" x14ac:dyDescent="0.25">
      <c r="A71" s="391">
        <v>2</v>
      </c>
      <c r="B71" s="392">
        <v>2</v>
      </c>
      <c r="C71" s="392">
        <v>1</v>
      </c>
      <c r="D71" s="392">
        <v>3</v>
      </c>
      <c r="E71" s="392"/>
      <c r="F71" s="393" t="s">
        <v>1048</v>
      </c>
      <c r="G71" s="394">
        <f>G72</f>
        <v>0</v>
      </c>
      <c r="H71" s="394">
        <f>H72</f>
        <v>0</v>
      </c>
      <c r="I71" s="394">
        <f>I72</f>
        <v>0</v>
      </c>
      <c r="J71" s="394">
        <f>J72</f>
        <v>0</v>
      </c>
      <c r="K71" s="395" t="str">
        <f>K72</f>
        <v>0.00</v>
      </c>
    </row>
    <row r="72" spans="1:11" x14ac:dyDescent="0.25">
      <c r="A72" s="396">
        <v>2</v>
      </c>
      <c r="B72" s="397">
        <v>2</v>
      </c>
      <c r="C72" s="397">
        <v>1</v>
      </c>
      <c r="D72" s="397">
        <v>3</v>
      </c>
      <c r="E72" s="397" t="s">
        <v>997</v>
      </c>
      <c r="F72" s="402" t="s">
        <v>1048</v>
      </c>
      <c r="G72" s="399"/>
      <c r="H72" s="399"/>
      <c r="I72" s="399"/>
      <c r="J72" s="400">
        <f>SUBTOTAL(9,G72:I72)</f>
        <v>0</v>
      </c>
      <c r="K72" s="401" t="str">
        <f>IFERROR(J72/$J$18*100,"0.00")</f>
        <v>0.00</v>
      </c>
    </row>
    <row r="73" spans="1:11" x14ac:dyDescent="0.25">
      <c r="A73" s="391">
        <v>2</v>
      </c>
      <c r="B73" s="392">
        <v>2</v>
      </c>
      <c r="C73" s="392">
        <v>1</v>
      </c>
      <c r="D73" s="392">
        <v>5</v>
      </c>
      <c r="E73" s="392"/>
      <c r="F73" s="393" t="s">
        <v>1049</v>
      </c>
      <c r="G73" s="394">
        <f>G74</f>
        <v>0</v>
      </c>
      <c r="H73" s="394">
        <f>H74</f>
        <v>0</v>
      </c>
      <c r="I73" s="394">
        <f>I74</f>
        <v>0</v>
      </c>
      <c r="J73" s="394">
        <f>J74</f>
        <v>0</v>
      </c>
      <c r="K73" s="395" t="str">
        <f>K74</f>
        <v>0.00</v>
      </c>
    </row>
    <row r="74" spans="1:11" x14ac:dyDescent="0.25">
      <c r="A74" s="396">
        <v>2</v>
      </c>
      <c r="B74" s="397">
        <v>2</v>
      </c>
      <c r="C74" s="397">
        <v>1</v>
      </c>
      <c r="D74" s="397">
        <v>5</v>
      </c>
      <c r="E74" s="397" t="s">
        <v>997</v>
      </c>
      <c r="F74" s="402" t="s">
        <v>1049</v>
      </c>
      <c r="G74" s="399"/>
      <c r="H74" s="399"/>
      <c r="I74" s="399"/>
      <c r="J74" s="400">
        <f>SUBTOTAL(9,G74:I74)</f>
        <v>0</v>
      </c>
      <c r="K74" s="401" t="str">
        <f>IFERROR(J74/$J$18*100,"0.00")</f>
        <v>0.00</v>
      </c>
    </row>
    <row r="75" spans="1:11" x14ac:dyDescent="0.25">
      <c r="A75" s="391">
        <v>2</v>
      </c>
      <c r="B75" s="392">
        <v>2</v>
      </c>
      <c r="C75" s="392">
        <v>1</v>
      </c>
      <c r="D75" s="392">
        <v>6</v>
      </c>
      <c r="E75" s="392"/>
      <c r="F75" s="393" t="s">
        <v>1050</v>
      </c>
      <c r="G75" s="394">
        <f>G76+G77</f>
        <v>0</v>
      </c>
      <c r="H75" s="394">
        <f>H76+H77</f>
        <v>0</v>
      </c>
      <c r="I75" s="394">
        <f>I76+I77</f>
        <v>0</v>
      </c>
      <c r="J75" s="394">
        <f>J76+J77</f>
        <v>0</v>
      </c>
      <c r="K75" s="395">
        <f>K76+K77</f>
        <v>0</v>
      </c>
    </row>
    <row r="76" spans="1:11" x14ac:dyDescent="0.25">
      <c r="A76" s="396">
        <v>2</v>
      </c>
      <c r="B76" s="397">
        <v>2</v>
      </c>
      <c r="C76" s="397">
        <v>1</v>
      </c>
      <c r="D76" s="397">
        <v>6</v>
      </c>
      <c r="E76" s="397" t="s">
        <v>997</v>
      </c>
      <c r="F76" s="402" t="s">
        <v>1051</v>
      </c>
      <c r="G76" s="399"/>
      <c r="H76" s="399"/>
      <c r="I76" s="399"/>
      <c r="J76" s="400">
        <f>SUBTOTAL(9,G76:I76)</f>
        <v>0</v>
      </c>
      <c r="K76" s="401" t="str">
        <f>IFERROR(J76/$J$18*100,"0.00")</f>
        <v>0.00</v>
      </c>
    </row>
    <row r="77" spans="1:11" x14ac:dyDescent="0.25">
      <c r="A77" s="396">
        <v>2</v>
      </c>
      <c r="B77" s="397">
        <v>2</v>
      </c>
      <c r="C77" s="397">
        <v>1</v>
      </c>
      <c r="D77" s="397">
        <v>6</v>
      </c>
      <c r="E77" s="397" t="s">
        <v>999</v>
      </c>
      <c r="F77" s="402" t="s">
        <v>1052</v>
      </c>
      <c r="G77" s="410"/>
      <c r="H77" s="410"/>
      <c r="I77" s="410"/>
      <c r="J77" s="400">
        <f>SUBTOTAL(9,G77:I77)</f>
        <v>0</v>
      </c>
      <c r="K77" s="401" t="str">
        <f>IFERROR(J77/$J$18*100,"0.00")</f>
        <v>0.00</v>
      </c>
    </row>
    <row r="78" spans="1:11" x14ac:dyDescent="0.25">
      <c r="A78" s="391">
        <v>2</v>
      </c>
      <c r="B78" s="392">
        <v>2</v>
      </c>
      <c r="C78" s="392">
        <v>1</v>
      </c>
      <c r="D78" s="392">
        <v>7</v>
      </c>
      <c r="E78" s="392"/>
      <c r="F78" s="393" t="s">
        <v>1053</v>
      </c>
      <c r="G78" s="394">
        <f>G79</f>
        <v>0</v>
      </c>
      <c r="H78" s="394">
        <f>H79</f>
        <v>0</v>
      </c>
      <c r="I78" s="394">
        <f>I79</f>
        <v>0</v>
      </c>
      <c r="J78" s="394">
        <f>J79</f>
        <v>0</v>
      </c>
      <c r="K78" s="395" t="str">
        <f>K79</f>
        <v>0.00</v>
      </c>
    </row>
    <row r="79" spans="1:11" x14ac:dyDescent="0.25">
      <c r="A79" s="396">
        <v>2</v>
      </c>
      <c r="B79" s="397">
        <v>2</v>
      </c>
      <c r="C79" s="397">
        <v>1</v>
      </c>
      <c r="D79" s="397">
        <v>7</v>
      </c>
      <c r="E79" s="397" t="s">
        <v>997</v>
      </c>
      <c r="F79" s="402" t="s">
        <v>1053</v>
      </c>
      <c r="G79" s="399"/>
      <c r="H79" s="399"/>
      <c r="I79" s="399"/>
      <c r="J79" s="400">
        <f>SUBTOTAL(9,G79:I79)</f>
        <v>0</v>
      </c>
      <c r="K79" s="401" t="str">
        <f>IFERROR(J79/$J$18*100,"0.00")</f>
        <v>0.00</v>
      </c>
    </row>
    <row r="80" spans="1:11" x14ac:dyDescent="0.25">
      <c r="A80" s="391">
        <v>2</v>
      </c>
      <c r="B80" s="392">
        <v>2</v>
      </c>
      <c r="C80" s="392">
        <v>1</v>
      </c>
      <c r="D80" s="392">
        <v>8</v>
      </c>
      <c r="E80" s="392"/>
      <c r="F80" s="393" t="s">
        <v>1054</v>
      </c>
      <c r="G80" s="394">
        <f>G81</f>
        <v>0</v>
      </c>
      <c r="H80" s="394">
        <f>H81</f>
        <v>0</v>
      </c>
      <c r="I80" s="394">
        <f>I81</f>
        <v>0</v>
      </c>
      <c r="J80" s="394">
        <f>J81</f>
        <v>0</v>
      </c>
      <c r="K80" s="395" t="str">
        <f>K81</f>
        <v>0.00</v>
      </c>
    </row>
    <row r="81" spans="1:11" x14ac:dyDescent="0.25">
      <c r="A81" s="396">
        <v>2</v>
      </c>
      <c r="B81" s="397">
        <v>2</v>
      </c>
      <c r="C81" s="397">
        <v>1</v>
      </c>
      <c r="D81" s="397">
        <v>8</v>
      </c>
      <c r="E81" s="397" t="s">
        <v>997</v>
      </c>
      <c r="F81" s="402" t="s">
        <v>1054</v>
      </c>
      <c r="G81" s="399"/>
      <c r="H81" s="399"/>
      <c r="I81" s="399"/>
      <c r="J81" s="400">
        <f>SUBTOTAL(9,G81:I81)</f>
        <v>0</v>
      </c>
      <c r="K81" s="401" t="str">
        <f>IFERROR(J81/$J$18*100,"0.00")</f>
        <v>0.00</v>
      </c>
    </row>
    <row r="82" spans="1:11" x14ac:dyDescent="0.25">
      <c r="A82" s="387">
        <v>2</v>
      </c>
      <c r="B82" s="388">
        <v>2</v>
      </c>
      <c r="C82" s="388">
        <v>2</v>
      </c>
      <c r="D82" s="388"/>
      <c r="E82" s="388"/>
      <c r="F82" s="389" t="s">
        <v>1055</v>
      </c>
      <c r="G82" s="390">
        <f>+G83+G85</f>
        <v>0</v>
      </c>
      <c r="H82" s="390">
        <f>+H83+H85</f>
        <v>0</v>
      </c>
      <c r="I82" s="390">
        <f>+I83+I85</f>
        <v>0</v>
      </c>
      <c r="J82" s="390">
        <f>+J83+J85</f>
        <v>0</v>
      </c>
      <c r="K82" s="409">
        <f>+K83+K85</f>
        <v>0</v>
      </c>
    </row>
    <row r="83" spans="1:11" x14ac:dyDescent="0.25">
      <c r="A83" s="391">
        <v>2</v>
      </c>
      <c r="B83" s="392">
        <v>2</v>
      </c>
      <c r="C83" s="392">
        <v>2</v>
      </c>
      <c r="D83" s="392">
        <v>1</v>
      </c>
      <c r="E83" s="392"/>
      <c r="F83" s="393" t="s">
        <v>1056</v>
      </c>
      <c r="G83" s="394">
        <f>G84</f>
        <v>0</v>
      </c>
      <c r="H83" s="394">
        <f>H84</f>
        <v>0</v>
      </c>
      <c r="I83" s="394">
        <f>I84</f>
        <v>0</v>
      </c>
      <c r="J83" s="394">
        <f>J84</f>
        <v>0</v>
      </c>
      <c r="K83" s="395" t="str">
        <f>K84</f>
        <v>0.00</v>
      </c>
    </row>
    <row r="84" spans="1:11" x14ac:dyDescent="0.25">
      <c r="A84" s="396">
        <v>2</v>
      </c>
      <c r="B84" s="397">
        <v>2</v>
      </c>
      <c r="C84" s="397">
        <v>2</v>
      </c>
      <c r="D84" s="397">
        <v>1</v>
      </c>
      <c r="E84" s="397" t="s">
        <v>997</v>
      </c>
      <c r="F84" s="402" t="s">
        <v>1056</v>
      </c>
      <c r="G84" s="399"/>
      <c r="H84" s="399"/>
      <c r="I84" s="399"/>
      <c r="J84" s="400">
        <f>SUBTOTAL(9,G84:I84)</f>
        <v>0</v>
      </c>
      <c r="K84" s="401" t="str">
        <f>IFERROR(J84/$J$18*100,"0.00")</f>
        <v>0.00</v>
      </c>
    </row>
    <row r="85" spans="1:11" x14ac:dyDescent="0.25">
      <c r="A85" s="391">
        <v>2</v>
      </c>
      <c r="B85" s="392">
        <v>2</v>
      </c>
      <c r="C85" s="392">
        <v>2</v>
      </c>
      <c r="D85" s="392">
        <v>2</v>
      </c>
      <c r="E85" s="392"/>
      <c r="F85" s="393" t="s">
        <v>1057</v>
      </c>
      <c r="G85" s="394">
        <f>G86</f>
        <v>0</v>
      </c>
      <c r="H85" s="394">
        <f>H86</f>
        <v>0</v>
      </c>
      <c r="I85" s="394">
        <f>I86</f>
        <v>0</v>
      </c>
      <c r="J85" s="394">
        <f>J86</f>
        <v>0</v>
      </c>
      <c r="K85" s="395" t="str">
        <f>K86</f>
        <v>0.00</v>
      </c>
    </row>
    <row r="86" spans="1:11" x14ac:dyDescent="0.25">
      <c r="A86" s="396">
        <v>2</v>
      </c>
      <c r="B86" s="397">
        <v>2</v>
      </c>
      <c r="C86" s="397">
        <v>2</v>
      </c>
      <c r="D86" s="397">
        <v>2</v>
      </c>
      <c r="E86" s="397" t="s">
        <v>997</v>
      </c>
      <c r="F86" s="402" t="s">
        <v>1057</v>
      </c>
      <c r="G86" s="399"/>
      <c r="H86" s="399"/>
      <c r="I86" s="399"/>
      <c r="J86" s="400">
        <f>SUBTOTAL(9,G86:I86)</f>
        <v>0</v>
      </c>
      <c r="K86" s="401" t="str">
        <f>IFERROR(J86/$J$18*100,"0.00")</f>
        <v>0.00</v>
      </c>
    </row>
    <row r="87" spans="1:11" x14ac:dyDescent="0.25">
      <c r="A87" s="387">
        <v>2</v>
      </c>
      <c r="B87" s="388">
        <v>2</v>
      </c>
      <c r="C87" s="388">
        <v>3</v>
      </c>
      <c r="D87" s="388"/>
      <c r="E87" s="388"/>
      <c r="F87" s="389" t="s">
        <v>1058</v>
      </c>
      <c r="G87" s="390">
        <f>+G88+G90</f>
        <v>0</v>
      </c>
      <c r="H87" s="390">
        <f>+H88+H90</f>
        <v>0</v>
      </c>
      <c r="I87" s="390">
        <f>+I88+I90</f>
        <v>0</v>
      </c>
      <c r="J87" s="390">
        <f>+J88+J90</f>
        <v>0</v>
      </c>
      <c r="K87" s="409">
        <f>+K88+K90</f>
        <v>0</v>
      </c>
    </row>
    <row r="88" spans="1:11" x14ac:dyDescent="0.25">
      <c r="A88" s="391">
        <v>2</v>
      </c>
      <c r="B88" s="392">
        <v>2</v>
      </c>
      <c r="C88" s="392">
        <v>3</v>
      </c>
      <c r="D88" s="392">
        <v>1</v>
      </c>
      <c r="E88" s="392"/>
      <c r="F88" s="393" t="s">
        <v>1059</v>
      </c>
      <c r="G88" s="394">
        <f>G89</f>
        <v>0</v>
      </c>
      <c r="H88" s="394">
        <f>H89</f>
        <v>0</v>
      </c>
      <c r="I88" s="394">
        <f>I89</f>
        <v>0</v>
      </c>
      <c r="J88" s="394">
        <f>J89</f>
        <v>0</v>
      </c>
      <c r="K88" s="395" t="str">
        <f>K89</f>
        <v>0.00</v>
      </c>
    </row>
    <row r="89" spans="1:11" x14ac:dyDescent="0.25">
      <c r="A89" s="396">
        <v>2</v>
      </c>
      <c r="B89" s="397">
        <v>2</v>
      </c>
      <c r="C89" s="397">
        <v>3</v>
      </c>
      <c r="D89" s="397">
        <v>1</v>
      </c>
      <c r="E89" s="397" t="s">
        <v>997</v>
      </c>
      <c r="F89" s="402" t="s">
        <v>1059</v>
      </c>
      <c r="G89" s="399"/>
      <c r="H89" s="399"/>
      <c r="I89" s="399"/>
      <c r="J89" s="400">
        <f>SUBTOTAL(9,G89:I89)</f>
        <v>0</v>
      </c>
      <c r="K89" s="401" t="str">
        <f>IFERROR(J89/$J$18*100,"0.00")</f>
        <v>0.00</v>
      </c>
    </row>
    <row r="90" spans="1:11" x14ac:dyDescent="0.25">
      <c r="A90" s="391">
        <v>2</v>
      </c>
      <c r="B90" s="392">
        <v>2</v>
      </c>
      <c r="C90" s="392">
        <v>3</v>
      </c>
      <c r="D90" s="392">
        <v>2</v>
      </c>
      <c r="E90" s="392"/>
      <c r="F90" s="393" t="s">
        <v>1060</v>
      </c>
      <c r="G90" s="394">
        <f>G91</f>
        <v>0</v>
      </c>
      <c r="H90" s="394">
        <f>H91</f>
        <v>0</v>
      </c>
      <c r="I90" s="394">
        <f>I91</f>
        <v>0</v>
      </c>
      <c r="J90" s="394">
        <f>J91</f>
        <v>0</v>
      </c>
      <c r="K90" s="395" t="str">
        <f>K91</f>
        <v>0.00</v>
      </c>
    </row>
    <row r="91" spans="1:11" x14ac:dyDescent="0.25">
      <c r="A91" s="396">
        <v>2</v>
      </c>
      <c r="B91" s="397">
        <v>2</v>
      </c>
      <c r="C91" s="397">
        <v>3</v>
      </c>
      <c r="D91" s="397">
        <v>2</v>
      </c>
      <c r="E91" s="397" t="s">
        <v>997</v>
      </c>
      <c r="F91" s="402" t="s">
        <v>1060</v>
      </c>
      <c r="G91" s="399"/>
      <c r="H91" s="399"/>
      <c r="I91" s="399"/>
      <c r="J91" s="400">
        <f>SUBTOTAL(9,G91:I91)</f>
        <v>0</v>
      </c>
      <c r="K91" s="401" t="str">
        <f>IFERROR(J91/$J$18*100,"0.00")</f>
        <v>0.00</v>
      </c>
    </row>
    <row r="92" spans="1:11" x14ac:dyDescent="0.25">
      <c r="A92" s="387">
        <v>2</v>
      </c>
      <c r="B92" s="388">
        <v>2</v>
      </c>
      <c r="C92" s="388">
        <v>4</v>
      </c>
      <c r="D92" s="388"/>
      <c r="E92" s="388"/>
      <c r="F92" s="389" t="s">
        <v>1061</v>
      </c>
      <c r="G92" s="390">
        <f>+G93+G95+G97</f>
        <v>0</v>
      </c>
      <c r="H92" s="390">
        <f>+H93+H95+H97</f>
        <v>0</v>
      </c>
      <c r="I92" s="390">
        <f>+I93+I95+I97</f>
        <v>0</v>
      </c>
      <c r="J92" s="390">
        <f>+J93+J95+J97</f>
        <v>0</v>
      </c>
      <c r="K92" s="390">
        <f>+K93+K95+K97</f>
        <v>0</v>
      </c>
    </row>
    <row r="93" spans="1:11" x14ac:dyDescent="0.25">
      <c r="A93" s="391">
        <v>2</v>
      </c>
      <c r="B93" s="392">
        <v>2</v>
      </c>
      <c r="C93" s="392">
        <v>4</v>
      </c>
      <c r="D93" s="392">
        <v>1</v>
      </c>
      <c r="E93" s="392"/>
      <c r="F93" s="408" t="s">
        <v>1062</v>
      </c>
      <c r="G93" s="394">
        <f>G94</f>
        <v>0</v>
      </c>
      <c r="H93" s="394">
        <f>H94</f>
        <v>0</v>
      </c>
      <c r="I93" s="394">
        <f>I94</f>
        <v>0</v>
      </c>
      <c r="J93" s="394">
        <f>J94</f>
        <v>0</v>
      </c>
      <c r="K93" s="395" t="str">
        <f>K94</f>
        <v>0.00</v>
      </c>
    </row>
    <row r="94" spans="1:11" x14ac:dyDescent="0.25">
      <c r="A94" s="396">
        <v>2</v>
      </c>
      <c r="B94" s="397">
        <v>2</v>
      </c>
      <c r="C94" s="397">
        <v>4</v>
      </c>
      <c r="D94" s="397">
        <v>1</v>
      </c>
      <c r="E94" s="397" t="s">
        <v>997</v>
      </c>
      <c r="F94" s="398" t="s">
        <v>1062</v>
      </c>
      <c r="G94" s="399"/>
      <c r="H94" s="399"/>
      <c r="I94" s="399"/>
      <c r="J94" s="400">
        <f>SUBTOTAL(9,G94:I94)</f>
        <v>0</v>
      </c>
      <c r="K94" s="401" t="str">
        <f>IFERROR(J94/$J$18*100,"0.00")</f>
        <v>0.00</v>
      </c>
    </row>
    <row r="95" spans="1:11" x14ac:dyDescent="0.25">
      <c r="A95" s="391">
        <v>2</v>
      </c>
      <c r="B95" s="392">
        <v>2</v>
      </c>
      <c r="C95" s="392">
        <v>4</v>
      </c>
      <c r="D95" s="392">
        <v>2</v>
      </c>
      <c r="E95" s="392"/>
      <c r="F95" s="408" t="s">
        <v>1063</v>
      </c>
      <c r="G95" s="394">
        <f>G96</f>
        <v>0</v>
      </c>
      <c r="H95" s="394">
        <f>H96</f>
        <v>0</v>
      </c>
      <c r="I95" s="394">
        <f>I96</f>
        <v>0</v>
      </c>
      <c r="J95" s="394">
        <f>J96</f>
        <v>0</v>
      </c>
      <c r="K95" s="395" t="str">
        <f>K96</f>
        <v>0.00</v>
      </c>
    </row>
    <row r="96" spans="1:11" x14ac:dyDescent="0.25">
      <c r="A96" s="396">
        <v>2</v>
      </c>
      <c r="B96" s="397">
        <v>2</v>
      </c>
      <c r="C96" s="397">
        <v>4</v>
      </c>
      <c r="D96" s="397">
        <v>2</v>
      </c>
      <c r="E96" s="397" t="s">
        <v>997</v>
      </c>
      <c r="F96" s="402" t="s">
        <v>1063</v>
      </c>
      <c r="G96" s="399"/>
      <c r="H96" s="399"/>
      <c r="I96" s="399"/>
      <c r="J96" s="400">
        <f>SUBTOTAL(9,G96:I96)</f>
        <v>0</v>
      </c>
      <c r="K96" s="401" t="str">
        <f>IFERROR(J96/$J$18*100,"0.00")</f>
        <v>0.00</v>
      </c>
    </row>
    <row r="97" spans="1:11" x14ac:dyDescent="0.25">
      <c r="A97" s="391">
        <v>2</v>
      </c>
      <c r="B97" s="392">
        <v>2</v>
      </c>
      <c r="C97" s="392">
        <v>4</v>
      </c>
      <c r="D97" s="392">
        <v>4</v>
      </c>
      <c r="E97" s="392"/>
      <c r="F97" s="408" t="s">
        <v>1064</v>
      </c>
      <c r="G97" s="394">
        <f>G98</f>
        <v>0</v>
      </c>
      <c r="H97" s="394">
        <f>H98</f>
        <v>0</v>
      </c>
      <c r="I97" s="394">
        <f>I98</f>
        <v>0</v>
      </c>
      <c r="J97" s="394">
        <f>J98</f>
        <v>0</v>
      </c>
      <c r="K97" s="395" t="str">
        <f>K98</f>
        <v>0.00</v>
      </c>
    </row>
    <row r="98" spans="1:11" x14ac:dyDescent="0.25">
      <c r="A98" s="396">
        <v>2</v>
      </c>
      <c r="B98" s="397">
        <v>2</v>
      </c>
      <c r="C98" s="397">
        <v>4</v>
      </c>
      <c r="D98" s="397">
        <v>4</v>
      </c>
      <c r="E98" s="397" t="s">
        <v>997</v>
      </c>
      <c r="F98" s="402" t="s">
        <v>1064</v>
      </c>
      <c r="G98" s="399"/>
      <c r="H98" s="399"/>
      <c r="I98" s="399"/>
      <c r="J98" s="400">
        <f>SUBTOTAL(9,G98:I98)</f>
        <v>0</v>
      </c>
      <c r="K98" s="401" t="str">
        <f>IFERROR(J98/$J$18*100,"0.00")</f>
        <v>0.00</v>
      </c>
    </row>
    <row r="99" spans="1:11" x14ac:dyDescent="0.25">
      <c r="A99" s="387">
        <v>2</v>
      </c>
      <c r="B99" s="388">
        <v>2</v>
      </c>
      <c r="C99" s="388">
        <v>5</v>
      </c>
      <c r="D99" s="388"/>
      <c r="E99" s="388"/>
      <c r="F99" s="389" t="s">
        <v>1065</v>
      </c>
      <c r="G99" s="390">
        <f>+G100+G102+G104+G110+G112</f>
        <v>0</v>
      </c>
      <c r="H99" s="390">
        <f>+H100+H102+H104+H110+H112</f>
        <v>0</v>
      </c>
      <c r="I99" s="390">
        <f>+I100+I102+I104+I110+I112</f>
        <v>0</v>
      </c>
      <c r="J99" s="390">
        <f>+J100+J102+J104+J110+J112</f>
        <v>0</v>
      </c>
      <c r="K99" s="390">
        <f>+K100+K102+K104+K110+K112</f>
        <v>0</v>
      </c>
    </row>
    <row r="100" spans="1:11" x14ac:dyDescent="0.25">
      <c r="A100" s="391">
        <v>2</v>
      </c>
      <c r="B100" s="392">
        <v>2</v>
      </c>
      <c r="C100" s="392">
        <v>5</v>
      </c>
      <c r="D100" s="392">
        <v>1</v>
      </c>
      <c r="E100" s="392"/>
      <c r="F100" s="408" t="s">
        <v>1066</v>
      </c>
      <c r="G100" s="394">
        <f>G101</f>
        <v>0</v>
      </c>
      <c r="H100" s="394">
        <f>H101</f>
        <v>0</v>
      </c>
      <c r="I100" s="394">
        <f>I101</f>
        <v>0</v>
      </c>
      <c r="J100" s="394">
        <f>J101</f>
        <v>0</v>
      </c>
      <c r="K100" s="395" t="str">
        <f>K101</f>
        <v>0.00</v>
      </c>
    </row>
    <row r="101" spans="1:11" x14ac:dyDescent="0.25">
      <c r="A101" s="396">
        <v>2</v>
      </c>
      <c r="B101" s="397">
        <v>2</v>
      </c>
      <c r="C101" s="397">
        <v>5</v>
      </c>
      <c r="D101" s="397">
        <v>1</v>
      </c>
      <c r="E101" s="397" t="s">
        <v>997</v>
      </c>
      <c r="F101" s="402" t="s">
        <v>1066</v>
      </c>
      <c r="G101" s="399"/>
      <c r="H101" s="399"/>
      <c r="I101" s="399"/>
      <c r="J101" s="400">
        <f>SUBTOTAL(9,G101:I101)</f>
        <v>0</v>
      </c>
      <c r="K101" s="401" t="str">
        <f>IFERROR(J101/$J$18*100,"0.00")</f>
        <v>0.00</v>
      </c>
    </row>
    <row r="102" spans="1:11" x14ac:dyDescent="0.25">
      <c r="A102" s="391">
        <v>2</v>
      </c>
      <c r="B102" s="392">
        <v>2</v>
      </c>
      <c r="C102" s="392">
        <v>5</v>
      </c>
      <c r="D102" s="392">
        <v>2</v>
      </c>
      <c r="E102" s="392"/>
      <c r="F102" s="393" t="s">
        <v>1067</v>
      </c>
      <c r="G102" s="394">
        <f>G103</f>
        <v>0</v>
      </c>
      <c r="H102" s="394">
        <f>H103</f>
        <v>0</v>
      </c>
      <c r="I102" s="394">
        <f>I103</f>
        <v>0</v>
      </c>
      <c r="J102" s="394">
        <f>J103</f>
        <v>0</v>
      </c>
      <c r="K102" s="395" t="str">
        <f>K103</f>
        <v>0.00</v>
      </c>
    </row>
    <row r="103" spans="1:11" x14ac:dyDescent="0.25">
      <c r="A103" s="396">
        <v>2</v>
      </c>
      <c r="B103" s="397">
        <v>2</v>
      </c>
      <c r="C103" s="397">
        <v>5</v>
      </c>
      <c r="D103" s="397">
        <v>2</v>
      </c>
      <c r="E103" s="397" t="s">
        <v>997</v>
      </c>
      <c r="F103" s="402" t="s">
        <v>1067</v>
      </c>
      <c r="G103" s="399"/>
      <c r="H103" s="399"/>
      <c r="I103" s="399"/>
      <c r="J103" s="400">
        <f>SUBTOTAL(9,G103:I103)</f>
        <v>0</v>
      </c>
      <c r="K103" s="401" t="str">
        <f>IFERROR(J103/$J$18*100,"0.00")</f>
        <v>0.00</v>
      </c>
    </row>
    <row r="104" spans="1:11" x14ac:dyDescent="0.25">
      <c r="A104" s="391">
        <v>2</v>
      </c>
      <c r="B104" s="392">
        <v>2</v>
      </c>
      <c r="C104" s="392">
        <v>5</v>
      </c>
      <c r="D104" s="392">
        <v>3</v>
      </c>
      <c r="E104" s="392"/>
      <c r="F104" s="408" t="s">
        <v>1068</v>
      </c>
      <c r="G104" s="394">
        <f>SUM(G105:G109)</f>
        <v>0</v>
      </c>
      <c r="H104" s="394">
        <f>SUM(H105:H109)</f>
        <v>0</v>
      </c>
      <c r="I104" s="394">
        <f>SUM(I105:I109)</f>
        <v>0</v>
      </c>
      <c r="J104" s="394">
        <f>SUM(J105:J109)</f>
        <v>0</v>
      </c>
      <c r="K104" s="395">
        <f>SUM(K105:K109)</f>
        <v>0</v>
      </c>
    </row>
    <row r="105" spans="1:11" x14ac:dyDescent="0.25">
      <c r="A105" s="396">
        <v>2</v>
      </c>
      <c r="B105" s="397">
        <v>2</v>
      </c>
      <c r="C105" s="397">
        <v>5</v>
      </c>
      <c r="D105" s="397">
        <v>3</v>
      </c>
      <c r="E105" s="397" t="s">
        <v>997</v>
      </c>
      <c r="F105" s="402" t="s">
        <v>1069</v>
      </c>
      <c r="G105" s="399"/>
      <c r="H105" s="399"/>
      <c r="I105" s="399"/>
      <c r="J105" s="400">
        <f>SUBTOTAL(9,G105:I105)</f>
        <v>0</v>
      </c>
      <c r="K105" s="401" t="str">
        <f>IFERROR(J105/$J$18*100,"0.00")</f>
        <v>0.00</v>
      </c>
    </row>
    <row r="106" spans="1:11" x14ac:dyDescent="0.25">
      <c r="A106" s="396">
        <v>2</v>
      </c>
      <c r="B106" s="397">
        <v>2</v>
      </c>
      <c r="C106" s="397">
        <v>5</v>
      </c>
      <c r="D106" s="397">
        <v>3</v>
      </c>
      <c r="E106" s="397" t="s">
        <v>999</v>
      </c>
      <c r="F106" s="402" t="s">
        <v>1070</v>
      </c>
      <c r="G106" s="399"/>
      <c r="H106" s="399"/>
      <c r="I106" s="399"/>
      <c r="J106" s="400">
        <f>SUBTOTAL(9,G106:I106)</f>
        <v>0</v>
      </c>
      <c r="K106" s="401" t="str">
        <f>IFERROR(J106/$J$18*100,"0.00")</f>
        <v>0.00</v>
      </c>
    </row>
    <row r="107" spans="1:11" x14ac:dyDescent="0.25">
      <c r="A107" s="396">
        <v>2</v>
      </c>
      <c r="B107" s="397">
        <v>2</v>
      </c>
      <c r="C107" s="397">
        <v>5</v>
      </c>
      <c r="D107" s="397">
        <v>3</v>
      </c>
      <c r="E107" s="397" t="s">
        <v>1006</v>
      </c>
      <c r="F107" s="402" t="s">
        <v>1071</v>
      </c>
      <c r="G107" s="399"/>
      <c r="H107" s="399"/>
      <c r="I107" s="399"/>
      <c r="J107" s="400">
        <f>SUBTOTAL(9,G107:I107)</f>
        <v>0</v>
      </c>
      <c r="K107" s="401" t="str">
        <f>IFERROR(J107/$J$18*100,"0.00")</f>
        <v>0.00</v>
      </c>
    </row>
    <row r="108" spans="1:11" x14ac:dyDescent="0.25">
      <c r="A108" s="396">
        <v>2</v>
      </c>
      <c r="B108" s="397">
        <v>2</v>
      </c>
      <c r="C108" s="397">
        <v>5</v>
      </c>
      <c r="D108" s="397">
        <v>3</v>
      </c>
      <c r="E108" s="397" t="s">
        <v>1021</v>
      </c>
      <c r="F108" s="402" t="s">
        <v>1072</v>
      </c>
      <c r="G108" s="399"/>
      <c r="H108" s="399"/>
      <c r="I108" s="399"/>
      <c r="J108" s="400">
        <f>SUBTOTAL(9,G108:I108)</f>
        <v>0</v>
      </c>
      <c r="K108" s="401" t="str">
        <f>IFERROR(J108/$J$18*100,"0.00")</f>
        <v>0.00</v>
      </c>
    </row>
    <row r="109" spans="1:11" x14ac:dyDescent="0.25">
      <c r="A109" s="396">
        <v>2</v>
      </c>
      <c r="B109" s="397">
        <v>2</v>
      </c>
      <c r="C109" s="397">
        <v>5</v>
      </c>
      <c r="D109" s="397">
        <v>3</v>
      </c>
      <c r="E109" s="397" t="s">
        <v>1001</v>
      </c>
      <c r="F109" s="402" t="s">
        <v>1073</v>
      </c>
      <c r="G109" s="399"/>
      <c r="H109" s="399"/>
      <c r="I109" s="399"/>
      <c r="J109" s="400">
        <f>SUBTOTAL(9,G109:I109)</f>
        <v>0</v>
      </c>
      <c r="K109" s="401" t="str">
        <f>IFERROR(J109/$J$18*100,"0.00")</f>
        <v>0.00</v>
      </c>
    </row>
    <row r="110" spans="1:11" x14ac:dyDescent="0.25">
      <c r="A110" s="391">
        <v>2</v>
      </c>
      <c r="B110" s="392">
        <v>2</v>
      </c>
      <c r="C110" s="392">
        <v>5</v>
      </c>
      <c r="D110" s="392">
        <v>4</v>
      </c>
      <c r="E110" s="392"/>
      <c r="F110" s="408" t="s">
        <v>1074</v>
      </c>
      <c r="G110" s="394">
        <f>G111</f>
        <v>0</v>
      </c>
      <c r="H110" s="394">
        <f>H111</f>
        <v>0</v>
      </c>
      <c r="I110" s="394">
        <f>I111</f>
        <v>0</v>
      </c>
      <c r="J110" s="394">
        <f>J111</f>
        <v>0</v>
      </c>
      <c r="K110" s="395" t="str">
        <f>K111</f>
        <v>0.00</v>
      </c>
    </row>
    <row r="111" spans="1:11" x14ac:dyDescent="0.25">
      <c r="A111" s="396">
        <v>2</v>
      </c>
      <c r="B111" s="397">
        <v>2</v>
      </c>
      <c r="C111" s="397">
        <v>5</v>
      </c>
      <c r="D111" s="397">
        <v>4</v>
      </c>
      <c r="E111" s="397" t="s">
        <v>997</v>
      </c>
      <c r="F111" s="402" t="s">
        <v>1074</v>
      </c>
      <c r="G111" s="399"/>
      <c r="H111" s="399"/>
      <c r="I111" s="399"/>
      <c r="J111" s="400">
        <f>SUBTOTAL(9,G111:I111)</f>
        <v>0</v>
      </c>
      <c r="K111" s="401" t="str">
        <f>IFERROR(J111/$J$18*100,"0.00")</f>
        <v>0.00</v>
      </c>
    </row>
    <row r="112" spans="1:11" x14ac:dyDescent="0.25">
      <c r="A112" s="391">
        <v>2</v>
      </c>
      <c r="B112" s="392">
        <v>2</v>
      </c>
      <c r="C112" s="392">
        <v>5</v>
      </c>
      <c r="D112" s="392">
        <v>8</v>
      </c>
      <c r="E112" s="392"/>
      <c r="F112" s="393" t="s">
        <v>1075</v>
      </c>
      <c r="G112" s="394">
        <f>G113</f>
        <v>0</v>
      </c>
      <c r="H112" s="394">
        <f>H113</f>
        <v>0</v>
      </c>
      <c r="I112" s="394">
        <f>I113</f>
        <v>0</v>
      </c>
      <c r="J112" s="394">
        <f>J113</f>
        <v>0</v>
      </c>
      <c r="K112" s="395" t="str">
        <f>K113</f>
        <v>0.00</v>
      </c>
    </row>
    <row r="113" spans="1:52" x14ac:dyDescent="0.25">
      <c r="A113" s="396">
        <v>2</v>
      </c>
      <c r="B113" s="397">
        <v>2</v>
      </c>
      <c r="C113" s="397">
        <v>5</v>
      </c>
      <c r="D113" s="397">
        <v>8</v>
      </c>
      <c r="E113" s="397" t="s">
        <v>997</v>
      </c>
      <c r="F113" s="402" t="s">
        <v>1075</v>
      </c>
      <c r="G113" s="399"/>
      <c r="H113" s="399"/>
      <c r="I113" s="399"/>
      <c r="J113" s="400">
        <f>SUBTOTAL(9,G113:I113)</f>
        <v>0</v>
      </c>
      <c r="K113" s="401" t="str">
        <f>IFERROR(J113/$J$18*100,"0.00")</f>
        <v>0.00</v>
      </c>
    </row>
    <row r="114" spans="1:52" s="412" customFormat="1" x14ac:dyDescent="0.25">
      <c r="A114" s="391">
        <v>2</v>
      </c>
      <c r="B114" s="392">
        <v>2</v>
      </c>
      <c r="C114" s="392">
        <v>5</v>
      </c>
      <c r="D114" s="392">
        <v>9</v>
      </c>
      <c r="E114" s="392"/>
      <c r="F114" s="393" t="s">
        <v>1076</v>
      </c>
      <c r="G114" s="413">
        <f>+G115</f>
        <v>0</v>
      </c>
      <c r="H114" s="413">
        <f>+H115</f>
        <v>0</v>
      </c>
      <c r="I114" s="413">
        <f>+I115</f>
        <v>0</v>
      </c>
      <c r="J114" s="413">
        <f>+J115</f>
        <v>0</v>
      </c>
      <c r="K114" s="403" t="str">
        <f>+K115</f>
        <v>0.00</v>
      </c>
      <c r="L114" s="411"/>
      <c r="M114" s="411"/>
      <c r="N114" s="411"/>
      <c r="O114" s="411"/>
      <c r="P114" s="411"/>
      <c r="Q114" s="411"/>
      <c r="R114" s="411"/>
      <c r="S114" s="411"/>
      <c r="T114" s="411"/>
      <c r="U114" s="411"/>
      <c r="V114" s="411"/>
      <c r="W114" s="411"/>
      <c r="X114" s="411"/>
      <c r="Y114" s="411"/>
      <c r="Z114" s="411"/>
      <c r="AA114" s="411"/>
      <c r="AB114" s="411"/>
      <c r="AC114" s="411"/>
      <c r="AD114" s="411"/>
      <c r="AE114" s="411"/>
      <c r="AF114" s="411"/>
      <c r="AG114" s="411"/>
      <c r="AH114" s="411"/>
      <c r="AI114" s="411"/>
      <c r="AJ114" s="411"/>
      <c r="AK114" s="411"/>
      <c r="AL114" s="411"/>
      <c r="AM114" s="411"/>
      <c r="AN114" s="411"/>
      <c r="AO114" s="411"/>
      <c r="AP114" s="411"/>
      <c r="AQ114" s="411"/>
      <c r="AR114" s="411"/>
      <c r="AS114" s="411"/>
      <c r="AT114" s="411"/>
      <c r="AU114" s="411"/>
      <c r="AV114" s="411"/>
      <c r="AW114" s="411"/>
      <c r="AX114" s="411"/>
      <c r="AY114" s="411"/>
      <c r="AZ114" s="411"/>
    </row>
    <row r="115" spans="1:52" x14ac:dyDescent="0.25">
      <c r="A115" s="396">
        <v>2</v>
      </c>
      <c r="B115" s="397">
        <v>2</v>
      </c>
      <c r="C115" s="397">
        <v>5</v>
      </c>
      <c r="D115" s="397">
        <v>9</v>
      </c>
      <c r="E115" s="397" t="s">
        <v>997</v>
      </c>
      <c r="F115" s="402" t="s">
        <v>1077</v>
      </c>
      <c r="G115" s="399"/>
      <c r="H115" s="399"/>
      <c r="I115" s="399"/>
      <c r="J115" s="400">
        <f>SUBTOTAL(9,G115:I115)</f>
        <v>0</v>
      </c>
      <c r="K115" s="401" t="str">
        <f>IFERROR(J115/$J$18*100,"0.00")</f>
        <v>0.00</v>
      </c>
    </row>
    <row r="116" spans="1:52" x14ac:dyDescent="0.25">
      <c r="A116" s="387">
        <v>2</v>
      </c>
      <c r="B116" s="388">
        <v>2</v>
      </c>
      <c r="C116" s="388">
        <v>6</v>
      </c>
      <c r="D116" s="388"/>
      <c r="E116" s="388"/>
      <c r="F116" s="389" t="s">
        <v>1078</v>
      </c>
      <c r="G116" s="390">
        <f>+G117+G119+G121+G123</f>
        <v>0</v>
      </c>
      <c r="H116" s="390">
        <f>+H117+H119+H121+H123</f>
        <v>0</v>
      </c>
      <c r="I116" s="390">
        <f>+I117+I119+I121+I123</f>
        <v>0</v>
      </c>
      <c r="J116" s="390">
        <f>+J117+J119+J121+J123</f>
        <v>0</v>
      </c>
      <c r="K116" s="390">
        <f>+K117+K119+K121+K123</f>
        <v>0</v>
      </c>
    </row>
    <row r="117" spans="1:52" x14ac:dyDescent="0.25">
      <c r="A117" s="391">
        <v>2</v>
      </c>
      <c r="B117" s="392">
        <v>2</v>
      </c>
      <c r="C117" s="392">
        <v>6</v>
      </c>
      <c r="D117" s="392">
        <v>1</v>
      </c>
      <c r="E117" s="392"/>
      <c r="F117" s="408" t="s">
        <v>1079</v>
      </c>
      <c r="G117" s="394">
        <f>G118</f>
        <v>0</v>
      </c>
      <c r="H117" s="394">
        <f>H118</f>
        <v>0</v>
      </c>
      <c r="I117" s="394">
        <f>I118</f>
        <v>0</v>
      </c>
      <c r="J117" s="394">
        <f>J118</f>
        <v>0</v>
      </c>
      <c r="K117" s="395" t="str">
        <f>K118</f>
        <v>0.00</v>
      </c>
    </row>
    <row r="118" spans="1:52" x14ac:dyDescent="0.25">
      <c r="A118" s="396">
        <v>2</v>
      </c>
      <c r="B118" s="397">
        <v>2</v>
      </c>
      <c r="C118" s="397">
        <v>6</v>
      </c>
      <c r="D118" s="397">
        <v>1</v>
      </c>
      <c r="E118" s="397" t="s">
        <v>997</v>
      </c>
      <c r="F118" s="402" t="s">
        <v>1079</v>
      </c>
      <c r="G118" s="399"/>
      <c r="H118" s="399"/>
      <c r="I118" s="399"/>
      <c r="J118" s="400">
        <f>SUBTOTAL(9,G118:I118)</f>
        <v>0</v>
      </c>
      <c r="K118" s="401" t="str">
        <f>IFERROR(J118/$J$18*100,"0.00")</f>
        <v>0.00</v>
      </c>
    </row>
    <row r="119" spans="1:52" x14ac:dyDescent="0.25">
      <c r="A119" s="391">
        <v>2</v>
      </c>
      <c r="B119" s="392">
        <v>2</v>
      </c>
      <c r="C119" s="392">
        <v>6</v>
      </c>
      <c r="D119" s="392">
        <v>2</v>
      </c>
      <c r="E119" s="392"/>
      <c r="F119" s="408" t="s">
        <v>1080</v>
      </c>
      <c r="G119" s="394">
        <f>G120</f>
        <v>0</v>
      </c>
      <c r="H119" s="394">
        <f>H120</f>
        <v>0</v>
      </c>
      <c r="I119" s="394">
        <f>I120</f>
        <v>0</v>
      </c>
      <c r="J119" s="394">
        <f>J120</f>
        <v>0</v>
      </c>
      <c r="K119" s="395" t="str">
        <f>K120</f>
        <v>0.00</v>
      </c>
    </row>
    <row r="120" spans="1:52" x14ac:dyDescent="0.25">
      <c r="A120" s="396">
        <v>2</v>
      </c>
      <c r="B120" s="397">
        <v>2</v>
      </c>
      <c r="C120" s="397">
        <v>6</v>
      </c>
      <c r="D120" s="397">
        <v>2</v>
      </c>
      <c r="E120" s="397" t="s">
        <v>997</v>
      </c>
      <c r="F120" s="402" t="s">
        <v>1080</v>
      </c>
      <c r="G120" s="399"/>
      <c r="H120" s="399"/>
      <c r="I120" s="399"/>
      <c r="J120" s="400">
        <f>SUBTOTAL(9,G120:I120)</f>
        <v>0</v>
      </c>
      <c r="K120" s="401" t="str">
        <f>IFERROR(J120/$J$18*100,"0.00")</f>
        <v>0.00</v>
      </c>
    </row>
    <row r="121" spans="1:52" x14ac:dyDescent="0.25">
      <c r="A121" s="391">
        <v>2</v>
      </c>
      <c r="B121" s="392">
        <v>2</v>
      </c>
      <c r="C121" s="392">
        <v>6</v>
      </c>
      <c r="D121" s="392">
        <v>3</v>
      </c>
      <c r="E121" s="392"/>
      <c r="F121" s="408" t="s">
        <v>1081</v>
      </c>
      <c r="G121" s="394">
        <f>G122</f>
        <v>0</v>
      </c>
      <c r="H121" s="394">
        <f>H122</f>
        <v>0</v>
      </c>
      <c r="I121" s="394">
        <f>I122</f>
        <v>0</v>
      </c>
      <c r="J121" s="394">
        <f>J122</f>
        <v>0</v>
      </c>
      <c r="K121" s="395" t="str">
        <f>K122</f>
        <v>0.00</v>
      </c>
    </row>
    <row r="122" spans="1:52" x14ac:dyDescent="0.25">
      <c r="A122" s="396">
        <v>2</v>
      </c>
      <c r="B122" s="397">
        <v>2</v>
      </c>
      <c r="C122" s="397">
        <v>6</v>
      </c>
      <c r="D122" s="397">
        <v>3</v>
      </c>
      <c r="E122" s="397" t="s">
        <v>997</v>
      </c>
      <c r="F122" s="402" t="s">
        <v>1081</v>
      </c>
      <c r="G122" s="399"/>
      <c r="H122" s="399"/>
      <c r="I122" s="399"/>
      <c r="J122" s="400">
        <f>SUBTOTAL(9,G122:I122)</f>
        <v>0</v>
      </c>
      <c r="K122" s="401" t="str">
        <f>IFERROR(J122/$J$18*100,"0.00")</f>
        <v>0.00</v>
      </c>
    </row>
    <row r="123" spans="1:52" x14ac:dyDescent="0.25">
      <c r="A123" s="391">
        <v>2</v>
      </c>
      <c r="B123" s="392">
        <v>2</v>
      </c>
      <c r="C123" s="392">
        <v>6</v>
      </c>
      <c r="D123" s="392">
        <v>9</v>
      </c>
      <c r="E123" s="392"/>
      <c r="F123" s="393" t="s">
        <v>1082</v>
      </c>
      <c r="G123" s="413">
        <f>+G124</f>
        <v>0</v>
      </c>
      <c r="H123" s="413">
        <f>+H124</f>
        <v>0</v>
      </c>
      <c r="I123" s="413">
        <f>+I124</f>
        <v>0</v>
      </c>
      <c r="J123" s="413">
        <f>+J124</f>
        <v>0</v>
      </c>
      <c r="K123" s="403" t="str">
        <f>+K124</f>
        <v>0.00</v>
      </c>
    </row>
    <row r="124" spans="1:52" x14ac:dyDescent="0.25">
      <c r="A124" s="396">
        <v>2</v>
      </c>
      <c r="B124" s="397">
        <v>2</v>
      </c>
      <c r="C124" s="397">
        <v>6</v>
      </c>
      <c r="D124" s="397">
        <v>9</v>
      </c>
      <c r="E124" s="397" t="s">
        <v>997</v>
      </c>
      <c r="F124" s="402" t="s">
        <v>1082</v>
      </c>
      <c r="G124" s="399"/>
      <c r="H124" s="399"/>
      <c r="I124" s="399"/>
      <c r="J124" s="400">
        <f>SUBTOTAL(9,G124:I124)</f>
        <v>0</v>
      </c>
      <c r="K124" s="401" t="str">
        <f>IFERROR(J124/$J$18*100,"0.00")</f>
        <v>0.00</v>
      </c>
    </row>
    <row r="125" spans="1:52" x14ac:dyDescent="0.25">
      <c r="A125" s="387">
        <v>2</v>
      </c>
      <c r="B125" s="388">
        <v>2</v>
      </c>
      <c r="C125" s="388">
        <v>7</v>
      </c>
      <c r="D125" s="388"/>
      <c r="E125" s="388"/>
      <c r="F125" s="389" t="s">
        <v>1083</v>
      </c>
      <c r="G125" s="390">
        <f>+G126+G131+G141</f>
        <v>0</v>
      </c>
      <c r="H125" s="390">
        <f>+H126+H131+H141</f>
        <v>0</v>
      </c>
      <c r="I125" s="390">
        <f>+I126+I131+I141</f>
        <v>0</v>
      </c>
      <c r="J125" s="390">
        <f>+J126+J131+J141</f>
        <v>0</v>
      </c>
      <c r="K125" s="409">
        <f>+K126+K131+K141</f>
        <v>0</v>
      </c>
    </row>
    <row r="126" spans="1:52" x14ac:dyDescent="0.25">
      <c r="A126" s="391">
        <v>2</v>
      </c>
      <c r="B126" s="392">
        <v>2</v>
      </c>
      <c r="C126" s="392">
        <v>7</v>
      </c>
      <c r="D126" s="392">
        <v>1</v>
      </c>
      <c r="E126" s="392"/>
      <c r="F126" s="393" t="s">
        <v>1084</v>
      </c>
      <c r="G126" s="394">
        <f>SUM(G127:G130)</f>
        <v>0</v>
      </c>
      <c r="H126" s="394">
        <f>SUM(H127:H130)</f>
        <v>0</v>
      </c>
      <c r="I126" s="394">
        <f>SUM(I127:I130)</f>
        <v>0</v>
      </c>
      <c r="J126" s="394">
        <f>SUM(J127:J130)</f>
        <v>0</v>
      </c>
      <c r="K126" s="401">
        <f>SUM(K127:K130)</f>
        <v>0</v>
      </c>
    </row>
    <row r="127" spans="1:52" x14ac:dyDescent="0.25">
      <c r="A127" s="396">
        <v>2</v>
      </c>
      <c r="B127" s="397">
        <v>2</v>
      </c>
      <c r="C127" s="397">
        <v>7</v>
      </c>
      <c r="D127" s="397">
        <v>1</v>
      </c>
      <c r="E127" s="397" t="s">
        <v>997</v>
      </c>
      <c r="F127" s="402" t="s">
        <v>1085</v>
      </c>
      <c r="G127" s="399"/>
      <c r="H127" s="399"/>
      <c r="I127" s="399"/>
      <c r="J127" s="400">
        <f>SUBTOTAL(9,G127:I127)</f>
        <v>0</v>
      </c>
      <c r="K127" s="401" t="str">
        <f>IFERROR(J127/$J$18*100,"0.00")</f>
        <v>0.00</v>
      </c>
    </row>
    <row r="128" spans="1:52" x14ac:dyDescent="0.25">
      <c r="A128" s="396">
        <v>2</v>
      </c>
      <c r="B128" s="397">
        <v>2</v>
      </c>
      <c r="C128" s="397">
        <v>7</v>
      </c>
      <c r="D128" s="397">
        <v>1</v>
      </c>
      <c r="E128" s="397" t="s">
        <v>1003</v>
      </c>
      <c r="F128" s="402" t="s">
        <v>1086</v>
      </c>
      <c r="G128" s="399"/>
      <c r="H128" s="399"/>
      <c r="I128" s="399"/>
      <c r="J128" s="400">
        <f>SUBTOTAL(9,G128:I128)</f>
        <v>0</v>
      </c>
      <c r="K128" s="401" t="str">
        <f>IFERROR(J128/$J$18*100,"0.00")</f>
        <v>0.00</v>
      </c>
    </row>
    <row r="129" spans="1:11" x14ac:dyDescent="0.25">
      <c r="A129" s="396">
        <v>2</v>
      </c>
      <c r="B129" s="397">
        <v>2</v>
      </c>
      <c r="C129" s="397">
        <v>7</v>
      </c>
      <c r="D129" s="397">
        <v>1</v>
      </c>
      <c r="E129" s="397" t="s">
        <v>1030</v>
      </c>
      <c r="F129" s="402" t="s">
        <v>1087</v>
      </c>
      <c r="G129" s="399"/>
      <c r="H129" s="399"/>
      <c r="I129" s="399"/>
      <c r="J129" s="400">
        <f>SUBTOTAL(9,G129:I129)</f>
        <v>0</v>
      </c>
      <c r="K129" s="401" t="str">
        <f>IFERROR(J129/$J$18*100,"0.00")</f>
        <v>0.00</v>
      </c>
    </row>
    <row r="130" spans="1:11" ht="25.5" x14ac:dyDescent="0.25">
      <c r="A130" s="396">
        <v>2</v>
      </c>
      <c r="B130" s="397">
        <v>2</v>
      </c>
      <c r="C130" s="397">
        <v>7</v>
      </c>
      <c r="D130" s="397">
        <v>1</v>
      </c>
      <c r="E130" s="397" t="s">
        <v>1088</v>
      </c>
      <c r="F130" s="402" t="s">
        <v>1089</v>
      </c>
      <c r="G130" s="399"/>
      <c r="H130" s="399"/>
      <c r="I130" s="399"/>
      <c r="J130" s="400">
        <f>SUBTOTAL(9,G130:I130)</f>
        <v>0</v>
      </c>
      <c r="K130" s="401" t="str">
        <f>IFERROR(J130/$J$18*100,"0.00")</f>
        <v>0.00</v>
      </c>
    </row>
    <row r="131" spans="1:11" x14ac:dyDescent="0.25">
      <c r="A131" s="391">
        <v>2</v>
      </c>
      <c r="B131" s="392">
        <v>2</v>
      </c>
      <c r="C131" s="392">
        <v>7</v>
      </c>
      <c r="D131" s="392">
        <v>2</v>
      </c>
      <c r="E131" s="392"/>
      <c r="F131" s="408" t="s">
        <v>1090</v>
      </c>
      <c r="G131" s="394">
        <f>SUM(G132:G140)</f>
        <v>0</v>
      </c>
      <c r="H131" s="394">
        <f>SUM(H132:H140)</f>
        <v>0</v>
      </c>
      <c r="I131" s="394">
        <f>SUM(I132:I140)</f>
        <v>0</v>
      </c>
      <c r="J131" s="394">
        <f>SUM(J132:J140)</f>
        <v>0</v>
      </c>
      <c r="K131" s="395">
        <f>SUM(K132:K139)</f>
        <v>0</v>
      </c>
    </row>
    <row r="132" spans="1:11" x14ac:dyDescent="0.25">
      <c r="A132" s="396">
        <v>2</v>
      </c>
      <c r="B132" s="397">
        <v>2</v>
      </c>
      <c r="C132" s="397">
        <v>7</v>
      </c>
      <c r="D132" s="397">
        <v>2</v>
      </c>
      <c r="E132" s="397" t="s">
        <v>997</v>
      </c>
      <c r="F132" s="402" t="s">
        <v>1091</v>
      </c>
      <c r="G132" s="399"/>
      <c r="H132" s="399"/>
      <c r="I132" s="399"/>
      <c r="J132" s="400">
        <f t="shared" ref="J132:J140" si="4">SUBTOTAL(9,G132:I132)</f>
        <v>0</v>
      </c>
      <c r="K132" s="401" t="str">
        <f t="shared" ref="K132:K140" si="5">IFERROR(J132/$J$18*100,"0.00")</f>
        <v>0.00</v>
      </c>
    </row>
    <row r="133" spans="1:11" x14ac:dyDescent="0.25">
      <c r="A133" s="396">
        <v>2</v>
      </c>
      <c r="B133" s="397">
        <v>2</v>
      </c>
      <c r="C133" s="397">
        <v>7</v>
      </c>
      <c r="D133" s="397">
        <v>2</v>
      </c>
      <c r="E133" s="397" t="s">
        <v>999</v>
      </c>
      <c r="F133" s="402" t="s">
        <v>1092</v>
      </c>
      <c r="G133" s="399"/>
      <c r="H133" s="399"/>
      <c r="I133" s="399"/>
      <c r="J133" s="400">
        <f t="shared" si="4"/>
        <v>0</v>
      </c>
      <c r="K133" s="401" t="str">
        <f t="shared" si="5"/>
        <v>0.00</v>
      </c>
    </row>
    <row r="134" spans="1:11" ht="33.75" customHeight="1" x14ac:dyDescent="0.25">
      <c r="A134" s="396">
        <v>2</v>
      </c>
      <c r="B134" s="397">
        <v>2</v>
      </c>
      <c r="C134" s="397">
        <v>7</v>
      </c>
      <c r="D134" s="397">
        <v>2</v>
      </c>
      <c r="E134" s="397" t="s">
        <v>1006</v>
      </c>
      <c r="F134" s="402" t="s">
        <v>1093</v>
      </c>
      <c r="G134" s="399"/>
      <c r="H134" s="399"/>
      <c r="I134" s="399"/>
      <c r="J134" s="400">
        <f t="shared" si="4"/>
        <v>0</v>
      </c>
      <c r="K134" s="401" t="str">
        <f t="shared" si="5"/>
        <v>0.00</v>
      </c>
    </row>
    <row r="135" spans="1:11" x14ac:dyDescent="0.25">
      <c r="A135" s="396">
        <v>2</v>
      </c>
      <c r="B135" s="397">
        <v>2</v>
      </c>
      <c r="C135" s="397">
        <v>7</v>
      </c>
      <c r="D135" s="397">
        <v>2</v>
      </c>
      <c r="E135" s="397" t="s">
        <v>1021</v>
      </c>
      <c r="F135" s="402" t="s">
        <v>1094</v>
      </c>
      <c r="G135" s="399"/>
      <c r="H135" s="399"/>
      <c r="I135" s="399"/>
      <c r="J135" s="400">
        <f t="shared" si="4"/>
        <v>0</v>
      </c>
      <c r="K135" s="401" t="str">
        <f t="shared" si="5"/>
        <v>0.00</v>
      </c>
    </row>
    <row r="136" spans="1:11" x14ac:dyDescent="0.25">
      <c r="A136" s="396">
        <v>2</v>
      </c>
      <c r="B136" s="397">
        <v>2</v>
      </c>
      <c r="C136" s="397">
        <v>7</v>
      </c>
      <c r="D136" s="397">
        <v>2</v>
      </c>
      <c r="E136" s="397" t="s">
        <v>1001</v>
      </c>
      <c r="F136" s="402" t="s">
        <v>1095</v>
      </c>
      <c r="G136" s="399"/>
      <c r="H136" s="399"/>
      <c r="I136" s="399"/>
      <c r="J136" s="400">
        <f t="shared" si="4"/>
        <v>0</v>
      </c>
      <c r="K136" s="401" t="str">
        <f t="shared" si="5"/>
        <v>0.00</v>
      </c>
    </row>
    <row r="137" spans="1:11" x14ac:dyDescent="0.25">
      <c r="A137" s="396">
        <v>2</v>
      </c>
      <c r="B137" s="397">
        <v>2</v>
      </c>
      <c r="C137" s="397">
        <v>7</v>
      </c>
      <c r="D137" s="397">
        <v>2</v>
      </c>
      <c r="E137" s="397" t="s">
        <v>1003</v>
      </c>
      <c r="F137" s="398" t="s">
        <v>1096</v>
      </c>
      <c r="G137" s="399"/>
      <c r="H137" s="399"/>
      <c r="I137" s="399"/>
      <c r="J137" s="400">
        <f t="shared" si="4"/>
        <v>0</v>
      </c>
      <c r="K137" s="401" t="str">
        <f t="shared" si="5"/>
        <v>0.00</v>
      </c>
    </row>
    <row r="138" spans="1:11" x14ac:dyDescent="0.25">
      <c r="A138" s="396">
        <v>2</v>
      </c>
      <c r="B138" s="397">
        <v>2</v>
      </c>
      <c r="C138" s="397">
        <v>7</v>
      </c>
      <c r="D138" s="397">
        <v>2</v>
      </c>
      <c r="E138" s="397" t="s">
        <v>1030</v>
      </c>
      <c r="F138" s="398" t="s">
        <v>1097</v>
      </c>
      <c r="G138" s="399"/>
      <c r="H138" s="399"/>
      <c r="I138" s="399"/>
      <c r="J138" s="400">
        <f t="shared" si="4"/>
        <v>0</v>
      </c>
      <c r="K138" s="401" t="str">
        <f t="shared" si="5"/>
        <v>0.00</v>
      </c>
    </row>
    <row r="139" spans="1:11" x14ac:dyDescent="0.25">
      <c r="A139" s="396">
        <v>2</v>
      </c>
      <c r="B139" s="397">
        <v>2</v>
      </c>
      <c r="C139" s="397">
        <v>7</v>
      </c>
      <c r="D139" s="397">
        <v>2</v>
      </c>
      <c r="E139" s="397" t="s">
        <v>1010</v>
      </c>
      <c r="F139" s="398" t="s">
        <v>1098</v>
      </c>
      <c r="G139" s="399"/>
      <c r="H139" s="399"/>
      <c r="I139" s="399"/>
      <c r="J139" s="400">
        <f t="shared" si="4"/>
        <v>0</v>
      </c>
      <c r="K139" s="401" t="str">
        <f t="shared" si="5"/>
        <v>0.00</v>
      </c>
    </row>
    <row r="140" spans="1:11" ht="33.75" customHeight="1" x14ac:dyDescent="0.25">
      <c r="A140" s="396">
        <v>2</v>
      </c>
      <c r="B140" s="397">
        <v>2</v>
      </c>
      <c r="C140" s="397">
        <v>7</v>
      </c>
      <c r="D140" s="397">
        <v>2</v>
      </c>
      <c r="E140" s="397" t="s">
        <v>1088</v>
      </c>
      <c r="F140" s="398" t="s">
        <v>1099</v>
      </c>
      <c r="G140" s="399"/>
      <c r="H140" s="399"/>
      <c r="I140" s="399"/>
      <c r="J140" s="400">
        <f t="shared" si="4"/>
        <v>0</v>
      </c>
      <c r="K140" s="401" t="str">
        <f t="shared" si="5"/>
        <v>0.00</v>
      </c>
    </row>
    <row r="141" spans="1:11" x14ac:dyDescent="0.25">
      <c r="A141" s="391">
        <v>2</v>
      </c>
      <c r="B141" s="392">
        <v>2</v>
      </c>
      <c r="C141" s="392">
        <v>7</v>
      </c>
      <c r="D141" s="392">
        <v>3</v>
      </c>
      <c r="E141" s="392"/>
      <c r="F141" s="408" t="s">
        <v>1100</v>
      </c>
      <c r="G141" s="394">
        <f>G142</f>
        <v>0</v>
      </c>
      <c r="H141" s="394">
        <f>H142</f>
        <v>0</v>
      </c>
      <c r="I141" s="394">
        <f>I142</f>
        <v>0</v>
      </c>
      <c r="J141" s="394">
        <f>J142</f>
        <v>0</v>
      </c>
      <c r="K141" s="395" t="str">
        <f>K142</f>
        <v>0.00</v>
      </c>
    </row>
    <row r="142" spans="1:11" x14ac:dyDescent="0.25">
      <c r="A142" s="396">
        <v>2</v>
      </c>
      <c r="B142" s="397">
        <v>2</v>
      </c>
      <c r="C142" s="397">
        <v>7</v>
      </c>
      <c r="D142" s="397">
        <v>3</v>
      </c>
      <c r="E142" s="397" t="s">
        <v>997</v>
      </c>
      <c r="F142" s="398" t="s">
        <v>1100</v>
      </c>
      <c r="G142" s="399"/>
      <c r="H142" s="399"/>
      <c r="I142" s="399"/>
      <c r="J142" s="400">
        <f>SUBTOTAL(9,G142:I142)</f>
        <v>0</v>
      </c>
      <c r="K142" s="401" t="str">
        <f>IFERROR(J142/$J$18*100,"0.00")</f>
        <v>0.00</v>
      </c>
    </row>
    <row r="143" spans="1:11" x14ac:dyDescent="0.25">
      <c r="A143" s="387">
        <v>2</v>
      </c>
      <c r="B143" s="388">
        <v>2</v>
      </c>
      <c r="C143" s="388">
        <v>8</v>
      </c>
      <c r="D143" s="388"/>
      <c r="E143" s="388"/>
      <c r="F143" s="389" t="s">
        <v>1101</v>
      </c>
      <c r="G143" s="390">
        <f>+G144+G146+G148+G150+G154+G157+G164</f>
        <v>0</v>
      </c>
      <c r="H143" s="390">
        <f>+H144+H146+H148+H150+H154+H157+H164</f>
        <v>0</v>
      </c>
      <c r="I143" s="390">
        <f>+I144+I146+I148+I150+I154+I157+I164</f>
        <v>0</v>
      </c>
      <c r="J143" s="390">
        <f>+J144+J146+J148+J150+J154+J157+J164</f>
        <v>0</v>
      </c>
      <c r="K143" s="390">
        <f>+K144+K146+K148+K150+K154+K157+K164</f>
        <v>0</v>
      </c>
    </row>
    <row r="144" spans="1:11" x14ac:dyDescent="0.25">
      <c r="A144" s="391">
        <v>2</v>
      </c>
      <c r="B144" s="392">
        <v>2</v>
      </c>
      <c r="C144" s="392">
        <v>8</v>
      </c>
      <c r="D144" s="392">
        <v>1</v>
      </c>
      <c r="E144" s="392"/>
      <c r="F144" s="408" t="s">
        <v>1102</v>
      </c>
      <c r="G144" s="394">
        <f>G145</f>
        <v>0</v>
      </c>
      <c r="H144" s="394">
        <f>H145</f>
        <v>0</v>
      </c>
      <c r="I144" s="394">
        <f>I145</f>
        <v>0</v>
      </c>
      <c r="J144" s="394">
        <f>J145</f>
        <v>0</v>
      </c>
      <c r="K144" s="395" t="str">
        <f>K145</f>
        <v>0.00</v>
      </c>
    </row>
    <row r="145" spans="1:11" x14ac:dyDescent="0.25">
      <c r="A145" s="396">
        <v>2</v>
      </c>
      <c r="B145" s="397">
        <v>2</v>
      </c>
      <c r="C145" s="397">
        <v>8</v>
      </c>
      <c r="D145" s="397">
        <v>1</v>
      </c>
      <c r="E145" s="397" t="s">
        <v>997</v>
      </c>
      <c r="F145" s="398" t="s">
        <v>1102</v>
      </c>
      <c r="G145" s="399"/>
      <c r="H145" s="399"/>
      <c r="I145" s="399"/>
      <c r="J145" s="400">
        <f>SUBTOTAL(9,G145:I145)</f>
        <v>0</v>
      </c>
      <c r="K145" s="401" t="str">
        <f>IFERROR(J145/$J$18*100,"0.00")</f>
        <v>0.00</v>
      </c>
    </row>
    <row r="146" spans="1:11" x14ac:dyDescent="0.25">
      <c r="A146" s="391">
        <v>2</v>
      </c>
      <c r="B146" s="392">
        <v>2</v>
      </c>
      <c r="C146" s="392">
        <v>8</v>
      </c>
      <c r="D146" s="392">
        <v>2</v>
      </c>
      <c r="E146" s="392"/>
      <c r="F146" s="408" t="s">
        <v>1103</v>
      </c>
      <c r="G146" s="394">
        <f>G147</f>
        <v>0</v>
      </c>
      <c r="H146" s="394">
        <f>H147</f>
        <v>0</v>
      </c>
      <c r="I146" s="394">
        <f>I147</f>
        <v>0</v>
      </c>
      <c r="J146" s="394">
        <f>J147</f>
        <v>0</v>
      </c>
      <c r="K146" s="395" t="str">
        <f>K147</f>
        <v>0.00</v>
      </c>
    </row>
    <row r="147" spans="1:11" x14ac:dyDescent="0.25">
      <c r="A147" s="396">
        <v>2</v>
      </c>
      <c r="B147" s="397">
        <v>2</v>
      </c>
      <c r="C147" s="397">
        <v>8</v>
      </c>
      <c r="D147" s="397">
        <v>2</v>
      </c>
      <c r="E147" s="397" t="s">
        <v>997</v>
      </c>
      <c r="F147" s="398" t="s">
        <v>1104</v>
      </c>
      <c r="G147" s="399"/>
      <c r="H147" s="399"/>
      <c r="I147" s="399"/>
      <c r="J147" s="400">
        <f>SUBTOTAL(9,G147:I147)</f>
        <v>0</v>
      </c>
      <c r="K147" s="401" t="str">
        <f>IFERROR(J147/$J$18*100,"0.00")</f>
        <v>0.00</v>
      </c>
    </row>
    <row r="148" spans="1:11" x14ac:dyDescent="0.25">
      <c r="A148" s="391">
        <v>2</v>
      </c>
      <c r="B148" s="392">
        <v>2</v>
      </c>
      <c r="C148" s="392">
        <v>8</v>
      </c>
      <c r="D148" s="392">
        <v>4</v>
      </c>
      <c r="E148" s="392"/>
      <c r="F148" s="408" t="s">
        <v>1105</v>
      </c>
      <c r="G148" s="394">
        <f>G149</f>
        <v>0</v>
      </c>
      <c r="H148" s="394">
        <f>H149</f>
        <v>0</v>
      </c>
      <c r="I148" s="394">
        <f>I149</f>
        <v>0</v>
      </c>
      <c r="J148" s="394">
        <f>J149</f>
        <v>0</v>
      </c>
      <c r="K148" s="395" t="str">
        <f>K149</f>
        <v>0.00</v>
      </c>
    </row>
    <row r="149" spans="1:11" x14ac:dyDescent="0.25">
      <c r="A149" s="396">
        <v>2</v>
      </c>
      <c r="B149" s="397">
        <v>2</v>
      </c>
      <c r="C149" s="397">
        <v>8</v>
      </c>
      <c r="D149" s="397">
        <v>4</v>
      </c>
      <c r="E149" s="397" t="s">
        <v>997</v>
      </c>
      <c r="F149" s="398" t="s">
        <v>1105</v>
      </c>
      <c r="G149" s="399"/>
      <c r="H149" s="399"/>
      <c r="I149" s="399"/>
      <c r="J149" s="400">
        <f>SUBTOTAL(9,G149:I149)</f>
        <v>0</v>
      </c>
      <c r="K149" s="401" t="str">
        <f>IFERROR(J149/$J$18*100,"0.00")</f>
        <v>0.00</v>
      </c>
    </row>
    <row r="150" spans="1:11" x14ac:dyDescent="0.25">
      <c r="A150" s="391">
        <v>2</v>
      </c>
      <c r="B150" s="392">
        <v>2</v>
      </c>
      <c r="C150" s="392">
        <v>8</v>
      </c>
      <c r="D150" s="392">
        <v>5</v>
      </c>
      <c r="E150" s="392"/>
      <c r="F150" s="408" t="s">
        <v>1106</v>
      </c>
      <c r="G150" s="394">
        <f>SUM(G151:G153)</f>
        <v>0</v>
      </c>
      <c r="H150" s="394">
        <f>SUM(H151:H153)</f>
        <v>0</v>
      </c>
      <c r="I150" s="394">
        <f>SUM(I151:I153)</f>
        <v>0</v>
      </c>
      <c r="J150" s="394">
        <f>SUM(J151:J153)</f>
        <v>0</v>
      </c>
      <c r="K150" s="395">
        <f>SUM(K151:K153)</f>
        <v>0</v>
      </c>
    </row>
    <row r="151" spans="1:11" x14ac:dyDescent="0.25">
      <c r="A151" s="396">
        <v>2</v>
      </c>
      <c r="B151" s="397">
        <v>2</v>
      </c>
      <c r="C151" s="397">
        <v>8</v>
      </c>
      <c r="D151" s="397">
        <v>5</v>
      </c>
      <c r="E151" s="397" t="s">
        <v>997</v>
      </c>
      <c r="F151" s="398" t="s">
        <v>1107</v>
      </c>
      <c r="G151" s="399"/>
      <c r="H151" s="399"/>
      <c r="I151" s="399"/>
      <c r="J151" s="400">
        <f>SUBTOTAL(9,G151:I151)</f>
        <v>0</v>
      </c>
      <c r="K151" s="401" t="str">
        <f>IFERROR(J151/$J$18*100,"0.00")</f>
        <v>0.00</v>
      </c>
    </row>
    <row r="152" spans="1:11" x14ac:dyDescent="0.25">
      <c r="A152" s="396">
        <v>2</v>
      </c>
      <c r="B152" s="397">
        <v>2</v>
      </c>
      <c r="C152" s="397">
        <v>8</v>
      </c>
      <c r="D152" s="397">
        <v>5</v>
      </c>
      <c r="E152" s="397" t="s">
        <v>999</v>
      </c>
      <c r="F152" s="398" t="s">
        <v>1108</v>
      </c>
      <c r="G152" s="399"/>
      <c r="H152" s="399"/>
      <c r="I152" s="399"/>
      <c r="J152" s="400">
        <f>SUBTOTAL(9,G152:I152)</f>
        <v>0</v>
      </c>
      <c r="K152" s="401" t="str">
        <f>IFERROR(J152/$J$18*100,"0.00")</f>
        <v>0.00</v>
      </c>
    </row>
    <row r="153" spans="1:11" x14ac:dyDescent="0.25">
      <c r="A153" s="396">
        <v>2</v>
      </c>
      <c r="B153" s="397">
        <v>2</v>
      </c>
      <c r="C153" s="397">
        <v>8</v>
      </c>
      <c r="D153" s="397">
        <v>5</v>
      </c>
      <c r="E153" s="397" t="s">
        <v>1006</v>
      </c>
      <c r="F153" s="398" t="s">
        <v>1109</v>
      </c>
      <c r="G153" s="399"/>
      <c r="H153" s="399"/>
      <c r="I153" s="399"/>
      <c r="J153" s="400">
        <f>SUBTOTAL(9,G153:I153)</f>
        <v>0</v>
      </c>
      <c r="K153" s="401" t="str">
        <f>IFERROR(J153/$J$18*100,"0.00")</f>
        <v>0.00</v>
      </c>
    </row>
    <row r="154" spans="1:11" x14ac:dyDescent="0.25">
      <c r="A154" s="391">
        <v>2</v>
      </c>
      <c r="B154" s="392">
        <v>2</v>
      </c>
      <c r="C154" s="392">
        <v>8</v>
      </c>
      <c r="D154" s="392">
        <v>6</v>
      </c>
      <c r="E154" s="392"/>
      <c r="F154" s="408" t="s">
        <v>1110</v>
      </c>
      <c r="G154" s="394">
        <f>SUM(G155:G156)</f>
        <v>0</v>
      </c>
      <c r="H154" s="394">
        <f>SUM(H155:H156)</f>
        <v>0</v>
      </c>
      <c r="I154" s="394">
        <f>SUM(I155:I156)</f>
        <v>0</v>
      </c>
      <c r="J154" s="394">
        <f>SUM(J155:J156)</f>
        <v>0</v>
      </c>
      <c r="K154" s="395">
        <f>SUM(K155:K156)</f>
        <v>0</v>
      </c>
    </row>
    <row r="155" spans="1:11" x14ac:dyDescent="0.25">
      <c r="A155" s="396">
        <v>2</v>
      </c>
      <c r="B155" s="397">
        <v>2</v>
      </c>
      <c r="C155" s="397">
        <v>8</v>
      </c>
      <c r="D155" s="397">
        <v>6</v>
      </c>
      <c r="E155" s="397" t="s">
        <v>997</v>
      </c>
      <c r="F155" s="398" t="s">
        <v>1111</v>
      </c>
      <c r="G155" s="399"/>
      <c r="H155" s="399"/>
      <c r="I155" s="399"/>
      <c r="J155" s="400">
        <f>SUBTOTAL(9,G155:I155)</f>
        <v>0</v>
      </c>
      <c r="K155" s="401" t="str">
        <f>IFERROR(J155/$J$18*100,"0.00")</f>
        <v>0.00</v>
      </c>
    </row>
    <row r="156" spans="1:11" x14ac:dyDescent="0.25">
      <c r="A156" s="396">
        <v>2</v>
      </c>
      <c r="B156" s="397">
        <v>2</v>
      </c>
      <c r="C156" s="397">
        <v>8</v>
      </c>
      <c r="D156" s="397">
        <v>6</v>
      </c>
      <c r="E156" s="397" t="s">
        <v>999</v>
      </c>
      <c r="F156" s="398" t="s">
        <v>1112</v>
      </c>
      <c r="G156" s="399"/>
      <c r="H156" s="399"/>
      <c r="I156" s="399"/>
      <c r="J156" s="400">
        <f>SUBTOTAL(9,G156:I156)</f>
        <v>0</v>
      </c>
      <c r="K156" s="401" t="str">
        <f>IFERROR(J156/$J$18*100,"0.00")</f>
        <v>0.00</v>
      </c>
    </row>
    <row r="157" spans="1:11" x14ac:dyDescent="0.25">
      <c r="A157" s="391">
        <v>2</v>
      </c>
      <c r="B157" s="392">
        <v>2</v>
      </c>
      <c r="C157" s="392">
        <v>8</v>
      </c>
      <c r="D157" s="392">
        <v>7</v>
      </c>
      <c r="E157" s="392"/>
      <c r="F157" s="408" t="s">
        <v>1113</v>
      </c>
      <c r="G157" s="394">
        <f>SUM(G158:G163)</f>
        <v>0</v>
      </c>
      <c r="H157" s="394">
        <f>SUM(H158:H163)</f>
        <v>0</v>
      </c>
      <c r="I157" s="394">
        <f>SUM(I158:I163)</f>
        <v>0</v>
      </c>
      <c r="J157" s="394">
        <f>SUM(J158:J163)</f>
        <v>0</v>
      </c>
      <c r="K157" s="395">
        <f>SUM(K158:K163)</f>
        <v>0</v>
      </c>
    </row>
    <row r="158" spans="1:11" x14ac:dyDescent="0.25">
      <c r="A158" s="396">
        <v>2</v>
      </c>
      <c r="B158" s="397">
        <v>2</v>
      </c>
      <c r="C158" s="397">
        <v>8</v>
      </c>
      <c r="D158" s="397">
        <v>7</v>
      </c>
      <c r="E158" s="397" t="s">
        <v>997</v>
      </c>
      <c r="F158" s="398" t="s">
        <v>1113</v>
      </c>
      <c r="G158" s="399"/>
      <c r="H158" s="399"/>
      <c r="I158" s="399"/>
      <c r="J158" s="400">
        <f t="shared" ref="J158:J163" si="6">SUBTOTAL(9,G158:I158)</f>
        <v>0</v>
      </c>
      <c r="K158" s="401" t="str">
        <f t="shared" ref="K158:K163" si="7">IFERROR(J158/$J$18*100,"0.00")</f>
        <v>0.00</v>
      </c>
    </row>
    <row r="159" spans="1:11" x14ac:dyDescent="0.25">
      <c r="A159" s="396">
        <v>2</v>
      </c>
      <c r="B159" s="397">
        <v>2</v>
      </c>
      <c r="C159" s="397">
        <v>8</v>
      </c>
      <c r="D159" s="397">
        <v>7</v>
      </c>
      <c r="E159" s="397" t="s">
        <v>999</v>
      </c>
      <c r="F159" s="398" t="s">
        <v>1114</v>
      </c>
      <c r="G159" s="399"/>
      <c r="H159" s="399"/>
      <c r="I159" s="399"/>
      <c r="J159" s="400">
        <f t="shared" si="6"/>
        <v>0</v>
      </c>
      <c r="K159" s="401" t="str">
        <f t="shared" si="7"/>
        <v>0.00</v>
      </c>
    </row>
    <row r="160" spans="1:11" x14ac:dyDescent="0.25">
      <c r="A160" s="396">
        <v>2</v>
      </c>
      <c r="B160" s="397">
        <v>2</v>
      </c>
      <c r="C160" s="397">
        <v>8</v>
      </c>
      <c r="D160" s="397">
        <v>7</v>
      </c>
      <c r="E160" s="397" t="s">
        <v>1006</v>
      </c>
      <c r="F160" s="398" t="s">
        <v>1115</v>
      </c>
      <c r="G160" s="399"/>
      <c r="H160" s="399"/>
      <c r="I160" s="399"/>
      <c r="J160" s="400">
        <f t="shared" si="6"/>
        <v>0</v>
      </c>
      <c r="K160" s="401" t="str">
        <f t="shared" si="7"/>
        <v>0.00</v>
      </c>
    </row>
    <row r="161" spans="1:11" x14ac:dyDescent="0.25">
      <c r="A161" s="396">
        <v>2</v>
      </c>
      <c r="B161" s="397">
        <v>2</v>
      </c>
      <c r="C161" s="397">
        <v>8</v>
      </c>
      <c r="D161" s="397">
        <v>7</v>
      </c>
      <c r="E161" s="397" t="s">
        <v>1021</v>
      </c>
      <c r="F161" s="398" t="s">
        <v>1116</v>
      </c>
      <c r="G161" s="399"/>
      <c r="H161" s="399"/>
      <c r="I161" s="399"/>
      <c r="J161" s="400">
        <f t="shared" si="6"/>
        <v>0</v>
      </c>
      <c r="K161" s="401" t="str">
        <f t="shared" si="7"/>
        <v>0.00</v>
      </c>
    </row>
    <row r="162" spans="1:11" x14ac:dyDescent="0.25">
      <c r="A162" s="396">
        <v>2</v>
      </c>
      <c r="B162" s="397">
        <v>2</v>
      </c>
      <c r="C162" s="397">
        <v>8</v>
      </c>
      <c r="D162" s="397">
        <v>7</v>
      </c>
      <c r="E162" s="397" t="s">
        <v>1001</v>
      </c>
      <c r="F162" s="398" t="s">
        <v>1117</v>
      </c>
      <c r="G162" s="399"/>
      <c r="H162" s="399"/>
      <c r="I162" s="399"/>
      <c r="J162" s="400">
        <f t="shared" si="6"/>
        <v>0</v>
      </c>
      <c r="K162" s="401" t="str">
        <f t="shared" si="7"/>
        <v>0.00</v>
      </c>
    </row>
    <row r="163" spans="1:11" x14ac:dyDescent="0.25">
      <c r="A163" s="396">
        <v>2</v>
      </c>
      <c r="B163" s="397">
        <v>2</v>
      </c>
      <c r="C163" s="397">
        <v>8</v>
      </c>
      <c r="D163" s="397">
        <v>7</v>
      </c>
      <c r="E163" s="397" t="s">
        <v>1003</v>
      </c>
      <c r="F163" s="398" t="s">
        <v>1118</v>
      </c>
      <c r="G163" s="399"/>
      <c r="H163" s="399"/>
      <c r="I163" s="399"/>
      <c r="J163" s="400">
        <f t="shared" si="6"/>
        <v>0</v>
      </c>
      <c r="K163" s="401" t="str">
        <f t="shared" si="7"/>
        <v>0.00</v>
      </c>
    </row>
    <row r="164" spans="1:11" x14ac:dyDescent="0.25">
      <c r="A164" s="391">
        <v>2</v>
      </c>
      <c r="B164" s="392">
        <v>2</v>
      </c>
      <c r="C164" s="392">
        <v>8</v>
      </c>
      <c r="D164" s="392">
        <v>8</v>
      </c>
      <c r="E164" s="392"/>
      <c r="F164" s="408" t="s">
        <v>1119</v>
      </c>
      <c r="G164" s="394">
        <f>SUM(G165:G166)</f>
        <v>0</v>
      </c>
      <c r="H164" s="394">
        <f>SUM(H165:H166)</f>
        <v>0</v>
      </c>
      <c r="I164" s="394">
        <f>SUM(I165:I166)</f>
        <v>0</v>
      </c>
      <c r="J164" s="394">
        <f>SUM(J165:J166)</f>
        <v>0</v>
      </c>
      <c r="K164" s="395">
        <f>SUM(K165:K166)</f>
        <v>0</v>
      </c>
    </row>
    <row r="165" spans="1:11" x14ac:dyDescent="0.25">
      <c r="A165" s="396">
        <v>2</v>
      </c>
      <c r="B165" s="397">
        <v>2</v>
      </c>
      <c r="C165" s="397">
        <v>8</v>
      </c>
      <c r="D165" s="397">
        <v>8</v>
      </c>
      <c r="E165" s="397" t="s">
        <v>997</v>
      </c>
      <c r="F165" s="398" t="s">
        <v>1120</v>
      </c>
      <c r="G165" s="399"/>
      <c r="H165" s="399"/>
      <c r="I165" s="399"/>
      <c r="J165" s="400">
        <f>SUBTOTAL(9,G165:I165)</f>
        <v>0</v>
      </c>
      <c r="K165" s="401" t="str">
        <f>IFERROR(J165/$J$18*100,"0.00")</f>
        <v>0.00</v>
      </c>
    </row>
    <row r="166" spans="1:11" x14ac:dyDescent="0.25">
      <c r="A166" s="396">
        <v>2</v>
      </c>
      <c r="B166" s="397">
        <v>2</v>
      </c>
      <c r="C166" s="397">
        <v>8</v>
      </c>
      <c r="D166" s="397">
        <v>8</v>
      </c>
      <c r="E166" s="397" t="s">
        <v>999</v>
      </c>
      <c r="F166" s="398" t="s">
        <v>1121</v>
      </c>
      <c r="G166" s="399"/>
      <c r="H166" s="399"/>
      <c r="I166" s="399"/>
      <c r="J166" s="400">
        <f>SUBTOTAL(9,G166:I166)</f>
        <v>0</v>
      </c>
      <c r="K166" s="401" t="str">
        <f>IFERROR(J166/$J$18*100,"0.00")</f>
        <v>0.00</v>
      </c>
    </row>
    <row r="167" spans="1:11" x14ac:dyDescent="0.25">
      <c r="A167" s="391">
        <v>2</v>
      </c>
      <c r="B167" s="392">
        <v>2</v>
      </c>
      <c r="C167" s="392">
        <v>9</v>
      </c>
      <c r="D167" s="392">
        <v>2</v>
      </c>
      <c r="E167" s="397"/>
      <c r="F167" s="408" t="s">
        <v>1122</v>
      </c>
      <c r="G167" s="394">
        <f>+G168+G169</f>
        <v>0</v>
      </c>
      <c r="H167" s="394">
        <f>+H168+H169</f>
        <v>0</v>
      </c>
      <c r="I167" s="394">
        <f>+I168+I169</f>
        <v>0</v>
      </c>
      <c r="J167" s="394">
        <f>+J168+J169</f>
        <v>0</v>
      </c>
      <c r="K167" s="403" t="str">
        <f>+K169</f>
        <v>0.00</v>
      </c>
    </row>
    <row r="168" spans="1:11" x14ac:dyDescent="0.25">
      <c r="A168" s="396">
        <v>2</v>
      </c>
      <c r="B168" s="397">
        <v>2</v>
      </c>
      <c r="C168" s="397">
        <v>9</v>
      </c>
      <c r="D168" s="397">
        <v>2</v>
      </c>
      <c r="E168" s="397" t="s">
        <v>957</v>
      </c>
      <c r="F168" s="398" t="s">
        <v>1122</v>
      </c>
      <c r="G168" s="414"/>
      <c r="H168" s="414"/>
      <c r="I168" s="414"/>
      <c r="J168" s="414">
        <f>SUBTOTAL(9,G168:I168)</f>
        <v>0</v>
      </c>
      <c r="K168" s="401" t="str">
        <f>IFERROR(J168/$J$18*100,"0.00")</f>
        <v>0.00</v>
      </c>
    </row>
    <row r="169" spans="1:11" x14ac:dyDescent="0.25">
      <c r="A169" s="396">
        <v>2</v>
      </c>
      <c r="B169" s="397">
        <v>2</v>
      </c>
      <c r="C169" s="397">
        <v>9</v>
      </c>
      <c r="D169" s="397">
        <v>2</v>
      </c>
      <c r="E169" s="397" t="s">
        <v>1006</v>
      </c>
      <c r="F169" s="398" t="s">
        <v>1123</v>
      </c>
      <c r="G169" s="399"/>
      <c r="H169" s="399"/>
      <c r="I169" s="399"/>
      <c r="J169" s="414">
        <f>SUBTOTAL(9,G169:I169)</f>
        <v>0</v>
      </c>
      <c r="K169" s="401" t="str">
        <f>IFERROR(J169/$J$18*100,"0.00")</f>
        <v>0.00</v>
      </c>
    </row>
    <row r="170" spans="1:11" x14ac:dyDescent="0.25">
      <c r="A170" s="383">
        <v>2</v>
      </c>
      <c r="B170" s="384">
        <v>3</v>
      </c>
      <c r="C170" s="384"/>
      <c r="D170" s="384"/>
      <c r="E170" s="384"/>
      <c r="F170" s="385" t="s">
        <v>1124</v>
      </c>
      <c r="G170" s="386">
        <f>+G171+G179+G188+G197+G200+G209+G224+G237</f>
        <v>0</v>
      </c>
      <c r="H170" s="386">
        <f>+H171+H179+H188+H197+H200+H209+H224+H237</f>
        <v>0</v>
      </c>
      <c r="I170" s="386">
        <f>+I171+I179+I188+I197+I200+I209+I224+I237</f>
        <v>0</v>
      </c>
      <c r="J170" s="386">
        <f>+J171+J179+J188+J197+J200+J209+J224+J237</f>
        <v>0</v>
      </c>
      <c r="K170" s="386">
        <f>+K171+K179+K188+K197+K200+K209+K224+K237</f>
        <v>0</v>
      </c>
    </row>
    <row r="171" spans="1:11" x14ac:dyDescent="0.25">
      <c r="A171" s="387">
        <v>2</v>
      </c>
      <c r="B171" s="388">
        <v>3</v>
      </c>
      <c r="C171" s="388">
        <v>1</v>
      </c>
      <c r="D171" s="388"/>
      <c r="E171" s="388"/>
      <c r="F171" s="389" t="s">
        <v>1125</v>
      </c>
      <c r="G171" s="390">
        <f>+G172+G174+G177</f>
        <v>0</v>
      </c>
      <c r="H171" s="390">
        <f>+H172+H174+H177</f>
        <v>0</v>
      </c>
      <c r="I171" s="390">
        <f>+I172+I174+I177</f>
        <v>0</v>
      </c>
      <c r="J171" s="390">
        <f>+J172+J174+J177</f>
        <v>0</v>
      </c>
      <c r="K171" s="390">
        <f>+K172+K174+K177</f>
        <v>0</v>
      </c>
    </row>
    <row r="172" spans="1:11" x14ac:dyDescent="0.25">
      <c r="A172" s="391">
        <v>2</v>
      </c>
      <c r="B172" s="392">
        <v>3</v>
      </c>
      <c r="C172" s="392">
        <v>1</v>
      </c>
      <c r="D172" s="392">
        <v>1</v>
      </c>
      <c r="E172" s="392"/>
      <c r="F172" s="408" t="s">
        <v>1126</v>
      </c>
      <c r="G172" s="394">
        <f>+G173</f>
        <v>0</v>
      </c>
      <c r="H172" s="394">
        <f>+H173</f>
        <v>0</v>
      </c>
      <c r="I172" s="394">
        <f>+I173</f>
        <v>0</v>
      </c>
      <c r="J172" s="394">
        <f>+J173</f>
        <v>0</v>
      </c>
      <c r="K172" s="395" t="str">
        <f>+K173</f>
        <v>0.00</v>
      </c>
    </row>
    <row r="173" spans="1:11" x14ac:dyDescent="0.25">
      <c r="A173" s="396">
        <v>2</v>
      </c>
      <c r="B173" s="397">
        <v>3</v>
      </c>
      <c r="C173" s="397">
        <v>1</v>
      </c>
      <c r="D173" s="397">
        <v>1</v>
      </c>
      <c r="E173" s="397" t="s">
        <v>997</v>
      </c>
      <c r="F173" s="398" t="s">
        <v>1126</v>
      </c>
      <c r="G173" s="399"/>
      <c r="H173" s="399"/>
      <c r="I173" s="399"/>
      <c r="J173" s="400">
        <f>SUBTOTAL(9,G173:I173)</f>
        <v>0</v>
      </c>
      <c r="K173" s="401" t="str">
        <f>IFERROR(J173/$J$18*100,"0.00")</f>
        <v>0.00</v>
      </c>
    </row>
    <row r="174" spans="1:11" x14ac:dyDescent="0.25">
      <c r="A174" s="391">
        <v>2</v>
      </c>
      <c r="B174" s="392">
        <v>3</v>
      </c>
      <c r="C174" s="392">
        <v>1</v>
      </c>
      <c r="D174" s="392">
        <v>3</v>
      </c>
      <c r="E174" s="392"/>
      <c r="F174" s="408" t="s">
        <v>1127</v>
      </c>
      <c r="G174" s="394">
        <f>SUM(G175:G176)</f>
        <v>0</v>
      </c>
      <c r="H174" s="394">
        <f>SUM(H175:H176)</f>
        <v>0</v>
      </c>
      <c r="I174" s="394">
        <f>SUM(I175:I176)</f>
        <v>0</v>
      </c>
      <c r="J174" s="394">
        <f>SUM(J175:J176)</f>
        <v>0</v>
      </c>
      <c r="K174" s="395">
        <f>SUM(K175:K176)</f>
        <v>0</v>
      </c>
    </row>
    <row r="175" spans="1:11" x14ac:dyDescent="0.25">
      <c r="A175" s="396">
        <v>2</v>
      </c>
      <c r="B175" s="397">
        <v>3</v>
      </c>
      <c r="C175" s="397">
        <v>1</v>
      </c>
      <c r="D175" s="397">
        <v>3</v>
      </c>
      <c r="E175" s="397" t="s">
        <v>999</v>
      </c>
      <c r="F175" s="398" t="s">
        <v>1128</v>
      </c>
      <c r="G175" s="399"/>
      <c r="H175" s="399"/>
      <c r="I175" s="399"/>
      <c r="J175" s="400">
        <f>SUBTOTAL(9,G175:I175)</f>
        <v>0</v>
      </c>
      <c r="K175" s="401" t="str">
        <f>IFERROR(J175/$J$18*100,"0.00")</f>
        <v>0.00</v>
      </c>
    </row>
    <row r="176" spans="1:11" x14ac:dyDescent="0.25">
      <c r="A176" s="396">
        <v>2</v>
      </c>
      <c r="B176" s="397">
        <v>3</v>
      </c>
      <c r="C176" s="397">
        <v>1</v>
      </c>
      <c r="D176" s="397">
        <v>3</v>
      </c>
      <c r="E176" s="397" t="s">
        <v>1006</v>
      </c>
      <c r="F176" s="398" t="s">
        <v>1129</v>
      </c>
      <c r="G176" s="399"/>
      <c r="H176" s="399"/>
      <c r="I176" s="399"/>
      <c r="J176" s="400">
        <f>SUBTOTAL(9,G176:I176)</f>
        <v>0</v>
      </c>
      <c r="K176" s="401" t="str">
        <f>IFERROR(J176/$J$18*100,"0.00")</f>
        <v>0.00</v>
      </c>
    </row>
    <row r="177" spans="1:11" x14ac:dyDescent="0.25">
      <c r="A177" s="391">
        <v>2</v>
      </c>
      <c r="B177" s="392">
        <v>3</v>
      </c>
      <c r="C177" s="392">
        <v>1</v>
      </c>
      <c r="D177" s="392">
        <v>4</v>
      </c>
      <c r="E177" s="392"/>
      <c r="F177" s="408" t="s">
        <v>1130</v>
      </c>
      <c r="G177" s="413">
        <f>+G178</f>
        <v>0</v>
      </c>
      <c r="H177" s="413">
        <f>+H178</f>
        <v>0</v>
      </c>
      <c r="I177" s="413">
        <f>+I178</f>
        <v>0</v>
      </c>
      <c r="J177" s="413">
        <f>+J178</f>
        <v>0</v>
      </c>
      <c r="K177" s="403" t="str">
        <f>+K178</f>
        <v>0.00</v>
      </c>
    </row>
    <row r="178" spans="1:11" x14ac:dyDescent="0.25">
      <c r="A178" s="396">
        <v>2</v>
      </c>
      <c r="B178" s="397">
        <v>3</v>
      </c>
      <c r="C178" s="397">
        <v>1</v>
      </c>
      <c r="D178" s="397">
        <v>4</v>
      </c>
      <c r="E178" s="397" t="s">
        <v>997</v>
      </c>
      <c r="F178" s="398" t="s">
        <v>1130</v>
      </c>
      <c r="G178" s="399"/>
      <c r="H178" s="399"/>
      <c r="I178" s="399"/>
      <c r="J178" s="400">
        <f>SUBTOTAL(9,G178:I178)</f>
        <v>0</v>
      </c>
      <c r="K178" s="401" t="str">
        <f>IFERROR(J178/$J$18*100,"0.00")</f>
        <v>0.00</v>
      </c>
    </row>
    <row r="179" spans="1:11" x14ac:dyDescent="0.25">
      <c r="A179" s="387">
        <v>2</v>
      </c>
      <c r="B179" s="388">
        <v>3</v>
      </c>
      <c r="C179" s="388">
        <v>2</v>
      </c>
      <c r="D179" s="388"/>
      <c r="E179" s="388"/>
      <c r="F179" s="389" t="s">
        <v>1131</v>
      </c>
      <c r="G179" s="390">
        <f>+G180+G182+G184+G186</f>
        <v>0</v>
      </c>
      <c r="H179" s="390">
        <f>+H180+H182+H184+H186</f>
        <v>0</v>
      </c>
      <c r="I179" s="390">
        <f>+I180+I182+I184+I186</f>
        <v>0</v>
      </c>
      <c r="J179" s="390">
        <f>+J180+J182+J184+J186</f>
        <v>0</v>
      </c>
      <c r="K179" s="409">
        <f>+K180+K182+K184+K186</f>
        <v>0</v>
      </c>
    </row>
    <row r="180" spans="1:11" x14ac:dyDescent="0.25">
      <c r="A180" s="391">
        <v>2</v>
      </c>
      <c r="B180" s="392">
        <v>3</v>
      </c>
      <c r="C180" s="392">
        <v>2</v>
      </c>
      <c r="D180" s="392">
        <v>1</v>
      </c>
      <c r="E180" s="392"/>
      <c r="F180" s="408" t="s">
        <v>1132</v>
      </c>
      <c r="G180" s="413">
        <f>+G181</f>
        <v>0</v>
      </c>
      <c r="H180" s="413">
        <f>+H181</f>
        <v>0</v>
      </c>
      <c r="I180" s="413">
        <f>+I181</f>
        <v>0</v>
      </c>
      <c r="J180" s="413">
        <f>+J181</f>
        <v>0</v>
      </c>
      <c r="K180" s="403" t="str">
        <f>+K181</f>
        <v>0.00</v>
      </c>
    </row>
    <row r="181" spans="1:11" x14ac:dyDescent="0.25">
      <c r="A181" s="396">
        <v>2</v>
      </c>
      <c r="B181" s="397">
        <v>3</v>
      </c>
      <c r="C181" s="397">
        <v>2</v>
      </c>
      <c r="D181" s="397">
        <v>1</v>
      </c>
      <c r="E181" s="397" t="s">
        <v>997</v>
      </c>
      <c r="F181" s="398" t="s">
        <v>1132</v>
      </c>
      <c r="G181" s="399"/>
      <c r="H181" s="399"/>
      <c r="I181" s="399"/>
      <c r="J181" s="400">
        <f>SUBTOTAL(9,G181:I181)</f>
        <v>0</v>
      </c>
      <c r="K181" s="401" t="str">
        <f>IFERROR(J181/$J$18*100,"0.00")</f>
        <v>0.00</v>
      </c>
    </row>
    <row r="182" spans="1:11" x14ac:dyDescent="0.25">
      <c r="A182" s="391">
        <v>2</v>
      </c>
      <c r="B182" s="392">
        <v>3</v>
      </c>
      <c r="C182" s="392">
        <v>2</v>
      </c>
      <c r="D182" s="392">
        <v>2</v>
      </c>
      <c r="E182" s="392"/>
      <c r="F182" s="408" t="s">
        <v>1133</v>
      </c>
      <c r="G182" s="413">
        <f>+G183</f>
        <v>0</v>
      </c>
      <c r="H182" s="413">
        <f>+H183</f>
        <v>0</v>
      </c>
      <c r="I182" s="413">
        <f>+I183</f>
        <v>0</v>
      </c>
      <c r="J182" s="413">
        <f>+J183</f>
        <v>0</v>
      </c>
      <c r="K182" s="403" t="str">
        <f>+K183</f>
        <v>0.00</v>
      </c>
    </row>
    <row r="183" spans="1:11" x14ac:dyDescent="0.25">
      <c r="A183" s="396">
        <v>2</v>
      </c>
      <c r="B183" s="397">
        <v>3</v>
      </c>
      <c r="C183" s="397">
        <v>2</v>
      </c>
      <c r="D183" s="397">
        <v>2</v>
      </c>
      <c r="E183" s="397" t="s">
        <v>997</v>
      </c>
      <c r="F183" s="398" t="s">
        <v>1133</v>
      </c>
      <c r="G183" s="399"/>
      <c r="H183" s="399"/>
      <c r="I183" s="399"/>
      <c r="J183" s="400">
        <f>SUBTOTAL(9,G183:I183)</f>
        <v>0</v>
      </c>
      <c r="K183" s="401" t="str">
        <f>IFERROR(J183/$J$18*100,"0.00")</f>
        <v>0.00</v>
      </c>
    </row>
    <row r="184" spans="1:11" x14ac:dyDescent="0.25">
      <c r="A184" s="391">
        <v>2</v>
      </c>
      <c r="B184" s="392">
        <v>3</v>
      </c>
      <c r="C184" s="392">
        <v>2</v>
      </c>
      <c r="D184" s="392">
        <v>3</v>
      </c>
      <c r="E184" s="392"/>
      <c r="F184" s="408" t="s">
        <v>1134</v>
      </c>
      <c r="G184" s="413">
        <f>+G185</f>
        <v>0</v>
      </c>
      <c r="H184" s="413">
        <f>+H185</f>
        <v>0</v>
      </c>
      <c r="I184" s="413">
        <f>+I185</f>
        <v>0</v>
      </c>
      <c r="J184" s="413">
        <f>+J185</f>
        <v>0</v>
      </c>
      <c r="K184" s="403" t="str">
        <f>+K185</f>
        <v>0.00</v>
      </c>
    </row>
    <row r="185" spans="1:11" x14ac:dyDescent="0.25">
      <c r="A185" s="396">
        <v>2</v>
      </c>
      <c r="B185" s="397">
        <v>3</v>
      </c>
      <c r="C185" s="397">
        <v>2</v>
      </c>
      <c r="D185" s="397">
        <v>3</v>
      </c>
      <c r="E185" s="397" t="s">
        <v>997</v>
      </c>
      <c r="F185" s="398" t="s">
        <v>1134</v>
      </c>
      <c r="G185" s="399"/>
      <c r="H185" s="399"/>
      <c r="I185" s="399"/>
      <c r="J185" s="400">
        <f>SUBTOTAL(9,G185:I185)</f>
        <v>0</v>
      </c>
      <c r="K185" s="401" t="str">
        <f>IFERROR(J185/$J$18*100,"0.00")</f>
        <v>0.00</v>
      </c>
    </row>
    <row r="186" spans="1:11" x14ac:dyDescent="0.25">
      <c r="A186" s="391">
        <v>2</v>
      </c>
      <c r="B186" s="392">
        <v>3</v>
      </c>
      <c r="C186" s="392">
        <v>2</v>
      </c>
      <c r="D186" s="392">
        <v>4</v>
      </c>
      <c r="E186" s="392"/>
      <c r="F186" s="408" t="s">
        <v>1135</v>
      </c>
      <c r="G186" s="413">
        <f>+G187</f>
        <v>0</v>
      </c>
      <c r="H186" s="413">
        <f>+H187</f>
        <v>0</v>
      </c>
      <c r="I186" s="413">
        <f>+I187</f>
        <v>0</v>
      </c>
      <c r="J186" s="413">
        <f>+J187</f>
        <v>0</v>
      </c>
      <c r="K186" s="403" t="str">
        <f>+K187</f>
        <v>0.00</v>
      </c>
    </row>
    <row r="187" spans="1:11" x14ac:dyDescent="0.25">
      <c r="A187" s="396">
        <v>2</v>
      </c>
      <c r="B187" s="397">
        <v>3</v>
      </c>
      <c r="C187" s="397">
        <v>2</v>
      </c>
      <c r="D187" s="397">
        <v>4</v>
      </c>
      <c r="E187" s="397" t="s">
        <v>997</v>
      </c>
      <c r="F187" s="398" t="s">
        <v>1135</v>
      </c>
      <c r="G187" s="399"/>
      <c r="H187" s="399"/>
      <c r="I187" s="399"/>
      <c r="J187" s="400">
        <f>SUBTOTAL(9,G187:I187)</f>
        <v>0</v>
      </c>
      <c r="K187" s="401" t="str">
        <f>IFERROR(J187/$J$18*100,"0.00")</f>
        <v>0.00</v>
      </c>
    </row>
    <row r="188" spans="1:11" x14ac:dyDescent="0.25">
      <c r="A188" s="387">
        <v>2</v>
      </c>
      <c r="B188" s="388">
        <v>3</v>
      </c>
      <c r="C188" s="388">
        <v>3</v>
      </c>
      <c r="D188" s="388"/>
      <c r="E188" s="388"/>
      <c r="F188" s="389" t="s">
        <v>1136</v>
      </c>
      <c r="G188" s="390">
        <f>+G189+G191+G193+G195</f>
        <v>0</v>
      </c>
      <c r="H188" s="390">
        <f>+H189+H191+H193+H195</f>
        <v>0</v>
      </c>
      <c r="I188" s="390">
        <f>+I189+I191+I193+I195</f>
        <v>0</v>
      </c>
      <c r="J188" s="390">
        <f>+J189+J191+J193+J195</f>
        <v>0</v>
      </c>
      <c r="K188" s="390">
        <f>+K189+K191+K193+K195</f>
        <v>0</v>
      </c>
    </row>
    <row r="189" spans="1:11" x14ac:dyDescent="0.25">
      <c r="A189" s="391">
        <v>2</v>
      </c>
      <c r="B189" s="392">
        <v>3</v>
      </c>
      <c r="C189" s="392">
        <v>3</v>
      </c>
      <c r="D189" s="392">
        <v>1</v>
      </c>
      <c r="E189" s="392"/>
      <c r="F189" s="408" t="s">
        <v>1137</v>
      </c>
      <c r="G189" s="394">
        <f>G190</f>
        <v>0</v>
      </c>
      <c r="H189" s="394">
        <f>H190</f>
        <v>0</v>
      </c>
      <c r="I189" s="394">
        <f>I190</f>
        <v>0</v>
      </c>
      <c r="J189" s="394">
        <f>J190</f>
        <v>0</v>
      </c>
      <c r="K189" s="395" t="str">
        <f>K190</f>
        <v>0.00</v>
      </c>
    </row>
    <row r="190" spans="1:11" x14ac:dyDescent="0.25">
      <c r="A190" s="396">
        <v>2</v>
      </c>
      <c r="B190" s="397">
        <v>3</v>
      </c>
      <c r="C190" s="397">
        <v>3</v>
      </c>
      <c r="D190" s="397">
        <v>1</v>
      </c>
      <c r="E190" s="397" t="s">
        <v>997</v>
      </c>
      <c r="F190" s="398" t="s">
        <v>1137</v>
      </c>
      <c r="G190" s="399"/>
      <c r="H190" s="399"/>
      <c r="I190" s="399"/>
      <c r="J190" s="400">
        <f>SUBTOTAL(9,G190:I190)</f>
        <v>0</v>
      </c>
      <c r="K190" s="401" t="str">
        <f>IFERROR(J190/$J$18*100,"0.00")</f>
        <v>0.00</v>
      </c>
    </row>
    <row r="191" spans="1:11" x14ac:dyDescent="0.25">
      <c r="A191" s="391">
        <v>2</v>
      </c>
      <c r="B191" s="392">
        <v>3</v>
      </c>
      <c r="C191" s="392">
        <v>3</v>
      </c>
      <c r="D191" s="392">
        <v>2</v>
      </c>
      <c r="E191" s="392"/>
      <c r="F191" s="408" t="s">
        <v>1138</v>
      </c>
      <c r="G191" s="413">
        <f>+G192</f>
        <v>0</v>
      </c>
      <c r="H191" s="413">
        <f>+H192</f>
        <v>0</v>
      </c>
      <c r="I191" s="413">
        <f>+I192</f>
        <v>0</v>
      </c>
      <c r="J191" s="413">
        <f>+J192</f>
        <v>0</v>
      </c>
      <c r="K191" s="403" t="str">
        <f>+K192</f>
        <v>0.00</v>
      </c>
    </row>
    <row r="192" spans="1:11" x14ac:dyDescent="0.25">
      <c r="A192" s="396">
        <v>2</v>
      </c>
      <c r="B192" s="397">
        <v>3</v>
      </c>
      <c r="C192" s="397">
        <v>3</v>
      </c>
      <c r="D192" s="397">
        <v>2</v>
      </c>
      <c r="E192" s="397" t="s">
        <v>997</v>
      </c>
      <c r="F192" s="398" t="s">
        <v>1138</v>
      </c>
      <c r="G192" s="399"/>
      <c r="H192" s="399"/>
      <c r="I192" s="399"/>
      <c r="J192" s="400">
        <f>SUBTOTAL(9,G192:I192)</f>
        <v>0</v>
      </c>
      <c r="K192" s="401" t="str">
        <f>IFERROR(J192/$J$18*100,"0.00")</f>
        <v>0.00</v>
      </c>
    </row>
    <row r="193" spans="1:11" x14ac:dyDescent="0.25">
      <c r="A193" s="391">
        <v>2</v>
      </c>
      <c r="B193" s="392">
        <v>3</v>
      </c>
      <c r="C193" s="392">
        <v>3</v>
      </c>
      <c r="D193" s="392">
        <v>3</v>
      </c>
      <c r="E193" s="392"/>
      <c r="F193" s="408" t="s">
        <v>1139</v>
      </c>
      <c r="G193" s="413">
        <f>+G194</f>
        <v>0</v>
      </c>
      <c r="H193" s="413">
        <f>+H194</f>
        <v>0</v>
      </c>
      <c r="I193" s="413">
        <f>+I194</f>
        <v>0</v>
      </c>
      <c r="J193" s="413">
        <f>+J194</f>
        <v>0</v>
      </c>
      <c r="K193" s="403" t="str">
        <f>+K194</f>
        <v>0.00</v>
      </c>
    </row>
    <row r="194" spans="1:11" x14ac:dyDescent="0.25">
      <c r="A194" s="396">
        <v>2</v>
      </c>
      <c r="B194" s="397">
        <v>3</v>
      </c>
      <c r="C194" s="397">
        <v>3</v>
      </c>
      <c r="D194" s="397">
        <v>3</v>
      </c>
      <c r="E194" s="397" t="s">
        <v>997</v>
      </c>
      <c r="F194" s="398" t="s">
        <v>1139</v>
      </c>
      <c r="G194" s="399"/>
      <c r="H194" s="399"/>
      <c r="I194" s="399"/>
      <c r="J194" s="400">
        <f>SUBTOTAL(9,G194:I194)</f>
        <v>0</v>
      </c>
      <c r="K194" s="401" t="str">
        <f>IFERROR(J194/$J$18*100,"0.00")</f>
        <v>0.00</v>
      </c>
    </row>
    <row r="195" spans="1:11" x14ac:dyDescent="0.25">
      <c r="A195" s="391">
        <v>2</v>
      </c>
      <c r="B195" s="392">
        <v>3</v>
      </c>
      <c r="C195" s="392">
        <v>3</v>
      </c>
      <c r="D195" s="392">
        <v>4</v>
      </c>
      <c r="E195" s="392"/>
      <c r="F195" s="408" t="s">
        <v>1140</v>
      </c>
      <c r="G195" s="413">
        <f>+G196</f>
        <v>0</v>
      </c>
      <c r="H195" s="413">
        <f>+H196</f>
        <v>0</v>
      </c>
      <c r="I195" s="413">
        <f>+I196</f>
        <v>0</v>
      </c>
      <c r="J195" s="413">
        <f>+J196</f>
        <v>0</v>
      </c>
      <c r="K195" s="403" t="str">
        <f>+K196</f>
        <v>0.00</v>
      </c>
    </row>
    <row r="196" spans="1:11" x14ac:dyDescent="0.25">
      <c r="A196" s="396">
        <v>2</v>
      </c>
      <c r="B196" s="397">
        <v>3</v>
      </c>
      <c r="C196" s="397">
        <v>3</v>
      </c>
      <c r="D196" s="397">
        <v>4</v>
      </c>
      <c r="E196" s="397" t="s">
        <v>997</v>
      </c>
      <c r="F196" s="398" t="s">
        <v>1140</v>
      </c>
      <c r="G196" s="399"/>
      <c r="H196" s="399"/>
      <c r="I196" s="399"/>
      <c r="J196" s="400">
        <f>SUBTOTAL(9,G196:I196)</f>
        <v>0</v>
      </c>
      <c r="K196" s="401" t="str">
        <f>IFERROR(J196/$J$18*100,"0.00")</f>
        <v>0.00</v>
      </c>
    </row>
    <row r="197" spans="1:11" x14ac:dyDescent="0.25">
      <c r="A197" s="387">
        <v>2</v>
      </c>
      <c r="B197" s="388">
        <v>3</v>
      </c>
      <c r="C197" s="388">
        <v>4</v>
      </c>
      <c r="D197" s="388"/>
      <c r="E197" s="388"/>
      <c r="F197" s="389" t="s">
        <v>1141</v>
      </c>
      <c r="G197" s="390">
        <f t="shared" ref="G197:K198" si="8">+G198</f>
        <v>0</v>
      </c>
      <c r="H197" s="390">
        <f t="shared" si="8"/>
        <v>0</v>
      </c>
      <c r="I197" s="390">
        <f t="shared" si="8"/>
        <v>0</v>
      </c>
      <c r="J197" s="390">
        <f t="shared" si="8"/>
        <v>0</v>
      </c>
      <c r="K197" s="409" t="str">
        <f t="shared" si="8"/>
        <v>0.00</v>
      </c>
    </row>
    <row r="198" spans="1:11" x14ac:dyDescent="0.25">
      <c r="A198" s="391">
        <v>2</v>
      </c>
      <c r="B198" s="392">
        <v>3</v>
      </c>
      <c r="C198" s="392">
        <v>4</v>
      </c>
      <c r="D198" s="392">
        <v>1</v>
      </c>
      <c r="E198" s="392"/>
      <c r="F198" s="408" t="s">
        <v>1142</v>
      </c>
      <c r="G198" s="413">
        <f t="shared" si="8"/>
        <v>0</v>
      </c>
      <c r="H198" s="413">
        <f t="shared" si="8"/>
        <v>0</v>
      </c>
      <c r="I198" s="413">
        <f t="shared" si="8"/>
        <v>0</v>
      </c>
      <c r="J198" s="413">
        <f t="shared" si="8"/>
        <v>0</v>
      </c>
      <c r="K198" s="403" t="str">
        <f t="shared" si="8"/>
        <v>0.00</v>
      </c>
    </row>
    <row r="199" spans="1:11" x14ac:dyDescent="0.25">
      <c r="A199" s="396">
        <v>2</v>
      </c>
      <c r="B199" s="397">
        <v>3</v>
      </c>
      <c r="C199" s="397">
        <v>4</v>
      </c>
      <c r="D199" s="397">
        <v>1</v>
      </c>
      <c r="E199" s="397" t="s">
        <v>997</v>
      </c>
      <c r="F199" s="398" t="s">
        <v>1142</v>
      </c>
      <c r="G199" s="399"/>
      <c r="H199" s="399"/>
      <c r="I199" s="399"/>
      <c r="J199" s="400">
        <f>SUBTOTAL(9,G199:I199)</f>
        <v>0</v>
      </c>
      <c r="K199" s="401" t="str">
        <f>IFERROR(J199/$J$18*100,"0.00")</f>
        <v>0.00</v>
      </c>
    </row>
    <row r="200" spans="1:11" x14ac:dyDescent="0.25">
      <c r="A200" s="387">
        <v>2</v>
      </c>
      <c r="B200" s="388">
        <v>3</v>
      </c>
      <c r="C200" s="388">
        <v>5</v>
      </c>
      <c r="D200" s="388"/>
      <c r="E200" s="388"/>
      <c r="F200" s="389" t="s">
        <v>1143</v>
      </c>
      <c r="G200" s="390">
        <f>+G201+G203+G205+G207</f>
        <v>0</v>
      </c>
      <c r="H200" s="390">
        <f>+H201+H203+H205+H207</f>
        <v>0</v>
      </c>
      <c r="I200" s="390">
        <f>+I201+I203+I205+I207</f>
        <v>0</v>
      </c>
      <c r="J200" s="390">
        <f>+J201+J203+J205+J207</f>
        <v>0</v>
      </c>
      <c r="K200" s="390">
        <f>+K201+K203+K205+K207</f>
        <v>0</v>
      </c>
    </row>
    <row r="201" spans="1:11" x14ac:dyDescent="0.25">
      <c r="A201" s="391">
        <v>2</v>
      </c>
      <c r="B201" s="392">
        <v>3</v>
      </c>
      <c r="C201" s="392">
        <v>5</v>
      </c>
      <c r="D201" s="392">
        <v>2</v>
      </c>
      <c r="E201" s="392"/>
      <c r="F201" s="408" t="s">
        <v>1144</v>
      </c>
      <c r="G201" s="413">
        <f>+G202</f>
        <v>0</v>
      </c>
      <c r="H201" s="413">
        <f>+H202</f>
        <v>0</v>
      </c>
      <c r="I201" s="413">
        <f>+I202</f>
        <v>0</v>
      </c>
      <c r="J201" s="413">
        <f>+J202</f>
        <v>0</v>
      </c>
      <c r="K201" s="403" t="str">
        <f>+K202</f>
        <v>0.00</v>
      </c>
    </row>
    <row r="202" spans="1:11" x14ac:dyDescent="0.25">
      <c r="A202" s="396">
        <v>2</v>
      </c>
      <c r="B202" s="397">
        <v>3</v>
      </c>
      <c r="C202" s="397">
        <v>5</v>
      </c>
      <c r="D202" s="397">
        <v>2</v>
      </c>
      <c r="E202" s="397" t="s">
        <v>997</v>
      </c>
      <c r="F202" s="398" t="s">
        <v>1144</v>
      </c>
      <c r="G202" s="399"/>
      <c r="H202" s="399"/>
      <c r="I202" s="399"/>
      <c r="J202" s="400">
        <f>SUBTOTAL(9,G202:I202)</f>
        <v>0</v>
      </c>
      <c r="K202" s="401" t="str">
        <f>IFERROR(J202/$J$18*100,"0.00")</f>
        <v>0.00</v>
      </c>
    </row>
    <row r="203" spans="1:11" x14ac:dyDescent="0.25">
      <c r="A203" s="391">
        <v>2</v>
      </c>
      <c r="B203" s="392">
        <v>3</v>
      </c>
      <c r="C203" s="392">
        <v>5</v>
      </c>
      <c r="D203" s="392">
        <v>3</v>
      </c>
      <c r="E203" s="392"/>
      <c r="F203" s="408" t="s">
        <v>1145</v>
      </c>
      <c r="G203" s="413">
        <f>+G204</f>
        <v>0</v>
      </c>
      <c r="H203" s="413">
        <f>+H204</f>
        <v>0</v>
      </c>
      <c r="I203" s="413">
        <f>+I204</f>
        <v>0</v>
      </c>
      <c r="J203" s="413">
        <f>+J204</f>
        <v>0</v>
      </c>
      <c r="K203" s="403" t="str">
        <f>+K204</f>
        <v>0.00</v>
      </c>
    </row>
    <row r="204" spans="1:11" x14ac:dyDescent="0.25">
      <c r="A204" s="396">
        <v>2</v>
      </c>
      <c r="B204" s="397">
        <v>3</v>
      </c>
      <c r="C204" s="397">
        <v>5</v>
      </c>
      <c r="D204" s="397">
        <v>3</v>
      </c>
      <c r="E204" s="397" t="s">
        <v>997</v>
      </c>
      <c r="F204" s="398" t="s">
        <v>1145</v>
      </c>
      <c r="G204" s="399"/>
      <c r="H204" s="399"/>
      <c r="I204" s="399"/>
      <c r="J204" s="400">
        <f>SUBTOTAL(9,G204:I204)</f>
        <v>0</v>
      </c>
      <c r="K204" s="401" t="str">
        <f>IFERROR(J204/$J$18*100,"0.00")</f>
        <v>0.00</v>
      </c>
    </row>
    <row r="205" spans="1:11" x14ac:dyDescent="0.25">
      <c r="A205" s="391">
        <v>2</v>
      </c>
      <c r="B205" s="392">
        <v>3</v>
      </c>
      <c r="C205" s="392">
        <v>5</v>
      </c>
      <c r="D205" s="392">
        <v>4</v>
      </c>
      <c r="E205" s="392"/>
      <c r="F205" s="408" t="s">
        <v>1146</v>
      </c>
      <c r="G205" s="413">
        <f>+G206</f>
        <v>0</v>
      </c>
      <c r="H205" s="413">
        <f>+H206</f>
        <v>0</v>
      </c>
      <c r="I205" s="413">
        <f>+I206</f>
        <v>0</v>
      </c>
      <c r="J205" s="413">
        <f>+J206</f>
        <v>0</v>
      </c>
      <c r="K205" s="403" t="str">
        <f>+K206</f>
        <v>0.00</v>
      </c>
    </row>
    <row r="206" spans="1:11" x14ac:dyDescent="0.25">
      <c r="A206" s="396">
        <v>2</v>
      </c>
      <c r="B206" s="397">
        <v>3</v>
      </c>
      <c r="C206" s="397">
        <v>5</v>
      </c>
      <c r="D206" s="397">
        <v>4</v>
      </c>
      <c r="E206" s="397" t="s">
        <v>997</v>
      </c>
      <c r="F206" s="398" t="s">
        <v>1146</v>
      </c>
      <c r="G206" s="399"/>
      <c r="H206" s="399"/>
      <c r="I206" s="399"/>
      <c r="J206" s="400">
        <f>SUBTOTAL(9,G206:I206)</f>
        <v>0</v>
      </c>
      <c r="K206" s="401" t="str">
        <f>IFERROR(J206/$J$18*100,"0.00")</f>
        <v>0.00</v>
      </c>
    </row>
    <row r="207" spans="1:11" x14ac:dyDescent="0.25">
      <c r="A207" s="391">
        <v>2</v>
      </c>
      <c r="B207" s="392">
        <v>3</v>
      </c>
      <c r="C207" s="392">
        <v>5</v>
      </c>
      <c r="D207" s="392">
        <v>5</v>
      </c>
      <c r="E207" s="392"/>
      <c r="F207" s="408" t="s">
        <v>1147</v>
      </c>
      <c r="G207" s="413">
        <f>+G208</f>
        <v>0</v>
      </c>
      <c r="H207" s="413">
        <f>+H208</f>
        <v>0</v>
      </c>
      <c r="I207" s="413">
        <f>+I208</f>
        <v>0</v>
      </c>
      <c r="J207" s="413">
        <f>+J208</f>
        <v>0</v>
      </c>
      <c r="K207" s="403" t="str">
        <f>+K208</f>
        <v>0.00</v>
      </c>
    </row>
    <row r="208" spans="1:11" x14ac:dyDescent="0.25">
      <c r="A208" s="396">
        <v>2</v>
      </c>
      <c r="B208" s="397">
        <v>3</v>
      </c>
      <c r="C208" s="397">
        <v>5</v>
      </c>
      <c r="D208" s="397">
        <v>5</v>
      </c>
      <c r="E208" s="397" t="s">
        <v>997</v>
      </c>
      <c r="F208" s="398" t="s">
        <v>1148</v>
      </c>
      <c r="G208" s="399"/>
      <c r="H208" s="399"/>
      <c r="I208" s="399"/>
      <c r="J208" s="400">
        <f>SUBTOTAL(9,G208:I208)</f>
        <v>0</v>
      </c>
      <c r="K208" s="401" t="str">
        <f>IFERROR(J208/$J$18*100,"0.00")</f>
        <v>0.00</v>
      </c>
    </row>
    <row r="209" spans="1:11" x14ac:dyDescent="0.25">
      <c r="A209" s="387">
        <v>2</v>
      </c>
      <c r="B209" s="388">
        <v>3</v>
      </c>
      <c r="C209" s="388">
        <v>6</v>
      </c>
      <c r="D209" s="388"/>
      <c r="E209" s="388"/>
      <c r="F209" s="389" t="s">
        <v>1149</v>
      </c>
      <c r="G209" s="390">
        <f>+G210+G214+G218+G222</f>
        <v>0</v>
      </c>
      <c r="H209" s="390">
        <f>+H210+H214+H218+H222</f>
        <v>0</v>
      </c>
      <c r="I209" s="390">
        <f>+I210+I214+I218+I222</f>
        <v>0</v>
      </c>
      <c r="J209" s="390">
        <f>+J210+J214+J218+J222</f>
        <v>0</v>
      </c>
      <c r="K209" s="390">
        <f>+K210+K214+K218+K222</f>
        <v>0</v>
      </c>
    </row>
    <row r="210" spans="1:11" x14ac:dyDescent="0.25">
      <c r="A210" s="391">
        <v>2</v>
      </c>
      <c r="B210" s="392">
        <v>3</v>
      </c>
      <c r="C210" s="392">
        <v>6</v>
      </c>
      <c r="D210" s="392">
        <v>1</v>
      </c>
      <c r="E210" s="392"/>
      <c r="F210" s="408" t="s">
        <v>1150</v>
      </c>
      <c r="G210" s="413">
        <f>+G211+G212+G213</f>
        <v>0</v>
      </c>
      <c r="H210" s="413">
        <f>+H211+H212+H213</f>
        <v>0</v>
      </c>
      <c r="I210" s="413">
        <f>+I211+I212+I213</f>
        <v>0</v>
      </c>
      <c r="J210" s="413">
        <f>+J211+J212+J213</f>
        <v>0</v>
      </c>
      <c r="K210" s="401">
        <f>+K211+K212+K213</f>
        <v>0</v>
      </c>
    </row>
    <row r="211" spans="1:11" x14ac:dyDescent="0.25">
      <c r="A211" s="396">
        <v>2</v>
      </c>
      <c r="B211" s="397">
        <v>3</v>
      </c>
      <c r="C211" s="397">
        <v>6</v>
      </c>
      <c r="D211" s="397">
        <v>1</v>
      </c>
      <c r="E211" s="397" t="s">
        <v>997</v>
      </c>
      <c r="F211" s="398" t="s">
        <v>1151</v>
      </c>
      <c r="G211" s="399"/>
      <c r="H211" s="399"/>
      <c r="I211" s="399"/>
      <c r="J211" s="400">
        <f>SUBTOTAL(9,G211:I211)</f>
        <v>0</v>
      </c>
      <c r="K211" s="401" t="str">
        <f>IFERROR(J211/$J$18*100,"0.00")</f>
        <v>0.00</v>
      </c>
    </row>
    <row r="212" spans="1:11" x14ac:dyDescent="0.25">
      <c r="A212" s="396">
        <v>2</v>
      </c>
      <c r="B212" s="397">
        <v>3</v>
      </c>
      <c r="C212" s="397">
        <v>6</v>
      </c>
      <c r="D212" s="397">
        <v>1</v>
      </c>
      <c r="E212" s="397" t="s">
        <v>999</v>
      </c>
      <c r="F212" s="398" t="s">
        <v>1152</v>
      </c>
      <c r="G212" s="399"/>
      <c r="H212" s="399"/>
      <c r="I212" s="399"/>
      <c r="J212" s="400">
        <f>SUBTOTAL(9,G212:I212)</f>
        <v>0</v>
      </c>
      <c r="K212" s="401" t="str">
        <f>IFERROR(J212/$J$18*100,"0.00")</f>
        <v>0.00</v>
      </c>
    </row>
    <row r="213" spans="1:11" x14ac:dyDescent="0.25">
      <c r="A213" s="396">
        <v>2</v>
      </c>
      <c r="B213" s="397">
        <v>3</v>
      </c>
      <c r="C213" s="397">
        <v>6</v>
      </c>
      <c r="D213" s="397">
        <v>1</v>
      </c>
      <c r="E213" s="397" t="s">
        <v>1021</v>
      </c>
      <c r="F213" s="398" t="s">
        <v>1153</v>
      </c>
      <c r="G213" s="399"/>
      <c r="H213" s="399"/>
      <c r="I213" s="399"/>
      <c r="J213" s="400">
        <f>SUBTOTAL(9,G213:I213)</f>
        <v>0</v>
      </c>
      <c r="K213" s="401" t="str">
        <f>IFERROR(J213/$J$18*100,"0.00")</f>
        <v>0.00</v>
      </c>
    </row>
    <row r="214" spans="1:11" x14ac:dyDescent="0.25">
      <c r="A214" s="391">
        <v>2</v>
      </c>
      <c r="B214" s="392">
        <v>3</v>
      </c>
      <c r="C214" s="392">
        <v>6</v>
      </c>
      <c r="D214" s="392">
        <v>2</v>
      </c>
      <c r="E214" s="392"/>
      <c r="F214" s="408" t="s">
        <v>1154</v>
      </c>
      <c r="G214" s="413">
        <f>+G215+G216+G217</f>
        <v>0</v>
      </c>
      <c r="H214" s="413">
        <f>+H215+H216+H217</f>
        <v>0</v>
      </c>
      <c r="I214" s="413">
        <f>+I215+I216+I217</f>
        <v>0</v>
      </c>
      <c r="J214" s="413">
        <f>+J215+J216+J217</f>
        <v>0</v>
      </c>
      <c r="K214" s="403">
        <f>+K215+K216+K217</f>
        <v>0</v>
      </c>
    </row>
    <row r="215" spans="1:11" x14ac:dyDescent="0.25">
      <c r="A215" s="396">
        <v>2</v>
      </c>
      <c r="B215" s="397">
        <v>3</v>
      </c>
      <c r="C215" s="397">
        <v>6</v>
      </c>
      <c r="D215" s="397">
        <v>2</v>
      </c>
      <c r="E215" s="397" t="s">
        <v>997</v>
      </c>
      <c r="F215" s="398" t="s">
        <v>1155</v>
      </c>
      <c r="G215" s="399"/>
      <c r="H215" s="399"/>
      <c r="I215" s="399"/>
      <c r="J215" s="400">
        <f>SUBTOTAL(9,G215:I215)</f>
        <v>0</v>
      </c>
      <c r="K215" s="401" t="str">
        <f>IFERROR(J215/$J$18*100,"0.00")</f>
        <v>0.00</v>
      </c>
    </row>
    <row r="216" spans="1:11" x14ac:dyDescent="0.25">
      <c r="A216" s="396">
        <v>2</v>
      </c>
      <c r="B216" s="397">
        <v>3</v>
      </c>
      <c r="C216" s="397">
        <v>6</v>
      </c>
      <c r="D216" s="397">
        <v>2</v>
      </c>
      <c r="E216" s="397" t="s">
        <v>999</v>
      </c>
      <c r="F216" s="398" t="s">
        <v>1156</v>
      </c>
      <c r="G216" s="399"/>
      <c r="H216" s="399"/>
      <c r="I216" s="399"/>
      <c r="J216" s="400">
        <f>SUBTOTAL(9,G216:I216)</f>
        <v>0</v>
      </c>
      <c r="K216" s="401" t="str">
        <f>IFERROR(J216/$J$18*100,"0.00")</f>
        <v>0.00</v>
      </c>
    </row>
    <row r="217" spans="1:11" x14ac:dyDescent="0.25">
      <c r="A217" s="396">
        <v>2</v>
      </c>
      <c r="B217" s="397">
        <v>3</v>
      </c>
      <c r="C217" s="397">
        <v>6</v>
      </c>
      <c r="D217" s="397">
        <v>2</v>
      </c>
      <c r="E217" s="397" t="s">
        <v>1006</v>
      </c>
      <c r="F217" s="398" t="s">
        <v>1157</v>
      </c>
      <c r="G217" s="399"/>
      <c r="H217" s="399"/>
      <c r="I217" s="399"/>
      <c r="J217" s="400">
        <f>SUBTOTAL(9,G217:I217)</f>
        <v>0</v>
      </c>
      <c r="K217" s="401" t="str">
        <f>IFERROR(J217/$J$18*100,"0.00")</f>
        <v>0.00</v>
      </c>
    </row>
    <row r="218" spans="1:11" x14ac:dyDescent="0.25">
      <c r="A218" s="391">
        <v>2</v>
      </c>
      <c r="B218" s="392">
        <v>3</v>
      </c>
      <c r="C218" s="392">
        <v>6</v>
      </c>
      <c r="D218" s="392">
        <v>3</v>
      </c>
      <c r="E218" s="392"/>
      <c r="F218" s="408" t="s">
        <v>1158</v>
      </c>
      <c r="G218" s="413">
        <f>+G219+G220+G221</f>
        <v>0</v>
      </c>
      <c r="H218" s="413">
        <f>+H219+H220+H221</f>
        <v>0</v>
      </c>
      <c r="I218" s="413">
        <f>+I219+I220+I221</f>
        <v>0</v>
      </c>
      <c r="J218" s="413">
        <f>+J219+J220+J221</f>
        <v>0</v>
      </c>
      <c r="K218" s="403">
        <f>+K219+K220+K221</f>
        <v>0</v>
      </c>
    </row>
    <row r="219" spans="1:11" x14ac:dyDescent="0.25">
      <c r="A219" s="396">
        <v>2</v>
      </c>
      <c r="B219" s="397">
        <v>3</v>
      </c>
      <c r="C219" s="397">
        <v>6</v>
      </c>
      <c r="D219" s="397">
        <v>3</v>
      </c>
      <c r="E219" s="397" t="s">
        <v>1021</v>
      </c>
      <c r="F219" s="398" t="s">
        <v>1159</v>
      </c>
      <c r="G219" s="399"/>
      <c r="H219" s="399"/>
      <c r="I219" s="399"/>
      <c r="J219" s="400">
        <f>SUBTOTAL(9,G219:I219)</f>
        <v>0</v>
      </c>
      <c r="K219" s="401" t="str">
        <f>IFERROR(J219/$J$18*100,"0.00")</f>
        <v>0.00</v>
      </c>
    </row>
    <row r="220" spans="1:11" x14ac:dyDescent="0.25">
      <c r="A220" s="396">
        <v>2</v>
      </c>
      <c r="B220" s="397">
        <v>3</v>
      </c>
      <c r="C220" s="397">
        <v>6</v>
      </c>
      <c r="D220" s="397">
        <v>3</v>
      </c>
      <c r="E220" s="397" t="s">
        <v>1001</v>
      </c>
      <c r="F220" s="398" t="s">
        <v>1160</v>
      </c>
      <c r="G220" s="399"/>
      <c r="H220" s="399"/>
      <c r="I220" s="399"/>
      <c r="J220" s="400">
        <f>SUBTOTAL(9,G220:I220)</f>
        <v>0</v>
      </c>
      <c r="K220" s="401" t="str">
        <f>IFERROR(J220/$J$18*100,"0.00")</f>
        <v>0.00</v>
      </c>
    </row>
    <row r="221" spans="1:11" x14ac:dyDescent="0.25">
      <c r="A221" s="396">
        <v>2</v>
      </c>
      <c r="B221" s="397">
        <v>3</v>
      </c>
      <c r="C221" s="397">
        <v>6</v>
      </c>
      <c r="D221" s="397">
        <v>3</v>
      </c>
      <c r="E221" s="397" t="s">
        <v>1003</v>
      </c>
      <c r="F221" s="398" t="s">
        <v>1161</v>
      </c>
      <c r="G221" s="399"/>
      <c r="H221" s="399"/>
      <c r="I221" s="399"/>
      <c r="J221" s="400">
        <f>SUBTOTAL(9,G221:I221)</f>
        <v>0</v>
      </c>
      <c r="K221" s="401" t="str">
        <f>IFERROR(J221/$J$18*100,"0.00")</f>
        <v>0.00</v>
      </c>
    </row>
    <row r="222" spans="1:11" x14ac:dyDescent="0.25">
      <c r="A222" s="391">
        <v>2</v>
      </c>
      <c r="B222" s="392">
        <v>3</v>
      </c>
      <c r="C222" s="392">
        <v>6</v>
      </c>
      <c r="D222" s="392">
        <v>4</v>
      </c>
      <c r="E222" s="392"/>
      <c r="F222" s="408" t="s">
        <v>1162</v>
      </c>
      <c r="G222" s="413">
        <f>+G223</f>
        <v>0</v>
      </c>
      <c r="H222" s="413">
        <f>+H223</f>
        <v>0</v>
      </c>
      <c r="I222" s="413">
        <f>+I223</f>
        <v>0</v>
      </c>
      <c r="J222" s="413">
        <f>+J223</f>
        <v>0</v>
      </c>
      <c r="K222" s="403" t="str">
        <f>IFERROR(J222/$J$18*100,"0.00")</f>
        <v>0.00</v>
      </c>
    </row>
    <row r="223" spans="1:11" x14ac:dyDescent="0.25">
      <c r="A223" s="396">
        <v>2</v>
      </c>
      <c r="B223" s="397">
        <v>3</v>
      </c>
      <c r="C223" s="397">
        <v>6</v>
      </c>
      <c r="D223" s="397">
        <v>4</v>
      </c>
      <c r="E223" s="397" t="s">
        <v>1021</v>
      </c>
      <c r="F223" s="398" t="s">
        <v>1163</v>
      </c>
      <c r="G223" s="399"/>
      <c r="H223" s="399"/>
      <c r="I223" s="399"/>
      <c r="J223" s="400">
        <f>SUBTOTAL(9,G223:I223)</f>
        <v>0</v>
      </c>
      <c r="K223" s="401" t="str">
        <f>IFERROR(J223/$J$18*100,"0.00")</f>
        <v>0.00</v>
      </c>
    </row>
    <row r="224" spans="1:11" x14ac:dyDescent="0.25">
      <c r="A224" s="387">
        <v>2</v>
      </c>
      <c r="B224" s="388">
        <v>3</v>
      </c>
      <c r="C224" s="388">
        <v>7</v>
      </c>
      <c r="D224" s="388"/>
      <c r="E224" s="388"/>
      <c r="F224" s="389" t="s">
        <v>1164</v>
      </c>
      <c r="G224" s="390">
        <f>+G225+G232</f>
        <v>0</v>
      </c>
      <c r="H224" s="390">
        <f>+H225+H232</f>
        <v>0</v>
      </c>
      <c r="I224" s="390">
        <f>+I225+I232</f>
        <v>0</v>
      </c>
      <c r="J224" s="390">
        <f>+J225+J232</f>
        <v>0</v>
      </c>
      <c r="K224" s="409">
        <f>+K225+K232</f>
        <v>0</v>
      </c>
    </row>
    <row r="225" spans="1:11" x14ac:dyDescent="0.25">
      <c r="A225" s="391">
        <v>2</v>
      </c>
      <c r="B225" s="392">
        <v>3</v>
      </c>
      <c r="C225" s="392">
        <v>7</v>
      </c>
      <c r="D225" s="392">
        <v>1</v>
      </c>
      <c r="E225" s="392"/>
      <c r="F225" s="408" t="s">
        <v>1165</v>
      </c>
      <c r="G225" s="413">
        <f>+G226+G227+G228+G229+G230+G231</f>
        <v>0</v>
      </c>
      <c r="H225" s="413">
        <f>+H226+H227+H228+H229+H230+H231</f>
        <v>0</v>
      </c>
      <c r="I225" s="413">
        <f>+I226+I227+I228+I229+I230+I231</f>
        <v>0</v>
      </c>
      <c r="J225" s="413">
        <f>SUBTOTAL(9,G225:I225)</f>
        <v>0</v>
      </c>
      <c r="K225" s="403">
        <f>+K226+K227+K228+K229+K230+K231</f>
        <v>0</v>
      </c>
    </row>
    <row r="226" spans="1:11" x14ac:dyDescent="0.25">
      <c r="A226" s="396">
        <v>2</v>
      </c>
      <c r="B226" s="397">
        <v>3</v>
      </c>
      <c r="C226" s="397">
        <v>7</v>
      </c>
      <c r="D226" s="397">
        <v>1</v>
      </c>
      <c r="E226" s="397" t="s">
        <v>997</v>
      </c>
      <c r="F226" s="398" t="s">
        <v>1166</v>
      </c>
      <c r="G226" s="399"/>
      <c r="H226" s="399"/>
      <c r="I226" s="399"/>
      <c r="J226" s="400">
        <f>SUBTOTAL(9,G226:I226)</f>
        <v>0</v>
      </c>
      <c r="K226" s="401" t="str">
        <f t="shared" ref="K226:K231" si="9">IFERROR(J226/$J$18*100,"0.00")</f>
        <v>0.00</v>
      </c>
    </row>
    <row r="227" spans="1:11" x14ac:dyDescent="0.25">
      <c r="A227" s="396">
        <v>2</v>
      </c>
      <c r="B227" s="397">
        <v>3</v>
      </c>
      <c r="C227" s="397">
        <v>7</v>
      </c>
      <c r="D227" s="397">
        <v>1</v>
      </c>
      <c r="E227" s="397" t="s">
        <v>999</v>
      </c>
      <c r="F227" s="398" t="s">
        <v>1167</v>
      </c>
      <c r="G227" s="399"/>
      <c r="H227" s="399"/>
      <c r="I227" s="399"/>
      <c r="J227" s="400">
        <f t="shared" ref="J227:J235" si="10">SUBTOTAL(9,G227:I227)</f>
        <v>0</v>
      </c>
      <c r="K227" s="401" t="str">
        <f t="shared" si="9"/>
        <v>0.00</v>
      </c>
    </row>
    <row r="228" spans="1:11" x14ac:dyDescent="0.25">
      <c r="A228" s="396">
        <v>2</v>
      </c>
      <c r="B228" s="397">
        <v>3</v>
      </c>
      <c r="C228" s="397">
        <v>7</v>
      </c>
      <c r="D228" s="397">
        <v>1</v>
      </c>
      <c r="E228" s="397" t="s">
        <v>1006</v>
      </c>
      <c r="F228" s="398" t="s">
        <v>1168</v>
      </c>
      <c r="G228" s="399"/>
      <c r="H228" s="399"/>
      <c r="I228" s="399"/>
      <c r="J228" s="400">
        <f t="shared" si="10"/>
        <v>0</v>
      </c>
      <c r="K228" s="401" t="str">
        <f t="shared" si="9"/>
        <v>0.00</v>
      </c>
    </row>
    <row r="229" spans="1:11" x14ac:dyDescent="0.25">
      <c r="A229" s="396">
        <v>2</v>
      </c>
      <c r="B229" s="397">
        <v>3</v>
      </c>
      <c r="C229" s="397">
        <v>7</v>
      </c>
      <c r="D229" s="397">
        <v>1</v>
      </c>
      <c r="E229" s="397" t="s">
        <v>1021</v>
      </c>
      <c r="F229" s="398" t="s">
        <v>1169</v>
      </c>
      <c r="G229" s="399"/>
      <c r="H229" s="399"/>
      <c r="I229" s="399"/>
      <c r="J229" s="400">
        <f t="shared" si="10"/>
        <v>0</v>
      </c>
      <c r="K229" s="401" t="str">
        <f t="shared" si="9"/>
        <v>0.00</v>
      </c>
    </row>
    <row r="230" spans="1:11" x14ac:dyDescent="0.25">
      <c r="A230" s="396">
        <v>2</v>
      </c>
      <c r="B230" s="397">
        <v>3</v>
      </c>
      <c r="C230" s="397">
        <v>7</v>
      </c>
      <c r="D230" s="397">
        <v>1</v>
      </c>
      <c r="E230" s="397" t="s">
        <v>1001</v>
      </c>
      <c r="F230" s="398" t="s">
        <v>1170</v>
      </c>
      <c r="G230" s="399"/>
      <c r="H230" s="399"/>
      <c r="I230" s="399"/>
      <c r="J230" s="400">
        <f t="shared" si="10"/>
        <v>0</v>
      </c>
      <c r="K230" s="401" t="str">
        <f t="shared" si="9"/>
        <v>0.00</v>
      </c>
    </row>
    <row r="231" spans="1:11" x14ac:dyDescent="0.25">
      <c r="A231" s="396">
        <v>2</v>
      </c>
      <c r="B231" s="397">
        <v>3</v>
      </c>
      <c r="C231" s="397">
        <v>7</v>
      </c>
      <c r="D231" s="397">
        <v>1</v>
      </c>
      <c r="E231" s="397" t="s">
        <v>1003</v>
      </c>
      <c r="F231" s="398" t="s">
        <v>1171</v>
      </c>
      <c r="G231" s="399"/>
      <c r="H231" s="399"/>
      <c r="I231" s="399"/>
      <c r="J231" s="400">
        <f t="shared" si="10"/>
        <v>0</v>
      </c>
      <c r="K231" s="401" t="str">
        <f t="shared" si="9"/>
        <v>0.00</v>
      </c>
    </row>
    <row r="232" spans="1:11" x14ac:dyDescent="0.25">
      <c r="A232" s="391">
        <v>2</v>
      </c>
      <c r="B232" s="392">
        <v>3</v>
      </c>
      <c r="C232" s="392">
        <v>7</v>
      </c>
      <c r="D232" s="392">
        <v>2</v>
      </c>
      <c r="E232" s="392"/>
      <c r="F232" s="408" t="s">
        <v>1172</v>
      </c>
      <c r="G232" s="413">
        <f>+G233+G234+G235+G236</f>
        <v>0</v>
      </c>
      <c r="H232" s="413">
        <f>+H233+H234+H235+H236</f>
        <v>0</v>
      </c>
      <c r="I232" s="413">
        <f>+I233+I234+I235+I236</f>
        <v>0</v>
      </c>
      <c r="J232" s="413">
        <f>+J233+J234+J235+J236</f>
        <v>0</v>
      </c>
      <c r="K232" s="403">
        <f>+K233+K234+K235+K236</f>
        <v>0</v>
      </c>
    </row>
    <row r="233" spans="1:11" x14ac:dyDescent="0.25">
      <c r="A233" s="396">
        <v>2</v>
      </c>
      <c r="B233" s="397">
        <v>3</v>
      </c>
      <c r="C233" s="397">
        <v>7</v>
      </c>
      <c r="D233" s="397">
        <v>2</v>
      </c>
      <c r="E233" s="397" t="s">
        <v>999</v>
      </c>
      <c r="F233" s="398" t="s">
        <v>1173</v>
      </c>
      <c r="G233" s="399"/>
      <c r="H233" s="399"/>
      <c r="I233" s="399"/>
      <c r="J233" s="400">
        <f t="shared" si="10"/>
        <v>0</v>
      </c>
      <c r="K233" s="401" t="str">
        <f>IFERROR(J233/$J$18*100,"0.00")</f>
        <v>0.00</v>
      </c>
    </row>
    <row r="234" spans="1:11" x14ac:dyDescent="0.25">
      <c r="A234" s="396">
        <v>2</v>
      </c>
      <c r="B234" s="397">
        <v>3</v>
      </c>
      <c r="C234" s="397">
        <v>7</v>
      </c>
      <c r="D234" s="397">
        <v>2</v>
      </c>
      <c r="E234" s="397" t="s">
        <v>1006</v>
      </c>
      <c r="F234" s="398" t="s">
        <v>1174</v>
      </c>
      <c r="G234" s="399"/>
      <c r="H234" s="399"/>
      <c r="I234" s="399"/>
      <c r="J234" s="400">
        <f t="shared" si="10"/>
        <v>0</v>
      </c>
      <c r="K234" s="401" t="str">
        <f>IFERROR(J234/$J$18*100,"0.00")</f>
        <v>0.00</v>
      </c>
    </row>
    <row r="235" spans="1:11" x14ac:dyDescent="0.25">
      <c r="A235" s="396">
        <v>2</v>
      </c>
      <c r="B235" s="397">
        <v>3</v>
      </c>
      <c r="C235" s="397">
        <v>7</v>
      </c>
      <c r="D235" s="397">
        <v>2</v>
      </c>
      <c r="E235" s="397" t="s">
        <v>1001</v>
      </c>
      <c r="F235" s="398" t="s">
        <v>1175</v>
      </c>
      <c r="G235" s="399"/>
      <c r="H235" s="399"/>
      <c r="I235" s="399"/>
      <c r="J235" s="400">
        <f t="shared" si="10"/>
        <v>0</v>
      </c>
      <c r="K235" s="401" t="str">
        <f>IFERROR(J235/$J$18*100,"0.00")</f>
        <v>0.00</v>
      </c>
    </row>
    <row r="236" spans="1:11" x14ac:dyDescent="0.25">
      <c r="A236" s="398">
        <v>2</v>
      </c>
      <c r="B236" s="415">
        <v>3</v>
      </c>
      <c r="C236" s="415">
        <v>7</v>
      </c>
      <c r="D236" s="415">
        <v>2</v>
      </c>
      <c r="E236" s="415" t="s">
        <v>1003</v>
      </c>
      <c r="F236" s="402" t="s">
        <v>1176</v>
      </c>
      <c r="G236" s="399"/>
      <c r="H236" s="399"/>
      <c r="I236" s="399"/>
      <c r="J236" s="400">
        <f>SUBTOTAL(9,G236:I236)</f>
        <v>0</v>
      </c>
      <c r="K236" s="401" t="str">
        <f>IFERROR(J236/$J$18*100,"0.00")</f>
        <v>0.00</v>
      </c>
    </row>
    <row r="237" spans="1:11" x14ac:dyDescent="0.25">
      <c r="A237" s="387">
        <v>2</v>
      </c>
      <c r="B237" s="388">
        <v>3</v>
      </c>
      <c r="C237" s="388">
        <v>9</v>
      </c>
      <c r="D237" s="388"/>
      <c r="E237" s="388"/>
      <c r="F237" s="389" t="s">
        <v>1177</v>
      </c>
      <c r="G237" s="390">
        <f>+G238+G241+G244+G246+G248+G250+G252</f>
        <v>0</v>
      </c>
      <c r="H237" s="390">
        <f>+H238+H241+H244+H246+H248+H250+H252</f>
        <v>0</v>
      </c>
      <c r="I237" s="390">
        <f>+I238+I241+I244+I246+I248+I250+I252</f>
        <v>0</v>
      </c>
      <c r="J237" s="390">
        <f>+J238+J241+J244+J246+J248+J250+J252</f>
        <v>0</v>
      </c>
      <c r="K237" s="390">
        <f>+K238+K241+K244+K246+K248+K250+K252</f>
        <v>0</v>
      </c>
    </row>
    <row r="238" spans="1:11" x14ac:dyDescent="0.25">
      <c r="A238" s="391">
        <v>2</v>
      </c>
      <c r="B238" s="392">
        <v>3</v>
      </c>
      <c r="C238" s="392">
        <v>9</v>
      </c>
      <c r="D238" s="392">
        <v>1</v>
      </c>
      <c r="E238" s="392"/>
      <c r="F238" s="408" t="s">
        <v>1178</v>
      </c>
      <c r="G238" s="413">
        <f>+G239+G240</f>
        <v>0</v>
      </c>
      <c r="H238" s="413">
        <f>+H239+H240</f>
        <v>0</v>
      </c>
      <c r="I238" s="413">
        <f>+I239+I240</f>
        <v>0</v>
      </c>
      <c r="J238" s="413">
        <f>+J239+J240</f>
        <v>0</v>
      </c>
      <c r="K238" s="403" t="str">
        <f>+K239</f>
        <v>0.00</v>
      </c>
    </row>
    <row r="239" spans="1:11" x14ac:dyDescent="0.25">
      <c r="A239" s="396">
        <v>2</v>
      </c>
      <c r="B239" s="397">
        <v>3</v>
      </c>
      <c r="C239" s="397">
        <v>9</v>
      </c>
      <c r="D239" s="397">
        <v>1</v>
      </c>
      <c r="E239" s="397" t="s">
        <v>997</v>
      </c>
      <c r="F239" s="398" t="s">
        <v>1179</v>
      </c>
      <c r="G239" s="399"/>
      <c r="H239" s="399"/>
      <c r="I239" s="399"/>
      <c r="J239" s="400">
        <f>+J240+J241</f>
        <v>0</v>
      </c>
      <c r="K239" s="401" t="str">
        <f>IFERROR(J239/$J$18*100,"0.00")</f>
        <v>0.00</v>
      </c>
    </row>
    <row r="240" spans="1:11" x14ac:dyDescent="0.25">
      <c r="A240" s="396">
        <v>2</v>
      </c>
      <c r="B240" s="397">
        <v>3</v>
      </c>
      <c r="C240" s="397">
        <v>9</v>
      </c>
      <c r="D240" s="397">
        <v>1</v>
      </c>
      <c r="E240" s="397" t="s">
        <v>999</v>
      </c>
      <c r="F240" s="398" t="s">
        <v>1180</v>
      </c>
      <c r="G240" s="399"/>
      <c r="H240" s="399"/>
      <c r="I240" s="399"/>
      <c r="J240" s="400">
        <f>+J241+J242</f>
        <v>0</v>
      </c>
      <c r="K240" s="401" t="str">
        <f>IFERROR(J240/$J$18*100,"0.00")</f>
        <v>0.00</v>
      </c>
    </row>
    <row r="241" spans="1:11" x14ac:dyDescent="0.25">
      <c r="A241" s="391">
        <v>2</v>
      </c>
      <c r="B241" s="392">
        <v>3</v>
      </c>
      <c r="C241" s="392">
        <v>9</v>
      </c>
      <c r="D241" s="392">
        <v>2</v>
      </c>
      <c r="E241" s="392"/>
      <c r="F241" s="408" t="s">
        <v>1181</v>
      </c>
      <c r="G241" s="413">
        <f>+G242+G243</f>
        <v>0</v>
      </c>
      <c r="H241" s="413">
        <f>+H242+H243</f>
        <v>0</v>
      </c>
      <c r="I241" s="413">
        <f>+I242+I243</f>
        <v>0</v>
      </c>
      <c r="J241" s="413">
        <f>+J242+J243</f>
        <v>0</v>
      </c>
      <c r="K241" s="403">
        <f>+K242+K243</f>
        <v>0</v>
      </c>
    </row>
    <row r="242" spans="1:11" x14ac:dyDescent="0.25">
      <c r="A242" s="396">
        <v>2</v>
      </c>
      <c r="B242" s="397">
        <v>3</v>
      </c>
      <c r="C242" s="397">
        <v>9</v>
      </c>
      <c r="D242" s="397">
        <v>2</v>
      </c>
      <c r="E242" s="397" t="s">
        <v>997</v>
      </c>
      <c r="F242" s="398" t="s">
        <v>1182</v>
      </c>
      <c r="G242" s="399"/>
      <c r="H242" s="399"/>
      <c r="I242" s="399"/>
      <c r="J242" s="400">
        <f>SUBTOTAL(9,G242:I242)</f>
        <v>0</v>
      </c>
      <c r="K242" s="401" t="str">
        <f>IFERROR(J242/$J$18*100,"0.00")</f>
        <v>0.00</v>
      </c>
    </row>
    <row r="243" spans="1:11" x14ac:dyDescent="0.25">
      <c r="A243" s="396">
        <v>2</v>
      </c>
      <c r="B243" s="397">
        <v>3</v>
      </c>
      <c r="C243" s="397">
        <v>9</v>
      </c>
      <c r="D243" s="397">
        <v>2</v>
      </c>
      <c r="E243" s="397" t="s">
        <v>999</v>
      </c>
      <c r="F243" s="398" t="s">
        <v>1183</v>
      </c>
      <c r="G243" s="399"/>
      <c r="H243" s="399"/>
      <c r="I243" s="399"/>
      <c r="J243" s="400">
        <f>SUBTOTAL(9,G243:I243)</f>
        <v>0</v>
      </c>
      <c r="K243" s="401" t="str">
        <f>IFERROR(J243/$J$18*100,"0.00")</f>
        <v>0.00</v>
      </c>
    </row>
    <row r="244" spans="1:11" x14ac:dyDescent="0.25">
      <c r="A244" s="391">
        <v>2</v>
      </c>
      <c r="B244" s="392">
        <v>3</v>
      </c>
      <c r="C244" s="392">
        <v>9</v>
      </c>
      <c r="D244" s="392">
        <v>3</v>
      </c>
      <c r="E244" s="392"/>
      <c r="F244" s="408" t="s">
        <v>1184</v>
      </c>
      <c r="G244" s="413">
        <f>+G245</f>
        <v>0</v>
      </c>
      <c r="H244" s="413">
        <f>+H245</f>
        <v>0</v>
      </c>
      <c r="I244" s="413">
        <f>+I245</f>
        <v>0</v>
      </c>
      <c r="J244" s="413">
        <f>+J245</f>
        <v>0</v>
      </c>
      <c r="K244" s="403" t="str">
        <f>+K245</f>
        <v>0.00</v>
      </c>
    </row>
    <row r="245" spans="1:11" x14ac:dyDescent="0.25">
      <c r="A245" s="396">
        <v>2</v>
      </c>
      <c r="B245" s="397">
        <v>3</v>
      </c>
      <c r="C245" s="397">
        <v>9</v>
      </c>
      <c r="D245" s="397">
        <v>3</v>
      </c>
      <c r="E245" s="397" t="s">
        <v>997</v>
      </c>
      <c r="F245" s="398" t="s">
        <v>1184</v>
      </c>
      <c r="G245" s="399"/>
      <c r="H245" s="399"/>
      <c r="I245" s="399"/>
      <c r="J245" s="400">
        <f>SUBTOTAL(9,G245:I245)</f>
        <v>0</v>
      </c>
      <c r="K245" s="401" t="str">
        <f>IFERROR(J245/$J$18*100,"0.00")</f>
        <v>0.00</v>
      </c>
    </row>
    <row r="246" spans="1:11" x14ac:dyDescent="0.25">
      <c r="A246" s="391">
        <v>2</v>
      </c>
      <c r="B246" s="392">
        <v>3</v>
      </c>
      <c r="C246" s="392">
        <v>9</v>
      </c>
      <c r="D246" s="392">
        <v>5</v>
      </c>
      <c r="E246" s="392"/>
      <c r="F246" s="408" t="s">
        <v>1185</v>
      </c>
      <c r="G246" s="413">
        <f>+G247</f>
        <v>0</v>
      </c>
      <c r="H246" s="413">
        <f>+H247</f>
        <v>0</v>
      </c>
      <c r="I246" s="413">
        <f>+I247</f>
        <v>0</v>
      </c>
      <c r="J246" s="413">
        <f>+J247</f>
        <v>0</v>
      </c>
      <c r="K246" s="403" t="str">
        <f>+K247</f>
        <v>0.00</v>
      </c>
    </row>
    <row r="247" spans="1:11" x14ac:dyDescent="0.25">
      <c r="A247" s="396">
        <v>2</v>
      </c>
      <c r="B247" s="397">
        <v>3</v>
      </c>
      <c r="C247" s="397">
        <v>9</v>
      </c>
      <c r="D247" s="397">
        <v>5</v>
      </c>
      <c r="E247" s="397" t="s">
        <v>997</v>
      </c>
      <c r="F247" s="398" t="s">
        <v>1185</v>
      </c>
      <c r="G247" s="399"/>
      <c r="H247" s="399"/>
      <c r="I247" s="399"/>
      <c r="J247" s="400">
        <f>SUBTOTAL(9,G247:I247)</f>
        <v>0</v>
      </c>
      <c r="K247" s="401" t="str">
        <f>IFERROR(J247/$J$18*100,"0.00")</f>
        <v>0.00</v>
      </c>
    </row>
    <row r="248" spans="1:11" x14ac:dyDescent="0.25">
      <c r="A248" s="391">
        <v>2</v>
      </c>
      <c r="B248" s="392">
        <v>3</v>
      </c>
      <c r="C248" s="392">
        <v>9</v>
      </c>
      <c r="D248" s="392">
        <v>6</v>
      </c>
      <c r="E248" s="392"/>
      <c r="F248" s="408" t="s">
        <v>1186</v>
      </c>
      <c r="G248" s="413">
        <f>+G249</f>
        <v>0</v>
      </c>
      <c r="H248" s="413">
        <f>+H249</f>
        <v>0</v>
      </c>
      <c r="I248" s="413">
        <f>+I249</f>
        <v>0</v>
      </c>
      <c r="J248" s="413">
        <f>+J249</f>
        <v>0</v>
      </c>
      <c r="K248" s="403" t="str">
        <f>+K249</f>
        <v>0.00</v>
      </c>
    </row>
    <row r="249" spans="1:11" x14ac:dyDescent="0.25">
      <c r="A249" s="396">
        <v>2</v>
      </c>
      <c r="B249" s="397">
        <v>3</v>
      </c>
      <c r="C249" s="397">
        <v>9</v>
      </c>
      <c r="D249" s="397">
        <v>6</v>
      </c>
      <c r="E249" s="397" t="s">
        <v>997</v>
      </c>
      <c r="F249" s="398" t="s">
        <v>1186</v>
      </c>
      <c r="G249" s="399"/>
      <c r="H249" s="399"/>
      <c r="I249" s="399"/>
      <c r="J249" s="400">
        <f>SUBTOTAL(9,G249:I249)</f>
        <v>0</v>
      </c>
      <c r="K249" s="401" t="str">
        <f>IFERROR(J249/$J$18*100,"0.00")</f>
        <v>0.00</v>
      </c>
    </row>
    <row r="250" spans="1:11" x14ac:dyDescent="0.25">
      <c r="A250" s="391">
        <v>2</v>
      </c>
      <c r="B250" s="392">
        <v>3</v>
      </c>
      <c r="C250" s="392">
        <v>9</v>
      </c>
      <c r="D250" s="392">
        <v>8</v>
      </c>
      <c r="E250" s="392"/>
      <c r="F250" s="408" t="s">
        <v>1187</v>
      </c>
      <c r="G250" s="413">
        <f>+G251</f>
        <v>0</v>
      </c>
      <c r="H250" s="413">
        <f>+H251</f>
        <v>0</v>
      </c>
      <c r="I250" s="413">
        <f>+I251</f>
        <v>0</v>
      </c>
      <c r="J250" s="413">
        <f>+J251</f>
        <v>0</v>
      </c>
      <c r="K250" s="403" t="str">
        <f>+K251</f>
        <v>0.00</v>
      </c>
    </row>
    <row r="251" spans="1:11" x14ac:dyDescent="0.25">
      <c r="A251" s="396">
        <v>2</v>
      </c>
      <c r="B251" s="397">
        <v>3</v>
      </c>
      <c r="C251" s="397">
        <v>9</v>
      </c>
      <c r="D251" s="397">
        <v>8</v>
      </c>
      <c r="E251" s="397" t="s">
        <v>997</v>
      </c>
      <c r="F251" s="398" t="s">
        <v>1187</v>
      </c>
      <c r="G251" s="399"/>
      <c r="H251" s="399"/>
      <c r="I251" s="399"/>
      <c r="J251" s="400">
        <f>SUBTOTAL(9,G251:I251)</f>
        <v>0</v>
      </c>
      <c r="K251" s="401" t="str">
        <f>IFERROR(J251/$J$18*100,"0.00")</f>
        <v>0.00</v>
      </c>
    </row>
    <row r="252" spans="1:11" x14ac:dyDescent="0.25">
      <c r="A252" s="391">
        <v>2</v>
      </c>
      <c r="B252" s="392">
        <v>3</v>
      </c>
      <c r="C252" s="392">
        <v>9</v>
      </c>
      <c r="D252" s="392">
        <v>9</v>
      </c>
      <c r="E252" s="392"/>
      <c r="F252" s="408" t="s">
        <v>1188</v>
      </c>
      <c r="G252" s="413">
        <f>+G253</f>
        <v>0</v>
      </c>
      <c r="H252" s="413">
        <f>+H253</f>
        <v>0</v>
      </c>
      <c r="I252" s="413">
        <f>+I253</f>
        <v>0</v>
      </c>
      <c r="J252" s="413">
        <f>+J253</f>
        <v>0</v>
      </c>
      <c r="K252" s="401" t="str">
        <f>+K253</f>
        <v>0.00</v>
      </c>
    </row>
    <row r="253" spans="1:11" x14ac:dyDescent="0.25">
      <c r="A253" s="396">
        <v>2</v>
      </c>
      <c r="B253" s="397">
        <v>3</v>
      </c>
      <c r="C253" s="397">
        <v>9</v>
      </c>
      <c r="D253" s="397">
        <v>9</v>
      </c>
      <c r="E253" s="397" t="s">
        <v>997</v>
      </c>
      <c r="F253" s="398" t="s">
        <v>1188</v>
      </c>
      <c r="G253" s="399"/>
      <c r="H253" s="399"/>
      <c r="I253" s="399"/>
      <c r="J253" s="400">
        <f>SUBTOTAL(9,G253:I253)</f>
        <v>0</v>
      </c>
      <c r="K253" s="401" t="str">
        <f>IFERROR(J253/$J$18*100,"0.00")</f>
        <v>0.00</v>
      </c>
    </row>
    <row r="254" spans="1:11" x14ac:dyDescent="0.25">
      <c r="A254" s="383">
        <v>2</v>
      </c>
      <c r="B254" s="384">
        <v>4</v>
      </c>
      <c r="C254" s="384"/>
      <c r="D254" s="384"/>
      <c r="E254" s="384"/>
      <c r="F254" s="385" t="s">
        <v>955</v>
      </c>
      <c r="G254" s="386">
        <f>+G262+G265</f>
        <v>0</v>
      </c>
      <c r="H254" s="386">
        <f>+H262+H265</f>
        <v>0</v>
      </c>
      <c r="I254" s="386">
        <f>+I262+I265</f>
        <v>0</v>
      </c>
      <c r="J254" s="386">
        <f>+J262+J265</f>
        <v>0</v>
      </c>
      <c r="K254" s="386">
        <f>+K262+K265</f>
        <v>0</v>
      </c>
    </row>
    <row r="255" spans="1:11" x14ac:dyDescent="0.25">
      <c r="A255" s="391">
        <v>2</v>
      </c>
      <c r="B255" s="392">
        <v>4</v>
      </c>
      <c r="C255" s="392">
        <v>1</v>
      </c>
      <c r="D255" s="392">
        <v>2</v>
      </c>
      <c r="E255" s="392"/>
      <c r="F255" s="408" t="s">
        <v>1189</v>
      </c>
      <c r="G255" s="413">
        <f>+G256+G257</f>
        <v>0</v>
      </c>
      <c r="H255" s="413">
        <f>+H256+H257</f>
        <v>0</v>
      </c>
      <c r="I255" s="413">
        <f>+I256+I257</f>
        <v>0</v>
      </c>
      <c r="J255" s="413">
        <f>+J256+J257</f>
        <v>0</v>
      </c>
      <c r="K255" s="401">
        <f>+K256+K257</f>
        <v>0</v>
      </c>
    </row>
    <row r="256" spans="1:11" x14ac:dyDescent="0.25">
      <c r="A256" s="396">
        <v>2</v>
      </c>
      <c r="B256" s="397">
        <v>4</v>
      </c>
      <c r="C256" s="397">
        <v>1</v>
      </c>
      <c r="D256" s="397">
        <v>2</v>
      </c>
      <c r="E256" s="397" t="s">
        <v>997</v>
      </c>
      <c r="F256" s="402" t="s">
        <v>1190</v>
      </c>
      <c r="G256" s="399"/>
      <c r="H256" s="399"/>
      <c r="I256" s="399"/>
      <c r="J256" s="400">
        <f>SUBTOTAL(9,G256:I256)</f>
        <v>0</v>
      </c>
      <c r="K256" s="401" t="str">
        <f>IFERROR(J256/$J$18*100,"0.00")</f>
        <v>0.00</v>
      </c>
    </row>
    <row r="257" spans="1:11" x14ac:dyDescent="0.25">
      <c r="A257" s="396">
        <v>2</v>
      </c>
      <c r="B257" s="397">
        <v>4</v>
      </c>
      <c r="C257" s="397">
        <v>1</v>
      </c>
      <c r="D257" s="397">
        <v>2</v>
      </c>
      <c r="E257" s="397" t="s">
        <v>999</v>
      </c>
      <c r="F257" s="402" t="s">
        <v>1191</v>
      </c>
      <c r="G257" s="399"/>
      <c r="H257" s="399"/>
      <c r="I257" s="399"/>
      <c r="J257" s="400">
        <f>SUBTOTAL(9,G257:I257)</f>
        <v>0</v>
      </c>
      <c r="K257" s="401" t="str">
        <f>IFERROR(J257/$J$18*100,"0.00")</f>
        <v>0.00</v>
      </c>
    </row>
    <row r="258" spans="1:11" x14ac:dyDescent="0.25">
      <c r="A258" s="391">
        <v>2</v>
      </c>
      <c r="B258" s="392">
        <v>4</v>
      </c>
      <c r="C258" s="392">
        <v>1</v>
      </c>
      <c r="D258" s="392">
        <v>5</v>
      </c>
      <c r="E258" s="392"/>
      <c r="F258" s="393" t="s">
        <v>1192</v>
      </c>
      <c r="G258" s="394">
        <f>+G259</f>
        <v>0</v>
      </c>
      <c r="H258" s="394">
        <f>+H259</f>
        <v>0</v>
      </c>
      <c r="I258" s="394">
        <f>+I259</f>
        <v>0</v>
      </c>
      <c r="J258" s="394">
        <f>+J259</f>
        <v>0</v>
      </c>
      <c r="K258" s="395" t="str">
        <f>+K259</f>
        <v>0.00</v>
      </c>
    </row>
    <row r="259" spans="1:11" x14ac:dyDescent="0.25">
      <c r="A259" s="396">
        <v>2</v>
      </c>
      <c r="B259" s="397">
        <v>4</v>
      </c>
      <c r="C259" s="397">
        <v>1</v>
      </c>
      <c r="D259" s="397">
        <v>5</v>
      </c>
      <c r="E259" s="397" t="s">
        <v>997</v>
      </c>
      <c r="F259" s="402" t="s">
        <v>1192</v>
      </c>
      <c r="G259" s="399"/>
      <c r="H259" s="399"/>
      <c r="I259" s="399"/>
      <c r="J259" s="400">
        <f>SUBTOTAL(9,G259:I259)</f>
        <v>0</v>
      </c>
      <c r="K259" s="401" t="str">
        <f>IFERROR(J259/$J$18*100,"0.00")</f>
        <v>0.00</v>
      </c>
    </row>
    <row r="260" spans="1:11" x14ac:dyDescent="0.25">
      <c r="A260" s="391">
        <v>2</v>
      </c>
      <c r="B260" s="392">
        <v>4</v>
      </c>
      <c r="C260" s="392">
        <v>1</v>
      </c>
      <c r="D260" s="392">
        <v>6</v>
      </c>
      <c r="E260" s="397"/>
      <c r="F260" s="393" t="s">
        <v>1193</v>
      </c>
      <c r="G260" s="413">
        <f>+G261</f>
        <v>0</v>
      </c>
      <c r="H260" s="413">
        <f>+H261</f>
        <v>0</v>
      </c>
      <c r="I260" s="413">
        <f>+I261</f>
        <v>0</v>
      </c>
      <c r="J260" s="413">
        <f>+J261</f>
        <v>0</v>
      </c>
      <c r="K260" s="403" t="str">
        <f>+K261</f>
        <v>0.00</v>
      </c>
    </row>
    <row r="261" spans="1:11" x14ac:dyDescent="0.25">
      <c r="A261" s="396">
        <v>2</v>
      </c>
      <c r="B261" s="397">
        <v>4</v>
      </c>
      <c r="C261" s="397">
        <v>1</v>
      </c>
      <c r="D261" s="397">
        <v>6</v>
      </c>
      <c r="E261" s="397" t="s">
        <v>997</v>
      </c>
      <c r="F261" s="402" t="s">
        <v>1194</v>
      </c>
      <c r="G261" s="399"/>
      <c r="H261" s="399"/>
      <c r="I261" s="399"/>
      <c r="J261" s="400">
        <f>SUBTOTAL(9,G261:I261)</f>
        <v>0</v>
      </c>
      <c r="K261" s="401" t="str">
        <f>IFERROR(J261/$J$18*100,"0.00")</f>
        <v>0.00</v>
      </c>
    </row>
    <row r="262" spans="1:11" x14ac:dyDescent="0.25">
      <c r="A262" s="387">
        <v>2</v>
      </c>
      <c r="B262" s="388">
        <v>4</v>
      </c>
      <c r="C262" s="388">
        <v>4</v>
      </c>
      <c r="D262" s="388"/>
      <c r="E262" s="388"/>
      <c r="F262" s="389" t="s">
        <v>1195</v>
      </c>
      <c r="G262" s="390">
        <f>+G263</f>
        <v>0</v>
      </c>
      <c r="H262" s="390">
        <f t="shared" ref="H262:K263" si="11">+H263</f>
        <v>0</v>
      </c>
      <c r="I262" s="390">
        <f t="shared" si="11"/>
        <v>0</v>
      </c>
      <c r="J262" s="390">
        <f t="shared" si="11"/>
        <v>0</v>
      </c>
      <c r="K262" s="409" t="str">
        <f t="shared" si="11"/>
        <v>0.00</v>
      </c>
    </row>
    <row r="263" spans="1:11" x14ac:dyDescent="0.25">
      <c r="A263" s="416">
        <v>2</v>
      </c>
      <c r="B263" s="392">
        <v>4</v>
      </c>
      <c r="C263" s="392">
        <v>4</v>
      </c>
      <c r="D263" s="392">
        <v>1</v>
      </c>
      <c r="E263" s="392"/>
      <c r="F263" s="393" t="s">
        <v>1196</v>
      </c>
      <c r="G263" s="413">
        <f>+G264</f>
        <v>0</v>
      </c>
      <c r="H263" s="413">
        <f t="shared" si="11"/>
        <v>0</v>
      </c>
      <c r="I263" s="413">
        <f t="shared" si="11"/>
        <v>0</v>
      </c>
      <c r="J263" s="413">
        <f t="shared" si="11"/>
        <v>0</v>
      </c>
      <c r="K263" s="401" t="str">
        <f>IFERROR(J263/$J$18*100,"0.00")</f>
        <v>0.00</v>
      </c>
    </row>
    <row r="264" spans="1:11" ht="25.5" x14ac:dyDescent="0.25">
      <c r="A264" s="417">
        <v>2</v>
      </c>
      <c r="B264" s="397">
        <v>4</v>
      </c>
      <c r="C264" s="397">
        <v>4</v>
      </c>
      <c r="D264" s="397">
        <v>1</v>
      </c>
      <c r="E264" s="397" t="s">
        <v>1006</v>
      </c>
      <c r="F264" s="402" t="s">
        <v>1197</v>
      </c>
      <c r="G264" s="399"/>
      <c r="H264" s="399"/>
      <c r="I264" s="399"/>
      <c r="J264" s="400">
        <f>SUBTOTAL(9,G264:I264)</f>
        <v>0</v>
      </c>
      <c r="K264" s="401" t="str">
        <f>IFERROR(J264/$J$18*100,"0.00")</f>
        <v>0.00</v>
      </c>
    </row>
    <row r="265" spans="1:11" x14ac:dyDescent="0.25">
      <c r="A265" s="387">
        <v>2</v>
      </c>
      <c r="B265" s="388">
        <v>4</v>
      </c>
      <c r="C265" s="388">
        <v>9</v>
      </c>
      <c r="D265" s="388"/>
      <c r="E265" s="388"/>
      <c r="F265" s="389" t="s">
        <v>1198</v>
      </c>
      <c r="G265" s="390">
        <f>+G266+G268</f>
        <v>0</v>
      </c>
      <c r="H265" s="390">
        <f>+H266+H268</f>
        <v>0</v>
      </c>
      <c r="I265" s="390">
        <f>+I266+I268</f>
        <v>0</v>
      </c>
      <c r="J265" s="390">
        <f>+J266+J268</f>
        <v>0</v>
      </c>
      <c r="K265" s="390">
        <f>+K266+K268</f>
        <v>0</v>
      </c>
    </row>
    <row r="266" spans="1:11" x14ac:dyDescent="0.25">
      <c r="A266" s="391">
        <v>2</v>
      </c>
      <c r="B266" s="392">
        <v>4</v>
      </c>
      <c r="C266" s="392">
        <v>9</v>
      </c>
      <c r="D266" s="392">
        <v>1</v>
      </c>
      <c r="E266" s="392"/>
      <c r="F266" s="393" t="s">
        <v>1198</v>
      </c>
      <c r="G266" s="413">
        <f>+G267</f>
        <v>0</v>
      </c>
      <c r="H266" s="413">
        <f>+H267</f>
        <v>0</v>
      </c>
      <c r="I266" s="413">
        <f>+I267</f>
        <v>0</v>
      </c>
      <c r="J266" s="413">
        <f>+J267</f>
        <v>0</v>
      </c>
      <c r="K266" s="403" t="str">
        <f>+K267</f>
        <v>0.00</v>
      </c>
    </row>
    <row r="267" spans="1:11" x14ac:dyDescent="0.25">
      <c r="A267" s="396">
        <v>2</v>
      </c>
      <c r="B267" s="397">
        <v>4</v>
      </c>
      <c r="C267" s="397">
        <v>9</v>
      </c>
      <c r="D267" s="397">
        <v>1</v>
      </c>
      <c r="E267" s="397" t="s">
        <v>997</v>
      </c>
      <c r="F267" s="402" t="s">
        <v>1198</v>
      </c>
      <c r="G267" s="399"/>
      <c r="H267" s="399"/>
      <c r="I267" s="399"/>
      <c r="J267" s="400">
        <f>SUBTOTAL(9,G267:I267)</f>
        <v>0</v>
      </c>
      <c r="K267" s="401" t="str">
        <f>IFERROR(J267/$J$18*100,"0.00")</f>
        <v>0.00</v>
      </c>
    </row>
    <row r="268" spans="1:11" x14ac:dyDescent="0.25">
      <c r="A268" s="391">
        <v>2</v>
      </c>
      <c r="B268" s="392">
        <v>4</v>
      </c>
      <c r="C268" s="392">
        <v>9</v>
      </c>
      <c r="D268" s="392">
        <v>4</v>
      </c>
      <c r="E268" s="392"/>
      <c r="F268" s="393" t="s">
        <v>1199</v>
      </c>
      <c r="G268" s="413">
        <f>+G269</f>
        <v>0</v>
      </c>
      <c r="H268" s="413">
        <f>+H269</f>
        <v>0</v>
      </c>
      <c r="I268" s="413">
        <f>+I269</f>
        <v>0</v>
      </c>
      <c r="J268" s="413">
        <f>+J269</f>
        <v>0</v>
      </c>
      <c r="K268" s="403" t="str">
        <f>+K269</f>
        <v>0.00</v>
      </c>
    </row>
    <row r="269" spans="1:11" x14ac:dyDescent="0.25">
      <c r="A269" s="396">
        <v>2</v>
      </c>
      <c r="B269" s="397">
        <v>4</v>
      </c>
      <c r="C269" s="397">
        <v>9</v>
      </c>
      <c r="D269" s="397">
        <v>4</v>
      </c>
      <c r="E269" s="397" t="s">
        <v>997</v>
      </c>
      <c r="F269" s="402" t="s">
        <v>1199</v>
      </c>
      <c r="G269" s="399"/>
      <c r="H269" s="399"/>
      <c r="I269" s="399"/>
      <c r="J269" s="400">
        <f>SUBTOTAL(9,G269:I269)</f>
        <v>0</v>
      </c>
      <c r="K269" s="401" t="str">
        <f>IFERROR(J269/$J$18*100,"0.00")</f>
        <v>0.00</v>
      </c>
    </row>
    <row r="270" spans="1:11" x14ac:dyDescent="0.25">
      <c r="A270" s="383">
        <v>2</v>
      </c>
      <c r="B270" s="384">
        <v>6</v>
      </c>
      <c r="C270" s="384"/>
      <c r="D270" s="384"/>
      <c r="E270" s="384"/>
      <c r="F270" s="385" t="s">
        <v>1200</v>
      </c>
      <c r="G270" s="386">
        <f>+G271+G282+G289+G294+G301+G310+G313</f>
        <v>0</v>
      </c>
      <c r="H270" s="386">
        <f>+H271+H282+H289+H294+H301+H310+H313</f>
        <v>0</v>
      </c>
      <c r="I270" s="386">
        <f>+I271+I282+I289+I294+I301+I310+I313</f>
        <v>0</v>
      </c>
      <c r="J270" s="386">
        <f>+J271+J282+J289+J294+J301+J310+J313</f>
        <v>0</v>
      </c>
      <c r="K270" s="386">
        <f>+K271+K282+K289+K294+K301+K310+K313</f>
        <v>0</v>
      </c>
    </row>
    <row r="271" spans="1:11" x14ac:dyDescent="0.25">
      <c r="A271" s="387">
        <v>2</v>
      </c>
      <c r="B271" s="388">
        <v>6</v>
      </c>
      <c r="C271" s="388">
        <v>1</v>
      </c>
      <c r="D271" s="388"/>
      <c r="E271" s="388"/>
      <c r="F271" s="389" t="s">
        <v>1201</v>
      </c>
      <c r="G271" s="390">
        <f>+G272+G274+G276+G278+G280</f>
        <v>0</v>
      </c>
      <c r="H271" s="390">
        <f>+H272+H274+H276+H278+H280</f>
        <v>0</v>
      </c>
      <c r="I271" s="390">
        <f>+I272+I274+I276+I278+I280</f>
        <v>0</v>
      </c>
      <c r="J271" s="390">
        <f>+J272+J274+J276+J278+J280</f>
        <v>0</v>
      </c>
      <c r="K271" s="409">
        <f>+K272+K274+K276+K278+K280</f>
        <v>0</v>
      </c>
    </row>
    <row r="272" spans="1:11" x14ac:dyDescent="0.25">
      <c r="A272" s="391">
        <v>2</v>
      </c>
      <c r="B272" s="392">
        <v>6</v>
      </c>
      <c r="C272" s="392">
        <v>1</v>
      </c>
      <c r="D272" s="392">
        <v>1</v>
      </c>
      <c r="E272" s="392"/>
      <c r="F272" s="408" t="s">
        <v>1202</v>
      </c>
      <c r="G272" s="413">
        <f>+G273</f>
        <v>0</v>
      </c>
      <c r="H272" s="413">
        <f>+H273</f>
        <v>0</v>
      </c>
      <c r="I272" s="413">
        <f>+I273</f>
        <v>0</v>
      </c>
      <c r="J272" s="413">
        <f>+J273</f>
        <v>0</v>
      </c>
      <c r="K272" s="403" t="str">
        <f>+K273</f>
        <v>0.00</v>
      </c>
    </row>
    <row r="273" spans="1:11" x14ac:dyDescent="0.25">
      <c r="A273" s="396">
        <v>2</v>
      </c>
      <c r="B273" s="397">
        <v>6</v>
      </c>
      <c r="C273" s="397">
        <v>1</v>
      </c>
      <c r="D273" s="397">
        <v>1</v>
      </c>
      <c r="E273" s="397" t="s">
        <v>997</v>
      </c>
      <c r="F273" s="398" t="s">
        <v>1202</v>
      </c>
      <c r="G273" s="399"/>
      <c r="H273" s="399"/>
      <c r="I273" s="399"/>
      <c r="J273" s="400">
        <f>SUBTOTAL(9,G273:I273)</f>
        <v>0</v>
      </c>
      <c r="K273" s="401" t="str">
        <f>IFERROR(J273/$J$18*100,"0.00")</f>
        <v>0.00</v>
      </c>
    </row>
    <row r="274" spans="1:11" x14ac:dyDescent="0.25">
      <c r="A274" s="391">
        <v>2</v>
      </c>
      <c r="B274" s="392">
        <v>6</v>
      </c>
      <c r="C274" s="392">
        <v>1</v>
      </c>
      <c r="D274" s="392">
        <v>2</v>
      </c>
      <c r="E274" s="392"/>
      <c r="F274" s="408" t="s">
        <v>1203</v>
      </c>
      <c r="G274" s="413">
        <f>+G275</f>
        <v>0</v>
      </c>
      <c r="H274" s="413">
        <f>+H275</f>
        <v>0</v>
      </c>
      <c r="I274" s="413">
        <f>+I275</f>
        <v>0</v>
      </c>
      <c r="J274" s="413">
        <f>+J275</f>
        <v>0</v>
      </c>
      <c r="K274" s="403" t="str">
        <f>+K275</f>
        <v>0.00</v>
      </c>
    </row>
    <row r="275" spans="1:11" x14ac:dyDescent="0.25">
      <c r="A275" s="396">
        <v>2</v>
      </c>
      <c r="B275" s="397">
        <v>6</v>
      </c>
      <c r="C275" s="397">
        <v>1</v>
      </c>
      <c r="D275" s="397">
        <v>2</v>
      </c>
      <c r="E275" s="397" t="s">
        <v>997</v>
      </c>
      <c r="F275" s="402" t="s">
        <v>1203</v>
      </c>
      <c r="G275" s="399"/>
      <c r="H275" s="399"/>
      <c r="I275" s="399"/>
      <c r="J275" s="400">
        <f>SUBTOTAL(9,G275:I275)</f>
        <v>0</v>
      </c>
      <c r="K275" s="401" t="str">
        <f>IFERROR(J275/$J$18*100,"0.00")</f>
        <v>0.00</v>
      </c>
    </row>
    <row r="276" spans="1:11" x14ac:dyDescent="0.25">
      <c r="A276" s="391">
        <v>2</v>
      </c>
      <c r="B276" s="392">
        <v>6</v>
      </c>
      <c r="C276" s="392">
        <v>1</v>
      </c>
      <c r="D276" s="392">
        <v>3</v>
      </c>
      <c r="E276" s="392"/>
      <c r="F276" s="393" t="s">
        <v>1204</v>
      </c>
      <c r="G276" s="413">
        <f>+G277</f>
        <v>0</v>
      </c>
      <c r="H276" s="413">
        <f>+H277</f>
        <v>0</v>
      </c>
      <c r="I276" s="413">
        <f>+I277</f>
        <v>0</v>
      </c>
      <c r="J276" s="413">
        <f>+J277</f>
        <v>0</v>
      </c>
      <c r="K276" s="403" t="str">
        <f>+K277</f>
        <v>0.00</v>
      </c>
    </row>
    <row r="277" spans="1:11" x14ac:dyDescent="0.25">
      <c r="A277" s="396">
        <v>2</v>
      </c>
      <c r="B277" s="397">
        <v>6</v>
      </c>
      <c r="C277" s="397">
        <v>1</v>
      </c>
      <c r="D277" s="397">
        <v>3</v>
      </c>
      <c r="E277" s="397" t="s">
        <v>997</v>
      </c>
      <c r="F277" s="402" t="s">
        <v>1204</v>
      </c>
      <c r="G277" s="399"/>
      <c r="H277" s="399"/>
      <c r="I277" s="399"/>
      <c r="J277" s="400">
        <f>SUBTOTAL(9,G277:I277)</f>
        <v>0</v>
      </c>
      <c r="K277" s="401" t="str">
        <f>IFERROR(J277/$J$18*100,"0.00")</f>
        <v>0.00</v>
      </c>
    </row>
    <row r="278" spans="1:11" x14ac:dyDescent="0.25">
      <c r="A278" s="391">
        <v>2</v>
      </c>
      <c r="B278" s="392">
        <v>6</v>
      </c>
      <c r="C278" s="392">
        <v>1</v>
      </c>
      <c r="D278" s="392">
        <v>4</v>
      </c>
      <c r="E278" s="392"/>
      <c r="F278" s="408" t="s">
        <v>1205</v>
      </c>
      <c r="G278" s="413">
        <f>+G279</f>
        <v>0</v>
      </c>
      <c r="H278" s="413">
        <f>+H279</f>
        <v>0</v>
      </c>
      <c r="I278" s="413">
        <f>+I279</f>
        <v>0</v>
      </c>
      <c r="J278" s="413">
        <f>+J279</f>
        <v>0</v>
      </c>
      <c r="K278" s="403" t="str">
        <f>+K279</f>
        <v>0.00</v>
      </c>
    </row>
    <row r="279" spans="1:11" x14ac:dyDescent="0.25">
      <c r="A279" s="396">
        <v>2</v>
      </c>
      <c r="B279" s="397">
        <v>6</v>
      </c>
      <c r="C279" s="397">
        <v>1</v>
      </c>
      <c r="D279" s="397">
        <v>4</v>
      </c>
      <c r="E279" s="397" t="s">
        <v>997</v>
      </c>
      <c r="F279" s="402" t="s">
        <v>1205</v>
      </c>
      <c r="G279" s="399"/>
      <c r="H279" s="399"/>
      <c r="I279" s="399"/>
      <c r="J279" s="400">
        <f>SUBTOTAL(9,G279:I279)</f>
        <v>0</v>
      </c>
      <c r="K279" s="401" t="str">
        <f>IFERROR(J279/$J$18*100,"0.00")</f>
        <v>0.00</v>
      </c>
    </row>
    <row r="280" spans="1:11" x14ac:dyDescent="0.25">
      <c r="A280" s="391">
        <v>2</v>
      </c>
      <c r="B280" s="392">
        <v>6</v>
      </c>
      <c r="C280" s="392">
        <v>1</v>
      </c>
      <c r="D280" s="392">
        <v>9</v>
      </c>
      <c r="E280" s="392"/>
      <c r="F280" s="408" t="s">
        <v>1206</v>
      </c>
      <c r="G280" s="413">
        <f>+G281</f>
        <v>0</v>
      </c>
      <c r="H280" s="413">
        <f>+H281</f>
        <v>0</v>
      </c>
      <c r="I280" s="413">
        <f>+I281</f>
        <v>0</v>
      </c>
      <c r="J280" s="413">
        <f>+J281</f>
        <v>0</v>
      </c>
      <c r="K280" s="403" t="str">
        <f>+K281</f>
        <v>0.00</v>
      </c>
    </row>
    <row r="281" spans="1:11" x14ac:dyDescent="0.25">
      <c r="A281" s="396">
        <v>2</v>
      </c>
      <c r="B281" s="397">
        <v>6</v>
      </c>
      <c r="C281" s="397">
        <v>1</v>
      </c>
      <c r="D281" s="397">
        <v>9</v>
      </c>
      <c r="E281" s="397" t="s">
        <v>997</v>
      </c>
      <c r="F281" s="402" t="s">
        <v>1206</v>
      </c>
      <c r="G281" s="399"/>
      <c r="H281" s="399"/>
      <c r="I281" s="399"/>
      <c r="J281" s="400">
        <f>SUBTOTAL(9,G281:I281)</f>
        <v>0</v>
      </c>
      <c r="K281" s="401" t="str">
        <f>IFERROR(J281/$J$18*100,"0.00")</f>
        <v>0.00</v>
      </c>
    </row>
    <row r="282" spans="1:11" x14ac:dyDescent="0.25">
      <c r="A282" s="387">
        <v>2</v>
      </c>
      <c r="B282" s="388">
        <v>6</v>
      </c>
      <c r="C282" s="388">
        <v>2</v>
      </c>
      <c r="D282" s="388"/>
      <c r="E282" s="388"/>
      <c r="F282" s="389" t="s">
        <v>1207</v>
      </c>
      <c r="G282" s="390">
        <f>+G283+G285+G287</f>
        <v>0</v>
      </c>
      <c r="H282" s="390">
        <f>+H283+H285+H287</f>
        <v>0</v>
      </c>
      <c r="I282" s="390">
        <f>+I283+I285+I287</f>
        <v>0</v>
      </c>
      <c r="J282" s="390">
        <f>+J283+J285+J287</f>
        <v>0</v>
      </c>
      <c r="K282" s="390">
        <f>+K283+K285+K287</f>
        <v>0</v>
      </c>
    </row>
    <row r="283" spans="1:11" x14ac:dyDescent="0.25">
      <c r="A283" s="391">
        <v>2</v>
      </c>
      <c r="B283" s="392">
        <v>6</v>
      </c>
      <c r="C283" s="392">
        <v>2</v>
      </c>
      <c r="D283" s="392">
        <v>1</v>
      </c>
      <c r="E283" s="392"/>
      <c r="F283" s="408" t="s">
        <v>1208</v>
      </c>
      <c r="G283" s="413">
        <f>+G284</f>
        <v>0</v>
      </c>
      <c r="H283" s="413">
        <f>+H284</f>
        <v>0</v>
      </c>
      <c r="I283" s="413">
        <f>+I284</f>
        <v>0</v>
      </c>
      <c r="J283" s="413">
        <f>+J284</f>
        <v>0</v>
      </c>
      <c r="K283" s="403" t="str">
        <f>+K284</f>
        <v>0.00</v>
      </c>
    </row>
    <row r="284" spans="1:11" x14ac:dyDescent="0.25">
      <c r="A284" s="396">
        <v>2</v>
      </c>
      <c r="B284" s="397">
        <v>6</v>
      </c>
      <c r="C284" s="397">
        <v>2</v>
      </c>
      <c r="D284" s="397">
        <v>1</v>
      </c>
      <c r="E284" s="397" t="s">
        <v>997</v>
      </c>
      <c r="F284" s="402" t="s">
        <v>1208</v>
      </c>
      <c r="G284" s="399"/>
      <c r="H284" s="399"/>
      <c r="I284" s="399"/>
      <c r="J284" s="400">
        <f>SUBTOTAL(9,G284:I284)</f>
        <v>0</v>
      </c>
      <c r="K284" s="401" t="str">
        <f>IFERROR(J284/$J$18*100,"0.00")</f>
        <v>0.00</v>
      </c>
    </row>
    <row r="285" spans="1:11" x14ac:dyDescent="0.25">
      <c r="A285" s="391">
        <v>2</v>
      </c>
      <c r="B285" s="392">
        <v>6</v>
      </c>
      <c r="C285" s="392">
        <v>2</v>
      </c>
      <c r="D285" s="392">
        <v>3</v>
      </c>
      <c r="E285" s="392"/>
      <c r="F285" s="408" t="s">
        <v>1209</v>
      </c>
      <c r="G285" s="413">
        <f>+G286</f>
        <v>0</v>
      </c>
      <c r="H285" s="413">
        <f>+H286</f>
        <v>0</v>
      </c>
      <c r="I285" s="413">
        <f>+I286</f>
        <v>0</v>
      </c>
      <c r="J285" s="413">
        <f>+J286</f>
        <v>0</v>
      </c>
      <c r="K285" s="403" t="str">
        <f>+K286</f>
        <v>0.00</v>
      </c>
    </row>
    <row r="286" spans="1:11" x14ac:dyDescent="0.25">
      <c r="A286" s="396">
        <v>2</v>
      </c>
      <c r="B286" s="397">
        <v>6</v>
      </c>
      <c r="C286" s="397">
        <v>2</v>
      </c>
      <c r="D286" s="397">
        <v>3</v>
      </c>
      <c r="E286" s="397" t="s">
        <v>997</v>
      </c>
      <c r="F286" s="402" t="s">
        <v>1209</v>
      </c>
      <c r="G286" s="399"/>
      <c r="H286" s="399"/>
      <c r="I286" s="399"/>
      <c r="J286" s="400">
        <f>SUBTOTAL(9,G286:I286)</f>
        <v>0</v>
      </c>
      <c r="K286" s="401" t="str">
        <f>IFERROR(J286/$J$18*100,"0.00")</f>
        <v>0.00</v>
      </c>
    </row>
    <row r="287" spans="1:11" x14ac:dyDescent="0.25">
      <c r="A287" s="391">
        <v>2</v>
      </c>
      <c r="B287" s="392">
        <v>6</v>
      </c>
      <c r="C287" s="392">
        <v>2</v>
      </c>
      <c r="D287" s="392">
        <v>4</v>
      </c>
      <c r="E287" s="392"/>
      <c r="F287" s="408" t="s">
        <v>1210</v>
      </c>
      <c r="G287" s="413">
        <f>+G288</f>
        <v>0</v>
      </c>
      <c r="H287" s="413">
        <f>+H288</f>
        <v>0</v>
      </c>
      <c r="I287" s="413">
        <f>+I288</f>
        <v>0</v>
      </c>
      <c r="J287" s="413">
        <f>+J288</f>
        <v>0</v>
      </c>
      <c r="K287" s="403" t="str">
        <f>+K288</f>
        <v>0.00</v>
      </c>
    </row>
    <row r="288" spans="1:11" x14ac:dyDescent="0.25">
      <c r="A288" s="396">
        <v>2</v>
      </c>
      <c r="B288" s="397">
        <v>6</v>
      </c>
      <c r="C288" s="397">
        <v>2</v>
      </c>
      <c r="D288" s="397">
        <v>4</v>
      </c>
      <c r="E288" s="397" t="s">
        <v>997</v>
      </c>
      <c r="F288" s="398" t="s">
        <v>1210</v>
      </c>
      <c r="G288" s="399"/>
      <c r="H288" s="399"/>
      <c r="I288" s="399"/>
      <c r="J288" s="400">
        <f>SUBTOTAL(9,G288:I288)</f>
        <v>0</v>
      </c>
      <c r="K288" s="401" t="str">
        <f>IFERROR(J288/$J$18*100,"0.00")</f>
        <v>0.00</v>
      </c>
    </row>
    <row r="289" spans="1:11" x14ac:dyDescent="0.25">
      <c r="A289" s="387">
        <v>2</v>
      </c>
      <c r="B289" s="388">
        <v>6</v>
      </c>
      <c r="C289" s="388">
        <v>3</v>
      </c>
      <c r="D289" s="388"/>
      <c r="E289" s="388"/>
      <c r="F289" s="389" t="s">
        <v>1211</v>
      </c>
      <c r="G289" s="390">
        <f>+G290+G292</f>
        <v>0</v>
      </c>
      <c r="H289" s="390">
        <f>+H290+H292</f>
        <v>0</v>
      </c>
      <c r="I289" s="390">
        <f>+I290+I292</f>
        <v>0</v>
      </c>
      <c r="J289" s="390">
        <f>+J290+J292</f>
        <v>0</v>
      </c>
      <c r="K289" s="390">
        <f>+K290+K292</f>
        <v>0</v>
      </c>
    </row>
    <row r="290" spans="1:11" x14ac:dyDescent="0.25">
      <c r="A290" s="391">
        <v>2</v>
      </c>
      <c r="B290" s="392">
        <v>6</v>
      </c>
      <c r="C290" s="392">
        <v>3</v>
      </c>
      <c r="D290" s="392">
        <v>1</v>
      </c>
      <c r="E290" s="392"/>
      <c r="F290" s="393" t="s">
        <v>1212</v>
      </c>
      <c r="G290" s="413">
        <f>+G291</f>
        <v>0</v>
      </c>
      <c r="H290" s="413">
        <f>+H291</f>
        <v>0</v>
      </c>
      <c r="I290" s="413">
        <f>+I291</f>
        <v>0</v>
      </c>
      <c r="J290" s="413">
        <f>+J291</f>
        <v>0</v>
      </c>
      <c r="K290" s="403" t="str">
        <f>+K291</f>
        <v>0.00</v>
      </c>
    </row>
    <row r="291" spans="1:11" x14ac:dyDescent="0.25">
      <c r="A291" s="396">
        <v>2</v>
      </c>
      <c r="B291" s="397">
        <v>6</v>
      </c>
      <c r="C291" s="397">
        <v>3</v>
      </c>
      <c r="D291" s="397">
        <v>1</v>
      </c>
      <c r="E291" s="397" t="s">
        <v>997</v>
      </c>
      <c r="F291" s="398" t="s">
        <v>1212</v>
      </c>
      <c r="G291" s="399"/>
      <c r="H291" s="399"/>
      <c r="I291" s="399"/>
      <c r="J291" s="400">
        <f>SUBTOTAL(9,G291:I291)</f>
        <v>0</v>
      </c>
      <c r="K291" s="401" t="str">
        <f>IFERROR(J291/$J$18*100,"0.00")</f>
        <v>0.00</v>
      </c>
    </row>
    <row r="292" spans="1:11" x14ac:dyDescent="0.25">
      <c r="A292" s="391">
        <v>2</v>
      </c>
      <c r="B292" s="392">
        <v>6</v>
      </c>
      <c r="C292" s="392">
        <v>3</v>
      </c>
      <c r="D292" s="392">
        <v>2</v>
      </c>
      <c r="E292" s="392"/>
      <c r="F292" s="408" t="s">
        <v>1213</v>
      </c>
      <c r="G292" s="413">
        <f>+G293</f>
        <v>0</v>
      </c>
      <c r="H292" s="413">
        <f>+H293</f>
        <v>0</v>
      </c>
      <c r="I292" s="413">
        <f>+I293</f>
        <v>0</v>
      </c>
      <c r="J292" s="413">
        <f>+J293</f>
        <v>0</v>
      </c>
      <c r="K292" s="403" t="str">
        <f>+K293</f>
        <v>0.00</v>
      </c>
    </row>
    <row r="293" spans="1:11" x14ac:dyDescent="0.25">
      <c r="A293" s="396">
        <v>2</v>
      </c>
      <c r="B293" s="397">
        <v>6</v>
      </c>
      <c r="C293" s="397">
        <v>3</v>
      </c>
      <c r="D293" s="397">
        <v>2</v>
      </c>
      <c r="E293" s="397" t="s">
        <v>997</v>
      </c>
      <c r="F293" s="402" t="s">
        <v>1213</v>
      </c>
      <c r="G293" s="399"/>
      <c r="H293" s="399"/>
      <c r="I293" s="399"/>
      <c r="J293" s="400">
        <f>SUBTOTAL(9,G293:I293)</f>
        <v>0</v>
      </c>
      <c r="K293" s="401" t="str">
        <f>IFERROR(J293/$J$18*100,"0.00")</f>
        <v>0.00</v>
      </c>
    </row>
    <row r="294" spans="1:11" x14ac:dyDescent="0.25">
      <c r="A294" s="387">
        <v>2</v>
      </c>
      <c r="B294" s="388">
        <v>6</v>
      </c>
      <c r="C294" s="388">
        <v>4</v>
      </c>
      <c r="D294" s="388"/>
      <c r="E294" s="388"/>
      <c r="F294" s="389" t="s">
        <v>1214</v>
      </c>
      <c r="G294" s="390">
        <f>+G295+G297+G299</f>
        <v>0</v>
      </c>
      <c r="H294" s="390">
        <f>+H295+H297+H299</f>
        <v>0</v>
      </c>
      <c r="I294" s="390">
        <f>+I295+I297+I299</f>
        <v>0</v>
      </c>
      <c r="J294" s="390">
        <f>+J295+J297+J299</f>
        <v>0</v>
      </c>
      <c r="K294" s="409">
        <f>+K295+K297+K299</f>
        <v>0</v>
      </c>
    </row>
    <row r="295" spans="1:11" x14ac:dyDescent="0.25">
      <c r="A295" s="391">
        <v>2</v>
      </c>
      <c r="B295" s="392">
        <v>6</v>
      </c>
      <c r="C295" s="392">
        <v>4</v>
      </c>
      <c r="D295" s="392">
        <v>1</v>
      </c>
      <c r="E295" s="392"/>
      <c r="F295" s="408" t="s">
        <v>1215</v>
      </c>
      <c r="G295" s="413">
        <f>+G296</f>
        <v>0</v>
      </c>
      <c r="H295" s="413">
        <f>+H296</f>
        <v>0</v>
      </c>
      <c r="I295" s="413">
        <f>+I296</f>
        <v>0</v>
      </c>
      <c r="J295" s="413">
        <f>+J296</f>
        <v>0</v>
      </c>
      <c r="K295" s="403" t="str">
        <f>+K296</f>
        <v>0.00</v>
      </c>
    </row>
    <row r="296" spans="1:11" x14ac:dyDescent="0.25">
      <c r="A296" s="396">
        <v>2</v>
      </c>
      <c r="B296" s="397">
        <v>6</v>
      </c>
      <c r="C296" s="397">
        <v>4</v>
      </c>
      <c r="D296" s="397">
        <v>1</v>
      </c>
      <c r="E296" s="397" t="s">
        <v>997</v>
      </c>
      <c r="F296" s="402" t="s">
        <v>1215</v>
      </c>
      <c r="G296" s="399"/>
      <c r="H296" s="399"/>
      <c r="I296" s="399"/>
      <c r="J296" s="400">
        <f>SUBTOTAL(9,G296:I296)</f>
        <v>0</v>
      </c>
      <c r="K296" s="401" t="str">
        <f>IFERROR(J296/$J$18*100,"0.00")</f>
        <v>0.00</v>
      </c>
    </row>
    <row r="297" spans="1:11" x14ac:dyDescent="0.25">
      <c r="A297" s="391">
        <v>2</v>
      </c>
      <c r="B297" s="392">
        <v>6</v>
      </c>
      <c r="C297" s="392">
        <v>4</v>
      </c>
      <c r="D297" s="392">
        <v>2</v>
      </c>
      <c r="E297" s="392"/>
      <c r="F297" s="408" t="s">
        <v>1216</v>
      </c>
      <c r="G297" s="413">
        <f>+G298</f>
        <v>0</v>
      </c>
      <c r="H297" s="413">
        <f>+H298</f>
        <v>0</v>
      </c>
      <c r="I297" s="413">
        <f>+I298</f>
        <v>0</v>
      </c>
      <c r="J297" s="413">
        <f>+J298</f>
        <v>0</v>
      </c>
      <c r="K297" s="403" t="str">
        <f>+K298</f>
        <v>0.00</v>
      </c>
    </row>
    <row r="298" spans="1:11" x14ac:dyDescent="0.25">
      <c r="A298" s="396">
        <v>2</v>
      </c>
      <c r="B298" s="397">
        <v>6</v>
      </c>
      <c r="C298" s="397">
        <v>4</v>
      </c>
      <c r="D298" s="397">
        <v>2</v>
      </c>
      <c r="E298" s="397" t="s">
        <v>997</v>
      </c>
      <c r="F298" s="402" t="s">
        <v>1216</v>
      </c>
      <c r="G298" s="399"/>
      <c r="H298" s="399"/>
      <c r="I298" s="399"/>
      <c r="J298" s="400">
        <f>SUBTOTAL(9,G298:I298)</f>
        <v>0</v>
      </c>
      <c r="K298" s="401" t="str">
        <f>IFERROR(J298/$J$18*100,"0.00")</f>
        <v>0.00</v>
      </c>
    </row>
    <row r="299" spans="1:11" x14ac:dyDescent="0.25">
      <c r="A299" s="391">
        <v>2</v>
      </c>
      <c r="B299" s="392">
        <v>6</v>
      </c>
      <c r="C299" s="392">
        <v>4</v>
      </c>
      <c r="D299" s="392">
        <v>8</v>
      </c>
      <c r="E299" s="392"/>
      <c r="F299" s="408" t="s">
        <v>1217</v>
      </c>
      <c r="G299" s="413">
        <f>+G300</f>
        <v>0</v>
      </c>
      <c r="H299" s="413">
        <f>+H300</f>
        <v>0</v>
      </c>
      <c r="I299" s="413">
        <f>+I300</f>
        <v>0</v>
      </c>
      <c r="J299" s="413">
        <f>+J300</f>
        <v>0</v>
      </c>
      <c r="K299" s="403" t="str">
        <f>+K300</f>
        <v>0.00</v>
      </c>
    </row>
    <row r="300" spans="1:11" x14ac:dyDescent="0.25">
      <c r="A300" s="396">
        <v>2</v>
      </c>
      <c r="B300" s="397">
        <v>6</v>
      </c>
      <c r="C300" s="397">
        <v>4</v>
      </c>
      <c r="D300" s="397">
        <v>8</v>
      </c>
      <c r="E300" s="397" t="s">
        <v>997</v>
      </c>
      <c r="F300" s="402" t="s">
        <v>1217</v>
      </c>
      <c r="G300" s="399"/>
      <c r="H300" s="399"/>
      <c r="I300" s="399"/>
      <c r="J300" s="400">
        <f>SUBTOTAL(9,G300:I300)</f>
        <v>0</v>
      </c>
      <c r="K300" s="401" t="str">
        <f>IFERROR(J300/$J$18*100,"0.00")</f>
        <v>0.00</v>
      </c>
    </row>
    <row r="301" spans="1:11" x14ac:dyDescent="0.25">
      <c r="A301" s="387">
        <v>2</v>
      </c>
      <c r="B301" s="388">
        <v>6</v>
      </c>
      <c r="C301" s="388">
        <v>5</v>
      </c>
      <c r="D301" s="388"/>
      <c r="E301" s="388"/>
      <c r="F301" s="389" t="s">
        <v>1218</v>
      </c>
      <c r="G301" s="390">
        <f>+G302+G304+G306+G308</f>
        <v>0</v>
      </c>
      <c r="H301" s="390">
        <f>+H302+H304+H306+H308</f>
        <v>0</v>
      </c>
      <c r="I301" s="390">
        <f>+I302+I304+I306+I308</f>
        <v>0</v>
      </c>
      <c r="J301" s="390">
        <f>+J302+J304+J306+J308</f>
        <v>0</v>
      </c>
      <c r="K301" s="390">
        <f>+K302+K304+K306+K308</f>
        <v>0</v>
      </c>
    </row>
    <row r="302" spans="1:11" x14ac:dyDescent="0.25">
      <c r="A302" s="391">
        <v>2</v>
      </c>
      <c r="B302" s="392">
        <v>6</v>
      </c>
      <c r="C302" s="392">
        <v>5</v>
      </c>
      <c r="D302" s="392">
        <v>2</v>
      </c>
      <c r="E302" s="392"/>
      <c r="F302" s="408" t="s">
        <v>1219</v>
      </c>
      <c r="G302" s="413">
        <f>+G303</f>
        <v>0</v>
      </c>
      <c r="H302" s="413">
        <f>+H303</f>
        <v>0</v>
      </c>
      <c r="I302" s="413">
        <f>+I303</f>
        <v>0</v>
      </c>
      <c r="J302" s="413">
        <f>+J303</f>
        <v>0</v>
      </c>
      <c r="K302" s="403" t="str">
        <f>+K303</f>
        <v>0.00</v>
      </c>
    </row>
    <row r="303" spans="1:11" x14ac:dyDescent="0.25">
      <c r="A303" s="396">
        <v>2</v>
      </c>
      <c r="B303" s="397">
        <v>6</v>
      </c>
      <c r="C303" s="397">
        <v>5</v>
      </c>
      <c r="D303" s="397">
        <v>2</v>
      </c>
      <c r="E303" s="397" t="s">
        <v>997</v>
      </c>
      <c r="F303" s="402" t="s">
        <v>1219</v>
      </c>
      <c r="G303" s="399"/>
      <c r="H303" s="399"/>
      <c r="I303" s="399"/>
      <c r="J303" s="400">
        <f>SUBTOTAL(9,G303:I303)</f>
        <v>0</v>
      </c>
      <c r="K303" s="401" t="str">
        <f>IFERROR(J303/$J$18*100,"0.00")</f>
        <v>0.00</v>
      </c>
    </row>
    <row r="304" spans="1:11" x14ac:dyDescent="0.25">
      <c r="A304" s="391">
        <v>2</v>
      </c>
      <c r="B304" s="392">
        <v>6</v>
      </c>
      <c r="C304" s="392">
        <v>5</v>
      </c>
      <c r="D304" s="392">
        <v>4</v>
      </c>
      <c r="E304" s="392"/>
      <c r="F304" s="408" t="s">
        <v>1220</v>
      </c>
      <c r="G304" s="413">
        <f>+G305</f>
        <v>0</v>
      </c>
      <c r="H304" s="413">
        <f>+H305</f>
        <v>0</v>
      </c>
      <c r="I304" s="413">
        <f>+I305</f>
        <v>0</v>
      </c>
      <c r="J304" s="413">
        <f>+J305</f>
        <v>0</v>
      </c>
      <c r="K304" s="403" t="str">
        <f>+K305</f>
        <v>0.00</v>
      </c>
    </row>
    <row r="305" spans="1:11" x14ac:dyDescent="0.25">
      <c r="A305" s="396">
        <v>2</v>
      </c>
      <c r="B305" s="397">
        <v>6</v>
      </c>
      <c r="C305" s="397">
        <v>5</v>
      </c>
      <c r="D305" s="397">
        <v>4</v>
      </c>
      <c r="E305" s="397" t="s">
        <v>997</v>
      </c>
      <c r="F305" s="402" t="s">
        <v>1220</v>
      </c>
      <c r="G305" s="399"/>
      <c r="H305" s="399"/>
      <c r="I305" s="399"/>
      <c r="J305" s="400">
        <f>SUBTOTAL(9,G305:I305)</f>
        <v>0</v>
      </c>
      <c r="K305" s="401" t="str">
        <f>IFERROR(J305/$J$18*100,"0.00")</f>
        <v>0.00</v>
      </c>
    </row>
    <row r="306" spans="1:11" x14ac:dyDescent="0.25">
      <c r="A306" s="391">
        <v>2</v>
      </c>
      <c r="B306" s="392">
        <v>6</v>
      </c>
      <c r="C306" s="392">
        <v>5</v>
      </c>
      <c r="D306" s="392">
        <v>5</v>
      </c>
      <c r="E306" s="392"/>
      <c r="F306" s="408" t="s">
        <v>1221</v>
      </c>
      <c r="G306" s="413">
        <f>+G307</f>
        <v>0</v>
      </c>
      <c r="H306" s="413">
        <f>+H307</f>
        <v>0</v>
      </c>
      <c r="I306" s="413">
        <f>+I307</f>
        <v>0</v>
      </c>
      <c r="J306" s="413">
        <f>+J307</f>
        <v>0</v>
      </c>
      <c r="K306" s="403" t="str">
        <f>+K307</f>
        <v>0.00</v>
      </c>
    </row>
    <row r="307" spans="1:11" x14ac:dyDescent="0.25">
      <c r="A307" s="396">
        <v>2</v>
      </c>
      <c r="B307" s="397">
        <v>6</v>
      </c>
      <c r="C307" s="397">
        <v>5</v>
      </c>
      <c r="D307" s="397">
        <v>5</v>
      </c>
      <c r="E307" s="397" t="s">
        <v>997</v>
      </c>
      <c r="F307" s="402" t="s">
        <v>1221</v>
      </c>
      <c r="G307" s="399"/>
      <c r="H307" s="399"/>
      <c r="I307" s="399"/>
      <c r="J307" s="400">
        <f>SUBTOTAL(9,G307:I307)</f>
        <v>0</v>
      </c>
      <c r="K307" s="401" t="str">
        <f>IFERROR(J307/$J$18*100,"0.00")</f>
        <v>0.00</v>
      </c>
    </row>
    <row r="308" spans="1:11" x14ac:dyDescent="0.25">
      <c r="A308" s="391">
        <v>2</v>
      </c>
      <c r="B308" s="392">
        <v>6</v>
      </c>
      <c r="C308" s="392">
        <v>5</v>
      </c>
      <c r="D308" s="392">
        <v>6</v>
      </c>
      <c r="E308" s="392"/>
      <c r="F308" s="408" t="s">
        <v>1222</v>
      </c>
      <c r="G308" s="413">
        <f>+G309</f>
        <v>0</v>
      </c>
      <c r="H308" s="413">
        <f>+H309</f>
        <v>0</v>
      </c>
      <c r="I308" s="413">
        <f>+I309</f>
        <v>0</v>
      </c>
      <c r="J308" s="413">
        <f>+J309</f>
        <v>0</v>
      </c>
      <c r="K308" s="403" t="str">
        <f>+K309</f>
        <v>0.00</v>
      </c>
    </row>
    <row r="309" spans="1:11" x14ac:dyDescent="0.25">
      <c r="A309" s="396">
        <v>2</v>
      </c>
      <c r="B309" s="397">
        <v>6</v>
      </c>
      <c r="C309" s="397">
        <v>5</v>
      </c>
      <c r="D309" s="397">
        <v>6</v>
      </c>
      <c r="E309" s="397" t="s">
        <v>997</v>
      </c>
      <c r="F309" s="402" t="s">
        <v>1222</v>
      </c>
      <c r="G309" s="399"/>
      <c r="H309" s="399"/>
      <c r="I309" s="399"/>
      <c r="J309" s="400">
        <f>SUBTOTAL(9,G309:I309)</f>
        <v>0</v>
      </c>
      <c r="K309" s="401" t="str">
        <f>IFERROR(J309/$J$18*100,"0.00")</f>
        <v>0.00</v>
      </c>
    </row>
    <row r="310" spans="1:11" x14ac:dyDescent="0.25">
      <c r="A310" s="387">
        <v>2</v>
      </c>
      <c r="B310" s="388">
        <v>6</v>
      </c>
      <c r="C310" s="388">
        <v>6</v>
      </c>
      <c r="D310" s="388"/>
      <c r="E310" s="388"/>
      <c r="F310" s="389" t="s">
        <v>1223</v>
      </c>
      <c r="G310" s="390">
        <f t="shared" ref="G310:K311" si="12">+G311</f>
        <v>0</v>
      </c>
      <c r="H310" s="390">
        <f t="shared" si="12"/>
        <v>0</v>
      </c>
      <c r="I310" s="390">
        <f t="shared" si="12"/>
        <v>0</v>
      </c>
      <c r="J310" s="390">
        <f t="shared" si="12"/>
        <v>0</v>
      </c>
      <c r="K310" s="409" t="str">
        <f t="shared" si="12"/>
        <v>0.00</v>
      </c>
    </row>
    <row r="311" spans="1:11" x14ac:dyDescent="0.25">
      <c r="A311" s="391">
        <v>2</v>
      </c>
      <c r="B311" s="392">
        <v>6</v>
      </c>
      <c r="C311" s="392">
        <v>6</v>
      </c>
      <c r="D311" s="392">
        <v>2</v>
      </c>
      <c r="E311" s="392"/>
      <c r="F311" s="393" t="s">
        <v>1224</v>
      </c>
      <c r="G311" s="413">
        <f t="shared" si="12"/>
        <v>0</v>
      </c>
      <c r="H311" s="413">
        <f t="shared" si="12"/>
        <v>0</v>
      </c>
      <c r="I311" s="413">
        <f t="shared" si="12"/>
        <v>0</v>
      </c>
      <c r="J311" s="413">
        <f t="shared" si="12"/>
        <v>0</v>
      </c>
      <c r="K311" s="403" t="str">
        <f t="shared" si="12"/>
        <v>0.00</v>
      </c>
    </row>
    <row r="312" spans="1:11" x14ac:dyDescent="0.25">
      <c r="A312" s="396">
        <v>2</v>
      </c>
      <c r="B312" s="397">
        <v>6</v>
      </c>
      <c r="C312" s="397">
        <v>6</v>
      </c>
      <c r="D312" s="397">
        <v>2</v>
      </c>
      <c r="E312" s="397" t="s">
        <v>997</v>
      </c>
      <c r="F312" s="402" t="s">
        <v>1224</v>
      </c>
      <c r="G312" s="399"/>
      <c r="H312" s="399"/>
      <c r="I312" s="399"/>
      <c r="J312" s="400">
        <f>SUBTOTAL(9,G312:I312)</f>
        <v>0</v>
      </c>
      <c r="K312" s="401" t="str">
        <f>IFERROR(J312/$J$18*100,"0.00")</f>
        <v>0.00</v>
      </c>
    </row>
    <row r="313" spans="1:11" x14ac:dyDescent="0.25">
      <c r="A313" s="387">
        <v>2</v>
      </c>
      <c r="B313" s="388">
        <v>6</v>
      </c>
      <c r="C313" s="388">
        <v>8</v>
      </c>
      <c r="D313" s="388"/>
      <c r="E313" s="388"/>
      <c r="F313" s="389" t="s">
        <v>1225</v>
      </c>
      <c r="G313" s="390">
        <f>+G314+G317+G319+G321</f>
        <v>0</v>
      </c>
      <c r="H313" s="390">
        <f>+H314+H317+H319+H321</f>
        <v>0</v>
      </c>
      <c r="I313" s="390">
        <f>+I314+I317+I319+I321</f>
        <v>0</v>
      </c>
      <c r="J313" s="390">
        <f>+J314+J317+J319+J321</f>
        <v>0</v>
      </c>
      <c r="K313" s="390">
        <f>+K314+K317+K319+K321</f>
        <v>0</v>
      </c>
    </row>
    <row r="314" spans="1:11" x14ac:dyDescent="0.25">
      <c r="A314" s="391">
        <v>2</v>
      </c>
      <c r="B314" s="392">
        <v>6</v>
      </c>
      <c r="C314" s="392">
        <v>8</v>
      </c>
      <c r="D314" s="392">
        <v>3</v>
      </c>
      <c r="E314" s="392"/>
      <c r="F314" s="408" t="s">
        <v>1226</v>
      </c>
      <c r="G314" s="413">
        <f>+G315+G316</f>
        <v>0</v>
      </c>
      <c r="H314" s="413">
        <f>+H315+H316</f>
        <v>0</v>
      </c>
      <c r="I314" s="413">
        <f>+I315+I316</f>
        <v>0</v>
      </c>
      <c r="J314" s="413">
        <f>+J315+J316</f>
        <v>0</v>
      </c>
      <c r="K314" s="403">
        <f>+K315+K316</f>
        <v>0</v>
      </c>
    </row>
    <row r="315" spans="1:11" x14ac:dyDescent="0.25">
      <c r="A315" s="396">
        <v>2</v>
      </c>
      <c r="B315" s="397">
        <v>6</v>
      </c>
      <c r="C315" s="397">
        <v>8</v>
      </c>
      <c r="D315" s="397">
        <v>3</v>
      </c>
      <c r="E315" s="397" t="s">
        <v>997</v>
      </c>
      <c r="F315" s="402" t="s">
        <v>1227</v>
      </c>
      <c r="G315" s="399"/>
      <c r="H315" s="399"/>
      <c r="I315" s="399"/>
      <c r="J315" s="400">
        <f>SUBTOTAL(9,G315:I315)</f>
        <v>0</v>
      </c>
      <c r="K315" s="401" t="str">
        <f>IFERROR(J315/$J$18*100,"0.00")</f>
        <v>0.00</v>
      </c>
    </row>
    <row r="316" spans="1:11" x14ac:dyDescent="0.25">
      <c r="A316" s="396">
        <v>2</v>
      </c>
      <c r="B316" s="397">
        <v>6</v>
      </c>
      <c r="C316" s="397">
        <v>8</v>
      </c>
      <c r="D316" s="397">
        <v>3</v>
      </c>
      <c r="E316" s="397" t="s">
        <v>999</v>
      </c>
      <c r="F316" s="402" t="s">
        <v>1228</v>
      </c>
      <c r="G316" s="399"/>
      <c r="H316" s="399"/>
      <c r="I316" s="399"/>
      <c r="J316" s="400">
        <f>SUBTOTAL(9,G316:I316)</f>
        <v>0</v>
      </c>
      <c r="K316" s="401" t="str">
        <f>IFERROR(J316/$J$18*100,"0.00")</f>
        <v>0.00</v>
      </c>
    </row>
    <row r="317" spans="1:11" x14ac:dyDescent="0.25">
      <c r="A317" s="391">
        <v>2</v>
      </c>
      <c r="B317" s="392">
        <v>6</v>
      </c>
      <c r="C317" s="392">
        <v>8</v>
      </c>
      <c r="D317" s="392">
        <v>5</v>
      </c>
      <c r="E317" s="392"/>
      <c r="F317" s="408" t="s">
        <v>1229</v>
      </c>
      <c r="G317" s="413">
        <f>+G318</f>
        <v>0</v>
      </c>
      <c r="H317" s="413">
        <f>+H318</f>
        <v>0</v>
      </c>
      <c r="I317" s="413">
        <f>+I318</f>
        <v>0</v>
      </c>
      <c r="J317" s="413">
        <f>+J318</f>
        <v>0</v>
      </c>
      <c r="K317" s="403" t="str">
        <f>+K318</f>
        <v>0.00</v>
      </c>
    </row>
    <row r="318" spans="1:11" x14ac:dyDescent="0.25">
      <c r="A318" s="396">
        <v>2</v>
      </c>
      <c r="B318" s="397">
        <v>6</v>
      </c>
      <c r="C318" s="397">
        <v>8</v>
      </c>
      <c r="D318" s="397">
        <v>5</v>
      </c>
      <c r="E318" s="397" t="s">
        <v>997</v>
      </c>
      <c r="F318" s="402" t="s">
        <v>1229</v>
      </c>
      <c r="G318" s="399"/>
      <c r="H318" s="399"/>
      <c r="I318" s="399"/>
      <c r="J318" s="400">
        <f>SUBTOTAL(9,G318:I318)</f>
        <v>0</v>
      </c>
      <c r="K318" s="401" t="str">
        <f>IFERROR(J318/$J$18*100,"0.00")</f>
        <v>0.00</v>
      </c>
    </row>
    <row r="319" spans="1:11" x14ac:dyDescent="0.25">
      <c r="A319" s="391">
        <v>2</v>
      </c>
      <c r="B319" s="392">
        <v>6</v>
      </c>
      <c r="C319" s="392">
        <v>8</v>
      </c>
      <c r="D319" s="392">
        <v>8</v>
      </c>
      <c r="E319" s="392"/>
      <c r="F319" s="393" t="s">
        <v>1230</v>
      </c>
      <c r="G319" s="413">
        <f>+G320</f>
        <v>0</v>
      </c>
      <c r="H319" s="413">
        <f>+H320</f>
        <v>0</v>
      </c>
      <c r="I319" s="413">
        <f>+I320</f>
        <v>0</v>
      </c>
      <c r="J319" s="413">
        <f>+J320</f>
        <v>0</v>
      </c>
      <c r="K319" s="401" t="str">
        <f>+K320</f>
        <v>0.00</v>
      </c>
    </row>
    <row r="320" spans="1:11" x14ac:dyDescent="0.25">
      <c r="A320" s="396">
        <v>2</v>
      </c>
      <c r="B320" s="397">
        <v>6</v>
      </c>
      <c r="C320" s="397">
        <v>8</v>
      </c>
      <c r="D320" s="397">
        <v>8</v>
      </c>
      <c r="E320" s="397" t="s">
        <v>997</v>
      </c>
      <c r="F320" s="402" t="s">
        <v>1231</v>
      </c>
      <c r="G320" s="399"/>
      <c r="H320" s="399"/>
      <c r="I320" s="399"/>
      <c r="J320" s="400">
        <f>SUBTOTAL(9,G320:I320)</f>
        <v>0</v>
      </c>
      <c r="K320" s="401" t="str">
        <f>IFERROR(J320/$J$18*100,"0.00")</f>
        <v>0.00</v>
      </c>
    </row>
    <row r="321" spans="1:11" x14ac:dyDescent="0.25">
      <c r="A321" s="391">
        <v>2</v>
      </c>
      <c r="B321" s="392">
        <v>6</v>
      </c>
      <c r="C321" s="392">
        <v>8</v>
      </c>
      <c r="D321" s="392">
        <v>9</v>
      </c>
      <c r="E321" s="392"/>
      <c r="F321" s="393" t="s">
        <v>1232</v>
      </c>
      <c r="G321" s="413">
        <f>+G322</f>
        <v>0</v>
      </c>
      <c r="H321" s="413">
        <f>+H322</f>
        <v>0</v>
      </c>
      <c r="I321" s="413">
        <f>+I322</f>
        <v>0</v>
      </c>
      <c r="J321" s="413">
        <f>+J322</f>
        <v>0</v>
      </c>
      <c r="K321" s="403" t="str">
        <f>+K322</f>
        <v>0.00</v>
      </c>
    </row>
    <row r="322" spans="1:11" x14ac:dyDescent="0.25">
      <c r="A322" s="396">
        <v>2</v>
      </c>
      <c r="B322" s="397">
        <v>6</v>
      </c>
      <c r="C322" s="397">
        <v>8</v>
      </c>
      <c r="D322" s="397">
        <v>9</v>
      </c>
      <c r="E322" s="397" t="s">
        <v>997</v>
      </c>
      <c r="F322" s="402" t="s">
        <v>1232</v>
      </c>
      <c r="G322" s="399"/>
      <c r="H322" s="399"/>
      <c r="I322" s="399"/>
      <c r="J322" s="400">
        <f>SUBTOTAL(9,G322:I322)</f>
        <v>0</v>
      </c>
      <c r="K322" s="401" t="str">
        <f>IFERROR(J322/$J$18*100,"0.00")</f>
        <v>0.00</v>
      </c>
    </row>
    <row r="323" spans="1:11" x14ac:dyDescent="0.25">
      <c r="A323" s="383">
        <v>2</v>
      </c>
      <c r="B323" s="384">
        <v>7</v>
      </c>
      <c r="C323" s="384"/>
      <c r="D323" s="384"/>
      <c r="E323" s="384"/>
      <c r="F323" s="385" t="s">
        <v>1233</v>
      </c>
      <c r="G323" s="386">
        <f>+G324</f>
        <v>0</v>
      </c>
      <c r="H323" s="386">
        <f t="shared" ref="H323:K324" si="13">+H324</f>
        <v>0</v>
      </c>
      <c r="I323" s="386">
        <f t="shared" si="13"/>
        <v>0</v>
      </c>
      <c r="J323" s="386">
        <f t="shared" si="13"/>
        <v>0</v>
      </c>
      <c r="K323" s="418" t="str">
        <f t="shared" si="13"/>
        <v>0.00</v>
      </c>
    </row>
    <row r="324" spans="1:11" x14ac:dyDescent="0.25">
      <c r="A324" s="387">
        <v>2</v>
      </c>
      <c r="B324" s="388">
        <v>7</v>
      </c>
      <c r="C324" s="388">
        <v>1</v>
      </c>
      <c r="D324" s="388"/>
      <c r="E324" s="388"/>
      <c r="F324" s="389" t="s">
        <v>1234</v>
      </c>
      <c r="G324" s="390">
        <f>+G325</f>
        <v>0</v>
      </c>
      <c r="H324" s="390">
        <f t="shared" si="13"/>
        <v>0</v>
      </c>
      <c r="I324" s="390">
        <f t="shared" si="13"/>
        <v>0</v>
      </c>
      <c r="J324" s="390">
        <f t="shared" si="13"/>
        <v>0</v>
      </c>
      <c r="K324" s="409" t="str">
        <f t="shared" si="13"/>
        <v>0.00</v>
      </c>
    </row>
    <row r="325" spans="1:11" x14ac:dyDescent="0.25">
      <c r="A325" s="391">
        <v>2</v>
      </c>
      <c r="B325" s="392">
        <v>7</v>
      </c>
      <c r="C325" s="392">
        <v>1</v>
      </c>
      <c r="D325" s="392">
        <v>2</v>
      </c>
      <c r="E325" s="392"/>
      <c r="F325" s="408" t="s">
        <v>1235</v>
      </c>
      <c r="G325" s="413">
        <f>+G326</f>
        <v>0</v>
      </c>
      <c r="H325" s="413">
        <f>+H326</f>
        <v>0</v>
      </c>
      <c r="I325" s="413">
        <f>+I326</f>
        <v>0</v>
      </c>
      <c r="J325" s="413">
        <f>+J326</f>
        <v>0</v>
      </c>
      <c r="K325" s="403" t="str">
        <f>+K326</f>
        <v>0.00</v>
      </c>
    </row>
    <row r="326" spans="1:11" x14ac:dyDescent="0.25">
      <c r="A326" s="419">
        <v>2</v>
      </c>
      <c r="B326" s="420">
        <v>7</v>
      </c>
      <c r="C326" s="420">
        <v>1</v>
      </c>
      <c r="D326" s="420">
        <v>2</v>
      </c>
      <c r="E326" s="420" t="s">
        <v>997</v>
      </c>
      <c r="F326" s="421" t="s">
        <v>1235</v>
      </c>
      <c r="G326" s="425"/>
      <c r="H326" s="425"/>
      <c r="I326" s="425"/>
      <c r="J326" s="422">
        <f>SUBTOTAL(9,G326:I326)</f>
        <v>0</v>
      </c>
      <c r="K326" s="423" t="str">
        <f>IFERROR(J326/$J$18*100,"0.00")</f>
        <v>0.00</v>
      </c>
    </row>
    <row r="327" spans="1:11" s="354" customFormat="1" x14ac:dyDescent="0.25">
      <c r="F327" s="355"/>
    </row>
    <row r="328" spans="1:11" s="354" customFormat="1" x14ac:dyDescent="0.25">
      <c r="F328" s="355"/>
    </row>
    <row r="329" spans="1:11" s="354" customFormat="1" x14ac:dyDescent="0.25">
      <c r="F329" s="355"/>
    </row>
    <row r="330" spans="1:11" s="354" customFormat="1" x14ac:dyDescent="0.25">
      <c r="F330" s="355"/>
    </row>
    <row r="331" spans="1:11" s="354" customFormat="1" x14ac:dyDescent="0.25">
      <c r="F331" s="355"/>
    </row>
    <row r="332" spans="1:11" s="354" customFormat="1" x14ac:dyDescent="0.25">
      <c r="F332" s="355"/>
    </row>
    <row r="333" spans="1:11" s="354" customFormat="1" x14ac:dyDescent="0.25">
      <c r="F333" s="355"/>
    </row>
    <row r="334" spans="1:11" s="354" customFormat="1" x14ac:dyDescent="0.25">
      <c r="F334" s="355"/>
    </row>
    <row r="335" spans="1:11" s="354" customFormat="1" x14ac:dyDescent="0.25">
      <c r="F335" s="355"/>
    </row>
    <row r="336" spans="1:11" s="354" customFormat="1" x14ac:dyDescent="0.25">
      <c r="F336" s="355"/>
    </row>
    <row r="337" spans="6:6" s="354" customFormat="1" x14ac:dyDescent="0.25">
      <c r="F337" s="355"/>
    </row>
    <row r="338" spans="6:6" s="354" customFormat="1" x14ac:dyDescent="0.25">
      <c r="F338" s="355"/>
    </row>
    <row r="339" spans="6:6" s="354" customFormat="1" x14ac:dyDescent="0.25">
      <c r="F339" s="355"/>
    </row>
    <row r="340" spans="6:6" s="354" customFormat="1" x14ac:dyDescent="0.25">
      <c r="F340" s="355"/>
    </row>
    <row r="341" spans="6:6" s="354" customFormat="1" x14ac:dyDescent="0.25">
      <c r="F341" s="355"/>
    </row>
    <row r="342" spans="6:6" s="354" customFormat="1" x14ac:dyDescent="0.25">
      <c r="F342" s="355"/>
    </row>
    <row r="343" spans="6:6" s="354" customFormat="1" x14ac:dyDescent="0.25">
      <c r="F343" s="355"/>
    </row>
    <row r="344" spans="6:6" s="354" customFormat="1" x14ac:dyDescent="0.25">
      <c r="F344" s="355"/>
    </row>
    <row r="345" spans="6:6" s="354" customFormat="1" x14ac:dyDescent="0.25">
      <c r="F345" s="355"/>
    </row>
    <row r="346" spans="6:6" s="354" customFormat="1" x14ac:dyDescent="0.25">
      <c r="F346" s="355"/>
    </row>
    <row r="347" spans="6:6" s="354" customFormat="1" x14ac:dyDescent="0.25">
      <c r="F347" s="355"/>
    </row>
    <row r="348" spans="6:6" s="354" customFormat="1" x14ac:dyDescent="0.25">
      <c r="F348" s="355"/>
    </row>
    <row r="349" spans="6:6" s="354" customFormat="1" x14ac:dyDescent="0.25">
      <c r="F349" s="355"/>
    </row>
    <row r="350" spans="6:6" s="354" customFormat="1" x14ac:dyDescent="0.25">
      <c r="F350" s="355"/>
    </row>
    <row r="351" spans="6:6" s="354" customFormat="1" x14ac:dyDescent="0.25">
      <c r="F351" s="355"/>
    </row>
    <row r="352" spans="6:6" s="354" customFormat="1" x14ac:dyDescent="0.25">
      <c r="F352" s="355"/>
    </row>
    <row r="353" spans="6:6" s="354" customFormat="1" x14ac:dyDescent="0.25">
      <c r="F353" s="355"/>
    </row>
    <row r="354" spans="6:6" s="354" customFormat="1" x14ac:dyDescent="0.25">
      <c r="F354" s="355"/>
    </row>
    <row r="355" spans="6:6" s="354" customFormat="1" x14ac:dyDescent="0.25">
      <c r="F355" s="355"/>
    </row>
    <row r="356" spans="6:6" s="354" customFormat="1" x14ac:dyDescent="0.25">
      <c r="F356" s="355"/>
    </row>
    <row r="357" spans="6:6" s="354" customFormat="1" x14ac:dyDescent="0.25">
      <c r="F357" s="355"/>
    </row>
    <row r="358" spans="6:6" s="354" customFormat="1" x14ac:dyDescent="0.25">
      <c r="F358" s="355"/>
    </row>
    <row r="359" spans="6:6" s="354" customFormat="1" x14ac:dyDescent="0.25">
      <c r="F359" s="355"/>
    </row>
    <row r="360" spans="6:6" s="354" customFormat="1" x14ac:dyDescent="0.25">
      <c r="F360" s="355"/>
    </row>
    <row r="361" spans="6:6" s="354" customFormat="1" x14ac:dyDescent="0.25">
      <c r="F361" s="355"/>
    </row>
    <row r="362" spans="6:6" s="354" customFormat="1" x14ac:dyDescent="0.25">
      <c r="F362" s="355"/>
    </row>
    <row r="363" spans="6:6" s="354" customFormat="1" x14ac:dyDescent="0.25">
      <c r="F363" s="355"/>
    </row>
    <row r="364" spans="6:6" s="354" customFormat="1" x14ac:dyDescent="0.25">
      <c r="F364" s="355"/>
    </row>
    <row r="365" spans="6:6" s="354" customFormat="1" x14ac:dyDescent="0.25">
      <c r="F365" s="355"/>
    </row>
    <row r="366" spans="6:6" s="354" customFormat="1" x14ac:dyDescent="0.25">
      <c r="F366" s="355"/>
    </row>
    <row r="367" spans="6:6" s="354" customFormat="1" x14ac:dyDescent="0.25">
      <c r="F367" s="355"/>
    </row>
    <row r="368" spans="6:6" s="354" customFormat="1" x14ac:dyDescent="0.25">
      <c r="F368" s="355"/>
    </row>
    <row r="369" spans="6:6" s="354" customFormat="1" x14ac:dyDescent="0.25">
      <c r="F369" s="355"/>
    </row>
    <row r="370" spans="6:6" s="354" customFormat="1" x14ac:dyDescent="0.25">
      <c r="F370" s="355"/>
    </row>
    <row r="371" spans="6:6" s="354" customFormat="1" x14ac:dyDescent="0.25">
      <c r="F371" s="355"/>
    </row>
    <row r="372" spans="6:6" s="354" customFormat="1" x14ac:dyDescent="0.25">
      <c r="F372" s="355"/>
    </row>
    <row r="373" spans="6:6" s="354" customFormat="1" x14ac:dyDescent="0.25">
      <c r="F373" s="355"/>
    </row>
    <row r="374" spans="6:6" s="354" customFormat="1" x14ac:dyDescent="0.25">
      <c r="F374" s="355"/>
    </row>
    <row r="375" spans="6:6" s="354" customFormat="1" x14ac:dyDescent="0.25">
      <c r="F375" s="355"/>
    </row>
    <row r="376" spans="6:6" s="354" customFormat="1" x14ac:dyDescent="0.25">
      <c r="F376" s="355"/>
    </row>
    <row r="377" spans="6:6" s="354" customFormat="1" x14ac:dyDescent="0.25">
      <c r="F377" s="355"/>
    </row>
    <row r="378" spans="6:6" s="354" customFormat="1" x14ac:dyDescent="0.25">
      <c r="F378" s="355"/>
    </row>
    <row r="379" spans="6:6" s="354" customFormat="1" x14ac:dyDescent="0.25">
      <c r="F379" s="355"/>
    </row>
    <row r="380" spans="6:6" s="354" customFormat="1" x14ac:dyDescent="0.25">
      <c r="F380" s="355"/>
    </row>
    <row r="381" spans="6:6" s="354" customFormat="1" x14ac:dyDescent="0.25">
      <c r="F381" s="355"/>
    </row>
    <row r="382" spans="6:6" s="354" customFormat="1" x14ac:dyDescent="0.25">
      <c r="F382" s="355"/>
    </row>
    <row r="383" spans="6:6" s="354" customFormat="1" x14ac:dyDescent="0.25">
      <c r="F383" s="355"/>
    </row>
    <row r="384" spans="6:6" s="354" customFormat="1" x14ac:dyDescent="0.25">
      <c r="F384" s="355"/>
    </row>
    <row r="385" spans="6:6" s="354" customFormat="1" x14ac:dyDescent="0.25">
      <c r="F385" s="355"/>
    </row>
    <row r="386" spans="6:6" s="354" customFormat="1" x14ac:dyDescent="0.25">
      <c r="F386" s="355"/>
    </row>
    <row r="387" spans="6:6" s="354" customFormat="1" x14ac:dyDescent="0.25">
      <c r="F387" s="355"/>
    </row>
    <row r="388" spans="6:6" s="354" customFormat="1" x14ac:dyDescent="0.25">
      <c r="F388" s="355"/>
    </row>
    <row r="389" spans="6:6" s="354" customFormat="1" x14ac:dyDescent="0.25">
      <c r="F389" s="355"/>
    </row>
    <row r="390" spans="6:6" s="354" customFormat="1" x14ac:dyDescent="0.25">
      <c r="F390" s="355"/>
    </row>
    <row r="391" spans="6:6" s="354" customFormat="1" x14ac:dyDescent="0.25">
      <c r="F391" s="355"/>
    </row>
    <row r="392" spans="6:6" s="354" customFormat="1" x14ac:dyDescent="0.25">
      <c r="F392" s="355"/>
    </row>
    <row r="393" spans="6:6" s="354" customFormat="1" x14ac:dyDescent="0.25">
      <c r="F393" s="355"/>
    </row>
    <row r="394" spans="6:6" s="354" customFormat="1" x14ac:dyDescent="0.25">
      <c r="F394" s="355"/>
    </row>
    <row r="395" spans="6:6" s="354" customFormat="1" x14ac:dyDescent="0.25">
      <c r="F395" s="355"/>
    </row>
    <row r="396" spans="6:6" s="354" customFormat="1" x14ac:dyDescent="0.25">
      <c r="F396" s="355"/>
    </row>
    <row r="397" spans="6:6" s="354" customFormat="1" x14ac:dyDescent="0.25">
      <c r="F397" s="355"/>
    </row>
    <row r="398" spans="6:6" s="354" customFormat="1" x14ac:dyDescent="0.25">
      <c r="F398" s="355"/>
    </row>
    <row r="399" spans="6:6" s="354" customFormat="1" x14ac:dyDescent="0.25">
      <c r="F399" s="355"/>
    </row>
    <row r="400" spans="6:6" s="354" customFormat="1" x14ac:dyDescent="0.25">
      <c r="F400" s="355"/>
    </row>
    <row r="401" spans="6:6" s="354" customFormat="1" x14ac:dyDescent="0.25">
      <c r="F401" s="355"/>
    </row>
    <row r="402" spans="6:6" s="354" customFormat="1" x14ac:dyDescent="0.25">
      <c r="F402" s="355"/>
    </row>
    <row r="403" spans="6:6" s="354" customFormat="1" x14ac:dyDescent="0.25">
      <c r="F403" s="355"/>
    </row>
    <row r="404" spans="6:6" s="354" customFormat="1" x14ac:dyDescent="0.25">
      <c r="F404" s="355"/>
    </row>
    <row r="405" spans="6:6" s="354" customFormat="1" x14ac:dyDescent="0.25">
      <c r="F405" s="355"/>
    </row>
    <row r="406" spans="6:6" s="354" customFormat="1" x14ac:dyDescent="0.25">
      <c r="F406" s="355"/>
    </row>
    <row r="407" spans="6:6" s="354" customFormat="1" x14ac:dyDescent="0.25">
      <c r="F407" s="355"/>
    </row>
    <row r="408" spans="6:6" s="354" customFormat="1" x14ac:dyDescent="0.25">
      <c r="F408" s="355"/>
    </row>
    <row r="409" spans="6:6" s="354" customFormat="1" x14ac:dyDescent="0.25">
      <c r="F409" s="355"/>
    </row>
    <row r="410" spans="6:6" s="354" customFormat="1" x14ac:dyDescent="0.25">
      <c r="F410" s="355"/>
    </row>
    <row r="411" spans="6:6" s="354" customFormat="1" x14ac:dyDescent="0.25">
      <c r="F411" s="355"/>
    </row>
    <row r="412" spans="6:6" s="354" customFormat="1" x14ac:dyDescent="0.25">
      <c r="F412" s="355"/>
    </row>
    <row r="413" spans="6:6" s="354" customFormat="1" x14ac:dyDescent="0.25">
      <c r="F413" s="355"/>
    </row>
    <row r="414" spans="6:6" s="354" customFormat="1" x14ac:dyDescent="0.25">
      <c r="F414" s="355"/>
    </row>
    <row r="415" spans="6:6" s="354" customFormat="1" x14ac:dyDescent="0.25">
      <c r="F415" s="355"/>
    </row>
    <row r="416" spans="6:6" s="354" customFormat="1" x14ac:dyDescent="0.25">
      <c r="F416" s="355"/>
    </row>
    <row r="417" spans="6:6" s="354" customFormat="1" x14ac:dyDescent="0.25">
      <c r="F417" s="355"/>
    </row>
    <row r="418" spans="6:6" s="354" customFormat="1" x14ac:dyDescent="0.25">
      <c r="F418" s="355"/>
    </row>
    <row r="419" spans="6:6" s="354" customFormat="1" x14ac:dyDescent="0.25">
      <c r="F419" s="355"/>
    </row>
    <row r="420" spans="6:6" s="354" customFormat="1" x14ac:dyDescent="0.25">
      <c r="F420" s="355"/>
    </row>
    <row r="421" spans="6:6" s="354" customFormat="1" x14ac:dyDescent="0.25">
      <c r="F421" s="355"/>
    </row>
    <row r="422" spans="6:6" s="354" customFormat="1" x14ac:dyDescent="0.25">
      <c r="F422" s="355"/>
    </row>
    <row r="423" spans="6:6" s="354" customFormat="1" x14ac:dyDescent="0.25">
      <c r="F423" s="355"/>
    </row>
    <row r="424" spans="6:6" s="354" customFormat="1" x14ac:dyDescent="0.25">
      <c r="F424" s="355"/>
    </row>
    <row r="425" spans="6:6" s="354" customFormat="1" x14ac:dyDescent="0.25">
      <c r="F425" s="355"/>
    </row>
    <row r="426" spans="6:6" s="354" customFormat="1" x14ac:dyDescent="0.25">
      <c r="F426" s="355"/>
    </row>
    <row r="427" spans="6:6" s="354" customFormat="1" x14ac:dyDescent="0.25">
      <c r="F427" s="355"/>
    </row>
    <row r="428" spans="6:6" s="354" customFormat="1" x14ac:dyDescent="0.25">
      <c r="F428" s="355"/>
    </row>
    <row r="429" spans="6:6" s="354" customFormat="1" x14ac:dyDescent="0.25">
      <c r="F429" s="355"/>
    </row>
    <row r="430" spans="6:6" s="354" customFormat="1" x14ac:dyDescent="0.25">
      <c r="F430" s="355"/>
    </row>
    <row r="431" spans="6:6" s="354" customFormat="1" x14ac:dyDescent="0.25">
      <c r="F431" s="355"/>
    </row>
    <row r="432" spans="6:6" s="354" customFormat="1" x14ac:dyDescent="0.25">
      <c r="F432" s="355"/>
    </row>
    <row r="433" spans="6:6" s="354" customFormat="1" x14ac:dyDescent="0.25">
      <c r="F433" s="355"/>
    </row>
    <row r="434" spans="6:6" s="354" customFormat="1" x14ac:dyDescent="0.25">
      <c r="F434" s="355"/>
    </row>
    <row r="435" spans="6:6" s="354" customFormat="1" x14ac:dyDescent="0.25">
      <c r="F435" s="355"/>
    </row>
    <row r="436" spans="6:6" s="354" customFormat="1" x14ac:dyDescent="0.25">
      <c r="F436" s="355"/>
    </row>
    <row r="437" spans="6:6" s="354" customFormat="1" x14ac:dyDescent="0.25">
      <c r="F437" s="355"/>
    </row>
    <row r="438" spans="6:6" s="354" customFormat="1" x14ac:dyDescent="0.25">
      <c r="F438" s="355"/>
    </row>
    <row r="439" spans="6:6" s="354" customFormat="1" x14ac:dyDescent="0.25">
      <c r="F439" s="355"/>
    </row>
    <row r="440" spans="6:6" s="354" customFormat="1" x14ac:dyDescent="0.25">
      <c r="F440" s="355"/>
    </row>
    <row r="441" spans="6:6" s="354" customFormat="1" x14ac:dyDescent="0.25">
      <c r="F441" s="355"/>
    </row>
    <row r="442" spans="6:6" s="354" customFormat="1" x14ac:dyDescent="0.25">
      <c r="F442" s="355"/>
    </row>
    <row r="443" spans="6:6" s="354" customFormat="1" x14ac:dyDescent="0.25">
      <c r="F443" s="355"/>
    </row>
    <row r="444" spans="6:6" s="354" customFormat="1" x14ac:dyDescent="0.25">
      <c r="F444" s="355"/>
    </row>
    <row r="445" spans="6:6" s="354" customFormat="1" x14ac:dyDescent="0.25">
      <c r="F445" s="355"/>
    </row>
    <row r="446" spans="6:6" s="354" customFormat="1" x14ac:dyDescent="0.25">
      <c r="F446" s="355"/>
    </row>
    <row r="447" spans="6:6" s="354" customFormat="1" x14ac:dyDescent="0.25">
      <c r="F447" s="355"/>
    </row>
    <row r="448" spans="6:6" s="354" customFormat="1" x14ac:dyDescent="0.25">
      <c r="F448" s="355"/>
    </row>
    <row r="449" spans="6:6" s="354" customFormat="1" x14ac:dyDescent="0.25">
      <c r="F449" s="355"/>
    </row>
    <row r="450" spans="6:6" s="354" customFormat="1" x14ac:dyDescent="0.25">
      <c r="F450" s="355"/>
    </row>
    <row r="451" spans="6:6" s="354" customFormat="1" x14ac:dyDescent="0.25">
      <c r="F451" s="355"/>
    </row>
    <row r="452" spans="6:6" s="354" customFormat="1" x14ac:dyDescent="0.25">
      <c r="F452" s="355"/>
    </row>
    <row r="453" spans="6:6" s="354" customFormat="1" x14ac:dyDescent="0.25">
      <c r="F453" s="355"/>
    </row>
    <row r="454" spans="6:6" s="354" customFormat="1" x14ac:dyDescent="0.25">
      <c r="F454" s="355"/>
    </row>
    <row r="455" spans="6:6" s="354" customFormat="1" x14ac:dyDescent="0.25">
      <c r="F455" s="355"/>
    </row>
    <row r="456" spans="6:6" s="354" customFormat="1" x14ac:dyDescent="0.25">
      <c r="F456" s="355"/>
    </row>
    <row r="457" spans="6:6" s="354" customFormat="1" x14ac:dyDescent="0.25">
      <c r="F457" s="355"/>
    </row>
    <row r="458" spans="6:6" s="354" customFormat="1" x14ac:dyDescent="0.25">
      <c r="F458" s="355"/>
    </row>
    <row r="459" spans="6:6" s="354" customFormat="1" x14ac:dyDescent="0.25">
      <c r="F459" s="355"/>
    </row>
    <row r="460" spans="6:6" s="354" customFormat="1" x14ac:dyDescent="0.25">
      <c r="F460" s="355"/>
    </row>
    <row r="461" spans="6:6" s="354" customFormat="1" x14ac:dyDescent="0.25">
      <c r="F461" s="355"/>
    </row>
    <row r="462" spans="6:6" s="354" customFormat="1" x14ac:dyDescent="0.25">
      <c r="F462" s="355"/>
    </row>
    <row r="463" spans="6:6" s="354" customFormat="1" x14ac:dyDescent="0.25">
      <c r="F463" s="355"/>
    </row>
    <row r="464" spans="6:6" s="354" customFormat="1" x14ac:dyDescent="0.25">
      <c r="F464" s="355"/>
    </row>
    <row r="465" spans="6:6" s="354" customFormat="1" x14ac:dyDescent="0.25">
      <c r="F465" s="355"/>
    </row>
    <row r="466" spans="6:6" s="354" customFormat="1" x14ac:dyDescent="0.25">
      <c r="F466" s="355"/>
    </row>
    <row r="467" spans="6:6" s="354" customFormat="1" x14ac:dyDescent="0.25">
      <c r="F467" s="355"/>
    </row>
    <row r="468" spans="6:6" s="354" customFormat="1" x14ac:dyDescent="0.25">
      <c r="F468" s="355"/>
    </row>
    <row r="469" spans="6:6" s="354" customFormat="1" x14ac:dyDescent="0.25">
      <c r="F469" s="355"/>
    </row>
    <row r="470" spans="6:6" s="354" customFormat="1" x14ac:dyDescent="0.25">
      <c r="F470" s="355"/>
    </row>
    <row r="471" spans="6:6" s="354" customFormat="1" x14ac:dyDescent="0.25">
      <c r="F471" s="355"/>
    </row>
    <row r="472" spans="6:6" s="354" customFormat="1" x14ac:dyDescent="0.25">
      <c r="F472" s="355"/>
    </row>
    <row r="473" spans="6:6" s="354" customFormat="1" x14ac:dyDescent="0.25">
      <c r="F473" s="355"/>
    </row>
    <row r="474" spans="6:6" s="354" customFormat="1" x14ac:dyDescent="0.25">
      <c r="F474" s="355"/>
    </row>
    <row r="475" spans="6:6" s="354" customFormat="1" x14ac:dyDescent="0.25">
      <c r="F475" s="355"/>
    </row>
    <row r="476" spans="6:6" s="354" customFormat="1" x14ac:dyDescent="0.25">
      <c r="F476" s="355"/>
    </row>
    <row r="477" spans="6:6" s="354" customFormat="1" x14ac:dyDescent="0.25">
      <c r="F477" s="355"/>
    </row>
    <row r="478" spans="6:6" s="354" customFormat="1" x14ac:dyDescent="0.25">
      <c r="F478" s="355"/>
    </row>
    <row r="479" spans="6:6" s="354" customFormat="1" x14ac:dyDescent="0.25">
      <c r="F479" s="355"/>
    </row>
    <row r="480" spans="6:6" s="354" customFormat="1" x14ac:dyDescent="0.25">
      <c r="F480" s="355"/>
    </row>
    <row r="481" spans="6:6" s="354" customFormat="1" x14ac:dyDescent="0.25">
      <c r="F481" s="355"/>
    </row>
    <row r="482" spans="6:6" s="354" customFormat="1" x14ac:dyDescent="0.25">
      <c r="F482" s="355"/>
    </row>
    <row r="483" spans="6:6" s="354" customFormat="1" x14ac:dyDescent="0.25">
      <c r="F483" s="355"/>
    </row>
    <row r="484" spans="6:6" s="354" customFormat="1" x14ac:dyDescent="0.25">
      <c r="F484" s="355"/>
    </row>
    <row r="485" spans="6:6" s="354" customFormat="1" x14ac:dyDescent="0.25">
      <c r="F485" s="355"/>
    </row>
    <row r="486" spans="6:6" s="354" customFormat="1" x14ac:dyDescent="0.25">
      <c r="F486" s="355"/>
    </row>
    <row r="487" spans="6:6" s="354" customFormat="1" x14ac:dyDescent="0.25">
      <c r="F487" s="355"/>
    </row>
    <row r="488" spans="6:6" s="354" customFormat="1" x14ac:dyDescent="0.25">
      <c r="F488" s="355"/>
    </row>
    <row r="489" spans="6:6" s="354" customFormat="1" x14ac:dyDescent="0.25">
      <c r="F489" s="355"/>
    </row>
    <row r="490" spans="6:6" s="354" customFormat="1" x14ac:dyDescent="0.25">
      <c r="F490" s="355"/>
    </row>
    <row r="491" spans="6:6" s="354" customFormat="1" x14ac:dyDescent="0.25">
      <c r="F491" s="355"/>
    </row>
    <row r="492" spans="6:6" s="354" customFormat="1" x14ac:dyDescent="0.25">
      <c r="F492" s="355"/>
    </row>
    <row r="493" spans="6:6" s="354" customFormat="1" x14ac:dyDescent="0.25">
      <c r="F493" s="355"/>
    </row>
    <row r="494" spans="6:6" s="354" customFormat="1" x14ac:dyDescent="0.25">
      <c r="F494" s="355"/>
    </row>
    <row r="495" spans="6:6" s="354" customFormat="1" x14ac:dyDescent="0.25">
      <c r="F495" s="355"/>
    </row>
    <row r="496" spans="6:6" s="354" customFormat="1" x14ac:dyDescent="0.25">
      <c r="F496" s="355"/>
    </row>
    <row r="497" spans="6:6" s="354" customFormat="1" x14ac:dyDescent="0.25">
      <c r="F497" s="355"/>
    </row>
    <row r="498" spans="6:6" s="354" customFormat="1" x14ac:dyDescent="0.25">
      <c r="F498" s="355"/>
    </row>
    <row r="499" spans="6:6" s="354" customFormat="1" x14ac:dyDescent="0.25">
      <c r="F499" s="355"/>
    </row>
    <row r="500" spans="6:6" s="354" customFormat="1" x14ac:dyDescent="0.25">
      <c r="F500" s="355"/>
    </row>
    <row r="501" spans="6:6" s="354" customFormat="1" x14ac:dyDescent="0.25">
      <c r="F501" s="355"/>
    </row>
    <row r="502" spans="6:6" s="354" customFormat="1" x14ac:dyDescent="0.25">
      <c r="F502" s="355"/>
    </row>
    <row r="503" spans="6:6" s="354" customFormat="1" x14ac:dyDescent="0.25">
      <c r="F503" s="355"/>
    </row>
    <row r="504" spans="6:6" s="354" customFormat="1" x14ac:dyDescent="0.25">
      <c r="F504" s="355"/>
    </row>
    <row r="505" spans="6:6" s="354" customFormat="1" x14ac:dyDescent="0.25">
      <c r="F505" s="355"/>
    </row>
    <row r="506" spans="6:6" s="354" customFormat="1" x14ac:dyDescent="0.25">
      <c r="F506" s="355"/>
    </row>
    <row r="507" spans="6:6" s="354" customFormat="1" x14ac:dyDescent="0.25">
      <c r="F507" s="355"/>
    </row>
    <row r="508" spans="6:6" s="354" customFormat="1" x14ac:dyDescent="0.25">
      <c r="F508" s="355"/>
    </row>
    <row r="509" spans="6:6" s="354" customFormat="1" x14ac:dyDescent="0.25">
      <c r="F509" s="355"/>
    </row>
    <row r="510" spans="6:6" s="354" customFormat="1" x14ac:dyDescent="0.25">
      <c r="F510" s="355"/>
    </row>
    <row r="511" spans="6:6" s="354" customFormat="1" x14ac:dyDescent="0.25">
      <c r="F511" s="355"/>
    </row>
    <row r="512" spans="6:6" s="354" customFormat="1" x14ac:dyDescent="0.25">
      <c r="F512" s="355"/>
    </row>
    <row r="513" spans="6:6" s="354" customFormat="1" x14ac:dyDescent="0.25">
      <c r="F513" s="355"/>
    </row>
    <row r="514" spans="6:6" s="354" customFormat="1" x14ac:dyDescent="0.25">
      <c r="F514" s="355"/>
    </row>
    <row r="515" spans="6:6" s="354" customFormat="1" x14ac:dyDescent="0.25">
      <c r="F515" s="355"/>
    </row>
    <row r="516" spans="6:6" s="354" customFormat="1" x14ac:dyDescent="0.25">
      <c r="F516" s="355"/>
    </row>
    <row r="517" spans="6:6" s="354" customFormat="1" x14ac:dyDescent="0.25">
      <c r="F517" s="355"/>
    </row>
    <row r="518" spans="6:6" s="354" customFormat="1" x14ac:dyDescent="0.25">
      <c r="F518" s="355"/>
    </row>
    <row r="519" spans="6:6" s="354" customFormat="1" x14ac:dyDescent="0.25">
      <c r="F519" s="355"/>
    </row>
    <row r="520" spans="6:6" s="354" customFormat="1" x14ac:dyDescent="0.25">
      <c r="F520" s="355"/>
    </row>
    <row r="521" spans="6:6" s="354" customFormat="1" x14ac:dyDescent="0.25">
      <c r="F521" s="355"/>
    </row>
    <row r="522" spans="6:6" s="354" customFormat="1" x14ac:dyDescent="0.25">
      <c r="F522" s="355"/>
    </row>
    <row r="523" spans="6:6" s="354" customFormat="1" x14ac:dyDescent="0.25">
      <c r="F523" s="355"/>
    </row>
    <row r="524" spans="6:6" s="354" customFormat="1" x14ac:dyDescent="0.25">
      <c r="F524" s="355"/>
    </row>
    <row r="525" spans="6:6" s="354" customFormat="1" x14ac:dyDescent="0.25">
      <c r="F525" s="355"/>
    </row>
    <row r="526" spans="6:6" s="354" customFormat="1" x14ac:dyDescent="0.25">
      <c r="F526" s="355"/>
    </row>
    <row r="527" spans="6:6" s="354" customFormat="1" x14ac:dyDescent="0.25">
      <c r="F527" s="355"/>
    </row>
    <row r="528" spans="6:6" s="354" customFormat="1" x14ac:dyDescent="0.25">
      <c r="F528" s="355"/>
    </row>
    <row r="529" spans="6:6" s="354" customFormat="1" x14ac:dyDescent="0.25">
      <c r="F529" s="355"/>
    </row>
    <row r="530" spans="6:6" s="354" customFormat="1" x14ac:dyDescent="0.25">
      <c r="F530" s="355"/>
    </row>
    <row r="531" spans="6:6" s="354" customFormat="1" x14ac:dyDescent="0.25">
      <c r="F531" s="355"/>
    </row>
    <row r="532" spans="6:6" s="354" customFormat="1" x14ac:dyDescent="0.25">
      <c r="F532" s="355"/>
    </row>
    <row r="533" spans="6:6" s="354" customFormat="1" x14ac:dyDescent="0.25">
      <c r="F533" s="355"/>
    </row>
    <row r="534" spans="6:6" s="354" customFormat="1" x14ac:dyDescent="0.25">
      <c r="F534" s="355"/>
    </row>
    <row r="535" spans="6:6" s="354" customFormat="1" x14ac:dyDescent="0.25">
      <c r="F535" s="355"/>
    </row>
    <row r="536" spans="6:6" s="354" customFormat="1" x14ac:dyDescent="0.25">
      <c r="F536" s="355"/>
    </row>
    <row r="537" spans="6:6" s="354" customFormat="1" x14ac:dyDescent="0.25">
      <c r="F537" s="355"/>
    </row>
    <row r="538" spans="6:6" s="354" customFormat="1" x14ac:dyDescent="0.25">
      <c r="F538" s="355"/>
    </row>
    <row r="539" spans="6:6" s="354" customFormat="1" x14ac:dyDescent="0.25">
      <c r="F539" s="355"/>
    </row>
    <row r="540" spans="6:6" s="354" customFormat="1" x14ac:dyDescent="0.25">
      <c r="F540" s="355"/>
    </row>
    <row r="541" spans="6:6" s="354" customFormat="1" x14ac:dyDescent="0.25">
      <c r="F541" s="355"/>
    </row>
    <row r="542" spans="6:6" s="354" customFormat="1" x14ac:dyDescent="0.25">
      <c r="F542" s="355"/>
    </row>
    <row r="543" spans="6:6" s="354" customFormat="1" x14ac:dyDescent="0.25">
      <c r="F543" s="355"/>
    </row>
    <row r="544" spans="6:6" s="354" customFormat="1" x14ac:dyDescent="0.25">
      <c r="F544" s="355"/>
    </row>
    <row r="545" spans="6:6" s="354" customFormat="1" x14ac:dyDescent="0.25">
      <c r="F545" s="355"/>
    </row>
    <row r="546" spans="6:6" s="354" customFormat="1" x14ac:dyDescent="0.25">
      <c r="F546" s="355"/>
    </row>
    <row r="547" spans="6:6" s="354" customFormat="1" x14ac:dyDescent="0.25">
      <c r="F547" s="355"/>
    </row>
    <row r="548" spans="6:6" s="354" customFormat="1" x14ac:dyDescent="0.25">
      <c r="F548" s="355"/>
    </row>
    <row r="549" spans="6:6" s="354" customFormat="1" x14ac:dyDescent="0.25">
      <c r="F549" s="355"/>
    </row>
    <row r="550" spans="6:6" s="354" customFormat="1" x14ac:dyDescent="0.25">
      <c r="F550" s="355"/>
    </row>
    <row r="551" spans="6:6" s="354" customFormat="1" x14ac:dyDescent="0.25">
      <c r="F551" s="355"/>
    </row>
    <row r="552" spans="6:6" s="354" customFormat="1" x14ac:dyDescent="0.25">
      <c r="F552" s="355"/>
    </row>
    <row r="553" spans="6:6" s="354" customFormat="1" x14ac:dyDescent="0.25">
      <c r="F553" s="355"/>
    </row>
    <row r="554" spans="6:6" s="354" customFormat="1" x14ac:dyDescent="0.25">
      <c r="F554" s="355"/>
    </row>
    <row r="555" spans="6:6" s="354" customFormat="1" x14ac:dyDescent="0.25">
      <c r="F555" s="355"/>
    </row>
    <row r="556" spans="6:6" s="354" customFormat="1" x14ac:dyDescent="0.25">
      <c r="F556" s="355"/>
    </row>
    <row r="557" spans="6:6" s="354" customFormat="1" x14ac:dyDescent="0.25">
      <c r="F557" s="355"/>
    </row>
    <row r="558" spans="6:6" s="354" customFormat="1" x14ac:dyDescent="0.25">
      <c r="F558" s="355"/>
    </row>
    <row r="559" spans="6:6" s="354" customFormat="1" x14ac:dyDescent="0.25">
      <c r="F559" s="355"/>
    </row>
    <row r="560" spans="6:6" s="354" customFormat="1" x14ac:dyDescent="0.25">
      <c r="F560" s="355"/>
    </row>
    <row r="561" spans="6:6" s="354" customFormat="1" x14ac:dyDescent="0.25">
      <c r="F561" s="355"/>
    </row>
    <row r="562" spans="6:6" s="354" customFormat="1" x14ac:dyDescent="0.25">
      <c r="F562" s="355"/>
    </row>
    <row r="563" spans="6:6" s="354" customFormat="1" x14ac:dyDescent="0.25">
      <c r="F563" s="355"/>
    </row>
    <row r="564" spans="6:6" s="354" customFormat="1" x14ac:dyDescent="0.25">
      <c r="F564" s="355"/>
    </row>
    <row r="565" spans="6:6" s="354" customFormat="1" x14ac:dyDescent="0.25">
      <c r="F565" s="355"/>
    </row>
    <row r="566" spans="6:6" s="354" customFormat="1" x14ac:dyDescent="0.25">
      <c r="F566" s="355"/>
    </row>
    <row r="567" spans="6:6" s="354" customFormat="1" x14ac:dyDescent="0.25">
      <c r="F567" s="355"/>
    </row>
    <row r="568" spans="6:6" s="354" customFormat="1" x14ac:dyDescent="0.25">
      <c r="F568" s="355"/>
    </row>
    <row r="569" spans="6:6" s="354" customFormat="1" x14ac:dyDescent="0.25">
      <c r="F569" s="355"/>
    </row>
    <row r="570" spans="6:6" s="354" customFormat="1" x14ac:dyDescent="0.25">
      <c r="F570" s="355"/>
    </row>
    <row r="571" spans="6:6" s="354" customFormat="1" x14ac:dyDescent="0.25">
      <c r="F571" s="355"/>
    </row>
    <row r="572" spans="6:6" s="354" customFormat="1" x14ac:dyDescent="0.25">
      <c r="F572" s="355"/>
    </row>
    <row r="573" spans="6:6" s="354" customFormat="1" x14ac:dyDescent="0.25">
      <c r="F573" s="355"/>
    </row>
    <row r="574" spans="6:6" s="354" customFormat="1" x14ac:dyDescent="0.25">
      <c r="F574" s="355"/>
    </row>
    <row r="575" spans="6:6" s="354" customFormat="1" x14ac:dyDescent="0.25">
      <c r="F575" s="355"/>
    </row>
    <row r="576" spans="6:6" s="354" customFormat="1" x14ac:dyDescent="0.25">
      <c r="F576" s="355"/>
    </row>
    <row r="577" spans="6:6" s="354" customFormat="1" x14ac:dyDescent="0.25">
      <c r="F577" s="355"/>
    </row>
    <row r="578" spans="6:6" s="354" customFormat="1" x14ac:dyDescent="0.25">
      <c r="F578" s="355"/>
    </row>
    <row r="579" spans="6:6" s="354" customFormat="1" x14ac:dyDescent="0.25">
      <c r="F579" s="355"/>
    </row>
    <row r="580" spans="6:6" s="354" customFormat="1" x14ac:dyDescent="0.25">
      <c r="F580" s="355"/>
    </row>
    <row r="581" spans="6:6" s="354" customFormat="1" x14ac:dyDescent="0.25">
      <c r="F581" s="355"/>
    </row>
    <row r="582" spans="6:6" s="354" customFormat="1" x14ac:dyDescent="0.25">
      <c r="F582" s="355"/>
    </row>
    <row r="583" spans="6:6" s="354" customFormat="1" x14ac:dyDescent="0.25">
      <c r="F583" s="355"/>
    </row>
    <row r="584" spans="6:6" s="354" customFormat="1" x14ac:dyDescent="0.25">
      <c r="F584" s="355"/>
    </row>
    <row r="585" spans="6:6" s="354" customFormat="1" x14ac:dyDescent="0.25">
      <c r="F585" s="355"/>
    </row>
    <row r="586" spans="6:6" s="354" customFormat="1" x14ac:dyDescent="0.25">
      <c r="F586" s="355"/>
    </row>
    <row r="587" spans="6:6" s="354" customFormat="1" x14ac:dyDescent="0.25">
      <c r="F587" s="355"/>
    </row>
    <row r="588" spans="6:6" s="354" customFormat="1" x14ac:dyDescent="0.25">
      <c r="F588" s="355"/>
    </row>
    <row r="589" spans="6:6" s="354" customFormat="1" x14ac:dyDescent="0.25">
      <c r="F589" s="355"/>
    </row>
    <row r="590" spans="6:6" s="354" customFormat="1" x14ac:dyDescent="0.25">
      <c r="F590" s="355"/>
    </row>
    <row r="591" spans="6:6" s="354" customFormat="1" x14ac:dyDescent="0.25">
      <c r="F591" s="355"/>
    </row>
    <row r="592" spans="6:6" s="354" customFormat="1" x14ac:dyDescent="0.25">
      <c r="F592" s="355"/>
    </row>
    <row r="593" spans="6:6" s="354" customFormat="1" x14ac:dyDescent="0.25">
      <c r="F593" s="355"/>
    </row>
    <row r="594" spans="6:6" s="354" customFormat="1" x14ac:dyDescent="0.25">
      <c r="F594" s="355"/>
    </row>
    <row r="595" spans="6:6" s="354" customFormat="1" x14ac:dyDescent="0.25">
      <c r="F595" s="355"/>
    </row>
    <row r="596" spans="6:6" s="354" customFormat="1" x14ac:dyDescent="0.25">
      <c r="F596" s="355"/>
    </row>
    <row r="597" spans="6:6" s="354" customFormat="1" x14ac:dyDescent="0.25">
      <c r="F597" s="355"/>
    </row>
    <row r="598" spans="6:6" s="354" customFormat="1" x14ac:dyDescent="0.25">
      <c r="F598" s="355"/>
    </row>
    <row r="599" spans="6:6" s="354" customFormat="1" x14ac:dyDescent="0.25">
      <c r="F599" s="355"/>
    </row>
    <row r="600" spans="6:6" s="354" customFormat="1" x14ac:dyDescent="0.25">
      <c r="F600" s="355"/>
    </row>
    <row r="601" spans="6:6" s="354" customFormat="1" x14ac:dyDescent="0.25">
      <c r="F601" s="355"/>
    </row>
    <row r="602" spans="6:6" s="354" customFormat="1" x14ac:dyDescent="0.25">
      <c r="F602" s="355"/>
    </row>
    <row r="603" spans="6:6" s="354" customFormat="1" x14ac:dyDescent="0.25">
      <c r="F603" s="355"/>
    </row>
    <row r="604" spans="6:6" s="354" customFormat="1" x14ac:dyDescent="0.25">
      <c r="F604" s="355"/>
    </row>
    <row r="605" spans="6:6" s="354" customFormat="1" x14ac:dyDescent="0.25">
      <c r="F605" s="355"/>
    </row>
    <row r="606" spans="6:6" s="354" customFormat="1" x14ac:dyDescent="0.25">
      <c r="F606" s="355"/>
    </row>
    <row r="607" spans="6:6" s="354" customFormat="1" x14ac:dyDescent="0.25">
      <c r="F607" s="355"/>
    </row>
    <row r="608" spans="6:6" s="354" customFormat="1" x14ac:dyDescent="0.25">
      <c r="F608" s="355"/>
    </row>
    <row r="609" spans="6:6" s="354" customFormat="1" x14ac:dyDescent="0.25">
      <c r="F609" s="355"/>
    </row>
    <row r="610" spans="6:6" s="354" customFormat="1" x14ac:dyDescent="0.25">
      <c r="F610" s="355"/>
    </row>
    <row r="611" spans="6:6" s="354" customFormat="1" x14ac:dyDescent="0.25">
      <c r="F611" s="355"/>
    </row>
    <row r="612" spans="6:6" s="354" customFormat="1" x14ac:dyDescent="0.25">
      <c r="F612" s="355"/>
    </row>
    <row r="613" spans="6:6" s="354" customFormat="1" x14ac:dyDescent="0.25">
      <c r="F613" s="355"/>
    </row>
    <row r="614" spans="6:6" s="354" customFormat="1" x14ac:dyDescent="0.25">
      <c r="F614" s="355"/>
    </row>
    <row r="615" spans="6:6" s="354" customFormat="1" x14ac:dyDescent="0.25">
      <c r="F615" s="355"/>
    </row>
    <row r="616" spans="6:6" s="354" customFormat="1" x14ac:dyDescent="0.25">
      <c r="F616" s="355"/>
    </row>
    <row r="617" spans="6:6" s="354" customFormat="1" x14ac:dyDescent="0.25">
      <c r="F617" s="355"/>
    </row>
    <row r="618" spans="6:6" s="354" customFormat="1" x14ac:dyDescent="0.25">
      <c r="F618" s="355"/>
    </row>
    <row r="619" spans="6:6" s="354" customFormat="1" x14ac:dyDescent="0.25">
      <c r="F619" s="355"/>
    </row>
    <row r="620" spans="6:6" s="354" customFormat="1" x14ac:dyDescent="0.25">
      <c r="F620" s="355"/>
    </row>
    <row r="621" spans="6:6" s="354" customFormat="1" x14ac:dyDescent="0.25">
      <c r="F621" s="355"/>
    </row>
    <row r="622" spans="6:6" s="354" customFormat="1" x14ac:dyDescent="0.25">
      <c r="F622" s="355"/>
    </row>
    <row r="623" spans="6:6" s="354" customFormat="1" x14ac:dyDescent="0.25">
      <c r="F623" s="355"/>
    </row>
    <row r="624" spans="6:6" s="354" customFormat="1" x14ac:dyDescent="0.25">
      <c r="F624" s="355"/>
    </row>
    <row r="625" spans="6:6" s="354" customFormat="1" x14ac:dyDescent="0.25">
      <c r="F625" s="355"/>
    </row>
    <row r="626" spans="6:6" s="354" customFormat="1" x14ac:dyDescent="0.25">
      <c r="F626" s="355"/>
    </row>
    <row r="627" spans="6:6" s="354" customFormat="1" x14ac:dyDescent="0.25">
      <c r="F627" s="355"/>
    </row>
    <row r="628" spans="6:6" s="354" customFormat="1" x14ac:dyDescent="0.25">
      <c r="F628" s="355"/>
    </row>
    <row r="629" spans="6:6" s="354" customFormat="1" x14ac:dyDescent="0.25">
      <c r="F629" s="355"/>
    </row>
    <row r="630" spans="6:6" s="354" customFormat="1" x14ac:dyDescent="0.25">
      <c r="F630" s="355"/>
    </row>
    <row r="631" spans="6:6" s="354" customFormat="1" x14ac:dyDescent="0.25">
      <c r="F631" s="355"/>
    </row>
    <row r="632" spans="6:6" s="354" customFormat="1" x14ac:dyDescent="0.25">
      <c r="F632" s="355"/>
    </row>
    <row r="633" spans="6:6" s="354" customFormat="1" x14ac:dyDescent="0.25">
      <c r="F633" s="355"/>
    </row>
    <row r="634" spans="6:6" s="354" customFormat="1" x14ac:dyDescent="0.25">
      <c r="F634" s="355"/>
    </row>
    <row r="635" spans="6:6" s="354" customFormat="1" x14ac:dyDescent="0.25">
      <c r="F635" s="355"/>
    </row>
    <row r="636" spans="6:6" s="354" customFormat="1" x14ac:dyDescent="0.25">
      <c r="F636" s="355"/>
    </row>
    <row r="637" spans="6:6" s="354" customFormat="1" x14ac:dyDescent="0.25">
      <c r="F637" s="355"/>
    </row>
    <row r="638" spans="6:6" s="354" customFormat="1" x14ac:dyDescent="0.25">
      <c r="F638" s="355"/>
    </row>
    <row r="639" spans="6:6" s="354" customFormat="1" x14ac:dyDescent="0.25">
      <c r="F639" s="355"/>
    </row>
    <row r="640" spans="6:6" s="354" customFormat="1" x14ac:dyDescent="0.25">
      <c r="F640" s="355"/>
    </row>
    <row r="641" spans="6:6" s="354" customFormat="1" x14ac:dyDescent="0.25">
      <c r="F641" s="355"/>
    </row>
    <row r="642" spans="6:6" s="354" customFormat="1" x14ac:dyDescent="0.25">
      <c r="F642" s="355"/>
    </row>
    <row r="643" spans="6:6" s="354" customFormat="1" x14ac:dyDescent="0.25">
      <c r="F643" s="355"/>
    </row>
    <row r="644" spans="6:6" s="354" customFormat="1" x14ac:dyDescent="0.25">
      <c r="F644" s="355"/>
    </row>
    <row r="645" spans="6:6" s="354" customFormat="1" x14ac:dyDescent="0.25">
      <c r="F645" s="355"/>
    </row>
    <row r="646" spans="6:6" s="354" customFormat="1" x14ac:dyDescent="0.25">
      <c r="F646" s="355"/>
    </row>
    <row r="647" spans="6:6" s="354" customFormat="1" x14ac:dyDescent="0.25">
      <c r="F647" s="355"/>
    </row>
    <row r="648" spans="6:6" s="354" customFormat="1" x14ac:dyDescent="0.25">
      <c r="F648" s="355"/>
    </row>
    <row r="649" spans="6:6" s="354" customFormat="1" x14ac:dyDescent="0.25">
      <c r="F649" s="355"/>
    </row>
    <row r="650" spans="6:6" s="354" customFormat="1" x14ac:dyDescent="0.25">
      <c r="F650" s="355"/>
    </row>
    <row r="651" spans="6:6" s="354" customFormat="1" x14ac:dyDescent="0.25">
      <c r="F651" s="355"/>
    </row>
    <row r="652" spans="6:6" s="354" customFormat="1" x14ac:dyDescent="0.25">
      <c r="F652" s="355"/>
    </row>
    <row r="653" spans="6:6" s="354" customFormat="1" x14ac:dyDescent="0.25">
      <c r="F653" s="355"/>
    </row>
    <row r="654" spans="6:6" s="354" customFormat="1" x14ac:dyDescent="0.25">
      <c r="F654" s="355"/>
    </row>
    <row r="655" spans="6:6" s="354" customFormat="1" x14ac:dyDescent="0.25">
      <c r="F655" s="355"/>
    </row>
    <row r="656" spans="6:6" s="354" customFormat="1" x14ac:dyDescent="0.25">
      <c r="F656" s="355"/>
    </row>
    <row r="657" spans="6:6" s="354" customFormat="1" x14ac:dyDescent="0.25">
      <c r="F657" s="355"/>
    </row>
    <row r="658" spans="6:6" s="354" customFormat="1" x14ac:dyDescent="0.25">
      <c r="F658" s="355"/>
    </row>
    <row r="659" spans="6:6" s="354" customFormat="1" x14ac:dyDescent="0.25">
      <c r="F659" s="355"/>
    </row>
    <row r="660" spans="6:6" s="354" customFormat="1" x14ac:dyDescent="0.25">
      <c r="F660" s="355"/>
    </row>
    <row r="661" spans="6:6" s="354" customFormat="1" x14ac:dyDescent="0.25">
      <c r="F661" s="355"/>
    </row>
    <row r="662" spans="6:6" s="354" customFormat="1" x14ac:dyDescent="0.25">
      <c r="F662" s="355"/>
    </row>
    <row r="663" spans="6:6" s="354" customFormat="1" x14ac:dyDescent="0.25">
      <c r="F663" s="355"/>
    </row>
    <row r="664" spans="6:6" s="354" customFormat="1" x14ac:dyDescent="0.25">
      <c r="F664" s="355"/>
    </row>
    <row r="665" spans="6:6" s="354" customFormat="1" x14ac:dyDescent="0.25">
      <c r="F665" s="355"/>
    </row>
    <row r="666" spans="6:6" s="354" customFormat="1" x14ac:dyDescent="0.25">
      <c r="F666" s="355"/>
    </row>
    <row r="667" spans="6:6" s="354" customFormat="1" x14ac:dyDescent="0.25">
      <c r="F667" s="355"/>
    </row>
  </sheetData>
  <sheetProtection password="E105" sheet="1"/>
  <mergeCells count="11">
    <mergeCell ref="A16:A17"/>
    <mergeCell ref="B16:B17"/>
    <mergeCell ref="C16:C17"/>
    <mergeCell ref="D16:D17"/>
    <mergeCell ref="E16:E17"/>
    <mergeCell ref="K16:K17"/>
    <mergeCell ref="F16:F17"/>
    <mergeCell ref="G16:G17"/>
    <mergeCell ref="H16:H17"/>
    <mergeCell ref="I16:I17"/>
    <mergeCell ref="J16:J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31 J266:K266 J267 J281:K281 J273 J288:K288 J284 J291 K126 K169 J213:K213 K235:K236 K226"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5 K267 J268:K269 K273 J274:K280 K284 J285:K287 K291 J292:K293 J242:K242 J253:K253 J251:K251 J250 J246:K249 K167"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zoomScale="85" zoomScaleNormal="100" workbookViewId="0">
      <selection activeCell="F9" sqref="F9"/>
    </sheetView>
  </sheetViews>
  <sheetFormatPr baseColWidth="10" defaultColWidth="9.140625" defaultRowHeight="15" x14ac:dyDescent="0.25"/>
  <cols>
    <col min="1" max="1" width="5" style="86" customWidth="1"/>
    <col min="2" max="2" width="6.5703125" style="86" customWidth="1"/>
    <col min="3" max="3" width="6.42578125" style="86" customWidth="1"/>
    <col min="4" max="4" width="6.5703125" style="86" customWidth="1"/>
    <col min="5" max="5" width="5.5703125" style="86" customWidth="1"/>
    <col min="6" max="6" width="71.28515625" style="86" customWidth="1"/>
    <col min="7" max="7" width="17" style="86" customWidth="1"/>
    <col min="8" max="8" width="16.5703125" style="86" customWidth="1"/>
    <col min="9" max="9" width="14.85546875" style="86" customWidth="1"/>
    <col min="10" max="10" width="15.5703125" style="86" customWidth="1"/>
    <col min="11" max="11" width="9.140625" style="87" customWidth="1"/>
    <col min="12" max="16384" width="9.140625" style="3"/>
  </cols>
  <sheetData>
    <row r="1" spans="1:60"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75" x14ac:dyDescent="0.25">
      <c r="C2" s="28"/>
      <c r="D2" s="1"/>
      <c r="E2" s="86"/>
      <c r="F2" s="119" t="str">
        <f>'Formulario PPGR1'!I2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25">
      <c r="C3" s="28"/>
      <c r="D3" s="1"/>
      <c r="E3" s="86"/>
      <c r="F3" s="120" t="str">
        <f>'Formulario PPGR1'!I3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25">
      <c r="C4" s="28"/>
      <c r="D4" s="1"/>
      <c r="E4" s="86"/>
      <c r="F4" s="121" t="str">
        <f>'Formulario PPGR1'!I4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25">
      <c r="C5" s="28"/>
      <c r="D5" s="1"/>
      <c r="E5" s="86"/>
      <c r="F5" s="121" t="s">
        <v>1236</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25">
      <c r="C6" s="1"/>
      <c r="D6" s="1"/>
      <c r="E6" s="86"/>
      <c r="F6" s="121" t="str">
        <f>'Formulario PPGR1'!$L$3</f>
        <v>R4 - SRS Cibao Noroeste</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2">
      <c r="A8" s="71" t="s">
        <v>979</v>
      </c>
      <c r="B8" s="72"/>
      <c r="C8" s="72"/>
      <c r="D8" s="72"/>
      <c r="E8" s="72"/>
      <c r="F8" s="72"/>
      <c r="G8" s="72"/>
      <c r="H8" s="72"/>
      <c r="I8" s="72"/>
      <c r="J8" s="72"/>
      <c r="K8" s="73"/>
    </row>
    <row r="9" spans="1:60" ht="12.75" x14ac:dyDescent="0.2">
      <c r="A9" s="74" t="s">
        <v>1237</v>
      </c>
      <c r="B9" s="75"/>
      <c r="C9" s="75"/>
      <c r="D9" s="75"/>
      <c r="E9" s="75"/>
      <c r="F9" s="75"/>
      <c r="G9" s="346">
        <f>+'Formulario PPGR6'!F16</f>
        <v>0</v>
      </c>
      <c r="H9" s="76"/>
      <c r="I9" s="76"/>
      <c r="J9" s="76"/>
      <c r="K9" s="77"/>
    </row>
    <row r="10" spans="1:60" ht="12.75" x14ac:dyDescent="0.2">
      <c r="A10" s="74" t="s">
        <v>1238</v>
      </c>
      <c r="B10" s="75"/>
      <c r="C10" s="75"/>
      <c r="D10" s="75"/>
      <c r="E10" s="75"/>
      <c r="F10" s="75"/>
      <c r="G10" s="346">
        <f>+'Formulario PPGR6'!F23</f>
        <v>0</v>
      </c>
      <c r="H10" s="76"/>
      <c r="I10" s="76"/>
      <c r="J10" s="76"/>
      <c r="K10" s="77"/>
    </row>
    <row r="11" spans="1:60" ht="12.75" x14ac:dyDescent="0.2">
      <c r="A11" s="74" t="s">
        <v>1239</v>
      </c>
      <c r="B11" s="75"/>
      <c r="C11" s="75"/>
      <c r="D11" s="75"/>
      <c r="E11" s="75"/>
      <c r="F11" s="75"/>
      <c r="G11" s="346">
        <f>+'Formulario PPGR6'!F15</f>
        <v>0</v>
      </c>
      <c r="H11" s="76"/>
      <c r="I11" s="76"/>
      <c r="J11" s="76"/>
      <c r="K11" s="77"/>
    </row>
    <row r="12" spans="1:60" ht="12.75" x14ac:dyDescent="0.2">
      <c r="A12" s="74" t="s">
        <v>1240</v>
      </c>
      <c r="B12" s="75"/>
      <c r="C12" s="75"/>
      <c r="D12" s="75"/>
      <c r="E12" s="75"/>
      <c r="F12" s="75"/>
      <c r="G12" s="346">
        <f>'Formulario PPGR6'!F11+'Formulario PPGR6'!F17+'Formulario PPGR6'!F21+'Formulario PPGR6'!F22</f>
        <v>0</v>
      </c>
      <c r="H12" s="76"/>
      <c r="I12" s="76"/>
      <c r="J12" s="76"/>
      <c r="K12" s="77"/>
    </row>
    <row r="13" spans="1:60" ht="12.75" x14ac:dyDescent="0.2">
      <c r="A13" s="78" t="s">
        <v>1241</v>
      </c>
      <c r="B13" s="75"/>
      <c r="C13" s="75"/>
      <c r="D13" s="75"/>
      <c r="E13" s="75"/>
      <c r="F13" s="75"/>
      <c r="G13" s="344">
        <f>+'Formulario PPGR6'!F18</f>
        <v>0</v>
      </c>
      <c r="H13" s="76"/>
      <c r="I13" s="76"/>
      <c r="J13" s="76"/>
      <c r="K13" s="77"/>
    </row>
    <row r="14" spans="1:60" ht="13.5" thickBot="1" x14ac:dyDescent="0.25">
      <c r="A14" s="79" t="s">
        <v>1242</v>
      </c>
      <c r="B14" s="80"/>
      <c r="C14" s="80"/>
      <c r="D14" s="80"/>
      <c r="E14" s="80"/>
      <c r="F14" s="80"/>
      <c r="G14" s="345">
        <f>SUM(G9:G13)</f>
        <v>0</v>
      </c>
      <c r="H14" s="81"/>
      <c r="I14" s="81"/>
      <c r="J14" s="81"/>
      <c r="K14" s="82"/>
    </row>
    <row r="15" spans="1:60" ht="15.75" customHeight="1" thickTop="1" x14ac:dyDescent="0.2">
      <c r="A15" s="83" t="s">
        <v>984</v>
      </c>
      <c r="B15" s="84"/>
      <c r="C15" s="84"/>
      <c r="D15" s="84"/>
      <c r="E15" s="84"/>
      <c r="F15" s="84"/>
      <c r="G15" s="84"/>
      <c r="H15" s="84"/>
      <c r="I15" s="84"/>
      <c r="J15" s="84"/>
      <c r="K15" s="85"/>
    </row>
    <row r="16" spans="1:60" ht="19.5" customHeight="1" x14ac:dyDescent="0.2">
      <c r="A16" s="731" t="s">
        <v>985</v>
      </c>
      <c r="B16" s="731" t="s">
        <v>986</v>
      </c>
      <c r="C16" s="731" t="s">
        <v>946</v>
      </c>
      <c r="D16" s="731" t="s">
        <v>987</v>
      </c>
      <c r="E16" s="731" t="s">
        <v>947</v>
      </c>
      <c r="F16" s="732" t="s">
        <v>988</v>
      </c>
      <c r="G16" s="728" t="s">
        <v>1243</v>
      </c>
      <c r="H16" s="729"/>
      <c r="I16" s="730"/>
      <c r="J16" s="726" t="s">
        <v>992</v>
      </c>
      <c r="K16" s="726" t="s">
        <v>950</v>
      </c>
    </row>
    <row r="17" spans="1:11" ht="44.25" customHeight="1" x14ac:dyDescent="0.2">
      <c r="A17" s="731"/>
      <c r="B17" s="731"/>
      <c r="C17" s="731"/>
      <c r="D17" s="731"/>
      <c r="E17" s="731"/>
      <c r="F17" s="733"/>
      <c r="G17" s="88" t="s">
        <v>1244</v>
      </c>
      <c r="H17" s="88" t="s">
        <v>1245</v>
      </c>
      <c r="I17" s="88" t="s">
        <v>1246</v>
      </c>
      <c r="J17" s="727"/>
      <c r="K17" s="727"/>
    </row>
    <row r="18" spans="1:11" ht="12.75" x14ac:dyDescent="0.2">
      <c r="A18" s="29">
        <v>2</v>
      </c>
      <c r="B18" s="30"/>
      <c r="C18" s="30"/>
      <c r="D18" s="30"/>
      <c r="E18" s="30"/>
      <c r="F18" s="31" t="s">
        <v>993</v>
      </c>
      <c r="G18" s="32">
        <f>+G19+G67+G171+G255+G272+G325</f>
        <v>0</v>
      </c>
      <c r="H18" s="32">
        <f>+H19+H67+H171+H255+H272+H325</f>
        <v>0</v>
      </c>
      <c r="I18" s="32">
        <f>+I19+I67+I171+I255+I272+I325</f>
        <v>0</v>
      </c>
      <c r="J18" s="32">
        <f>+J19+J67+J171+J255+J272+J325</f>
        <v>0</v>
      </c>
      <c r="K18" s="32">
        <f>+K19+K67+K171+K255+K272+K325</f>
        <v>0</v>
      </c>
    </row>
    <row r="19" spans="1:11" ht="12.75" x14ac:dyDescent="0.2">
      <c r="A19" s="33">
        <v>2</v>
      </c>
      <c r="B19" s="34">
        <v>1</v>
      </c>
      <c r="C19" s="35"/>
      <c r="D19" s="35"/>
      <c r="E19" s="35"/>
      <c r="F19" s="36" t="s">
        <v>994</v>
      </c>
      <c r="G19" s="37">
        <f>+G20+G42+G54+G58</f>
        <v>0</v>
      </c>
      <c r="H19" s="37">
        <f>+H20+H42+H54+H58</f>
        <v>0</v>
      </c>
      <c r="I19" s="37">
        <f>+I20+I42+I54+I58</f>
        <v>0</v>
      </c>
      <c r="J19" s="37">
        <f>+J20+J42+J54+J58</f>
        <v>0</v>
      </c>
      <c r="K19" s="37">
        <f>+K20+K42+K54+K58</f>
        <v>0</v>
      </c>
    </row>
    <row r="20" spans="1:11" ht="12.75" x14ac:dyDescent="0.2">
      <c r="A20" s="39">
        <v>2</v>
      </c>
      <c r="B20" s="40">
        <v>1</v>
      </c>
      <c r="C20" s="40">
        <v>1</v>
      </c>
      <c r="D20" s="40"/>
      <c r="E20" s="40"/>
      <c r="F20" s="41" t="s">
        <v>995</v>
      </c>
      <c r="G20" s="42">
        <f>+G21+G26+G33+G35+G37</f>
        <v>0</v>
      </c>
      <c r="H20" s="42">
        <f>+H21+H26+H33+H35+H37</f>
        <v>0</v>
      </c>
      <c r="I20" s="42">
        <f>+I21+I26+I33+I35+I37</f>
        <v>0</v>
      </c>
      <c r="J20" s="42">
        <f>+J21+J26+J33+J35+J37</f>
        <v>0</v>
      </c>
      <c r="K20" s="42">
        <f>+K21+K26+K33+K35+K37</f>
        <v>0</v>
      </c>
    </row>
    <row r="21" spans="1:11" ht="12.75" x14ac:dyDescent="0.2">
      <c r="A21" s="44">
        <v>2</v>
      </c>
      <c r="B21" s="45">
        <v>1</v>
      </c>
      <c r="C21" s="45">
        <v>1</v>
      </c>
      <c r="D21" s="45">
        <v>1</v>
      </c>
      <c r="E21" s="45"/>
      <c r="F21" s="46" t="s">
        <v>996</v>
      </c>
      <c r="G21" s="47">
        <f>SUM(G22:G25)</f>
        <v>0</v>
      </c>
      <c r="H21" s="47">
        <f>SUM(H22:H25)</f>
        <v>0</v>
      </c>
      <c r="I21" s="47">
        <f>SUM(I22:I25)</f>
        <v>0</v>
      </c>
      <c r="J21" s="47">
        <f>SUM(J22:J25)</f>
        <v>0</v>
      </c>
      <c r="K21" s="48">
        <f>SUM(K22:K25)</f>
        <v>0</v>
      </c>
    </row>
    <row r="22" spans="1:11" ht="12.75" x14ac:dyDescent="0.2">
      <c r="A22" s="49">
        <v>2</v>
      </c>
      <c r="B22" s="50">
        <v>1</v>
      </c>
      <c r="C22" s="50">
        <v>1</v>
      </c>
      <c r="D22" s="50">
        <v>1</v>
      </c>
      <c r="E22" s="50" t="s">
        <v>997</v>
      </c>
      <c r="F22" s="51" t="s">
        <v>998</v>
      </c>
      <c r="G22" s="52"/>
      <c r="H22" s="52"/>
      <c r="I22" s="52"/>
      <c r="J22" s="95">
        <f>SUBTOTAL(9,G22:I22)</f>
        <v>0</v>
      </c>
      <c r="K22" s="96" t="str">
        <f>IFERROR(J22/$J$18*100,"0.00")</f>
        <v>0.00</v>
      </c>
    </row>
    <row r="23" spans="1:11" ht="12.75" x14ac:dyDescent="0.2">
      <c r="A23" s="49">
        <v>2</v>
      </c>
      <c r="B23" s="50">
        <v>1</v>
      </c>
      <c r="C23" s="50">
        <v>1</v>
      </c>
      <c r="D23" s="50">
        <v>1</v>
      </c>
      <c r="E23" s="50" t="s">
        <v>999</v>
      </c>
      <c r="F23" s="53" t="s">
        <v>1000</v>
      </c>
      <c r="G23" s="52"/>
      <c r="H23" s="52"/>
      <c r="I23" s="52"/>
      <c r="J23" s="95">
        <f>SUBTOTAL(9,G23:I23)</f>
        <v>0</v>
      </c>
      <c r="K23" s="96" t="str">
        <f>IFERROR(J23/$J$18*100,"0.00")</f>
        <v>0.00</v>
      </c>
    </row>
    <row r="24" spans="1:11" ht="12.75" x14ac:dyDescent="0.2">
      <c r="A24" s="49">
        <v>2</v>
      </c>
      <c r="B24" s="50">
        <v>1</v>
      </c>
      <c r="C24" s="50">
        <v>1</v>
      </c>
      <c r="D24" s="50">
        <v>1</v>
      </c>
      <c r="E24" s="50" t="s">
        <v>1001</v>
      </c>
      <c r="F24" s="53" t="s">
        <v>1002</v>
      </c>
      <c r="G24" s="52"/>
      <c r="H24" s="52"/>
      <c r="I24" s="52"/>
      <c r="J24" s="95">
        <f>SUBTOTAL(9,G24:I24)</f>
        <v>0</v>
      </c>
      <c r="K24" s="96" t="str">
        <f>IFERROR(J24/$J$18*100,"0.00")</f>
        <v>0.00</v>
      </c>
    </row>
    <row r="25" spans="1:11" ht="12.75" x14ac:dyDescent="0.2">
      <c r="A25" s="49">
        <v>2</v>
      </c>
      <c r="B25" s="50">
        <v>1</v>
      </c>
      <c r="C25" s="50">
        <v>1</v>
      </c>
      <c r="D25" s="50">
        <v>1</v>
      </c>
      <c r="E25" s="50" t="s">
        <v>1003</v>
      </c>
      <c r="F25" s="53" t="s">
        <v>1004</v>
      </c>
      <c r="G25" s="52"/>
      <c r="H25" s="52"/>
      <c r="I25" s="52"/>
      <c r="J25" s="95">
        <f>SUBTOTAL(9,G25:I25)</f>
        <v>0</v>
      </c>
      <c r="K25" s="96" t="str">
        <f>IFERROR(J25/$J$18*100,"0.00")</f>
        <v>0.00</v>
      </c>
    </row>
    <row r="26" spans="1:11" ht="12.75" x14ac:dyDescent="0.2">
      <c r="A26" s="44">
        <v>2</v>
      </c>
      <c r="B26" s="45">
        <v>1</v>
      </c>
      <c r="C26" s="45">
        <v>1</v>
      </c>
      <c r="D26" s="45">
        <v>2</v>
      </c>
      <c r="E26" s="45"/>
      <c r="F26" s="46" t="s">
        <v>1005</v>
      </c>
      <c r="G26" s="47">
        <f>SUM(G27:G32)</f>
        <v>0</v>
      </c>
      <c r="H26" s="47">
        <f>SUM(H27:H32)</f>
        <v>0</v>
      </c>
      <c r="I26" s="47">
        <f>SUM(I27:I32)</f>
        <v>0</v>
      </c>
      <c r="J26" s="47">
        <f>SUM(J27:J32)</f>
        <v>0</v>
      </c>
      <c r="K26" s="48">
        <f>SUM(K27:K32)</f>
        <v>0</v>
      </c>
    </row>
    <row r="27" spans="1:11" ht="12.75" x14ac:dyDescent="0.2">
      <c r="A27" s="49">
        <v>2</v>
      </c>
      <c r="B27" s="50">
        <v>1</v>
      </c>
      <c r="C27" s="50">
        <v>1</v>
      </c>
      <c r="D27" s="50">
        <v>2</v>
      </c>
      <c r="E27" s="50" t="s">
        <v>1006</v>
      </c>
      <c r="F27" s="53" t="s">
        <v>1007</v>
      </c>
      <c r="G27" s="52"/>
      <c r="H27" s="52"/>
      <c r="I27" s="52"/>
      <c r="J27" s="95">
        <f t="shared" ref="J27:J32" si="0">SUBTOTAL(9,G27:I27)</f>
        <v>0</v>
      </c>
      <c r="K27" s="96" t="str">
        <f t="shared" ref="K27:K32" si="1">IFERROR(J27/$J$18*100,"0.00")</f>
        <v>0.00</v>
      </c>
    </row>
    <row r="28" spans="1:11" ht="12.75" x14ac:dyDescent="0.2">
      <c r="A28" s="49">
        <v>2</v>
      </c>
      <c r="B28" s="50">
        <v>1</v>
      </c>
      <c r="C28" s="50">
        <v>1</v>
      </c>
      <c r="D28" s="50">
        <v>2</v>
      </c>
      <c r="E28" s="50" t="s">
        <v>1001</v>
      </c>
      <c r="F28" s="53" t="s">
        <v>1008</v>
      </c>
      <c r="G28" s="52"/>
      <c r="H28" s="52"/>
      <c r="I28" s="52"/>
      <c r="J28" s="95">
        <f t="shared" si="0"/>
        <v>0</v>
      </c>
      <c r="K28" s="96" t="str">
        <f t="shared" si="1"/>
        <v>0.00</v>
      </c>
    </row>
    <row r="29" spans="1:11" ht="12.75" x14ac:dyDescent="0.2">
      <c r="A29" s="49">
        <v>2</v>
      </c>
      <c r="B29" s="50">
        <v>1</v>
      </c>
      <c r="C29" s="50">
        <v>1</v>
      </c>
      <c r="D29" s="50">
        <v>2</v>
      </c>
      <c r="E29" s="50" t="s">
        <v>1003</v>
      </c>
      <c r="F29" s="53" t="s">
        <v>1009</v>
      </c>
      <c r="G29" s="52"/>
      <c r="H29" s="52"/>
      <c r="I29" s="52"/>
      <c r="J29" s="95">
        <f t="shared" si="0"/>
        <v>0</v>
      </c>
      <c r="K29" s="96" t="str">
        <f t="shared" si="1"/>
        <v>0.00</v>
      </c>
    </row>
    <row r="30" spans="1:11" s="343" customFormat="1" ht="12.75" x14ac:dyDescent="0.2">
      <c r="A30" s="49">
        <v>2</v>
      </c>
      <c r="B30" s="50">
        <v>1</v>
      </c>
      <c r="C30" s="50">
        <v>1</v>
      </c>
      <c r="D30" s="50">
        <v>2</v>
      </c>
      <c r="E30" s="50" t="s">
        <v>1010</v>
      </c>
      <c r="F30" s="53" t="s">
        <v>1011</v>
      </c>
      <c r="G30" s="52"/>
      <c r="H30" s="52"/>
      <c r="I30" s="52"/>
      <c r="J30" s="95">
        <f t="shared" si="0"/>
        <v>0</v>
      </c>
      <c r="K30" s="96" t="str">
        <f t="shared" si="1"/>
        <v>0.00</v>
      </c>
    </row>
    <row r="31" spans="1:11" s="343" customFormat="1" ht="12.75" x14ac:dyDescent="0.2">
      <c r="A31" s="49">
        <v>2</v>
      </c>
      <c r="B31" s="50">
        <v>1</v>
      </c>
      <c r="C31" s="50">
        <v>1</v>
      </c>
      <c r="D31" s="50">
        <v>2</v>
      </c>
      <c r="E31" s="50" t="s">
        <v>1012</v>
      </c>
      <c r="F31" s="53" t="s">
        <v>1013</v>
      </c>
      <c r="G31" s="52"/>
      <c r="H31" s="52"/>
      <c r="I31" s="52"/>
      <c r="J31" s="95">
        <f t="shared" si="0"/>
        <v>0</v>
      </c>
      <c r="K31" s="96" t="str">
        <f t="shared" si="1"/>
        <v>0.00</v>
      </c>
    </row>
    <row r="32" spans="1:11" ht="12.75" x14ac:dyDescent="0.2">
      <c r="A32" s="49">
        <v>2</v>
      </c>
      <c r="B32" s="50">
        <v>1</v>
      </c>
      <c r="C32" s="50">
        <v>1</v>
      </c>
      <c r="D32" s="50">
        <v>2</v>
      </c>
      <c r="E32" s="50" t="s">
        <v>1014</v>
      </c>
      <c r="F32" s="53" t="s">
        <v>1015</v>
      </c>
      <c r="G32" s="52"/>
      <c r="H32" s="52"/>
      <c r="I32" s="52"/>
      <c r="J32" s="95">
        <f t="shared" si="0"/>
        <v>0</v>
      </c>
      <c r="K32" s="96" t="str">
        <f t="shared" si="1"/>
        <v>0.00</v>
      </c>
    </row>
    <row r="33" spans="1:11" ht="12.75" x14ac:dyDescent="0.2">
      <c r="A33" s="44">
        <v>2</v>
      </c>
      <c r="B33" s="45">
        <v>1</v>
      </c>
      <c r="C33" s="45">
        <v>1</v>
      </c>
      <c r="D33" s="45">
        <v>3</v>
      </c>
      <c r="E33" s="45"/>
      <c r="F33" s="46" t="s">
        <v>1016</v>
      </c>
      <c r="G33" s="47">
        <f>G34</f>
        <v>0</v>
      </c>
      <c r="H33" s="47">
        <f>H34</f>
        <v>0</v>
      </c>
      <c r="I33" s="47">
        <f>I34</f>
        <v>0</v>
      </c>
      <c r="J33" s="47">
        <f>J34</f>
        <v>0</v>
      </c>
      <c r="K33" s="48" t="str">
        <f>K34</f>
        <v>0.00</v>
      </c>
    </row>
    <row r="34" spans="1:11" ht="12.75" x14ac:dyDescent="0.2">
      <c r="A34" s="49">
        <v>2</v>
      </c>
      <c r="B34" s="50">
        <v>1</v>
      </c>
      <c r="C34" s="50">
        <v>1</v>
      </c>
      <c r="D34" s="50">
        <v>3</v>
      </c>
      <c r="E34" s="50" t="s">
        <v>997</v>
      </c>
      <c r="F34" s="53" t="s">
        <v>1016</v>
      </c>
      <c r="G34" s="52"/>
      <c r="H34" s="52"/>
      <c r="I34" s="52"/>
      <c r="J34" s="95">
        <f>SUBTOTAL(9,G34:I34)</f>
        <v>0</v>
      </c>
      <c r="K34" s="96" t="str">
        <f>IFERROR(J34/$J$18*100,"0.00")</f>
        <v>0.00</v>
      </c>
    </row>
    <row r="35" spans="1:11" ht="12.75" x14ac:dyDescent="0.2">
      <c r="A35" s="44">
        <v>2</v>
      </c>
      <c r="B35" s="45">
        <v>1</v>
      </c>
      <c r="C35" s="45">
        <v>1</v>
      </c>
      <c r="D35" s="45">
        <v>4</v>
      </c>
      <c r="E35" s="45"/>
      <c r="F35" s="46" t="s">
        <v>1017</v>
      </c>
      <c r="G35" s="47">
        <f>G36</f>
        <v>0</v>
      </c>
      <c r="H35" s="47">
        <f>H36</f>
        <v>0</v>
      </c>
      <c r="I35" s="47">
        <f>I36</f>
        <v>0</v>
      </c>
      <c r="J35" s="47">
        <f>J36</f>
        <v>0</v>
      </c>
      <c r="K35" s="48" t="str">
        <f>K36</f>
        <v>0.00</v>
      </c>
    </row>
    <row r="36" spans="1:11" ht="12.75" x14ac:dyDescent="0.2">
      <c r="A36" s="49">
        <v>2</v>
      </c>
      <c r="B36" s="50">
        <v>1</v>
      </c>
      <c r="C36" s="50">
        <v>1</v>
      </c>
      <c r="D36" s="50">
        <v>4</v>
      </c>
      <c r="E36" s="50" t="s">
        <v>997</v>
      </c>
      <c r="F36" s="53" t="s">
        <v>1017</v>
      </c>
      <c r="G36" s="52"/>
      <c r="H36" s="52"/>
      <c r="I36" s="52"/>
      <c r="J36" s="95">
        <f>SUBTOTAL(9,G36:I36)</f>
        <v>0</v>
      </c>
      <c r="K36" s="96" t="str">
        <f>IFERROR(J36/$J$18*100,"0.00")</f>
        <v>0.00</v>
      </c>
    </row>
    <row r="37" spans="1:11" ht="12.75" x14ac:dyDescent="0.2">
      <c r="A37" s="44">
        <v>2</v>
      </c>
      <c r="B37" s="45">
        <v>1</v>
      </c>
      <c r="C37" s="45">
        <v>1</v>
      </c>
      <c r="D37" s="45">
        <v>5</v>
      </c>
      <c r="E37" s="45"/>
      <c r="F37" s="46" t="s">
        <v>1018</v>
      </c>
      <c r="G37" s="47">
        <f>SUM(G38:G41)</f>
        <v>0</v>
      </c>
      <c r="H37" s="47">
        <f>SUM(H38:H41)</f>
        <v>0</v>
      </c>
      <c r="I37" s="47">
        <f>SUM(I38:I41)</f>
        <v>0</v>
      </c>
      <c r="J37" s="47">
        <f>SUM(J38:J41)</f>
        <v>0</v>
      </c>
      <c r="K37" s="48">
        <f>SUM(K38:K41)</f>
        <v>0</v>
      </c>
    </row>
    <row r="38" spans="1:11" ht="12.75" x14ac:dyDescent="0.2">
      <c r="A38" s="49">
        <v>2</v>
      </c>
      <c r="B38" s="50">
        <v>1</v>
      </c>
      <c r="C38" s="50">
        <v>1</v>
      </c>
      <c r="D38" s="50">
        <v>5</v>
      </c>
      <c r="E38" s="50" t="s">
        <v>997</v>
      </c>
      <c r="F38" s="54" t="s">
        <v>1018</v>
      </c>
      <c r="G38" s="52"/>
      <c r="H38" s="52"/>
      <c r="I38" s="52"/>
      <c r="J38" s="95">
        <f>SUBTOTAL(9,G38:I38)</f>
        <v>0</v>
      </c>
      <c r="K38" s="96" t="str">
        <f>IFERROR(J38/$J$18*100,"0.00")</f>
        <v>0.00</v>
      </c>
    </row>
    <row r="39" spans="1:11" ht="12.75" x14ac:dyDescent="0.2">
      <c r="A39" s="49">
        <v>2</v>
      </c>
      <c r="B39" s="50">
        <v>1</v>
      </c>
      <c r="C39" s="50">
        <v>1</v>
      </c>
      <c r="D39" s="50">
        <v>5</v>
      </c>
      <c r="E39" s="50" t="s">
        <v>999</v>
      </c>
      <c r="F39" s="53" t="s">
        <v>1019</v>
      </c>
      <c r="G39" s="52"/>
      <c r="H39" s="52"/>
      <c r="I39" s="52"/>
      <c r="J39" s="95">
        <f>SUBTOTAL(9,G39:I39)</f>
        <v>0</v>
      </c>
      <c r="K39" s="96" t="str">
        <f>IFERROR(J39/$J$18*100,"0.00")</f>
        <v>0.00</v>
      </c>
    </row>
    <row r="40" spans="1:11" ht="12.75" x14ac:dyDescent="0.2">
      <c r="A40" s="49">
        <v>2</v>
      </c>
      <c r="B40" s="50">
        <v>1</v>
      </c>
      <c r="C40" s="50">
        <v>1</v>
      </c>
      <c r="D40" s="50">
        <v>5</v>
      </c>
      <c r="E40" s="50" t="s">
        <v>1006</v>
      </c>
      <c r="F40" s="53" t="s">
        <v>1020</v>
      </c>
      <c r="G40" s="52"/>
      <c r="H40" s="52"/>
      <c r="I40" s="52"/>
      <c r="J40" s="95">
        <f>SUBTOTAL(9,G40:I40)</f>
        <v>0</v>
      </c>
      <c r="K40" s="96" t="str">
        <f>IFERROR(J40/$J$18*100,"0.00")</f>
        <v>0.00</v>
      </c>
    </row>
    <row r="41" spans="1:11" ht="12.75" x14ac:dyDescent="0.2">
      <c r="A41" s="49">
        <v>2</v>
      </c>
      <c r="B41" s="50">
        <v>1</v>
      </c>
      <c r="C41" s="50">
        <v>1</v>
      </c>
      <c r="D41" s="50">
        <v>5</v>
      </c>
      <c r="E41" s="50" t="s">
        <v>1021</v>
      </c>
      <c r="F41" s="53" t="s">
        <v>1022</v>
      </c>
      <c r="G41" s="52"/>
      <c r="H41" s="52"/>
      <c r="I41" s="52"/>
      <c r="J41" s="95">
        <f>SUBTOTAL(9,G41:I41)</f>
        <v>0</v>
      </c>
      <c r="K41" s="96" t="str">
        <f>IFERROR(J41/$J$18*100,"0.00")</f>
        <v>0.00</v>
      </c>
    </row>
    <row r="42" spans="1:11" ht="12.75" x14ac:dyDescent="0.2">
      <c r="A42" s="39">
        <v>2</v>
      </c>
      <c r="B42" s="40">
        <v>1</v>
      </c>
      <c r="C42" s="40">
        <v>2</v>
      </c>
      <c r="D42" s="40"/>
      <c r="E42" s="40"/>
      <c r="F42" s="41" t="s">
        <v>1023</v>
      </c>
      <c r="G42" s="42">
        <f>+G43+G45</f>
        <v>0</v>
      </c>
      <c r="H42" s="42">
        <f>+H43+H45</f>
        <v>0</v>
      </c>
      <c r="I42" s="42">
        <f>+I43+I45</f>
        <v>0</v>
      </c>
      <c r="J42" s="42">
        <f>+J43+J45</f>
        <v>0</v>
      </c>
      <c r="K42" s="42">
        <f>+K43+K45</f>
        <v>0</v>
      </c>
    </row>
    <row r="43" spans="1:11" ht="12.75" x14ac:dyDescent="0.2">
      <c r="A43" s="44">
        <v>2</v>
      </c>
      <c r="B43" s="45">
        <v>1</v>
      </c>
      <c r="C43" s="45">
        <v>2</v>
      </c>
      <c r="D43" s="45">
        <v>1</v>
      </c>
      <c r="E43" s="45"/>
      <c r="F43" s="46" t="s">
        <v>1024</v>
      </c>
      <c r="G43" s="47">
        <f>G44</f>
        <v>0</v>
      </c>
      <c r="H43" s="47">
        <f>H44</f>
        <v>0</v>
      </c>
      <c r="I43" s="47">
        <f>I44</f>
        <v>0</v>
      </c>
      <c r="J43" s="47">
        <f>J44</f>
        <v>0</v>
      </c>
      <c r="K43" s="48" t="str">
        <f>K44</f>
        <v>0.00</v>
      </c>
    </row>
    <row r="44" spans="1:11" ht="12.75" x14ac:dyDescent="0.2">
      <c r="A44" s="49">
        <v>2</v>
      </c>
      <c r="B44" s="50">
        <v>1</v>
      </c>
      <c r="C44" s="50">
        <v>2</v>
      </c>
      <c r="D44" s="50">
        <v>1</v>
      </c>
      <c r="E44" s="50" t="s">
        <v>997</v>
      </c>
      <c r="F44" s="53" t="s">
        <v>1024</v>
      </c>
      <c r="G44" s="52"/>
      <c r="H44" s="52"/>
      <c r="I44" s="52"/>
      <c r="J44" s="95">
        <f>SUBTOTAL(9,G44:I44)</f>
        <v>0</v>
      </c>
      <c r="K44" s="96" t="str">
        <f>IFERROR(J44/$J$18*100,"0.00")</f>
        <v>0.00</v>
      </c>
    </row>
    <row r="45" spans="1:11" ht="12.75" x14ac:dyDescent="0.2">
      <c r="A45" s="44">
        <v>2</v>
      </c>
      <c r="B45" s="45">
        <v>1</v>
      </c>
      <c r="C45" s="45">
        <v>2</v>
      </c>
      <c r="D45" s="45">
        <v>2</v>
      </c>
      <c r="E45" s="45"/>
      <c r="F45" s="46" t="s">
        <v>1025</v>
      </c>
      <c r="G45" s="47">
        <f>SUM(G46:G53)</f>
        <v>0</v>
      </c>
      <c r="H45" s="47">
        <f>SUM(H46:H53)</f>
        <v>0</v>
      </c>
      <c r="I45" s="47">
        <f>SUM(I46:I53)</f>
        <v>0</v>
      </c>
      <c r="J45" s="47">
        <f>SUM(J46:J53)</f>
        <v>0</v>
      </c>
      <c r="K45" s="48">
        <f>SUM(K46:K53)</f>
        <v>0</v>
      </c>
    </row>
    <row r="46" spans="1:11" ht="12.75" x14ac:dyDescent="0.2">
      <c r="A46" s="49">
        <v>2</v>
      </c>
      <c r="B46" s="50">
        <v>1</v>
      </c>
      <c r="C46" s="50">
        <v>2</v>
      </c>
      <c r="D46" s="50">
        <v>2</v>
      </c>
      <c r="E46" s="50" t="s">
        <v>1006</v>
      </c>
      <c r="F46" s="55" t="s">
        <v>1026</v>
      </c>
      <c r="G46" s="52"/>
      <c r="H46" s="52"/>
      <c r="I46" s="52"/>
      <c r="J46" s="95">
        <f t="shared" ref="J46:J53" si="2">SUBTOTAL(9,G46:I46)</f>
        <v>0</v>
      </c>
      <c r="K46" s="96" t="str">
        <f t="shared" ref="K46:K53" si="3">IFERROR(J46/$J$18*100,"0.00")</f>
        <v>0.00</v>
      </c>
    </row>
    <row r="47" spans="1:11" ht="12.75" x14ac:dyDescent="0.2">
      <c r="A47" s="49">
        <v>2</v>
      </c>
      <c r="B47" s="50">
        <v>1</v>
      </c>
      <c r="C47" s="50">
        <v>2</v>
      </c>
      <c r="D47" s="50">
        <v>2</v>
      </c>
      <c r="E47" s="50" t="s">
        <v>1021</v>
      </c>
      <c r="F47" s="53" t="s">
        <v>1027</v>
      </c>
      <c r="G47" s="52"/>
      <c r="H47" s="52"/>
      <c r="I47" s="52"/>
      <c r="J47" s="95">
        <f t="shared" si="2"/>
        <v>0</v>
      </c>
      <c r="K47" s="96" t="str">
        <f t="shared" si="3"/>
        <v>0.00</v>
      </c>
    </row>
    <row r="48" spans="1:11" ht="12.75" x14ac:dyDescent="0.2">
      <c r="A48" s="49">
        <v>2</v>
      </c>
      <c r="B48" s="50">
        <v>1</v>
      </c>
      <c r="C48" s="50">
        <v>2</v>
      </c>
      <c r="D48" s="50">
        <v>2</v>
      </c>
      <c r="E48" s="50" t="s">
        <v>1001</v>
      </c>
      <c r="F48" s="53" t="s">
        <v>1028</v>
      </c>
      <c r="G48" s="52"/>
      <c r="H48" s="52"/>
      <c r="I48" s="52"/>
      <c r="J48" s="95">
        <f t="shared" si="2"/>
        <v>0</v>
      </c>
      <c r="K48" s="96" t="str">
        <f t="shared" si="3"/>
        <v>0.00</v>
      </c>
    </row>
    <row r="49" spans="1:11" ht="12.75" x14ac:dyDescent="0.2">
      <c r="A49" s="49">
        <v>2</v>
      </c>
      <c r="B49" s="50">
        <v>1</v>
      </c>
      <c r="C49" s="50">
        <v>2</v>
      </c>
      <c r="D49" s="50">
        <v>2</v>
      </c>
      <c r="E49" s="50" t="s">
        <v>1003</v>
      </c>
      <c r="F49" s="53" t="s">
        <v>1029</v>
      </c>
      <c r="G49" s="52"/>
      <c r="H49" s="52"/>
      <c r="I49" s="52"/>
      <c r="J49" s="95">
        <f t="shared" si="2"/>
        <v>0</v>
      </c>
      <c r="K49" s="96" t="str">
        <f t="shared" si="3"/>
        <v>0.00</v>
      </c>
    </row>
    <row r="50" spans="1:11" ht="12.75" x14ac:dyDescent="0.2">
      <c r="A50" s="49">
        <v>2</v>
      </c>
      <c r="B50" s="50">
        <v>1</v>
      </c>
      <c r="C50" s="50">
        <v>2</v>
      </c>
      <c r="D50" s="50">
        <v>2</v>
      </c>
      <c r="E50" s="50" t="s">
        <v>1030</v>
      </c>
      <c r="F50" s="53" t="s">
        <v>1031</v>
      </c>
      <c r="G50" s="52"/>
      <c r="H50" s="52"/>
      <c r="I50" s="52"/>
      <c r="J50" s="95">
        <f t="shared" si="2"/>
        <v>0</v>
      </c>
      <c r="K50" s="96" t="str">
        <f t="shared" si="3"/>
        <v>0.00</v>
      </c>
    </row>
    <row r="51" spans="1:11" ht="12.75" x14ac:dyDescent="0.2">
      <c r="A51" s="49">
        <v>2</v>
      </c>
      <c r="B51" s="50">
        <v>1</v>
      </c>
      <c r="C51" s="50">
        <v>2</v>
      </c>
      <c r="D51" s="50">
        <v>2</v>
      </c>
      <c r="E51" s="50" t="s">
        <v>1010</v>
      </c>
      <c r="F51" s="53" t="s">
        <v>1032</v>
      </c>
      <c r="G51" s="52"/>
      <c r="H51" s="52"/>
      <c r="I51" s="52"/>
      <c r="J51" s="95">
        <f t="shared" si="2"/>
        <v>0</v>
      </c>
      <c r="K51" s="96" t="str">
        <f t="shared" si="3"/>
        <v>0.00</v>
      </c>
    </row>
    <row r="52" spans="1:11" ht="12.75" x14ac:dyDescent="0.2">
      <c r="A52" s="49">
        <v>2</v>
      </c>
      <c r="B52" s="50">
        <v>1</v>
      </c>
      <c r="C52" s="50">
        <v>2</v>
      </c>
      <c r="D52" s="50">
        <v>2</v>
      </c>
      <c r="E52" s="50" t="s">
        <v>1012</v>
      </c>
      <c r="F52" s="53" t="s">
        <v>1033</v>
      </c>
      <c r="G52" s="52"/>
      <c r="H52" s="52"/>
      <c r="I52" s="52"/>
      <c r="J52" s="95">
        <f t="shared" si="2"/>
        <v>0</v>
      </c>
      <c r="K52" s="96" t="str">
        <f t="shared" si="3"/>
        <v>0.00</v>
      </c>
    </row>
    <row r="53" spans="1:11" ht="12.75" x14ac:dyDescent="0.2">
      <c r="A53" s="49">
        <v>2</v>
      </c>
      <c r="B53" s="50">
        <v>1</v>
      </c>
      <c r="C53" s="50">
        <v>2</v>
      </c>
      <c r="D53" s="50">
        <v>2</v>
      </c>
      <c r="E53" s="50" t="s">
        <v>1034</v>
      </c>
      <c r="F53" s="55" t="s">
        <v>1035</v>
      </c>
      <c r="G53" s="52"/>
      <c r="H53" s="52"/>
      <c r="I53" s="52"/>
      <c r="J53" s="95">
        <f t="shared" si="2"/>
        <v>0</v>
      </c>
      <c r="K53" s="96" t="str">
        <f t="shared" si="3"/>
        <v>0.00</v>
      </c>
    </row>
    <row r="54" spans="1:11" ht="12.75" x14ac:dyDescent="0.2">
      <c r="A54" s="39">
        <v>2</v>
      </c>
      <c r="B54" s="40">
        <v>1</v>
      </c>
      <c r="C54" s="40">
        <v>3</v>
      </c>
      <c r="D54" s="40"/>
      <c r="E54" s="40"/>
      <c r="F54" s="41" t="s">
        <v>1036</v>
      </c>
      <c r="G54" s="42">
        <f>+G55</f>
        <v>0</v>
      </c>
      <c r="H54" s="42">
        <f>+H55</f>
        <v>0</v>
      </c>
      <c r="I54" s="42">
        <f>+I55</f>
        <v>0</v>
      </c>
      <c r="J54" s="42">
        <f>+J55</f>
        <v>0</v>
      </c>
      <c r="K54" s="42">
        <f>+K55</f>
        <v>0</v>
      </c>
    </row>
    <row r="55" spans="1:11" ht="12.75" x14ac:dyDescent="0.2">
      <c r="A55" s="44">
        <v>2</v>
      </c>
      <c r="B55" s="45">
        <v>1</v>
      </c>
      <c r="C55" s="45">
        <v>3</v>
      </c>
      <c r="D55" s="45">
        <v>2</v>
      </c>
      <c r="E55" s="45"/>
      <c r="F55" s="56" t="s">
        <v>1037</v>
      </c>
      <c r="G55" s="47">
        <f>SUM(G56:G57)</f>
        <v>0</v>
      </c>
      <c r="H55" s="47">
        <f>SUM(H56:H57)</f>
        <v>0</v>
      </c>
      <c r="I55" s="47">
        <f>SUM(I56:I57)</f>
        <v>0</v>
      </c>
      <c r="J55" s="47">
        <f>SUM(J56:J57)</f>
        <v>0</v>
      </c>
      <c r="K55" s="48">
        <f>SUM(K56:K57)</f>
        <v>0</v>
      </c>
    </row>
    <row r="56" spans="1:11" ht="12.75" x14ac:dyDescent="0.2">
      <c r="A56" s="57">
        <v>2</v>
      </c>
      <c r="B56" s="50">
        <v>1</v>
      </c>
      <c r="C56" s="50">
        <v>3</v>
      </c>
      <c r="D56" s="50">
        <v>2</v>
      </c>
      <c r="E56" s="50" t="s">
        <v>997</v>
      </c>
      <c r="F56" s="58" t="s">
        <v>1038</v>
      </c>
      <c r="G56" s="52"/>
      <c r="H56" s="52"/>
      <c r="I56" s="52"/>
      <c r="J56" s="95">
        <f>SUBTOTAL(9,G56:I56)</f>
        <v>0</v>
      </c>
      <c r="K56" s="96" t="str">
        <f>IFERROR(J56/$J$18*100,"0.00")</f>
        <v>0.00</v>
      </c>
    </row>
    <row r="57" spans="1:11" ht="12.75" x14ac:dyDescent="0.2">
      <c r="A57" s="57">
        <v>2</v>
      </c>
      <c r="B57" s="50">
        <v>1</v>
      </c>
      <c r="C57" s="50">
        <v>3</v>
      </c>
      <c r="D57" s="50">
        <v>2</v>
      </c>
      <c r="E57" s="50" t="s">
        <v>999</v>
      </c>
      <c r="F57" s="58" t="s">
        <v>1039</v>
      </c>
      <c r="G57" s="52"/>
      <c r="H57" s="52"/>
      <c r="I57" s="52"/>
      <c r="J57" s="95">
        <f>SUBTOTAL(9,G57:I57)</f>
        <v>0</v>
      </c>
      <c r="K57" s="96" t="str">
        <f>IFERROR(J57/$J$18*100,"0.00")</f>
        <v>0.00</v>
      </c>
    </row>
    <row r="58" spans="1:11" ht="12.75" x14ac:dyDescent="0.2">
      <c r="A58" s="39">
        <v>2</v>
      </c>
      <c r="B58" s="40">
        <v>1</v>
      </c>
      <c r="C58" s="40">
        <v>5</v>
      </c>
      <c r="D58" s="40"/>
      <c r="E58" s="40"/>
      <c r="F58" s="41" t="s">
        <v>1040</v>
      </c>
      <c r="G58" s="42">
        <f>G59+G61+G63+G65</f>
        <v>0</v>
      </c>
      <c r="H58" s="42">
        <f>H59+H61+H63+H65</f>
        <v>0</v>
      </c>
      <c r="I58" s="42">
        <f>I59+I61+I63+I65</f>
        <v>0</v>
      </c>
      <c r="J58" s="42">
        <f>J59+J61+J63+J65</f>
        <v>0</v>
      </c>
      <c r="K58" s="43">
        <f>K59+K61+K63+K65</f>
        <v>0</v>
      </c>
    </row>
    <row r="59" spans="1:11" ht="12.75" x14ac:dyDescent="0.2">
      <c r="A59" s="44">
        <v>2</v>
      </c>
      <c r="B59" s="45">
        <v>1</v>
      </c>
      <c r="C59" s="45">
        <v>5</v>
      </c>
      <c r="D59" s="45">
        <v>1</v>
      </c>
      <c r="E59" s="45"/>
      <c r="F59" s="46" t="s">
        <v>1041</v>
      </c>
      <c r="G59" s="47">
        <f>G60</f>
        <v>0</v>
      </c>
      <c r="H59" s="47">
        <f>H60</f>
        <v>0</v>
      </c>
      <c r="I59" s="47">
        <f>I60</f>
        <v>0</v>
      </c>
      <c r="J59" s="47">
        <f>J60</f>
        <v>0</v>
      </c>
      <c r="K59" s="48" t="str">
        <f>K60</f>
        <v>0.00</v>
      </c>
    </row>
    <row r="60" spans="1:11" ht="12.75" x14ac:dyDescent="0.2">
      <c r="A60" s="49">
        <v>2</v>
      </c>
      <c r="B60" s="50">
        <v>1</v>
      </c>
      <c r="C60" s="50">
        <v>5</v>
      </c>
      <c r="D60" s="50">
        <v>1</v>
      </c>
      <c r="E60" s="50" t="s">
        <v>997</v>
      </c>
      <c r="F60" s="53" t="s">
        <v>1041</v>
      </c>
      <c r="G60" s="52"/>
      <c r="H60" s="52"/>
      <c r="I60" s="52"/>
      <c r="J60" s="95">
        <f>SUBTOTAL(9,G60:I60)</f>
        <v>0</v>
      </c>
      <c r="K60" s="96" t="str">
        <f>IFERROR(J60/$J$18*100,"0.00")</f>
        <v>0.00</v>
      </c>
    </row>
    <row r="61" spans="1:11" ht="12.75" x14ac:dyDescent="0.2">
      <c r="A61" s="44">
        <v>2</v>
      </c>
      <c r="B61" s="45">
        <v>1</v>
      </c>
      <c r="C61" s="45">
        <v>5</v>
      </c>
      <c r="D61" s="45">
        <v>2</v>
      </c>
      <c r="E61" s="45"/>
      <c r="F61" s="56" t="s">
        <v>1042</v>
      </c>
      <c r="G61" s="47">
        <f>G62</f>
        <v>0</v>
      </c>
      <c r="H61" s="47">
        <f>H62</f>
        <v>0</v>
      </c>
      <c r="I61" s="47">
        <f>I62</f>
        <v>0</v>
      </c>
      <c r="J61" s="47">
        <f>J62</f>
        <v>0</v>
      </c>
      <c r="K61" s="48" t="str">
        <f>K62</f>
        <v>0.00</v>
      </c>
    </row>
    <row r="62" spans="1:11" ht="12.75" x14ac:dyDescent="0.2">
      <c r="A62" s="49">
        <v>2</v>
      </c>
      <c r="B62" s="50">
        <v>1</v>
      </c>
      <c r="C62" s="50">
        <v>5</v>
      </c>
      <c r="D62" s="50">
        <v>2</v>
      </c>
      <c r="E62" s="50" t="s">
        <v>997</v>
      </c>
      <c r="F62" s="53" t="s">
        <v>1042</v>
      </c>
      <c r="G62" s="52"/>
      <c r="H62" s="52"/>
      <c r="I62" s="52"/>
      <c r="J62" s="95">
        <f>SUBTOTAL(9,G62:I62)</f>
        <v>0</v>
      </c>
      <c r="K62" s="96" t="str">
        <f>IFERROR(J62/$J$18*100,"0.00")</f>
        <v>0.00</v>
      </c>
    </row>
    <row r="63" spans="1:11" ht="12.75" x14ac:dyDescent="0.2">
      <c r="A63" s="44">
        <v>2</v>
      </c>
      <c r="B63" s="45">
        <v>1</v>
      </c>
      <c r="C63" s="45">
        <v>5</v>
      </c>
      <c r="D63" s="45">
        <v>3</v>
      </c>
      <c r="E63" s="45"/>
      <c r="F63" s="56" t="s">
        <v>1043</v>
      </c>
      <c r="G63" s="47">
        <f>G64</f>
        <v>0</v>
      </c>
      <c r="H63" s="47">
        <f>H64</f>
        <v>0</v>
      </c>
      <c r="I63" s="47">
        <f>I64</f>
        <v>0</v>
      </c>
      <c r="J63" s="47">
        <f>J64</f>
        <v>0</v>
      </c>
      <c r="K63" s="48" t="str">
        <f>K64</f>
        <v>0.00</v>
      </c>
    </row>
    <row r="64" spans="1:11" ht="12.75" x14ac:dyDescent="0.2">
      <c r="A64" s="49">
        <v>2</v>
      </c>
      <c r="B64" s="50">
        <v>1</v>
      </c>
      <c r="C64" s="50">
        <v>5</v>
      </c>
      <c r="D64" s="50">
        <v>3</v>
      </c>
      <c r="E64" s="50" t="s">
        <v>997</v>
      </c>
      <c r="F64" s="53" t="s">
        <v>1043</v>
      </c>
      <c r="G64" s="52"/>
      <c r="H64" s="52"/>
      <c r="I64" s="52"/>
      <c r="J64" s="95">
        <f>SUBTOTAL(9,G64:I64)</f>
        <v>0</v>
      </c>
      <c r="K64" s="96" t="str">
        <f>IFERROR(J64/$J$18*100,"0.00")</f>
        <v>0.00</v>
      </c>
    </row>
    <row r="65" spans="1:11" ht="12.75" x14ac:dyDescent="0.2">
      <c r="A65" s="44">
        <v>2</v>
      </c>
      <c r="B65" s="45">
        <v>1</v>
      </c>
      <c r="C65" s="45">
        <v>5</v>
      </c>
      <c r="D65" s="45">
        <v>4</v>
      </c>
      <c r="E65" s="45"/>
      <c r="F65" s="56" t="s">
        <v>1044</v>
      </c>
      <c r="G65" s="47">
        <f>G66</f>
        <v>0</v>
      </c>
      <c r="H65" s="47">
        <f>H66</f>
        <v>0</v>
      </c>
      <c r="I65" s="47">
        <f>I66</f>
        <v>0</v>
      </c>
      <c r="J65" s="47">
        <f>J66</f>
        <v>0</v>
      </c>
      <c r="K65" s="48" t="str">
        <f>K66</f>
        <v>0.00</v>
      </c>
    </row>
    <row r="66" spans="1:11" ht="12.75" x14ac:dyDescent="0.2">
      <c r="A66" s="49">
        <v>2</v>
      </c>
      <c r="B66" s="50">
        <v>1</v>
      </c>
      <c r="C66" s="50">
        <v>5</v>
      </c>
      <c r="D66" s="50">
        <v>4</v>
      </c>
      <c r="E66" s="50" t="s">
        <v>997</v>
      </c>
      <c r="F66" s="53" t="s">
        <v>1044</v>
      </c>
      <c r="G66" s="52"/>
      <c r="H66" s="52"/>
      <c r="I66" s="52"/>
      <c r="J66" s="95">
        <f>SUBTOTAL(9,G66:I66)</f>
        <v>0</v>
      </c>
      <c r="K66" s="96" t="str">
        <f>IFERROR(J66/$J$18*100,"0.00")</f>
        <v>0.00</v>
      </c>
    </row>
    <row r="67" spans="1:11" ht="12.75" x14ac:dyDescent="0.2">
      <c r="A67" s="33">
        <v>2</v>
      </c>
      <c r="B67" s="34">
        <v>2</v>
      </c>
      <c r="C67" s="35"/>
      <c r="D67" s="35"/>
      <c r="E67" s="35"/>
      <c r="F67" s="36" t="s">
        <v>1045</v>
      </c>
      <c r="G67" s="37">
        <f>+G68+G82+G87+G92+G99+G116+G125+G143</f>
        <v>0</v>
      </c>
      <c r="H67" s="37">
        <f>+H68+H82+H87+H92+H99+H116+H125+H143</f>
        <v>0</v>
      </c>
      <c r="I67" s="37">
        <f>+I68+I82+I87+I92+I99+I116+I125+I143</f>
        <v>0</v>
      </c>
      <c r="J67" s="37">
        <f>+J68+J82+J87+J92+J99+J116+J125+J143</f>
        <v>0</v>
      </c>
      <c r="K67" s="38">
        <f>+K68+K82+K87+K92+K99+K116+K125+K143</f>
        <v>0</v>
      </c>
    </row>
    <row r="68" spans="1:11" ht="12.75" x14ac:dyDescent="0.2">
      <c r="A68" s="39">
        <v>2</v>
      </c>
      <c r="B68" s="40">
        <v>2</v>
      </c>
      <c r="C68" s="40">
        <v>1</v>
      </c>
      <c r="D68" s="40"/>
      <c r="E68" s="40"/>
      <c r="F68" s="41" t="s">
        <v>1046</v>
      </c>
      <c r="G68" s="42">
        <f>+G69+G71+G73+G75+G78+G80</f>
        <v>0</v>
      </c>
      <c r="H68" s="42">
        <f>+H69+H71+H73+H75+H78+H80</f>
        <v>0</v>
      </c>
      <c r="I68" s="42">
        <f>+I69+I71+I73+I75+I78+I80</f>
        <v>0</v>
      </c>
      <c r="J68" s="42">
        <f>+J69+J71+J73+J75+J78+J80</f>
        <v>0</v>
      </c>
      <c r="K68" s="42">
        <f>+K69+K71+K73+K75+K78+K80</f>
        <v>0</v>
      </c>
    </row>
    <row r="69" spans="1:11" ht="12.75" x14ac:dyDescent="0.2">
      <c r="A69" s="44">
        <v>2</v>
      </c>
      <c r="B69" s="45">
        <v>2</v>
      </c>
      <c r="C69" s="45">
        <v>1</v>
      </c>
      <c r="D69" s="45">
        <v>2</v>
      </c>
      <c r="E69" s="45"/>
      <c r="F69" s="46" t="s">
        <v>1047</v>
      </c>
      <c r="G69" s="47">
        <f>G70</f>
        <v>0</v>
      </c>
      <c r="H69" s="47">
        <f>H70</f>
        <v>0</v>
      </c>
      <c r="I69" s="47">
        <f>I70</f>
        <v>0</v>
      </c>
      <c r="J69" s="47">
        <f>J70</f>
        <v>0</v>
      </c>
      <c r="K69" s="48" t="str">
        <f>K70</f>
        <v>0.00</v>
      </c>
    </row>
    <row r="70" spans="1:11" ht="12.75" x14ac:dyDescent="0.2">
      <c r="A70" s="57">
        <v>2</v>
      </c>
      <c r="B70" s="50">
        <v>2</v>
      </c>
      <c r="C70" s="50">
        <v>1</v>
      </c>
      <c r="D70" s="50">
        <v>2</v>
      </c>
      <c r="E70" s="50" t="s">
        <v>997</v>
      </c>
      <c r="F70" s="58" t="s">
        <v>1047</v>
      </c>
      <c r="G70" s="52"/>
      <c r="H70" s="52"/>
      <c r="I70" s="52"/>
      <c r="J70" s="95">
        <f>SUBTOTAL(9,G70:I70)</f>
        <v>0</v>
      </c>
      <c r="K70" s="96" t="str">
        <f>IFERROR(J70/$J$18*100,"0.00")</f>
        <v>0.00</v>
      </c>
    </row>
    <row r="71" spans="1:11" ht="12.75" x14ac:dyDescent="0.2">
      <c r="A71" s="44">
        <v>2</v>
      </c>
      <c r="B71" s="45">
        <v>2</v>
      </c>
      <c r="C71" s="45">
        <v>1</v>
      </c>
      <c r="D71" s="45">
        <v>3</v>
      </c>
      <c r="E71" s="45"/>
      <c r="F71" s="46" t="s">
        <v>1048</v>
      </c>
      <c r="G71" s="47">
        <f>G72</f>
        <v>0</v>
      </c>
      <c r="H71" s="47">
        <f>H72</f>
        <v>0</v>
      </c>
      <c r="I71" s="47">
        <f>I72</f>
        <v>0</v>
      </c>
      <c r="J71" s="47">
        <f>J72</f>
        <v>0</v>
      </c>
      <c r="K71" s="48" t="str">
        <f>K72</f>
        <v>0.00</v>
      </c>
    </row>
    <row r="72" spans="1:11" ht="12.75" x14ac:dyDescent="0.2">
      <c r="A72" s="49">
        <v>2</v>
      </c>
      <c r="B72" s="50">
        <v>2</v>
      </c>
      <c r="C72" s="50">
        <v>1</v>
      </c>
      <c r="D72" s="50">
        <v>3</v>
      </c>
      <c r="E72" s="50" t="s">
        <v>997</v>
      </c>
      <c r="F72" s="53" t="s">
        <v>1048</v>
      </c>
      <c r="G72" s="52"/>
      <c r="H72" s="52"/>
      <c r="I72" s="52"/>
      <c r="J72" s="95">
        <f>SUBTOTAL(9,G72:I72)</f>
        <v>0</v>
      </c>
      <c r="K72" s="96" t="str">
        <f>IFERROR(J72/$J$18*100,"0.00")</f>
        <v>0.00</v>
      </c>
    </row>
    <row r="73" spans="1:11" ht="12.75" x14ac:dyDescent="0.2">
      <c r="A73" s="44">
        <v>2</v>
      </c>
      <c r="B73" s="45">
        <v>2</v>
      </c>
      <c r="C73" s="45">
        <v>1</v>
      </c>
      <c r="D73" s="45">
        <v>5</v>
      </c>
      <c r="E73" s="45"/>
      <c r="F73" s="46" t="s">
        <v>1049</v>
      </c>
      <c r="G73" s="47">
        <f>G74</f>
        <v>0</v>
      </c>
      <c r="H73" s="47">
        <f>H74</f>
        <v>0</v>
      </c>
      <c r="I73" s="47">
        <f>I74</f>
        <v>0</v>
      </c>
      <c r="J73" s="47">
        <f>J74</f>
        <v>0</v>
      </c>
      <c r="K73" s="48" t="str">
        <f>K74</f>
        <v>0.00</v>
      </c>
    </row>
    <row r="74" spans="1:11" ht="12.75" x14ac:dyDescent="0.2">
      <c r="A74" s="57">
        <v>2</v>
      </c>
      <c r="B74" s="50">
        <v>2</v>
      </c>
      <c r="C74" s="50">
        <v>1</v>
      </c>
      <c r="D74" s="50">
        <v>5</v>
      </c>
      <c r="E74" s="50" t="s">
        <v>997</v>
      </c>
      <c r="F74" s="58" t="s">
        <v>1049</v>
      </c>
      <c r="G74" s="52"/>
      <c r="H74" s="52"/>
      <c r="I74" s="52"/>
      <c r="J74" s="95">
        <f>SUBTOTAL(9,G74:I74)</f>
        <v>0</v>
      </c>
      <c r="K74" s="96" t="str">
        <f>IFERROR(J74/$J$18*100,"0.00")</f>
        <v>0.00</v>
      </c>
    </row>
    <row r="75" spans="1:11" ht="12.75" x14ac:dyDescent="0.2">
      <c r="A75" s="44">
        <v>2</v>
      </c>
      <c r="B75" s="45">
        <v>2</v>
      </c>
      <c r="C75" s="45">
        <v>1</v>
      </c>
      <c r="D75" s="45">
        <v>6</v>
      </c>
      <c r="E75" s="45"/>
      <c r="F75" s="46" t="s">
        <v>1050</v>
      </c>
      <c r="G75" s="47">
        <f>G76+G77</f>
        <v>0</v>
      </c>
      <c r="H75" s="47">
        <f>H76+H77</f>
        <v>0</v>
      </c>
      <c r="I75" s="47">
        <f>I76+I77</f>
        <v>0</v>
      </c>
      <c r="J75" s="47">
        <f>J76+J77</f>
        <v>0</v>
      </c>
      <c r="K75" s="48">
        <f>K76+K77</f>
        <v>0</v>
      </c>
    </row>
    <row r="76" spans="1:11" ht="12.75" x14ac:dyDescent="0.2">
      <c r="A76" s="57">
        <v>2</v>
      </c>
      <c r="B76" s="50">
        <v>2</v>
      </c>
      <c r="C76" s="50">
        <v>1</v>
      </c>
      <c r="D76" s="50">
        <v>6</v>
      </c>
      <c r="E76" s="50" t="s">
        <v>997</v>
      </c>
      <c r="F76" s="58" t="s">
        <v>1051</v>
      </c>
      <c r="G76" s="59"/>
      <c r="H76" s="59"/>
      <c r="I76" s="59"/>
      <c r="J76" s="95">
        <f>SUBTOTAL(9,G76:I76)</f>
        <v>0</v>
      </c>
      <c r="K76" s="96" t="str">
        <f>IFERROR(J76/$J$18*100,"0.00")</f>
        <v>0.00</v>
      </c>
    </row>
    <row r="77" spans="1:11" ht="12.75" x14ac:dyDescent="0.2">
      <c r="A77" s="57">
        <v>2</v>
      </c>
      <c r="B77" s="50">
        <v>2</v>
      </c>
      <c r="C77" s="50">
        <v>1</v>
      </c>
      <c r="D77" s="50">
        <v>6</v>
      </c>
      <c r="E77" s="50" t="s">
        <v>999</v>
      </c>
      <c r="F77" s="58" t="s">
        <v>1052</v>
      </c>
      <c r="G77" s="59"/>
      <c r="H77" s="59"/>
      <c r="I77" s="59"/>
      <c r="J77" s="95">
        <f>SUBTOTAL(9,G77:I77)</f>
        <v>0</v>
      </c>
      <c r="K77" s="96" t="str">
        <f>IFERROR(J77/$J$18*100,"0.00")</f>
        <v>0.00</v>
      </c>
    </row>
    <row r="78" spans="1:11" ht="12.75" x14ac:dyDescent="0.2">
      <c r="A78" s="44">
        <v>2</v>
      </c>
      <c r="B78" s="45">
        <v>2</v>
      </c>
      <c r="C78" s="45">
        <v>1</v>
      </c>
      <c r="D78" s="45">
        <v>7</v>
      </c>
      <c r="E78" s="45"/>
      <c r="F78" s="46" t="s">
        <v>1053</v>
      </c>
      <c r="G78" s="47">
        <f>G79</f>
        <v>0</v>
      </c>
      <c r="H78" s="47">
        <f>H79</f>
        <v>0</v>
      </c>
      <c r="I78" s="47">
        <f>I79</f>
        <v>0</v>
      </c>
      <c r="J78" s="47">
        <f>J79</f>
        <v>0</v>
      </c>
      <c r="K78" s="48" t="str">
        <f>K79</f>
        <v>0.00</v>
      </c>
    </row>
    <row r="79" spans="1:11" ht="12.75" x14ac:dyDescent="0.2">
      <c r="A79" s="57">
        <v>2</v>
      </c>
      <c r="B79" s="50">
        <v>2</v>
      </c>
      <c r="C79" s="50">
        <v>1</v>
      </c>
      <c r="D79" s="50">
        <v>7</v>
      </c>
      <c r="E79" s="50" t="s">
        <v>997</v>
      </c>
      <c r="F79" s="58" t="s">
        <v>1053</v>
      </c>
      <c r="G79" s="52"/>
      <c r="H79" s="52"/>
      <c r="I79" s="52"/>
      <c r="J79" s="95">
        <f>SUBTOTAL(9,G79:I79)</f>
        <v>0</v>
      </c>
      <c r="K79" s="96" t="str">
        <f>IFERROR(J79/$J$18*100,"0.00")</f>
        <v>0.00</v>
      </c>
    </row>
    <row r="80" spans="1:11" ht="12.75" x14ac:dyDescent="0.2">
      <c r="A80" s="44">
        <v>2</v>
      </c>
      <c r="B80" s="45">
        <v>2</v>
      </c>
      <c r="C80" s="45">
        <v>1</v>
      </c>
      <c r="D80" s="45">
        <v>8</v>
      </c>
      <c r="E80" s="45"/>
      <c r="F80" s="46" t="s">
        <v>1054</v>
      </c>
      <c r="G80" s="47">
        <f>G81</f>
        <v>0</v>
      </c>
      <c r="H80" s="47">
        <f>H81</f>
        <v>0</v>
      </c>
      <c r="I80" s="47">
        <f>I81</f>
        <v>0</v>
      </c>
      <c r="J80" s="47">
        <f>J81</f>
        <v>0</v>
      </c>
      <c r="K80" s="48" t="str">
        <f>K81</f>
        <v>0.00</v>
      </c>
    </row>
    <row r="81" spans="1:11" ht="12.75" x14ac:dyDescent="0.2">
      <c r="A81" s="49">
        <v>2</v>
      </c>
      <c r="B81" s="50">
        <v>2</v>
      </c>
      <c r="C81" s="50">
        <v>1</v>
      </c>
      <c r="D81" s="50">
        <v>8</v>
      </c>
      <c r="E81" s="50" t="s">
        <v>997</v>
      </c>
      <c r="F81" s="53" t="s">
        <v>1054</v>
      </c>
      <c r="G81" s="52"/>
      <c r="H81" s="52"/>
      <c r="I81" s="52"/>
      <c r="J81" s="95">
        <f>SUBTOTAL(9,G81:I81)</f>
        <v>0</v>
      </c>
      <c r="K81" s="96" t="str">
        <f>IFERROR(J81/$J$18*100,"0.00")</f>
        <v>0.00</v>
      </c>
    </row>
    <row r="82" spans="1:11" ht="12.75" x14ac:dyDescent="0.2">
      <c r="A82" s="39">
        <v>2</v>
      </c>
      <c r="B82" s="40">
        <v>2</v>
      </c>
      <c r="C82" s="40">
        <v>2</v>
      </c>
      <c r="D82" s="40"/>
      <c r="E82" s="40"/>
      <c r="F82" s="41" t="s">
        <v>1055</v>
      </c>
      <c r="G82" s="42">
        <f>+G83+G85</f>
        <v>0</v>
      </c>
      <c r="H82" s="42">
        <f>+H83+H85</f>
        <v>0</v>
      </c>
      <c r="I82" s="42">
        <f>+I83+I85</f>
        <v>0</v>
      </c>
      <c r="J82" s="42">
        <f>+J83+J85</f>
        <v>0</v>
      </c>
      <c r="K82" s="43">
        <f>+K83+K85</f>
        <v>0</v>
      </c>
    </row>
    <row r="83" spans="1:11" ht="12.75" x14ac:dyDescent="0.2">
      <c r="A83" s="44">
        <v>2</v>
      </c>
      <c r="B83" s="45">
        <v>2</v>
      </c>
      <c r="C83" s="45">
        <v>2</v>
      </c>
      <c r="D83" s="45">
        <v>1</v>
      </c>
      <c r="E83" s="45"/>
      <c r="F83" s="46" t="s">
        <v>1056</v>
      </c>
      <c r="G83" s="47">
        <f>G84</f>
        <v>0</v>
      </c>
      <c r="H83" s="47">
        <f>H84</f>
        <v>0</v>
      </c>
      <c r="I83" s="47">
        <f>I84</f>
        <v>0</v>
      </c>
      <c r="J83" s="47">
        <f>J84</f>
        <v>0</v>
      </c>
      <c r="K83" s="48" t="str">
        <f>K84</f>
        <v>0.00</v>
      </c>
    </row>
    <row r="84" spans="1:11" ht="12.75" x14ac:dyDescent="0.2">
      <c r="A84" s="49">
        <v>2</v>
      </c>
      <c r="B84" s="50">
        <v>2</v>
      </c>
      <c r="C84" s="50">
        <v>2</v>
      </c>
      <c r="D84" s="50">
        <v>1</v>
      </c>
      <c r="E84" s="50" t="s">
        <v>997</v>
      </c>
      <c r="F84" s="53" t="s">
        <v>1056</v>
      </c>
      <c r="G84" s="52"/>
      <c r="H84" s="52"/>
      <c r="I84" s="52"/>
      <c r="J84" s="95">
        <f>SUBTOTAL(9,G84:I84)</f>
        <v>0</v>
      </c>
      <c r="K84" s="96" t="str">
        <f>IFERROR(J84/$J$18*100,"0.00")</f>
        <v>0.00</v>
      </c>
    </row>
    <row r="85" spans="1:11" ht="12.75" x14ac:dyDescent="0.2">
      <c r="A85" s="44">
        <v>2</v>
      </c>
      <c r="B85" s="45">
        <v>2</v>
      </c>
      <c r="C85" s="45">
        <v>2</v>
      </c>
      <c r="D85" s="45">
        <v>2</v>
      </c>
      <c r="E85" s="45"/>
      <c r="F85" s="46" t="s">
        <v>1057</v>
      </c>
      <c r="G85" s="47">
        <f>G86</f>
        <v>0</v>
      </c>
      <c r="H85" s="47">
        <f>H86</f>
        <v>0</v>
      </c>
      <c r="I85" s="47">
        <f>I86</f>
        <v>0</v>
      </c>
      <c r="J85" s="47">
        <f>J86</f>
        <v>0</v>
      </c>
      <c r="K85" s="48" t="str">
        <f>K86</f>
        <v>0.00</v>
      </c>
    </row>
    <row r="86" spans="1:11" ht="12.75" x14ac:dyDescent="0.2">
      <c r="A86" s="49">
        <v>2</v>
      </c>
      <c r="B86" s="50">
        <v>2</v>
      </c>
      <c r="C86" s="50">
        <v>2</v>
      </c>
      <c r="D86" s="50">
        <v>2</v>
      </c>
      <c r="E86" s="50" t="s">
        <v>997</v>
      </c>
      <c r="F86" s="53" t="s">
        <v>1057</v>
      </c>
      <c r="G86" s="52"/>
      <c r="H86" s="52"/>
      <c r="I86" s="52"/>
      <c r="J86" s="95">
        <f>SUBTOTAL(9,G86:I86)</f>
        <v>0</v>
      </c>
      <c r="K86" s="96" t="str">
        <f>IFERROR(J86/$J$18*100,"0.00")</f>
        <v>0.00</v>
      </c>
    </row>
    <row r="87" spans="1:11" ht="12.75" x14ac:dyDescent="0.2">
      <c r="A87" s="39">
        <v>2</v>
      </c>
      <c r="B87" s="40">
        <v>2</v>
      </c>
      <c r="C87" s="40">
        <v>3</v>
      </c>
      <c r="D87" s="40"/>
      <c r="E87" s="40"/>
      <c r="F87" s="41" t="s">
        <v>1058</v>
      </c>
      <c r="G87" s="42">
        <f>+G88+G90</f>
        <v>0</v>
      </c>
      <c r="H87" s="42">
        <f>+H88+H90</f>
        <v>0</v>
      </c>
      <c r="I87" s="42">
        <f>+I88+I90</f>
        <v>0</v>
      </c>
      <c r="J87" s="42">
        <f>+J88+J90</f>
        <v>0</v>
      </c>
      <c r="K87" s="43">
        <f>+K88+K90</f>
        <v>0</v>
      </c>
    </row>
    <row r="88" spans="1:11" ht="12.75" x14ac:dyDescent="0.2">
      <c r="A88" s="44">
        <v>2</v>
      </c>
      <c r="B88" s="45">
        <v>2</v>
      </c>
      <c r="C88" s="45">
        <v>3</v>
      </c>
      <c r="D88" s="45">
        <v>1</v>
      </c>
      <c r="E88" s="45"/>
      <c r="F88" s="46" t="s">
        <v>1059</v>
      </c>
      <c r="G88" s="47">
        <f>G89</f>
        <v>0</v>
      </c>
      <c r="H88" s="47">
        <f>H89</f>
        <v>0</v>
      </c>
      <c r="I88" s="47">
        <f>I89</f>
        <v>0</v>
      </c>
      <c r="J88" s="47">
        <f>J89</f>
        <v>0</v>
      </c>
      <c r="K88" s="48" t="str">
        <f>K89</f>
        <v>0.00</v>
      </c>
    </row>
    <row r="89" spans="1:11" ht="12.75" x14ac:dyDescent="0.2">
      <c r="A89" s="49">
        <v>2</v>
      </c>
      <c r="B89" s="50">
        <v>2</v>
      </c>
      <c r="C89" s="50">
        <v>3</v>
      </c>
      <c r="D89" s="50">
        <v>1</v>
      </c>
      <c r="E89" s="50" t="s">
        <v>997</v>
      </c>
      <c r="F89" s="53" t="s">
        <v>1059</v>
      </c>
      <c r="G89" s="52"/>
      <c r="H89" s="52"/>
      <c r="I89" s="52"/>
      <c r="J89" s="95">
        <f>SUBTOTAL(9,G89:I89)</f>
        <v>0</v>
      </c>
      <c r="K89" s="96" t="str">
        <f>IFERROR(J89/$J$18*100,"0.00")</f>
        <v>0.00</v>
      </c>
    </row>
    <row r="90" spans="1:11" ht="12.75" x14ac:dyDescent="0.2">
      <c r="A90" s="44">
        <v>2</v>
      </c>
      <c r="B90" s="45">
        <v>2</v>
      </c>
      <c r="C90" s="45">
        <v>3</v>
      </c>
      <c r="D90" s="45">
        <v>2</v>
      </c>
      <c r="E90" s="45"/>
      <c r="F90" s="46" t="s">
        <v>1060</v>
      </c>
      <c r="G90" s="47">
        <f>G91</f>
        <v>0</v>
      </c>
      <c r="H90" s="47">
        <f>H91</f>
        <v>0</v>
      </c>
      <c r="I90" s="47">
        <f>I91</f>
        <v>0</v>
      </c>
      <c r="J90" s="47">
        <f>J91</f>
        <v>0</v>
      </c>
      <c r="K90" s="48" t="str">
        <f>K91</f>
        <v>0.00</v>
      </c>
    </row>
    <row r="91" spans="1:11" ht="12.75" x14ac:dyDescent="0.2">
      <c r="A91" s="57">
        <v>2</v>
      </c>
      <c r="B91" s="50">
        <v>2</v>
      </c>
      <c r="C91" s="50">
        <v>3</v>
      </c>
      <c r="D91" s="50">
        <v>2</v>
      </c>
      <c r="E91" s="50" t="s">
        <v>997</v>
      </c>
      <c r="F91" s="58" t="s">
        <v>1060</v>
      </c>
      <c r="G91" s="52"/>
      <c r="H91" s="52"/>
      <c r="I91" s="52"/>
      <c r="J91" s="95">
        <f>SUBTOTAL(9,G91:I91)</f>
        <v>0</v>
      </c>
      <c r="K91" s="96" t="str">
        <f>IFERROR(J91/$J$18*100,"0.00")</f>
        <v>0.00</v>
      </c>
    </row>
    <row r="92" spans="1:11" ht="12.75" x14ac:dyDescent="0.2">
      <c r="A92" s="39">
        <v>2</v>
      </c>
      <c r="B92" s="40">
        <v>2</v>
      </c>
      <c r="C92" s="40">
        <v>4</v>
      </c>
      <c r="D92" s="40"/>
      <c r="E92" s="40"/>
      <c r="F92" s="41" t="s">
        <v>1061</v>
      </c>
      <c r="G92" s="42">
        <f>+G93+G95+G97</f>
        <v>0</v>
      </c>
      <c r="H92" s="42">
        <f>+H93+H95+H97</f>
        <v>0</v>
      </c>
      <c r="I92" s="42">
        <f>+I93+I95+I97</f>
        <v>0</v>
      </c>
      <c r="J92" s="42">
        <f>+J93+J95+J97</f>
        <v>0</v>
      </c>
      <c r="K92" s="42">
        <f>+K93+K95+K97</f>
        <v>0</v>
      </c>
    </row>
    <row r="93" spans="1:11" ht="12.75" x14ac:dyDescent="0.2">
      <c r="A93" s="44">
        <v>2</v>
      </c>
      <c r="B93" s="45">
        <v>2</v>
      </c>
      <c r="C93" s="45">
        <v>4</v>
      </c>
      <c r="D93" s="45">
        <v>1</v>
      </c>
      <c r="E93" s="45"/>
      <c r="F93" s="56" t="s">
        <v>1062</v>
      </c>
      <c r="G93" s="47">
        <f>G94</f>
        <v>0</v>
      </c>
      <c r="H93" s="47">
        <f>H94</f>
        <v>0</v>
      </c>
      <c r="I93" s="47">
        <f>I94</f>
        <v>0</v>
      </c>
      <c r="J93" s="47">
        <f>J94</f>
        <v>0</v>
      </c>
      <c r="K93" s="48" t="str">
        <f>K94</f>
        <v>0.00</v>
      </c>
    </row>
    <row r="94" spans="1:11" ht="12.75" x14ac:dyDescent="0.2">
      <c r="A94" s="49">
        <v>2</v>
      </c>
      <c r="B94" s="50">
        <v>2</v>
      </c>
      <c r="C94" s="50">
        <v>4</v>
      </c>
      <c r="D94" s="50">
        <v>1</v>
      </c>
      <c r="E94" s="50" t="s">
        <v>997</v>
      </c>
      <c r="F94" s="51" t="s">
        <v>1062</v>
      </c>
      <c r="G94" s="52"/>
      <c r="H94" s="52"/>
      <c r="I94" s="52"/>
      <c r="J94" s="95">
        <f>SUBTOTAL(9,G94:I94)</f>
        <v>0</v>
      </c>
      <c r="K94" s="96" t="str">
        <f>IFERROR(J94/$J$18*100,"0.00")</f>
        <v>0.00</v>
      </c>
    </row>
    <row r="95" spans="1:11" ht="12.75" x14ac:dyDescent="0.2">
      <c r="A95" s="44">
        <v>2</v>
      </c>
      <c r="B95" s="45">
        <v>2</v>
      </c>
      <c r="C95" s="45">
        <v>4</v>
      </c>
      <c r="D95" s="45">
        <v>2</v>
      </c>
      <c r="E95" s="45"/>
      <c r="F95" s="56" t="s">
        <v>1063</v>
      </c>
      <c r="G95" s="47">
        <f>G96</f>
        <v>0</v>
      </c>
      <c r="H95" s="47">
        <f>H96</f>
        <v>0</v>
      </c>
      <c r="I95" s="47">
        <f>I96</f>
        <v>0</v>
      </c>
      <c r="J95" s="47">
        <f>J96</f>
        <v>0</v>
      </c>
      <c r="K95" s="48" t="str">
        <f>K96</f>
        <v>0.00</v>
      </c>
    </row>
    <row r="96" spans="1:11" ht="12.75" x14ac:dyDescent="0.2">
      <c r="A96" s="57">
        <v>2</v>
      </c>
      <c r="B96" s="50">
        <v>2</v>
      </c>
      <c r="C96" s="50">
        <v>4</v>
      </c>
      <c r="D96" s="50">
        <v>2</v>
      </c>
      <c r="E96" s="50" t="s">
        <v>997</v>
      </c>
      <c r="F96" s="58" t="s">
        <v>1063</v>
      </c>
      <c r="G96" s="52"/>
      <c r="H96" s="52"/>
      <c r="I96" s="52"/>
      <c r="J96" s="95">
        <f>SUBTOTAL(9,G96:I96)</f>
        <v>0</v>
      </c>
      <c r="K96" s="96" t="str">
        <f>IFERROR(J96/$J$18*100,"0.00")</f>
        <v>0.00</v>
      </c>
    </row>
    <row r="97" spans="1:11" ht="12.75" x14ac:dyDescent="0.2">
      <c r="A97" s="44">
        <v>2</v>
      </c>
      <c r="B97" s="45">
        <v>2</v>
      </c>
      <c r="C97" s="45">
        <v>4</v>
      </c>
      <c r="D97" s="45">
        <v>4</v>
      </c>
      <c r="E97" s="45"/>
      <c r="F97" s="56" t="s">
        <v>1064</v>
      </c>
      <c r="G97" s="47">
        <f>G98</f>
        <v>0</v>
      </c>
      <c r="H97" s="47">
        <f>H98</f>
        <v>0</v>
      </c>
      <c r="I97" s="47">
        <f>I98</f>
        <v>0</v>
      </c>
      <c r="J97" s="47">
        <f>J98</f>
        <v>0</v>
      </c>
      <c r="K97" s="48" t="str">
        <f>K98</f>
        <v>0.00</v>
      </c>
    </row>
    <row r="98" spans="1:11" ht="12.75" x14ac:dyDescent="0.2">
      <c r="A98" s="57">
        <v>2</v>
      </c>
      <c r="B98" s="50">
        <v>2</v>
      </c>
      <c r="C98" s="50">
        <v>4</v>
      </c>
      <c r="D98" s="50">
        <v>4</v>
      </c>
      <c r="E98" s="50" t="s">
        <v>997</v>
      </c>
      <c r="F98" s="58" t="s">
        <v>1064</v>
      </c>
      <c r="G98" s="52"/>
      <c r="H98" s="52"/>
      <c r="I98" s="52"/>
      <c r="J98" s="95">
        <f>SUBTOTAL(9,G98:I98)</f>
        <v>0</v>
      </c>
      <c r="K98" s="96" t="str">
        <f>IFERROR(J98/$J$18*100,"0.00")</f>
        <v>0.00</v>
      </c>
    </row>
    <row r="99" spans="1:11" ht="12.75" x14ac:dyDescent="0.2">
      <c r="A99" s="39">
        <v>2</v>
      </c>
      <c r="B99" s="40">
        <v>2</v>
      </c>
      <c r="C99" s="40">
        <v>5</v>
      </c>
      <c r="D99" s="40"/>
      <c r="E99" s="40"/>
      <c r="F99" s="41" t="s">
        <v>1065</v>
      </c>
      <c r="G99" s="42">
        <f>+G100+G102+G104+G110+G112+G114</f>
        <v>0</v>
      </c>
      <c r="H99" s="42">
        <f>+H100+H102+H104+H110+H112+H114</f>
        <v>0</v>
      </c>
      <c r="I99" s="42">
        <f>+I100+I102+I104+I110+I112+I114</f>
        <v>0</v>
      </c>
      <c r="J99" s="42">
        <f>+J100+J102+J104+J110+J112+J114</f>
        <v>0</v>
      </c>
      <c r="K99" s="42">
        <f>+K100+K102+K104+K110+K112+K114</f>
        <v>0</v>
      </c>
    </row>
    <row r="100" spans="1:11" ht="12.75" x14ac:dyDescent="0.2">
      <c r="A100" s="44">
        <v>2</v>
      </c>
      <c r="B100" s="45">
        <v>2</v>
      </c>
      <c r="C100" s="45">
        <v>5</v>
      </c>
      <c r="D100" s="45">
        <v>1</v>
      </c>
      <c r="E100" s="45"/>
      <c r="F100" s="56" t="s">
        <v>1066</v>
      </c>
      <c r="G100" s="47">
        <f>G101</f>
        <v>0</v>
      </c>
      <c r="H100" s="47">
        <f>H101</f>
        <v>0</v>
      </c>
      <c r="I100" s="47">
        <f>I101</f>
        <v>0</v>
      </c>
      <c r="J100" s="47">
        <f>J101</f>
        <v>0</v>
      </c>
      <c r="K100" s="48" t="str">
        <f>K101</f>
        <v>0.00</v>
      </c>
    </row>
    <row r="101" spans="1:11" ht="12.75" x14ac:dyDescent="0.2">
      <c r="A101" s="57">
        <v>2</v>
      </c>
      <c r="B101" s="50">
        <v>2</v>
      </c>
      <c r="C101" s="50">
        <v>5</v>
      </c>
      <c r="D101" s="50">
        <v>1</v>
      </c>
      <c r="E101" s="50" t="s">
        <v>997</v>
      </c>
      <c r="F101" s="58" t="s">
        <v>1066</v>
      </c>
      <c r="G101" s="52"/>
      <c r="H101" s="52"/>
      <c r="I101" s="52"/>
      <c r="J101" s="95">
        <f>SUBTOTAL(9,G101:I101)</f>
        <v>0</v>
      </c>
      <c r="K101" s="96" t="str">
        <f>IFERROR(J101/$J$18*100,"0.00")</f>
        <v>0.00</v>
      </c>
    </row>
    <row r="102" spans="1:11" ht="12.75" x14ac:dyDescent="0.2">
      <c r="A102" s="60">
        <v>2</v>
      </c>
      <c r="B102" s="45">
        <v>2</v>
      </c>
      <c r="C102" s="45">
        <v>5</v>
      </c>
      <c r="D102" s="45">
        <v>2</v>
      </c>
      <c r="E102" s="45"/>
      <c r="F102" s="61" t="s">
        <v>1067</v>
      </c>
      <c r="G102" s="47">
        <f>G103</f>
        <v>0</v>
      </c>
      <c r="H102" s="47">
        <f>H103</f>
        <v>0</v>
      </c>
      <c r="I102" s="47">
        <f>I103</f>
        <v>0</v>
      </c>
      <c r="J102" s="47">
        <f>J103</f>
        <v>0</v>
      </c>
      <c r="K102" s="48" t="str">
        <f>K103</f>
        <v>0.00</v>
      </c>
    </row>
    <row r="103" spans="1:11" ht="12.75" x14ac:dyDescent="0.2">
      <c r="A103" s="57">
        <v>2</v>
      </c>
      <c r="B103" s="50">
        <v>2</v>
      </c>
      <c r="C103" s="50">
        <v>5</v>
      </c>
      <c r="D103" s="50">
        <v>2</v>
      </c>
      <c r="E103" s="50" t="s">
        <v>997</v>
      </c>
      <c r="F103" s="58" t="s">
        <v>1067</v>
      </c>
      <c r="G103" s="52"/>
      <c r="H103" s="52"/>
      <c r="I103" s="52"/>
      <c r="J103" s="95">
        <f>SUBTOTAL(9,G103:I103)</f>
        <v>0</v>
      </c>
      <c r="K103" s="96" t="str">
        <f>IFERROR(J103/$J$18*100,"0.00")</f>
        <v>0.00</v>
      </c>
    </row>
    <row r="104" spans="1:11" ht="12.75" x14ac:dyDescent="0.2">
      <c r="A104" s="44">
        <v>2</v>
      </c>
      <c r="B104" s="45">
        <v>2</v>
      </c>
      <c r="C104" s="45">
        <v>5</v>
      </c>
      <c r="D104" s="45">
        <v>3</v>
      </c>
      <c r="E104" s="45"/>
      <c r="F104" s="56" t="s">
        <v>1068</v>
      </c>
      <c r="G104" s="47">
        <f>SUM(G105:G109)</f>
        <v>0</v>
      </c>
      <c r="H104" s="47">
        <f>SUM(H105:H109)</f>
        <v>0</v>
      </c>
      <c r="I104" s="47">
        <f>SUM(I105:I109)</f>
        <v>0</v>
      </c>
      <c r="J104" s="47">
        <f>SUM(J105:J109)</f>
        <v>0</v>
      </c>
      <c r="K104" s="48">
        <f>SUM(K105:K109)</f>
        <v>0</v>
      </c>
    </row>
    <row r="105" spans="1:11" ht="12.75" x14ac:dyDescent="0.2">
      <c r="A105" s="57">
        <v>2</v>
      </c>
      <c r="B105" s="50">
        <v>2</v>
      </c>
      <c r="C105" s="50">
        <v>5</v>
      </c>
      <c r="D105" s="50">
        <v>3</v>
      </c>
      <c r="E105" s="50" t="s">
        <v>997</v>
      </c>
      <c r="F105" s="58" t="s">
        <v>1069</v>
      </c>
      <c r="G105" s="52"/>
      <c r="H105" s="52"/>
      <c r="I105" s="52"/>
      <c r="J105" s="95">
        <f>SUBTOTAL(9,G105:I105)</f>
        <v>0</v>
      </c>
      <c r="K105" s="96" t="str">
        <f>IFERROR(J105/$J$18*100,"0.00")</f>
        <v>0.00</v>
      </c>
    </row>
    <row r="106" spans="1:11" ht="12.75" x14ac:dyDescent="0.2">
      <c r="A106" s="57">
        <v>2</v>
      </c>
      <c r="B106" s="50">
        <v>2</v>
      </c>
      <c r="C106" s="50">
        <v>5</v>
      </c>
      <c r="D106" s="50">
        <v>3</v>
      </c>
      <c r="E106" s="50" t="s">
        <v>999</v>
      </c>
      <c r="F106" s="58" t="s">
        <v>1070</v>
      </c>
      <c r="G106" s="52"/>
      <c r="H106" s="52"/>
      <c r="I106" s="52"/>
      <c r="J106" s="95">
        <f>SUBTOTAL(9,G106:I106)</f>
        <v>0</v>
      </c>
      <c r="K106" s="96" t="str">
        <f>IFERROR(J106/$J$18*100,"0.00")</f>
        <v>0.00</v>
      </c>
    </row>
    <row r="107" spans="1:11" ht="12.75" x14ac:dyDescent="0.2">
      <c r="A107" s="57">
        <v>2</v>
      </c>
      <c r="B107" s="50">
        <v>2</v>
      </c>
      <c r="C107" s="50">
        <v>5</v>
      </c>
      <c r="D107" s="50">
        <v>3</v>
      </c>
      <c r="E107" s="50" t="s">
        <v>1006</v>
      </c>
      <c r="F107" s="58" t="s">
        <v>1071</v>
      </c>
      <c r="G107" s="52"/>
      <c r="H107" s="52"/>
      <c r="I107" s="52"/>
      <c r="J107" s="95">
        <f>SUBTOTAL(9,G107:I107)</f>
        <v>0</v>
      </c>
      <c r="K107" s="96" t="str">
        <f>IFERROR(J107/$J$18*100,"0.00")</f>
        <v>0.00</v>
      </c>
    </row>
    <row r="108" spans="1:11" ht="12.75" x14ac:dyDescent="0.2">
      <c r="A108" s="57">
        <v>2</v>
      </c>
      <c r="B108" s="50">
        <v>2</v>
      </c>
      <c r="C108" s="50">
        <v>5</v>
      </c>
      <c r="D108" s="50">
        <v>3</v>
      </c>
      <c r="E108" s="50" t="s">
        <v>1021</v>
      </c>
      <c r="F108" s="58" t="s">
        <v>1072</v>
      </c>
      <c r="G108" s="52"/>
      <c r="H108" s="52"/>
      <c r="I108" s="52"/>
      <c r="J108" s="95">
        <f>SUBTOTAL(9,G108:I108)</f>
        <v>0</v>
      </c>
      <c r="K108" s="96" t="str">
        <f>IFERROR(J108/$J$18*100,"0.00")</f>
        <v>0.00</v>
      </c>
    </row>
    <row r="109" spans="1:11" ht="12.75" x14ac:dyDescent="0.2">
      <c r="A109" s="57">
        <v>2</v>
      </c>
      <c r="B109" s="50">
        <v>2</v>
      </c>
      <c r="C109" s="50">
        <v>5</v>
      </c>
      <c r="D109" s="50">
        <v>3</v>
      </c>
      <c r="E109" s="50" t="s">
        <v>1001</v>
      </c>
      <c r="F109" s="58" t="s">
        <v>1073</v>
      </c>
      <c r="G109" s="52"/>
      <c r="H109" s="52"/>
      <c r="I109" s="52"/>
      <c r="J109" s="95">
        <f>SUBTOTAL(9,G109:I109)</f>
        <v>0</v>
      </c>
      <c r="K109" s="96" t="str">
        <f>IFERROR(J109/$J$18*100,"0.00")</f>
        <v>0.00</v>
      </c>
    </row>
    <row r="110" spans="1:11" ht="12.75" x14ac:dyDescent="0.2">
      <c r="A110" s="44">
        <v>2</v>
      </c>
      <c r="B110" s="45">
        <v>2</v>
      </c>
      <c r="C110" s="45">
        <v>5</v>
      </c>
      <c r="D110" s="45">
        <v>4</v>
      </c>
      <c r="E110" s="45"/>
      <c r="F110" s="56" t="s">
        <v>1074</v>
      </c>
      <c r="G110" s="47">
        <f>G111</f>
        <v>0</v>
      </c>
      <c r="H110" s="47">
        <f>H111</f>
        <v>0</v>
      </c>
      <c r="I110" s="47">
        <f>I111</f>
        <v>0</v>
      </c>
      <c r="J110" s="47">
        <f>J111</f>
        <v>0</v>
      </c>
      <c r="K110" s="48" t="str">
        <f>K111</f>
        <v>0.00</v>
      </c>
    </row>
    <row r="111" spans="1:11" ht="12.75" x14ac:dyDescent="0.2">
      <c r="A111" s="57">
        <v>2</v>
      </c>
      <c r="B111" s="50">
        <v>2</v>
      </c>
      <c r="C111" s="50">
        <v>5</v>
      </c>
      <c r="D111" s="50">
        <v>4</v>
      </c>
      <c r="E111" s="50" t="s">
        <v>997</v>
      </c>
      <c r="F111" s="58" t="s">
        <v>1074</v>
      </c>
      <c r="G111" s="52"/>
      <c r="H111" s="52"/>
      <c r="I111" s="52"/>
      <c r="J111" s="95">
        <f>SUBTOTAL(9,G111:I111)</f>
        <v>0</v>
      </c>
      <c r="K111" s="96" t="str">
        <f>IFERROR(J111/$J$18*100,"0.00")</f>
        <v>0.00</v>
      </c>
    </row>
    <row r="112" spans="1:11" ht="12.75" x14ac:dyDescent="0.2">
      <c r="A112" s="60">
        <v>2</v>
      </c>
      <c r="B112" s="45">
        <v>2</v>
      </c>
      <c r="C112" s="45">
        <v>5</v>
      </c>
      <c r="D112" s="45">
        <v>8</v>
      </c>
      <c r="E112" s="45"/>
      <c r="F112" s="61" t="s">
        <v>1075</v>
      </c>
      <c r="G112" s="47">
        <f>G113</f>
        <v>0</v>
      </c>
      <c r="H112" s="47">
        <f>H113</f>
        <v>0</v>
      </c>
      <c r="I112" s="47">
        <f>I113</f>
        <v>0</v>
      </c>
      <c r="J112" s="47">
        <f>J113</f>
        <v>0</v>
      </c>
      <c r="K112" s="48" t="str">
        <f>K113</f>
        <v>0.00</v>
      </c>
    </row>
    <row r="113" spans="1:11" ht="12.75" x14ac:dyDescent="0.2">
      <c r="A113" s="57">
        <v>2</v>
      </c>
      <c r="B113" s="50">
        <v>2</v>
      </c>
      <c r="C113" s="50">
        <v>5</v>
      </c>
      <c r="D113" s="50">
        <v>8</v>
      </c>
      <c r="E113" s="50" t="s">
        <v>997</v>
      </c>
      <c r="F113" s="58" t="s">
        <v>1075</v>
      </c>
      <c r="G113" s="52"/>
      <c r="H113" s="52"/>
      <c r="I113" s="52"/>
      <c r="J113" s="95">
        <f>SUBTOTAL(9,G113:I113)</f>
        <v>0</v>
      </c>
      <c r="K113" s="96" t="str">
        <f>IFERROR(J113/$J$18*100,"0.00")</f>
        <v>0.00</v>
      </c>
    </row>
    <row r="114" spans="1:11" ht="12.75" x14ac:dyDescent="0.2">
      <c r="A114" s="60">
        <v>2</v>
      </c>
      <c r="B114" s="45">
        <v>2</v>
      </c>
      <c r="C114" s="45">
        <v>5</v>
      </c>
      <c r="D114" s="45">
        <v>9</v>
      </c>
      <c r="E114" s="45"/>
      <c r="F114" s="61" t="s">
        <v>1247</v>
      </c>
      <c r="G114" s="62">
        <f>+G115</f>
        <v>0</v>
      </c>
      <c r="H114" s="62">
        <f>+H115</f>
        <v>0</v>
      </c>
      <c r="I114" s="62">
        <f>+I115</f>
        <v>0</v>
      </c>
      <c r="J114" s="62">
        <f>+J115</f>
        <v>0</v>
      </c>
      <c r="K114" s="48" t="str">
        <f>+K115</f>
        <v>0.00</v>
      </c>
    </row>
    <row r="115" spans="1:11" ht="12.75" x14ac:dyDescent="0.2">
      <c r="A115" s="57">
        <v>2</v>
      </c>
      <c r="B115" s="50">
        <v>2</v>
      </c>
      <c r="C115" s="50">
        <v>5</v>
      </c>
      <c r="D115" s="50">
        <v>8</v>
      </c>
      <c r="E115" s="50" t="s">
        <v>997</v>
      </c>
      <c r="F115" s="58" t="s">
        <v>1077</v>
      </c>
      <c r="G115" s="52"/>
      <c r="H115" s="52"/>
      <c r="I115" s="52"/>
      <c r="J115" s="95">
        <f>SUBTOTAL(9,G115:I115)</f>
        <v>0</v>
      </c>
      <c r="K115" s="96" t="str">
        <f>IFERROR(J115/$J$18*100,"0.00")</f>
        <v>0.00</v>
      </c>
    </row>
    <row r="116" spans="1:11" ht="12.75" x14ac:dyDescent="0.2">
      <c r="A116" s="39">
        <v>2</v>
      </c>
      <c r="B116" s="40">
        <v>2</v>
      </c>
      <c r="C116" s="40">
        <v>6</v>
      </c>
      <c r="D116" s="40"/>
      <c r="E116" s="40"/>
      <c r="F116" s="41" t="s">
        <v>1078</v>
      </c>
      <c r="G116" s="42">
        <f>+G117+G119+G121+G123</f>
        <v>0</v>
      </c>
      <c r="H116" s="42">
        <f>+H117+H119+H121+H123</f>
        <v>0</v>
      </c>
      <c r="I116" s="42">
        <f>+I117+I119+I121+I123</f>
        <v>0</v>
      </c>
      <c r="J116" s="42">
        <f>+J117+J119+J121+J123</f>
        <v>0</v>
      </c>
      <c r="K116" s="42">
        <f>+K117+K119+K121+K123</f>
        <v>0</v>
      </c>
    </row>
    <row r="117" spans="1:11" ht="12.75" x14ac:dyDescent="0.2">
      <c r="A117" s="44">
        <v>2</v>
      </c>
      <c r="B117" s="45">
        <v>2</v>
      </c>
      <c r="C117" s="45">
        <v>6</v>
      </c>
      <c r="D117" s="45">
        <v>1</v>
      </c>
      <c r="E117" s="45"/>
      <c r="F117" s="56" t="s">
        <v>1079</v>
      </c>
      <c r="G117" s="47">
        <f>G118</f>
        <v>0</v>
      </c>
      <c r="H117" s="47">
        <f>H118</f>
        <v>0</v>
      </c>
      <c r="I117" s="47">
        <f>I118</f>
        <v>0</v>
      </c>
      <c r="J117" s="47">
        <f>J118</f>
        <v>0</v>
      </c>
      <c r="K117" s="48" t="str">
        <f>K118</f>
        <v>0.00</v>
      </c>
    </row>
    <row r="118" spans="1:11" ht="12.75" x14ac:dyDescent="0.2">
      <c r="A118" s="57">
        <v>2</v>
      </c>
      <c r="B118" s="50">
        <v>2</v>
      </c>
      <c r="C118" s="50">
        <v>6</v>
      </c>
      <c r="D118" s="50">
        <v>1</v>
      </c>
      <c r="E118" s="50" t="s">
        <v>997</v>
      </c>
      <c r="F118" s="58" t="s">
        <v>1079</v>
      </c>
      <c r="G118" s="52"/>
      <c r="H118" s="52"/>
      <c r="I118" s="52"/>
      <c r="J118" s="95">
        <f>SUBTOTAL(9,G118:I118)</f>
        <v>0</v>
      </c>
      <c r="K118" s="96" t="str">
        <f>IFERROR(J118/$J$18*100,"0.00")</f>
        <v>0.00</v>
      </c>
    </row>
    <row r="119" spans="1:11" ht="12.75" x14ac:dyDescent="0.2">
      <c r="A119" s="44">
        <v>2</v>
      </c>
      <c r="B119" s="45">
        <v>2</v>
      </c>
      <c r="C119" s="45">
        <v>6</v>
      </c>
      <c r="D119" s="45">
        <v>2</v>
      </c>
      <c r="E119" s="45"/>
      <c r="F119" s="56" t="s">
        <v>1080</v>
      </c>
      <c r="G119" s="47">
        <f>G120</f>
        <v>0</v>
      </c>
      <c r="H119" s="47">
        <f>H120</f>
        <v>0</v>
      </c>
      <c r="I119" s="47">
        <f>I120</f>
        <v>0</v>
      </c>
      <c r="J119" s="47">
        <f>J120</f>
        <v>0</v>
      </c>
      <c r="K119" s="48" t="str">
        <f>K120</f>
        <v>0.00</v>
      </c>
    </row>
    <row r="120" spans="1:11" ht="12.75" x14ac:dyDescent="0.2">
      <c r="A120" s="57">
        <v>2</v>
      </c>
      <c r="B120" s="50">
        <v>2</v>
      </c>
      <c r="C120" s="50">
        <v>6</v>
      </c>
      <c r="D120" s="50">
        <v>2</v>
      </c>
      <c r="E120" s="50" t="s">
        <v>997</v>
      </c>
      <c r="F120" s="58" t="s">
        <v>1080</v>
      </c>
      <c r="G120" s="52"/>
      <c r="H120" s="52"/>
      <c r="I120" s="52"/>
      <c r="J120" s="95">
        <f>SUBTOTAL(9,G120:I120)</f>
        <v>0</v>
      </c>
      <c r="K120" s="96" t="str">
        <f>IFERROR(J120/$J$18*100,"0.00")</f>
        <v>0.00</v>
      </c>
    </row>
    <row r="121" spans="1:11" ht="12.75" x14ac:dyDescent="0.2">
      <c r="A121" s="44">
        <v>2</v>
      </c>
      <c r="B121" s="45">
        <v>2</v>
      </c>
      <c r="C121" s="45">
        <v>6</v>
      </c>
      <c r="D121" s="45">
        <v>3</v>
      </c>
      <c r="E121" s="45"/>
      <c r="F121" s="56" t="s">
        <v>1081</v>
      </c>
      <c r="G121" s="47">
        <f>G122</f>
        <v>0</v>
      </c>
      <c r="H121" s="47">
        <f>H122</f>
        <v>0</v>
      </c>
      <c r="I121" s="47">
        <f>I122</f>
        <v>0</v>
      </c>
      <c r="J121" s="47">
        <f>J122</f>
        <v>0</v>
      </c>
      <c r="K121" s="48" t="str">
        <f>K122</f>
        <v>0.00</v>
      </c>
    </row>
    <row r="122" spans="1:11" ht="12.75" x14ac:dyDescent="0.2">
      <c r="A122" s="57">
        <v>2</v>
      </c>
      <c r="B122" s="50">
        <v>2</v>
      </c>
      <c r="C122" s="50">
        <v>6</v>
      </c>
      <c r="D122" s="50">
        <v>3</v>
      </c>
      <c r="E122" s="50" t="s">
        <v>997</v>
      </c>
      <c r="F122" s="58" t="s">
        <v>1081</v>
      </c>
      <c r="G122" s="52"/>
      <c r="H122" s="52"/>
      <c r="I122" s="52"/>
      <c r="J122" s="95">
        <f>SUBTOTAL(9,G122:I122)</f>
        <v>0</v>
      </c>
      <c r="K122" s="96" t="str">
        <f>IFERROR(J122/$J$18*100,"0.00")</f>
        <v>0.00</v>
      </c>
    </row>
    <row r="123" spans="1:11" ht="12.75" x14ac:dyDescent="0.2">
      <c r="A123" s="60">
        <v>2</v>
      </c>
      <c r="B123" s="45">
        <v>2</v>
      </c>
      <c r="C123" s="45">
        <v>6</v>
      </c>
      <c r="D123" s="45">
        <v>9</v>
      </c>
      <c r="E123" s="45"/>
      <c r="F123" s="61" t="s">
        <v>1082</v>
      </c>
      <c r="G123" s="62">
        <f>+G124</f>
        <v>0</v>
      </c>
      <c r="H123" s="62">
        <f>+H124</f>
        <v>0</v>
      </c>
      <c r="I123" s="62">
        <f>+I124</f>
        <v>0</v>
      </c>
      <c r="J123" s="62">
        <f>+J124</f>
        <v>0</v>
      </c>
      <c r="K123" s="63" t="str">
        <f>+K124</f>
        <v>0.00</v>
      </c>
    </row>
    <row r="124" spans="1:11" ht="12.75" x14ac:dyDescent="0.2">
      <c r="A124" s="57">
        <v>2</v>
      </c>
      <c r="B124" s="50">
        <v>2</v>
      </c>
      <c r="C124" s="50">
        <v>6</v>
      </c>
      <c r="D124" s="50">
        <v>9</v>
      </c>
      <c r="E124" s="50" t="s">
        <v>997</v>
      </c>
      <c r="F124" s="58" t="s">
        <v>1082</v>
      </c>
      <c r="G124" s="52"/>
      <c r="H124" s="52"/>
      <c r="I124" s="52"/>
      <c r="J124" s="95">
        <f>SUBTOTAL(9,G124:I124)</f>
        <v>0</v>
      </c>
      <c r="K124" s="96" t="str">
        <f>IFERROR(J124/$J$18*100,"0.00")</f>
        <v>0.00</v>
      </c>
    </row>
    <row r="125" spans="1:11" ht="12.75" x14ac:dyDescent="0.2">
      <c r="A125" s="39">
        <v>2</v>
      </c>
      <c r="B125" s="40">
        <v>2</v>
      </c>
      <c r="C125" s="40">
        <v>7</v>
      </c>
      <c r="D125" s="40"/>
      <c r="E125" s="40"/>
      <c r="F125" s="41" t="s">
        <v>1083</v>
      </c>
      <c r="G125" s="42">
        <f>+G126+G131+G141</f>
        <v>0</v>
      </c>
      <c r="H125" s="42">
        <f>+H126+H131+H141</f>
        <v>0</v>
      </c>
      <c r="I125" s="42">
        <f>+I126+I131+I141</f>
        <v>0</v>
      </c>
      <c r="J125" s="42">
        <f>+J126+J131+J141</f>
        <v>0</v>
      </c>
      <c r="K125" s="43">
        <f>+K126+K131+K141</f>
        <v>0</v>
      </c>
    </row>
    <row r="126" spans="1:11" ht="12.75" x14ac:dyDescent="0.2">
      <c r="A126" s="60">
        <v>2</v>
      </c>
      <c r="B126" s="45">
        <v>2</v>
      </c>
      <c r="C126" s="45">
        <v>7</v>
      </c>
      <c r="D126" s="45">
        <v>1</v>
      </c>
      <c r="E126" s="45"/>
      <c r="F126" s="61" t="s">
        <v>1084</v>
      </c>
      <c r="G126" s="47">
        <f>SUM(G127:G130)</f>
        <v>0</v>
      </c>
      <c r="H126" s="47">
        <f>SUM(H127:H130)</f>
        <v>0</v>
      </c>
      <c r="I126" s="47">
        <f>SUM(I127:I130)</f>
        <v>0</v>
      </c>
      <c r="J126" s="47">
        <f>SUM(J127:J130)</f>
        <v>0</v>
      </c>
      <c r="K126" s="48">
        <f>SUM(K127:K130)</f>
        <v>0</v>
      </c>
    </row>
    <row r="127" spans="1:11" ht="12.75" x14ac:dyDescent="0.2">
      <c r="A127" s="49">
        <v>2</v>
      </c>
      <c r="B127" s="50">
        <v>2</v>
      </c>
      <c r="C127" s="50">
        <v>7</v>
      </c>
      <c r="D127" s="50">
        <v>1</v>
      </c>
      <c r="E127" s="50" t="s">
        <v>997</v>
      </c>
      <c r="F127" s="64" t="s">
        <v>1085</v>
      </c>
      <c r="G127" s="52"/>
      <c r="H127" s="52"/>
      <c r="I127" s="52"/>
      <c r="J127" s="95">
        <f>SUBTOTAL(9,G127:I127)</f>
        <v>0</v>
      </c>
      <c r="K127" s="96" t="str">
        <f>IFERROR(J127/$J$18*100,"0.00")</f>
        <v>0.00</v>
      </c>
    </row>
    <row r="128" spans="1:11" ht="12.75" x14ac:dyDescent="0.2">
      <c r="A128" s="49">
        <v>2</v>
      </c>
      <c r="B128" s="50">
        <v>2</v>
      </c>
      <c r="C128" s="50">
        <v>7</v>
      </c>
      <c r="D128" s="50">
        <v>1</v>
      </c>
      <c r="E128" s="50" t="s">
        <v>1003</v>
      </c>
      <c r="F128" s="64" t="s">
        <v>1086</v>
      </c>
      <c r="G128" s="52"/>
      <c r="H128" s="52"/>
      <c r="I128" s="52"/>
      <c r="J128" s="95">
        <f>SUBTOTAL(9,G128:I128)</f>
        <v>0</v>
      </c>
      <c r="K128" s="96" t="str">
        <f>IFERROR(J128/$J$18*100,"0.00")</f>
        <v>0.00</v>
      </c>
    </row>
    <row r="129" spans="1:11" ht="12.75" x14ac:dyDescent="0.2">
      <c r="A129" s="49">
        <v>2</v>
      </c>
      <c r="B129" s="50">
        <v>2</v>
      </c>
      <c r="C129" s="50">
        <v>7</v>
      </c>
      <c r="D129" s="50">
        <v>1</v>
      </c>
      <c r="E129" s="50" t="s">
        <v>1030</v>
      </c>
      <c r="F129" s="64" t="s">
        <v>1087</v>
      </c>
      <c r="G129" s="52"/>
      <c r="H129" s="52"/>
      <c r="I129" s="52"/>
      <c r="J129" s="95">
        <f>SUBTOTAL(9,G129:I129)</f>
        <v>0</v>
      </c>
      <c r="K129" s="96" t="str">
        <f>IFERROR(J129/$J$18*100,"0.00")</f>
        <v>0.00</v>
      </c>
    </row>
    <row r="130" spans="1:11" ht="12.75" x14ac:dyDescent="0.2">
      <c r="A130" s="49">
        <v>2</v>
      </c>
      <c r="B130" s="50">
        <v>2</v>
      </c>
      <c r="C130" s="50">
        <v>7</v>
      </c>
      <c r="D130" s="50">
        <v>1</v>
      </c>
      <c r="E130" s="50" t="s">
        <v>1088</v>
      </c>
      <c r="F130" s="64" t="s">
        <v>1089</v>
      </c>
      <c r="G130" s="52"/>
      <c r="H130" s="52"/>
      <c r="I130" s="52"/>
      <c r="J130" s="95">
        <f>SUBTOTAL(9,G130:I130)</f>
        <v>0</v>
      </c>
      <c r="K130" s="96" t="str">
        <f>IFERROR(J130/$J$18*100,"0.00")</f>
        <v>0.00</v>
      </c>
    </row>
    <row r="131" spans="1:11" ht="12.75" x14ac:dyDescent="0.2">
      <c r="A131" s="44">
        <v>2</v>
      </c>
      <c r="B131" s="45">
        <v>2</v>
      </c>
      <c r="C131" s="45">
        <v>7</v>
      </c>
      <c r="D131" s="45">
        <v>2</v>
      </c>
      <c r="E131" s="45"/>
      <c r="F131" s="56" t="s">
        <v>1090</v>
      </c>
      <c r="G131" s="47">
        <f>SUM(G132:G140)</f>
        <v>0</v>
      </c>
      <c r="H131" s="47">
        <f>SUM(H132:H140)</f>
        <v>0</v>
      </c>
      <c r="I131" s="47">
        <f>SUM(I132:I140)</f>
        <v>0</v>
      </c>
      <c r="J131" s="47">
        <f>SUM(J132:J140)</f>
        <v>0</v>
      </c>
      <c r="K131" s="48">
        <f>SUM(K132:K140)</f>
        <v>0</v>
      </c>
    </row>
    <row r="132" spans="1:11" ht="12.75" x14ac:dyDescent="0.2">
      <c r="A132" s="49">
        <v>2</v>
      </c>
      <c r="B132" s="50">
        <v>2</v>
      </c>
      <c r="C132" s="50">
        <v>7</v>
      </c>
      <c r="D132" s="50">
        <v>2</v>
      </c>
      <c r="E132" s="50" t="s">
        <v>997</v>
      </c>
      <c r="F132" s="64" t="s">
        <v>1091</v>
      </c>
      <c r="G132" s="52"/>
      <c r="H132" s="52"/>
      <c r="I132" s="52"/>
      <c r="J132" s="95">
        <f t="shared" ref="J132:J140" si="4">SUBTOTAL(9,G132:I132)</f>
        <v>0</v>
      </c>
      <c r="K132" s="96" t="str">
        <f t="shared" ref="K132:K140" si="5">IFERROR(J132/$J$18*100,"0.00")</f>
        <v>0.00</v>
      </c>
    </row>
    <row r="133" spans="1:11" ht="12.75" x14ac:dyDescent="0.2">
      <c r="A133" s="49">
        <v>2</v>
      </c>
      <c r="B133" s="50">
        <v>2</v>
      </c>
      <c r="C133" s="50">
        <v>7</v>
      </c>
      <c r="D133" s="50">
        <v>2</v>
      </c>
      <c r="E133" s="50" t="s">
        <v>999</v>
      </c>
      <c r="F133" s="64" t="s">
        <v>1092</v>
      </c>
      <c r="G133" s="52"/>
      <c r="H133" s="52"/>
      <c r="I133" s="52"/>
      <c r="J133" s="95">
        <f>SUBTOTAL(9,G133:I133)</f>
        <v>0</v>
      </c>
      <c r="K133" s="96" t="str">
        <f t="shared" si="5"/>
        <v>0.00</v>
      </c>
    </row>
    <row r="134" spans="1:11" ht="12.75" x14ac:dyDescent="0.2">
      <c r="A134" s="49">
        <v>2</v>
      </c>
      <c r="B134" s="50">
        <v>2</v>
      </c>
      <c r="C134" s="50">
        <v>7</v>
      </c>
      <c r="D134" s="50">
        <v>2</v>
      </c>
      <c r="E134" s="50" t="s">
        <v>1006</v>
      </c>
      <c r="F134" s="64" t="s">
        <v>1093</v>
      </c>
      <c r="G134" s="52"/>
      <c r="H134" s="52"/>
      <c r="I134" s="52"/>
      <c r="J134" s="95">
        <f t="shared" si="4"/>
        <v>0</v>
      </c>
      <c r="K134" s="96" t="str">
        <f t="shared" si="5"/>
        <v>0.00</v>
      </c>
    </row>
    <row r="135" spans="1:11" ht="12.75" x14ac:dyDescent="0.2">
      <c r="A135" s="49">
        <v>2</v>
      </c>
      <c r="B135" s="50">
        <v>2</v>
      </c>
      <c r="C135" s="50">
        <v>7</v>
      </c>
      <c r="D135" s="50">
        <v>2</v>
      </c>
      <c r="E135" s="50" t="s">
        <v>1021</v>
      </c>
      <c r="F135" s="64" t="s">
        <v>1094</v>
      </c>
      <c r="G135" s="52"/>
      <c r="H135" s="52"/>
      <c r="I135" s="52"/>
      <c r="J135" s="95">
        <f t="shared" si="4"/>
        <v>0</v>
      </c>
      <c r="K135" s="96" t="str">
        <f t="shared" si="5"/>
        <v>0.00</v>
      </c>
    </row>
    <row r="136" spans="1:11" ht="12.75" x14ac:dyDescent="0.2">
      <c r="A136" s="49">
        <v>2</v>
      </c>
      <c r="B136" s="50">
        <v>2</v>
      </c>
      <c r="C136" s="50">
        <v>7</v>
      </c>
      <c r="D136" s="50">
        <v>2</v>
      </c>
      <c r="E136" s="50" t="s">
        <v>1001</v>
      </c>
      <c r="F136" s="64" t="s">
        <v>1095</v>
      </c>
      <c r="G136" s="52"/>
      <c r="H136" s="52"/>
      <c r="I136" s="52"/>
      <c r="J136" s="95">
        <f t="shared" si="4"/>
        <v>0</v>
      </c>
      <c r="K136" s="96" t="str">
        <f t="shared" si="5"/>
        <v>0.00</v>
      </c>
    </row>
    <row r="137" spans="1:11" ht="12.75" x14ac:dyDescent="0.2">
      <c r="A137" s="49">
        <v>2</v>
      </c>
      <c r="B137" s="50">
        <v>2</v>
      </c>
      <c r="C137" s="50">
        <v>7</v>
      </c>
      <c r="D137" s="50">
        <v>2</v>
      </c>
      <c r="E137" s="50" t="s">
        <v>1003</v>
      </c>
      <c r="F137" s="65" t="s">
        <v>1096</v>
      </c>
      <c r="G137" s="52"/>
      <c r="H137" s="52"/>
      <c r="I137" s="52"/>
      <c r="J137" s="95">
        <f t="shared" si="4"/>
        <v>0</v>
      </c>
      <c r="K137" s="96" t="str">
        <f t="shared" si="5"/>
        <v>0.00</v>
      </c>
    </row>
    <row r="138" spans="1:11" ht="12.75" x14ac:dyDescent="0.2">
      <c r="A138" s="49">
        <v>2</v>
      </c>
      <c r="B138" s="50">
        <v>2</v>
      </c>
      <c r="C138" s="50">
        <v>7</v>
      </c>
      <c r="D138" s="50">
        <v>2</v>
      </c>
      <c r="E138" s="50" t="s">
        <v>1030</v>
      </c>
      <c r="F138" s="65" t="s">
        <v>1097</v>
      </c>
      <c r="G138" s="52"/>
      <c r="H138" s="52"/>
      <c r="I138" s="52"/>
      <c r="J138" s="95">
        <f t="shared" si="4"/>
        <v>0</v>
      </c>
      <c r="K138" s="96" t="str">
        <f t="shared" si="5"/>
        <v>0.00</v>
      </c>
    </row>
    <row r="139" spans="1:11" ht="12.75" x14ac:dyDescent="0.2">
      <c r="A139" s="49">
        <v>2</v>
      </c>
      <c r="B139" s="50">
        <v>2</v>
      </c>
      <c r="C139" s="50">
        <v>7</v>
      </c>
      <c r="D139" s="50">
        <v>2</v>
      </c>
      <c r="E139" s="50" t="s">
        <v>1010</v>
      </c>
      <c r="F139" s="65" t="s">
        <v>1248</v>
      </c>
      <c r="G139" s="52"/>
      <c r="H139" s="52"/>
      <c r="I139" s="52"/>
      <c r="J139" s="95">
        <f t="shared" si="4"/>
        <v>0</v>
      </c>
      <c r="K139" s="96" t="str">
        <f>IFERROR(J139/$J$18*100,"0.00")</f>
        <v>0.00</v>
      </c>
    </row>
    <row r="140" spans="1:11" ht="12.75" x14ac:dyDescent="0.2">
      <c r="A140" s="49">
        <v>2</v>
      </c>
      <c r="B140" s="50">
        <v>2</v>
      </c>
      <c r="C140" s="50">
        <v>7</v>
      </c>
      <c r="D140" s="50">
        <v>2</v>
      </c>
      <c r="E140" s="50" t="s">
        <v>1088</v>
      </c>
      <c r="F140" s="65" t="s">
        <v>1249</v>
      </c>
      <c r="G140" s="52"/>
      <c r="H140" s="52"/>
      <c r="I140" s="52"/>
      <c r="J140" s="95">
        <f t="shared" si="4"/>
        <v>0</v>
      </c>
      <c r="K140" s="96" t="str">
        <f t="shared" si="5"/>
        <v>0.00</v>
      </c>
    </row>
    <row r="141" spans="1:11" ht="12.75" x14ac:dyDescent="0.2">
      <c r="A141" s="44">
        <v>2</v>
      </c>
      <c r="B141" s="45">
        <v>2</v>
      </c>
      <c r="C141" s="45">
        <v>7</v>
      </c>
      <c r="D141" s="45">
        <v>3</v>
      </c>
      <c r="E141" s="45"/>
      <c r="F141" s="56" t="s">
        <v>1100</v>
      </c>
      <c r="G141" s="47">
        <f>G142</f>
        <v>0</v>
      </c>
      <c r="H141" s="47">
        <f>H142</f>
        <v>0</v>
      </c>
      <c r="I141" s="47">
        <f>I142</f>
        <v>0</v>
      </c>
      <c r="J141" s="47">
        <f>J142</f>
        <v>0</v>
      </c>
      <c r="K141" s="48" t="str">
        <f>K142</f>
        <v>0.00</v>
      </c>
    </row>
    <row r="142" spans="1:11" ht="12.75" x14ac:dyDescent="0.2">
      <c r="A142" s="49">
        <v>2</v>
      </c>
      <c r="B142" s="50">
        <v>2</v>
      </c>
      <c r="C142" s="50">
        <v>7</v>
      </c>
      <c r="D142" s="50">
        <v>3</v>
      </c>
      <c r="E142" s="50" t="s">
        <v>997</v>
      </c>
      <c r="F142" s="51" t="s">
        <v>1100</v>
      </c>
      <c r="G142" s="52"/>
      <c r="H142" s="52"/>
      <c r="I142" s="52"/>
      <c r="J142" s="95">
        <f>SUBTOTAL(9,G142:I142)</f>
        <v>0</v>
      </c>
      <c r="K142" s="96" t="str">
        <f>IFERROR(J142/$J$18*100,"0.00")</f>
        <v>0.00</v>
      </c>
    </row>
    <row r="143" spans="1:11" ht="12.75" x14ac:dyDescent="0.2">
      <c r="A143" s="39">
        <v>2</v>
      </c>
      <c r="B143" s="40">
        <v>2</v>
      </c>
      <c r="C143" s="40">
        <v>8</v>
      </c>
      <c r="D143" s="40"/>
      <c r="E143" s="40"/>
      <c r="F143" s="41" t="s">
        <v>1101</v>
      </c>
      <c r="G143" s="42">
        <f>+G144+G146+G148+G150+G154+G157+G164</f>
        <v>0</v>
      </c>
      <c r="H143" s="42">
        <f>+H144+H146+H148+H150+H154+H157+H164</f>
        <v>0</v>
      </c>
      <c r="I143" s="42">
        <f>+I144+I146+I148+I150+I154+I157+I164</f>
        <v>0</v>
      </c>
      <c r="J143" s="42">
        <f>+J144+J146+J148+J150+J154+J157+J164</f>
        <v>0</v>
      </c>
      <c r="K143" s="42">
        <f>+K144+K146+K148+K150+K154+K157+K164</f>
        <v>0</v>
      </c>
    </row>
    <row r="144" spans="1:11" ht="12.75" x14ac:dyDescent="0.2">
      <c r="A144" s="44">
        <v>2</v>
      </c>
      <c r="B144" s="45">
        <v>2</v>
      </c>
      <c r="C144" s="45">
        <v>8</v>
      </c>
      <c r="D144" s="45">
        <v>1</v>
      </c>
      <c r="E144" s="45"/>
      <c r="F144" s="56" t="s">
        <v>1102</v>
      </c>
      <c r="G144" s="47">
        <f>G145</f>
        <v>0</v>
      </c>
      <c r="H144" s="47">
        <f>H145</f>
        <v>0</v>
      </c>
      <c r="I144" s="47">
        <f>I145</f>
        <v>0</v>
      </c>
      <c r="J144" s="47">
        <f>J145</f>
        <v>0</v>
      </c>
      <c r="K144" s="48" t="str">
        <f>K145</f>
        <v>0.00</v>
      </c>
    </row>
    <row r="145" spans="1:11" ht="12.75" x14ac:dyDescent="0.2">
      <c r="A145" s="49">
        <v>2</v>
      </c>
      <c r="B145" s="50">
        <v>2</v>
      </c>
      <c r="C145" s="50">
        <v>8</v>
      </c>
      <c r="D145" s="50">
        <v>1</v>
      </c>
      <c r="E145" s="50" t="s">
        <v>997</v>
      </c>
      <c r="F145" s="51" t="s">
        <v>1102</v>
      </c>
      <c r="G145" s="52"/>
      <c r="H145" s="52"/>
      <c r="I145" s="52"/>
      <c r="J145" s="95">
        <f>SUBTOTAL(9,G145:I145)</f>
        <v>0</v>
      </c>
      <c r="K145" s="96" t="str">
        <f>IFERROR(J145/$J$18*100,"0.00")</f>
        <v>0.00</v>
      </c>
    </row>
    <row r="146" spans="1:11" ht="12.75" x14ac:dyDescent="0.2">
      <c r="A146" s="44">
        <v>2</v>
      </c>
      <c r="B146" s="45">
        <v>2</v>
      </c>
      <c r="C146" s="45">
        <v>8</v>
      </c>
      <c r="D146" s="45">
        <v>2</v>
      </c>
      <c r="E146" s="45"/>
      <c r="F146" s="56" t="s">
        <v>1103</v>
      </c>
      <c r="G146" s="47">
        <f>G147</f>
        <v>0</v>
      </c>
      <c r="H146" s="47">
        <f>H147</f>
        <v>0</v>
      </c>
      <c r="I146" s="47">
        <f>I147</f>
        <v>0</v>
      </c>
      <c r="J146" s="47">
        <f>J147</f>
        <v>0</v>
      </c>
      <c r="K146" s="48" t="str">
        <f>K147</f>
        <v>0.00</v>
      </c>
    </row>
    <row r="147" spans="1:11" ht="12.75" x14ac:dyDescent="0.2">
      <c r="A147" s="49">
        <v>2</v>
      </c>
      <c r="B147" s="50">
        <v>2</v>
      </c>
      <c r="C147" s="50">
        <v>8</v>
      </c>
      <c r="D147" s="50">
        <v>2</v>
      </c>
      <c r="E147" s="50" t="s">
        <v>997</v>
      </c>
      <c r="F147" s="51" t="s">
        <v>1104</v>
      </c>
      <c r="G147" s="52"/>
      <c r="H147" s="52"/>
      <c r="I147" s="52"/>
      <c r="J147" s="95">
        <f>SUBTOTAL(9,G147:I147)</f>
        <v>0</v>
      </c>
      <c r="K147" s="96" t="str">
        <f>IFERROR(J147/$J$18*100,"0.00")</f>
        <v>0.00</v>
      </c>
    </row>
    <row r="148" spans="1:11" ht="12.75" x14ac:dyDescent="0.2">
      <c r="A148" s="44">
        <v>2</v>
      </c>
      <c r="B148" s="45">
        <v>2</v>
      </c>
      <c r="C148" s="45">
        <v>8</v>
      </c>
      <c r="D148" s="45">
        <v>4</v>
      </c>
      <c r="E148" s="45"/>
      <c r="F148" s="56" t="s">
        <v>1105</v>
      </c>
      <c r="G148" s="47">
        <f>G149</f>
        <v>0</v>
      </c>
      <c r="H148" s="47">
        <f>H149</f>
        <v>0</v>
      </c>
      <c r="I148" s="47">
        <f>I149</f>
        <v>0</v>
      </c>
      <c r="J148" s="47">
        <f>J149</f>
        <v>0</v>
      </c>
      <c r="K148" s="48" t="str">
        <f>K149</f>
        <v>0.00</v>
      </c>
    </row>
    <row r="149" spans="1:11" ht="12.75" x14ac:dyDescent="0.2">
      <c r="A149" s="49">
        <v>2</v>
      </c>
      <c r="B149" s="50">
        <v>2</v>
      </c>
      <c r="C149" s="50">
        <v>8</v>
      </c>
      <c r="D149" s="50">
        <v>4</v>
      </c>
      <c r="E149" s="50" t="s">
        <v>997</v>
      </c>
      <c r="F149" s="51" t="s">
        <v>1105</v>
      </c>
      <c r="G149" s="52"/>
      <c r="H149" s="52"/>
      <c r="I149" s="52"/>
      <c r="J149" s="95">
        <f>SUBTOTAL(9,G149:I149)</f>
        <v>0</v>
      </c>
      <c r="K149" s="96" t="str">
        <f>IFERROR(J149/$J$18*100,"0.00")</f>
        <v>0.00</v>
      </c>
    </row>
    <row r="150" spans="1:11" ht="12.75" x14ac:dyDescent="0.2">
      <c r="A150" s="44">
        <v>2</v>
      </c>
      <c r="B150" s="45">
        <v>2</v>
      </c>
      <c r="C150" s="45">
        <v>8</v>
      </c>
      <c r="D150" s="45">
        <v>5</v>
      </c>
      <c r="E150" s="45"/>
      <c r="F150" s="56" t="s">
        <v>1106</v>
      </c>
      <c r="G150" s="47">
        <f>SUM(G151:G153)</f>
        <v>0</v>
      </c>
      <c r="H150" s="47">
        <f>SUM(H151:H153)</f>
        <v>0</v>
      </c>
      <c r="I150" s="47">
        <f>SUM(I151:I153)</f>
        <v>0</v>
      </c>
      <c r="J150" s="47">
        <f>SUM(J151:J153)</f>
        <v>0</v>
      </c>
      <c r="K150" s="48">
        <f>SUM(K151:K153)</f>
        <v>0</v>
      </c>
    </row>
    <row r="151" spans="1:11" ht="12.75" x14ac:dyDescent="0.2">
      <c r="A151" s="49">
        <v>2</v>
      </c>
      <c r="B151" s="50">
        <v>2</v>
      </c>
      <c r="C151" s="50">
        <v>8</v>
      </c>
      <c r="D151" s="50">
        <v>5</v>
      </c>
      <c r="E151" s="50" t="s">
        <v>997</v>
      </c>
      <c r="F151" s="51" t="s">
        <v>1107</v>
      </c>
      <c r="G151" s="52"/>
      <c r="H151" s="52"/>
      <c r="I151" s="52"/>
      <c r="J151" s="95">
        <f>SUBTOTAL(9,G151:I151)</f>
        <v>0</v>
      </c>
      <c r="K151" s="96" t="str">
        <f>IFERROR(J151/$J$18*100,"0.00")</f>
        <v>0.00</v>
      </c>
    </row>
    <row r="152" spans="1:11" ht="12.75" x14ac:dyDescent="0.2">
      <c r="A152" s="49">
        <v>2</v>
      </c>
      <c r="B152" s="50">
        <v>2</v>
      </c>
      <c r="C152" s="50">
        <v>8</v>
      </c>
      <c r="D152" s="50">
        <v>5</v>
      </c>
      <c r="E152" s="50" t="s">
        <v>999</v>
      </c>
      <c r="F152" s="51" t="s">
        <v>1108</v>
      </c>
      <c r="G152" s="52"/>
      <c r="H152" s="52"/>
      <c r="I152" s="52"/>
      <c r="J152" s="95">
        <f>SUBTOTAL(9,G152:I152)</f>
        <v>0</v>
      </c>
      <c r="K152" s="96" t="str">
        <f>IFERROR(J152/$J$18*100,"0.00")</f>
        <v>0.00</v>
      </c>
    </row>
    <row r="153" spans="1:11" ht="12.75" x14ac:dyDescent="0.2">
      <c r="A153" s="49">
        <v>2</v>
      </c>
      <c r="B153" s="50">
        <v>2</v>
      </c>
      <c r="C153" s="50">
        <v>8</v>
      </c>
      <c r="D153" s="50">
        <v>5</v>
      </c>
      <c r="E153" s="50" t="s">
        <v>1006</v>
      </c>
      <c r="F153" s="51" t="s">
        <v>1109</v>
      </c>
      <c r="G153" s="52"/>
      <c r="H153" s="52"/>
      <c r="I153" s="52"/>
      <c r="J153" s="95">
        <f>SUBTOTAL(9,G153:I153)</f>
        <v>0</v>
      </c>
      <c r="K153" s="96" t="str">
        <f>IFERROR(J153/$J$18*100,"0.00")</f>
        <v>0.00</v>
      </c>
    </row>
    <row r="154" spans="1:11" ht="12.75" x14ac:dyDescent="0.2">
      <c r="A154" s="44">
        <v>2</v>
      </c>
      <c r="B154" s="45">
        <v>2</v>
      </c>
      <c r="C154" s="45">
        <v>8</v>
      </c>
      <c r="D154" s="45">
        <v>6</v>
      </c>
      <c r="E154" s="45"/>
      <c r="F154" s="56" t="s">
        <v>1110</v>
      </c>
      <c r="G154" s="47">
        <f>SUM(G155:G156)</f>
        <v>0</v>
      </c>
      <c r="H154" s="47">
        <f>SUM(H155:H156)</f>
        <v>0</v>
      </c>
      <c r="I154" s="47">
        <f>SUM(I155:I156)</f>
        <v>0</v>
      </c>
      <c r="J154" s="47">
        <f>SUM(J155:J156)</f>
        <v>0</v>
      </c>
      <c r="K154" s="48">
        <f>SUM(K155:K156)</f>
        <v>0</v>
      </c>
    </row>
    <row r="155" spans="1:11" ht="12.75" x14ac:dyDescent="0.2">
      <c r="A155" s="49">
        <v>2</v>
      </c>
      <c r="B155" s="50">
        <v>2</v>
      </c>
      <c r="C155" s="50">
        <v>8</v>
      </c>
      <c r="D155" s="50">
        <v>6</v>
      </c>
      <c r="E155" s="50" t="s">
        <v>997</v>
      </c>
      <c r="F155" s="51" t="s">
        <v>1250</v>
      </c>
      <c r="G155" s="52"/>
      <c r="H155" s="52"/>
      <c r="I155" s="52"/>
      <c r="J155" s="95">
        <f>SUBTOTAL(9,G155:I155)</f>
        <v>0</v>
      </c>
      <c r="K155" s="96" t="str">
        <f>IFERROR(J155/$J$18*100,"0.00")</f>
        <v>0.00</v>
      </c>
    </row>
    <row r="156" spans="1:11" ht="12.75" x14ac:dyDescent="0.2">
      <c r="A156" s="49">
        <v>2</v>
      </c>
      <c r="B156" s="50">
        <v>2</v>
      </c>
      <c r="C156" s="50">
        <v>8</v>
      </c>
      <c r="D156" s="50">
        <v>6</v>
      </c>
      <c r="E156" s="50" t="s">
        <v>999</v>
      </c>
      <c r="F156" s="51" t="s">
        <v>1112</v>
      </c>
      <c r="G156" s="52"/>
      <c r="H156" s="52"/>
      <c r="I156" s="52"/>
      <c r="J156" s="95">
        <f>SUBTOTAL(9,G156:I156)</f>
        <v>0</v>
      </c>
      <c r="K156" s="96" t="str">
        <f>IFERROR(J156/$J$18*100,"0.00")</f>
        <v>0.00</v>
      </c>
    </row>
    <row r="157" spans="1:11" ht="12.75" x14ac:dyDescent="0.2">
      <c r="A157" s="44">
        <v>2</v>
      </c>
      <c r="B157" s="45">
        <v>2</v>
      </c>
      <c r="C157" s="45">
        <v>8</v>
      </c>
      <c r="D157" s="45">
        <v>7</v>
      </c>
      <c r="E157" s="45"/>
      <c r="F157" s="56" t="s">
        <v>1113</v>
      </c>
      <c r="G157" s="47">
        <f>SUM(G158:G163)</f>
        <v>0</v>
      </c>
      <c r="H157" s="47">
        <f>SUM(H158:H163)</f>
        <v>0</v>
      </c>
      <c r="I157" s="47">
        <f>SUM(I158:I163)</f>
        <v>0</v>
      </c>
      <c r="J157" s="47">
        <f>SUM(J158:J163)</f>
        <v>0</v>
      </c>
      <c r="K157" s="48">
        <f>SUM(K158:K163)</f>
        <v>0</v>
      </c>
    </row>
    <row r="158" spans="1:11" ht="12.75" x14ac:dyDescent="0.2">
      <c r="A158" s="49">
        <v>2</v>
      </c>
      <c r="B158" s="50">
        <v>2</v>
      </c>
      <c r="C158" s="50">
        <v>8</v>
      </c>
      <c r="D158" s="50">
        <v>7</v>
      </c>
      <c r="E158" s="50" t="s">
        <v>997</v>
      </c>
      <c r="F158" s="65" t="s">
        <v>1251</v>
      </c>
      <c r="G158" s="52"/>
      <c r="H158" s="52"/>
      <c r="I158" s="52"/>
      <c r="J158" s="95">
        <f t="shared" ref="J158:J163" si="6">SUBTOTAL(9,G158:I158)</f>
        <v>0</v>
      </c>
      <c r="K158" s="96" t="str">
        <f t="shared" ref="K158:K163" si="7">IFERROR(J158/$J$18*100,"0.00")</f>
        <v>0.00</v>
      </c>
    </row>
    <row r="159" spans="1:11" ht="12.75" x14ac:dyDescent="0.2">
      <c r="A159" s="49">
        <v>2</v>
      </c>
      <c r="B159" s="50">
        <v>2</v>
      </c>
      <c r="C159" s="50">
        <v>8</v>
      </c>
      <c r="D159" s="50">
        <v>7</v>
      </c>
      <c r="E159" s="50" t="s">
        <v>999</v>
      </c>
      <c r="F159" s="65" t="s">
        <v>1114</v>
      </c>
      <c r="G159" s="52"/>
      <c r="H159" s="52"/>
      <c r="I159" s="52"/>
      <c r="J159" s="95">
        <f t="shared" si="6"/>
        <v>0</v>
      </c>
      <c r="K159" s="96" t="str">
        <f t="shared" si="7"/>
        <v>0.00</v>
      </c>
    </row>
    <row r="160" spans="1:11" ht="12.75" x14ac:dyDescent="0.2">
      <c r="A160" s="49">
        <v>2</v>
      </c>
      <c r="B160" s="50">
        <v>2</v>
      </c>
      <c r="C160" s="50">
        <v>8</v>
      </c>
      <c r="D160" s="50">
        <v>7</v>
      </c>
      <c r="E160" s="50" t="s">
        <v>1006</v>
      </c>
      <c r="F160" s="65" t="s">
        <v>1115</v>
      </c>
      <c r="G160" s="52"/>
      <c r="H160" s="52"/>
      <c r="I160" s="52"/>
      <c r="J160" s="95">
        <f t="shared" si="6"/>
        <v>0</v>
      </c>
      <c r="K160" s="96" t="str">
        <f t="shared" si="7"/>
        <v>0.00</v>
      </c>
    </row>
    <row r="161" spans="1:11" ht="12.75" x14ac:dyDescent="0.2">
      <c r="A161" s="49">
        <v>2</v>
      </c>
      <c r="B161" s="50">
        <v>2</v>
      </c>
      <c r="C161" s="50">
        <v>8</v>
      </c>
      <c r="D161" s="50">
        <v>7</v>
      </c>
      <c r="E161" s="50" t="s">
        <v>1021</v>
      </c>
      <c r="F161" s="65" t="s">
        <v>1116</v>
      </c>
      <c r="G161" s="52"/>
      <c r="H161" s="52"/>
      <c r="I161" s="52"/>
      <c r="J161" s="95">
        <f t="shared" si="6"/>
        <v>0</v>
      </c>
      <c r="K161" s="96" t="str">
        <f t="shared" si="7"/>
        <v>0.00</v>
      </c>
    </row>
    <row r="162" spans="1:11" ht="12.75" x14ac:dyDescent="0.2">
      <c r="A162" s="49">
        <v>2</v>
      </c>
      <c r="B162" s="50">
        <v>2</v>
      </c>
      <c r="C162" s="50">
        <v>8</v>
      </c>
      <c r="D162" s="50">
        <v>7</v>
      </c>
      <c r="E162" s="50" t="s">
        <v>1001</v>
      </c>
      <c r="F162" s="65" t="s">
        <v>1117</v>
      </c>
      <c r="G162" s="52"/>
      <c r="H162" s="52"/>
      <c r="I162" s="52"/>
      <c r="J162" s="95">
        <f t="shared" si="6"/>
        <v>0</v>
      </c>
      <c r="K162" s="96" t="str">
        <f t="shared" si="7"/>
        <v>0.00</v>
      </c>
    </row>
    <row r="163" spans="1:11" ht="12.75" x14ac:dyDescent="0.2">
      <c r="A163" s="49">
        <v>2</v>
      </c>
      <c r="B163" s="50">
        <v>2</v>
      </c>
      <c r="C163" s="50">
        <v>8</v>
      </c>
      <c r="D163" s="50">
        <v>7</v>
      </c>
      <c r="E163" s="50" t="s">
        <v>1003</v>
      </c>
      <c r="F163" s="65" t="s">
        <v>1118</v>
      </c>
      <c r="G163" s="52"/>
      <c r="H163" s="52"/>
      <c r="I163" s="52"/>
      <c r="J163" s="95">
        <f t="shared" si="6"/>
        <v>0</v>
      </c>
      <c r="K163" s="96" t="str">
        <f t="shared" si="7"/>
        <v>0.00</v>
      </c>
    </row>
    <row r="164" spans="1:11" ht="12.75" x14ac:dyDescent="0.2">
      <c r="A164" s="44">
        <v>2</v>
      </c>
      <c r="B164" s="45">
        <v>2</v>
      </c>
      <c r="C164" s="45">
        <v>8</v>
      </c>
      <c r="D164" s="45">
        <v>8</v>
      </c>
      <c r="E164" s="45"/>
      <c r="F164" s="56" t="s">
        <v>1119</v>
      </c>
      <c r="G164" s="47">
        <f>SUM(G165:G167)</f>
        <v>0</v>
      </c>
      <c r="H164" s="47">
        <f>SUM(H165:H167)</f>
        <v>0</v>
      </c>
      <c r="I164" s="47">
        <f>SUM(I165:I167)</f>
        <v>0</v>
      </c>
      <c r="J164" s="47">
        <f>SUM(J165:J167)</f>
        <v>0</v>
      </c>
      <c r="K164" s="48">
        <f>SUM(K165:K167)</f>
        <v>0</v>
      </c>
    </row>
    <row r="165" spans="1:11" ht="12.75" x14ac:dyDescent="0.2">
      <c r="A165" s="49">
        <v>2</v>
      </c>
      <c r="B165" s="50">
        <v>2</v>
      </c>
      <c r="C165" s="50">
        <v>8</v>
      </c>
      <c r="D165" s="50">
        <v>8</v>
      </c>
      <c r="E165" s="50" t="s">
        <v>997</v>
      </c>
      <c r="F165" s="65" t="s">
        <v>1120</v>
      </c>
      <c r="G165" s="52"/>
      <c r="H165" s="52"/>
      <c r="I165" s="52"/>
      <c r="J165" s="95">
        <f>SUBTOTAL(9,G165:I165)</f>
        <v>0</v>
      </c>
      <c r="K165" s="96" t="str">
        <f>IFERROR(J165/$J$18*100,"0.00")</f>
        <v>0.00</v>
      </c>
    </row>
    <row r="166" spans="1:11" ht="12.75" x14ac:dyDescent="0.2">
      <c r="A166" s="49">
        <v>2</v>
      </c>
      <c r="B166" s="50">
        <v>2</v>
      </c>
      <c r="C166" s="50">
        <v>8</v>
      </c>
      <c r="D166" s="50">
        <v>8</v>
      </c>
      <c r="E166" s="50" t="s">
        <v>999</v>
      </c>
      <c r="F166" s="65" t="s">
        <v>1121</v>
      </c>
      <c r="G166" s="52"/>
      <c r="H166" s="52"/>
      <c r="I166" s="52"/>
      <c r="J166" s="95">
        <f>SUBTOTAL(9,G166:I166)</f>
        <v>0</v>
      </c>
      <c r="K166" s="96" t="str">
        <f>IFERROR(J166/$J$18*100,"0.00")</f>
        <v>0.00</v>
      </c>
    </row>
    <row r="167" spans="1:11" ht="12.75" x14ac:dyDescent="0.2">
      <c r="A167" s="49">
        <v>2</v>
      </c>
      <c r="B167" s="50">
        <v>2</v>
      </c>
      <c r="C167" s="50">
        <v>8</v>
      </c>
      <c r="D167" s="50">
        <v>8</v>
      </c>
      <c r="E167" s="50" t="s">
        <v>1006</v>
      </c>
      <c r="F167" s="65" t="s">
        <v>1252</v>
      </c>
      <c r="G167" s="52"/>
      <c r="H167" s="52"/>
      <c r="I167" s="52"/>
      <c r="J167" s="95">
        <f>SUBTOTAL(9,G167:I167)</f>
        <v>0</v>
      </c>
      <c r="K167" s="96" t="str">
        <f>IFERROR(J167/$J$18*100,"0.00")</f>
        <v>0.00</v>
      </c>
    </row>
    <row r="168" spans="1:11" ht="12.75" x14ac:dyDescent="0.2">
      <c r="A168" s="44">
        <v>2</v>
      </c>
      <c r="B168" s="45">
        <v>2</v>
      </c>
      <c r="C168" s="45">
        <v>9</v>
      </c>
      <c r="D168" s="45">
        <v>2</v>
      </c>
      <c r="E168" s="50"/>
      <c r="F168" s="56" t="s">
        <v>1122</v>
      </c>
      <c r="G168" s="62">
        <f>+G169+G170</f>
        <v>0</v>
      </c>
      <c r="H168" s="62">
        <f>+H169+H170</f>
        <v>0</v>
      </c>
      <c r="I168" s="62">
        <f>+I169+I170</f>
        <v>0</v>
      </c>
      <c r="J168" s="62">
        <f>+J169+J170</f>
        <v>0</v>
      </c>
      <c r="K168" s="48">
        <f>+K169+K170</f>
        <v>0</v>
      </c>
    </row>
    <row r="169" spans="1:11" ht="12.75" x14ac:dyDescent="0.2">
      <c r="A169" s="49">
        <v>2</v>
      </c>
      <c r="B169" s="50">
        <v>2</v>
      </c>
      <c r="C169" s="50">
        <v>9</v>
      </c>
      <c r="D169" s="50">
        <v>2</v>
      </c>
      <c r="E169" s="50" t="s">
        <v>997</v>
      </c>
      <c r="F169" s="51" t="s">
        <v>1253</v>
      </c>
      <c r="G169" s="52"/>
      <c r="H169" s="52"/>
      <c r="I169" s="52"/>
      <c r="J169" s="95">
        <f>SUBTOTAL(9,G169:I169)</f>
        <v>0</v>
      </c>
      <c r="K169" s="96" t="str">
        <f>IFERROR(J169/$J$18*100,"0.00")</f>
        <v>0.00</v>
      </c>
    </row>
    <row r="170" spans="1:11" ht="12.75" x14ac:dyDescent="0.2">
      <c r="A170" s="49">
        <v>2</v>
      </c>
      <c r="B170" s="50">
        <v>2</v>
      </c>
      <c r="C170" s="50">
        <v>9</v>
      </c>
      <c r="D170" s="50">
        <v>2</v>
      </c>
      <c r="E170" s="50" t="s">
        <v>1006</v>
      </c>
      <c r="F170" s="65" t="s">
        <v>1123</v>
      </c>
      <c r="G170" s="52"/>
      <c r="H170" s="52"/>
      <c r="I170" s="52"/>
      <c r="J170" s="95">
        <f>SUBTOTAL(9,G170:I170)</f>
        <v>0</v>
      </c>
      <c r="K170" s="96" t="str">
        <f>IFERROR(J170/$J$18*100,"0.00")</f>
        <v>0.00</v>
      </c>
    </row>
    <row r="171" spans="1:11" ht="12.75" x14ac:dyDescent="0.2">
      <c r="A171" s="33">
        <v>2</v>
      </c>
      <c r="B171" s="34">
        <v>3</v>
      </c>
      <c r="C171" s="35"/>
      <c r="D171" s="35"/>
      <c r="E171" s="35"/>
      <c r="F171" s="36" t="s">
        <v>1124</v>
      </c>
      <c r="G171" s="37">
        <f>+G172+G180+G189+G198+G201+G210+G225+G238</f>
        <v>0</v>
      </c>
      <c r="H171" s="37">
        <f>+H172+H180+H189+H198+H201+H210+H225+H238</f>
        <v>0</v>
      </c>
      <c r="I171" s="37">
        <f>+I172+I180+I189+I198+I201+I210+I225+I238</f>
        <v>0</v>
      </c>
      <c r="J171" s="37">
        <f>+J172+J180+J189+J198+J201+J210+J225+J238</f>
        <v>0</v>
      </c>
      <c r="K171" s="37">
        <f>+K172+K180+K189+K198+K201+K210+K225+K238</f>
        <v>0</v>
      </c>
    </row>
    <row r="172" spans="1:11" ht="12.75" x14ac:dyDescent="0.2">
      <c r="A172" s="39">
        <v>2</v>
      </c>
      <c r="B172" s="40">
        <v>3</v>
      </c>
      <c r="C172" s="40">
        <v>1</v>
      </c>
      <c r="D172" s="40"/>
      <c r="E172" s="40"/>
      <c r="F172" s="41" t="s">
        <v>1125</v>
      </c>
      <c r="G172" s="42">
        <f>+G173+G175+G178</f>
        <v>0</v>
      </c>
      <c r="H172" s="42">
        <f>+H173+H175+H178</f>
        <v>0</v>
      </c>
      <c r="I172" s="42">
        <f>+I173+I175+I178</f>
        <v>0</v>
      </c>
      <c r="J172" s="42">
        <f>+J173+J175+J178</f>
        <v>0</v>
      </c>
      <c r="K172" s="42">
        <f>+K173+K175+K178</f>
        <v>0</v>
      </c>
    </row>
    <row r="173" spans="1:11" ht="12.75" x14ac:dyDescent="0.2">
      <c r="A173" s="44">
        <v>2</v>
      </c>
      <c r="B173" s="45">
        <v>3</v>
      </c>
      <c r="C173" s="45">
        <v>1</v>
      </c>
      <c r="D173" s="45">
        <v>1</v>
      </c>
      <c r="E173" s="45"/>
      <c r="F173" s="56" t="s">
        <v>1126</v>
      </c>
      <c r="G173" s="47">
        <f>SUM(G174:G174)</f>
        <v>0</v>
      </c>
      <c r="H173" s="47">
        <f>SUM(H174:H174)</f>
        <v>0</v>
      </c>
      <c r="I173" s="47">
        <f>SUM(I174:I174)</f>
        <v>0</v>
      </c>
      <c r="J173" s="47">
        <f>SUM(J174:J174)</f>
        <v>0</v>
      </c>
      <c r="K173" s="48">
        <f>SUM(K174:K174)</f>
        <v>0</v>
      </c>
    </row>
    <row r="174" spans="1:11" ht="12.75" x14ac:dyDescent="0.2">
      <c r="A174" s="57">
        <v>2</v>
      </c>
      <c r="B174" s="50">
        <v>3</v>
      </c>
      <c r="C174" s="50">
        <v>1</v>
      </c>
      <c r="D174" s="50">
        <v>1</v>
      </c>
      <c r="E174" s="50" t="s">
        <v>997</v>
      </c>
      <c r="F174" s="51" t="s">
        <v>1126</v>
      </c>
      <c r="G174" s="52"/>
      <c r="H174" s="52"/>
      <c r="I174" s="52"/>
      <c r="J174" s="95">
        <f>SUBTOTAL(9,G174:I174)</f>
        <v>0</v>
      </c>
      <c r="K174" s="96" t="str">
        <f>IFERROR(J174/$J$18*100,"0.00")</f>
        <v>0.00</v>
      </c>
    </row>
    <row r="175" spans="1:11" ht="12.75" x14ac:dyDescent="0.2">
      <c r="A175" s="44">
        <v>2</v>
      </c>
      <c r="B175" s="45">
        <v>3</v>
      </c>
      <c r="C175" s="45">
        <v>1</v>
      </c>
      <c r="D175" s="45">
        <v>3</v>
      </c>
      <c r="E175" s="45"/>
      <c r="F175" s="56" t="s">
        <v>1127</v>
      </c>
      <c r="G175" s="47">
        <f>SUM(G176:G177)</f>
        <v>0</v>
      </c>
      <c r="H175" s="47">
        <f>SUM(H176:H177)</f>
        <v>0</v>
      </c>
      <c r="I175" s="47">
        <f>SUM(I176:I177)</f>
        <v>0</v>
      </c>
      <c r="J175" s="47">
        <f>SUM(J176:J177)</f>
        <v>0</v>
      </c>
      <c r="K175" s="48">
        <f>SUM(K176:K177)</f>
        <v>0</v>
      </c>
    </row>
    <row r="176" spans="1:11" ht="12.75" x14ac:dyDescent="0.2">
      <c r="A176" s="57">
        <v>2</v>
      </c>
      <c r="B176" s="50">
        <v>3</v>
      </c>
      <c r="C176" s="50">
        <v>1</v>
      </c>
      <c r="D176" s="50">
        <v>3</v>
      </c>
      <c r="E176" s="50" t="s">
        <v>999</v>
      </c>
      <c r="F176" s="51" t="s">
        <v>1128</v>
      </c>
      <c r="G176" s="52"/>
      <c r="H176" s="52"/>
      <c r="I176" s="52"/>
      <c r="J176" s="95">
        <f>SUBTOTAL(9,G176:I176)</f>
        <v>0</v>
      </c>
      <c r="K176" s="96" t="str">
        <f>IFERROR(J176/$J$18*100,"0.00")</f>
        <v>0.00</v>
      </c>
    </row>
    <row r="177" spans="1:11" ht="12.75" x14ac:dyDescent="0.2">
      <c r="A177" s="57">
        <v>2</v>
      </c>
      <c r="B177" s="50">
        <v>3</v>
      </c>
      <c r="C177" s="50">
        <v>1</v>
      </c>
      <c r="D177" s="50">
        <v>3</v>
      </c>
      <c r="E177" s="50" t="s">
        <v>1006</v>
      </c>
      <c r="F177" s="51" t="s">
        <v>1129</v>
      </c>
      <c r="G177" s="59"/>
      <c r="H177" s="59"/>
      <c r="I177" s="59"/>
      <c r="J177" s="95">
        <f>SUBTOTAL(9,G177:I177)</f>
        <v>0</v>
      </c>
      <c r="K177" s="96" t="str">
        <f>IFERROR(J177/$J$18*100,"0.00")</f>
        <v>0.00</v>
      </c>
    </row>
    <row r="178" spans="1:11" ht="12.75" x14ac:dyDescent="0.2">
      <c r="A178" s="44">
        <v>2</v>
      </c>
      <c r="B178" s="45">
        <v>3</v>
      </c>
      <c r="C178" s="45">
        <v>1</v>
      </c>
      <c r="D178" s="45">
        <v>4</v>
      </c>
      <c r="E178" s="45"/>
      <c r="F178" s="56" t="s">
        <v>1130</v>
      </c>
      <c r="G178" s="62">
        <f>+G179</f>
        <v>0</v>
      </c>
      <c r="H178" s="62">
        <f>+H179</f>
        <v>0</v>
      </c>
      <c r="I178" s="62">
        <f>+I179</f>
        <v>0</v>
      </c>
      <c r="J178" s="62">
        <f>+J179</f>
        <v>0</v>
      </c>
      <c r="K178" s="63" t="str">
        <f>+K179</f>
        <v>0.00</v>
      </c>
    </row>
    <row r="179" spans="1:11" ht="12.75" x14ac:dyDescent="0.2">
      <c r="A179" s="57">
        <v>2</v>
      </c>
      <c r="B179" s="50">
        <v>3</v>
      </c>
      <c r="C179" s="50">
        <v>1</v>
      </c>
      <c r="D179" s="50">
        <v>4</v>
      </c>
      <c r="E179" s="50" t="s">
        <v>997</v>
      </c>
      <c r="F179" s="51" t="s">
        <v>1130</v>
      </c>
      <c r="G179" s="59"/>
      <c r="H179" s="59"/>
      <c r="I179" s="59"/>
      <c r="J179" s="95">
        <f>SUBTOTAL(9,G179:I179)</f>
        <v>0</v>
      </c>
      <c r="K179" s="96" t="str">
        <f>IFERROR(J179/$J$18*100,"0.00")</f>
        <v>0.00</v>
      </c>
    </row>
    <row r="180" spans="1:11" ht="12.75" x14ac:dyDescent="0.2">
      <c r="A180" s="39">
        <v>2</v>
      </c>
      <c r="B180" s="40">
        <v>3</v>
      </c>
      <c r="C180" s="40">
        <v>2</v>
      </c>
      <c r="D180" s="40"/>
      <c r="E180" s="40"/>
      <c r="F180" s="41" t="s">
        <v>1131</v>
      </c>
      <c r="G180" s="42">
        <f>+G181+G183+G185+G187</f>
        <v>0</v>
      </c>
      <c r="H180" s="42">
        <f>+H181+H183+H185+H187</f>
        <v>0</v>
      </c>
      <c r="I180" s="42">
        <f>+I181+I183+I185+I187</f>
        <v>0</v>
      </c>
      <c r="J180" s="42">
        <f>+J181+J183+J185+J187</f>
        <v>0</v>
      </c>
      <c r="K180" s="43">
        <f>+K181+K183+K185+K187</f>
        <v>0</v>
      </c>
    </row>
    <row r="181" spans="1:11" ht="12.75" x14ac:dyDescent="0.2">
      <c r="A181" s="44">
        <v>2</v>
      </c>
      <c r="B181" s="45">
        <v>3</v>
      </c>
      <c r="C181" s="45">
        <v>2</v>
      </c>
      <c r="D181" s="45">
        <v>1</v>
      </c>
      <c r="E181" s="45"/>
      <c r="F181" s="56" t="s">
        <v>1132</v>
      </c>
      <c r="G181" s="62">
        <f>+G182</f>
        <v>0</v>
      </c>
      <c r="H181" s="62">
        <f>+H182</f>
        <v>0</v>
      </c>
      <c r="I181" s="62">
        <f>+I182</f>
        <v>0</v>
      </c>
      <c r="J181" s="62">
        <f>+J182</f>
        <v>0</v>
      </c>
      <c r="K181" s="63" t="str">
        <f>+K182</f>
        <v>0.00</v>
      </c>
    </row>
    <row r="182" spans="1:11" ht="12.75" x14ac:dyDescent="0.2">
      <c r="A182" s="57">
        <v>2</v>
      </c>
      <c r="B182" s="50">
        <v>3</v>
      </c>
      <c r="C182" s="50">
        <v>2</v>
      </c>
      <c r="D182" s="50">
        <v>1</v>
      </c>
      <c r="E182" s="50" t="s">
        <v>997</v>
      </c>
      <c r="F182" s="51" t="s">
        <v>1132</v>
      </c>
      <c r="G182" s="59"/>
      <c r="H182" s="59"/>
      <c r="I182" s="59"/>
      <c r="J182" s="95">
        <f>SUBTOTAL(9,G182:I182)</f>
        <v>0</v>
      </c>
      <c r="K182" s="96" t="str">
        <f>IFERROR(J182/$J$18*100,"0.00")</f>
        <v>0.00</v>
      </c>
    </row>
    <row r="183" spans="1:11" ht="12.75" x14ac:dyDescent="0.2">
      <c r="A183" s="44">
        <v>2</v>
      </c>
      <c r="B183" s="45">
        <v>3</v>
      </c>
      <c r="C183" s="45">
        <v>2</v>
      </c>
      <c r="D183" s="45">
        <v>2</v>
      </c>
      <c r="E183" s="45"/>
      <c r="F183" s="56" t="s">
        <v>1133</v>
      </c>
      <c r="G183" s="62">
        <f>+G184</f>
        <v>0</v>
      </c>
      <c r="H183" s="62">
        <f>+H184</f>
        <v>0</v>
      </c>
      <c r="I183" s="62">
        <f>+I184</f>
        <v>0</v>
      </c>
      <c r="J183" s="62">
        <f>+J184</f>
        <v>0</v>
      </c>
      <c r="K183" s="63" t="str">
        <f>+K184</f>
        <v>0.00</v>
      </c>
    </row>
    <row r="184" spans="1:11" ht="12.75" x14ac:dyDescent="0.2">
      <c r="A184" s="57">
        <v>2</v>
      </c>
      <c r="B184" s="50">
        <v>3</v>
      </c>
      <c r="C184" s="50">
        <v>2</v>
      </c>
      <c r="D184" s="50">
        <v>2</v>
      </c>
      <c r="E184" s="50" t="s">
        <v>997</v>
      </c>
      <c r="F184" s="51" t="s">
        <v>1133</v>
      </c>
      <c r="G184" s="59"/>
      <c r="H184" s="59"/>
      <c r="I184" s="59"/>
      <c r="J184" s="95">
        <f>SUBTOTAL(9,G184:I184)</f>
        <v>0</v>
      </c>
      <c r="K184" s="96" t="str">
        <f>IFERROR(J184/$J$18*100,"0.00")</f>
        <v>0.00</v>
      </c>
    </row>
    <row r="185" spans="1:11" ht="12.75" x14ac:dyDescent="0.2">
      <c r="A185" s="44">
        <v>2</v>
      </c>
      <c r="B185" s="45">
        <v>3</v>
      </c>
      <c r="C185" s="45">
        <v>2</v>
      </c>
      <c r="D185" s="45">
        <v>3</v>
      </c>
      <c r="E185" s="45"/>
      <c r="F185" s="56" t="s">
        <v>1134</v>
      </c>
      <c r="G185" s="62">
        <f>+G186</f>
        <v>0</v>
      </c>
      <c r="H185" s="62">
        <f>+H186</f>
        <v>0</v>
      </c>
      <c r="I185" s="62">
        <f>+I186</f>
        <v>0</v>
      </c>
      <c r="J185" s="62">
        <f>+J186</f>
        <v>0</v>
      </c>
      <c r="K185" s="63" t="str">
        <f>+K186</f>
        <v>0.00</v>
      </c>
    </row>
    <row r="186" spans="1:11" ht="12.75" x14ac:dyDescent="0.2">
      <c r="A186" s="57">
        <v>2</v>
      </c>
      <c r="B186" s="50">
        <v>3</v>
      </c>
      <c r="C186" s="50">
        <v>2</v>
      </c>
      <c r="D186" s="50">
        <v>3</v>
      </c>
      <c r="E186" s="50" t="s">
        <v>997</v>
      </c>
      <c r="F186" s="51" t="s">
        <v>1134</v>
      </c>
      <c r="G186" s="59"/>
      <c r="H186" s="59"/>
      <c r="I186" s="59"/>
      <c r="J186" s="95">
        <f>SUBTOTAL(9,G186:I186)</f>
        <v>0</v>
      </c>
      <c r="K186" s="96" t="str">
        <f>IFERROR(J186/$J$18*100,"0.00")</f>
        <v>0.00</v>
      </c>
    </row>
    <row r="187" spans="1:11" ht="12.75" x14ac:dyDescent="0.2">
      <c r="A187" s="44">
        <v>2</v>
      </c>
      <c r="B187" s="45">
        <v>3</v>
      </c>
      <c r="C187" s="45">
        <v>2</v>
      </c>
      <c r="D187" s="45">
        <v>4</v>
      </c>
      <c r="E187" s="45"/>
      <c r="F187" s="56" t="s">
        <v>1135</v>
      </c>
      <c r="G187" s="62">
        <f>+G188</f>
        <v>0</v>
      </c>
      <c r="H187" s="62">
        <f>+H188</f>
        <v>0</v>
      </c>
      <c r="I187" s="62">
        <f>+I188</f>
        <v>0</v>
      </c>
      <c r="J187" s="62">
        <f>+J188</f>
        <v>0</v>
      </c>
      <c r="K187" s="63" t="str">
        <f>+K188</f>
        <v>0.00</v>
      </c>
    </row>
    <row r="188" spans="1:11" ht="12.75" x14ac:dyDescent="0.2">
      <c r="A188" s="57">
        <v>2</v>
      </c>
      <c r="B188" s="50">
        <v>3</v>
      </c>
      <c r="C188" s="50">
        <v>2</v>
      </c>
      <c r="D188" s="50">
        <v>4</v>
      </c>
      <c r="E188" s="50" t="s">
        <v>997</v>
      </c>
      <c r="F188" s="51" t="s">
        <v>1135</v>
      </c>
      <c r="G188" s="59"/>
      <c r="H188" s="59"/>
      <c r="I188" s="59"/>
      <c r="J188" s="95">
        <f>SUBTOTAL(9,G188:I188)</f>
        <v>0</v>
      </c>
      <c r="K188" s="96" t="str">
        <f>IFERROR(J188/$J$18*100,"0.00")</f>
        <v>0.00</v>
      </c>
    </row>
    <row r="189" spans="1:11" ht="12.75" x14ac:dyDescent="0.2">
      <c r="A189" s="39">
        <v>2</v>
      </c>
      <c r="B189" s="40">
        <v>3</v>
      </c>
      <c r="C189" s="40">
        <v>3</v>
      </c>
      <c r="D189" s="40"/>
      <c r="E189" s="40"/>
      <c r="F189" s="41" t="s">
        <v>1136</v>
      </c>
      <c r="G189" s="42">
        <f>+G190+G192+G194+G196</f>
        <v>0</v>
      </c>
      <c r="H189" s="42">
        <f>+H190+H192+H194+H196</f>
        <v>0</v>
      </c>
      <c r="I189" s="42">
        <f>+I190+I192+I194+I196</f>
        <v>0</v>
      </c>
      <c r="J189" s="42">
        <f>+J190+J192+J194+J196</f>
        <v>0</v>
      </c>
      <c r="K189" s="42">
        <f>+K190+K192+K194+K196</f>
        <v>0</v>
      </c>
    </row>
    <row r="190" spans="1:11" ht="12.75" x14ac:dyDescent="0.2">
      <c r="A190" s="44">
        <v>2</v>
      </c>
      <c r="B190" s="45">
        <v>3</v>
      </c>
      <c r="C190" s="45">
        <v>3</v>
      </c>
      <c r="D190" s="45">
        <v>1</v>
      </c>
      <c r="E190" s="45"/>
      <c r="F190" s="56" t="s">
        <v>1137</v>
      </c>
      <c r="G190" s="47">
        <f>G191</f>
        <v>0</v>
      </c>
      <c r="H190" s="47">
        <f>H191</f>
        <v>0</v>
      </c>
      <c r="I190" s="47">
        <f>I191</f>
        <v>0</v>
      </c>
      <c r="J190" s="47">
        <f>J191</f>
        <v>0</v>
      </c>
      <c r="K190" s="48" t="str">
        <f>K191</f>
        <v>0.00</v>
      </c>
    </row>
    <row r="191" spans="1:11" ht="12.75" x14ac:dyDescent="0.2">
      <c r="A191" s="57">
        <v>2</v>
      </c>
      <c r="B191" s="50">
        <v>3</v>
      </c>
      <c r="C191" s="50">
        <v>3</v>
      </c>
      <c r="D191" s="50">
        <v>1</v>
      </c>
      <c r="E191" s="50" t="s">
        <v>997</v>
      </c>
      <c r="F191" s="51" t="s">
        <v>1137</v>
      </c>
      <c r="G191" s="52"/>
      <c r="H191" s="52"/>
      <c r="I191" s="52"/>
      <c r="J191" s="95">
        <f>SUBTOTAL(9,G191:I191)</f>
        <v>0</v>
      </c>
      <c r="K191" s="96" t="str">
        <f>IFERROR(J191/$J$18*100,"0.00")</f>
        <v>0.00</v>
      </c>
    </row>
    <row r="192" spans="1:11" ht="12.75" x14ac:dyDescent="0.2">
      <c r="A192" s="44">
        <v>2</v>
      </c>
      <c r="B192" s="45">
        <v>3</v>
      </c>
      <c r="C192" s="45">
        <v>3</v>
      </c>
      <c r="D192" s="45">
        <v>2</v>
      </c>
      <c r="E192" s="45"/>
      <c r="F192" s="56" t="s">
        <v>1138</v>
      </c>
      <c r="G192" s="62">
        <f>+G193</f>
        <v>0</v>
      </c>
      <c r="H192" s="62">
        <f>+H193</f>
        <v>0</v>
      </c>
      <c r="I192" s="62">
        <f>+I193</f>
        <v>0</v>
      </c>
      <c r="J192" s="62">
        <f>+J193</f>
        <v>0</v>
      </c>
      <c r="K192" s="63" t="str">
        <f>+K193</f>
        <v>0.00</v>
      </c>
    </row>
    <row r="193" spans="1:11" ht="12.75" x14ac:dyDescent="0.2">
      <c r="A193" s="57">
        <v>2</v>
      </c>
      <c r="B193" s="50">
        <v>3</v>
      </c>
      <c r="C193" s="50">
        <v>3</v>
      </c>
      <c r="D193" s="50">
        <v>2</v>
      </c>
      <c r="E193" s="50" t="s">
        <v>997</v>
      </c>
      <c r="F193" s="51" t="s">
        <v>1138</v>
      </c>
      <c r="G193" s="52"/>
      <c r="H193" s="52"/>
      <c r="I193" s="52"/>
      <c r="J193" s="95">
        <f>SUBTOTAL(9,G193:I193)</f>
        <v>0</v>
      </c>
      <c r="K193" s="96" t="str">
        <f>IFERROR(J193/$J$18*100,"0.00")</f>
        <v>0.00</v>
      </c>
    </row>
    <row r="194" spans="1:11" ht="12.75" x14ac:dyDescent="0.2">
      <c r="A194" s="44">
        <v>2</v>
      </c>
      <c r="B194" s="45">
        <v>3</v>
      </c>
      <c r="C194" s="45">
        <v>3</v>
      </c>
      <c r="D194" s="45">
        <v>3</v>
      </c>
      <c r="E194" s="45"/>
      <c r="F194" s="56" t="s">
        <v>1139</v>
      </c>
      <c r="G194" s="62">
        <f>+G195</f>
        <v>0</v>
      </c>
      <c r="H194" s="62">
        <f>+H195</f>
        <v>0</v>
      </c>
      <c r="I194" s="62">
        <f>+I195</f>
        <v>0</v>
      </c>
      <c r="J194" s="62">
        <f>+J195</f>
        <v>0</v>
      </c>
      <c r="K194" s="63" t="str">
        <f>+K195</f>
        <v>0.00</v>
      </c>
    </row>
    <row r="195" spans="1:11" ht="12.75" x14ac:dyDescent="0.2">
      <c r="A195" s="57">
        <v>2</v>
      </c>
      <c r="B195" s="50">
        <v>3</v>
      </c>
      <c r="C195" s="50">
        <v>3</v>
      </c>
      <c r="D195" s="50">
        <v>3</v>
      </c>
      <c r="E195" s="50" t="s">
        <v>997</v>
      </c>
      <c r="F195" s="51" t="s">
        <v>1139</v>
      </c>
      <c r="G195" s="52"/>
      <c r="H195" s="52"/>
      <c r="I195" s="52"/>
      <c r="J195" s="95">
        <f>SUBTOTAL(9,G195:I195)</f>
        <v>0</v>
      </c>
      <c r="K195" s="96" t="str">
        <f>IFERROR(J195/$J$18*100,"0.00")</f>
        <v>0.00</v>
      </c>
    </row>
    <row r="196" spans="1:11" ht="12.75" x14ac:dyDescent="0.2">
      <c r="A196" s="44">
        <v>2</v>
      </c>
      <c r="B196" s="45">
        <v>3</v>
      </c>
      <c r="C196" s="45">
        <v>3</v>
      </c>
      <c r="D196" s="45">
        <v>4</v>
      </c>
      <c r="E196" s="45"/>
      <c r="F196" s="56" t="s">
        <v>1140</v>
      </c>
      <c r="G196" s="62">
        <f>+G197</f>
        <v>0</v>
      </c>
      <c r="H196" s="62">
        <f>+H197</f>
        <v>0</v>
      </c>
      <c r="I196" s="62">
        <f>+I197</f>
        <v>0</v>
      </c>
      <c r="J196" s="62">
        <f>+J197</f>
        <v>0</v>
      </c>
      <c r="K196" s="63" t="str">
        <f>+K197</f>
        <v>0.00</v>
      </c>
    </row>
    <row r="197" spans="1:11" ht="12.75" x14ac:dyDescent="0.2">
      <c r="A197" s="57">
        <v>2</v>
      </c>
      <c r="B197" s="50">
        <v>3</v>
      </c>
      <c r="C197" s="50">
        <v>3</v>
      </c>
      <c r="D197" s="50">
        <v>4</v>
      </c>
      <c r="E197" s="50" t="s">
        <v>997</v>
      </c>
      <c r="F197" s="51" t="s">
        <v>1140</v>
      </c>
      <c r="G197" s="59"/>
      <c r="H197" s="59"/>
      <c r="I197" s="59"/>
      <c r="J197" s="95">
        <f>SUBTOTAL(9,G197:I197)</f>
        <v>0</v>
      </c>
      <c r="K197" s="96" t="str">
        <f>IFERROR(J197/$J$18*100,"0.00")</f>
        <v>0.00</v>
      </c>
    </row>
    <row r="198" spans="1:11" ht="12.75" x14ac:dyDescent="0.2">
      <c r="A198" s="39">
        <v>2</v>
      </c>
      <c r="B198" s="40">
        <v>3</v>
      </c>
      <c r="C198" s="40">
        <v>4</v>
      </c>
      <c r="D198" s="40"/>
      <c r="E198" s="40"/>
      <c r="F198" s="41" t="s">
        <v>1141</v>
      </c>
      <c r="G198" s="42">
        <f t="shared" ref="G198:K199" si="8">+G199</f>
        <v>0</v>
      </c>
      <c r="H198" s="42">
        <f t="shared" si="8"/>
        <v>0</v>
      </c>
      <c r="I198" s="42">
        <f t="shared" si="8"/>
        <v>0</v>
      </c>
      <c r="J198" s="42">
        <f t="shared" si="8"/>
        <v>0</v>
      </c>
      <c r="K198" s="43" t="str">
        <f t="shared" si="8"/>
        <v>0.00</v>
      </c>
    </row>
    <row r="199" spans="1:11" ht="12.75" x14ac:dyDescent="0.2">
      <c r="A199" s="44">
        <v>2</v>
      </c>
      <c r="B199" s="45">
        <v>3</v>
      </c>
      <c r="C199" s="45">
        <v>4</v>
      </c>
      <c r="D199" s="45">
        <v>1</v>
      </c>
      <c r="E199" s="45"/>
      <c r="F199" s="56" t="s">
        <v>1142</v>
      </c>
      <c r="G199" s="62">
        <f t="shared" si="8"/>
        <v>0</v>
      </c>
      <c r="H199" s="62">
        <f t="shared" si="8"/>
        <v>0</v>
      </c>
      <c r="I199" s="62">
        <f t="shared" si="8"/>
        <v>0</v>
      </c>
      <c r="J199" s="62">
        <f t="shared" si="8"/>
        <v>0</v>
      </c>
      <c r="K199" s="63" t="str">
        <f t="shared" si="8"/>
        <v>0.00</v>
      </c>
    </row>
    <row r="200" spans="1:11" ht="12.75" x14ac:dyDescent="0.2">
      <c r="A200" s="57">
        <v>2</v>
      </c>
      <c r="B200" s="50">
        <v>3</v>
      </c>
      <c r="C200" s="50">
        <v>4</v>
      </c>
      <c r="D200" s="50">
        <v>1</v>
      </c>
      <c r="E200" s="50" t="s">
        <v>997</v>
      </c>
      <c r="F200" s="51" t="s">
        <v>1142</v>
      </c>
      <c r="G200" s="52"/>
      <c r="H200" s="52"/>
      <c r="I200" s="52"/>
      <c r="J200" s="95">
        <f>SUBTOTAL(9,G200:I200)</f>
        <v>0</v>
      </c>
      <c r="K200" s="96" t="str">
        <f>IFERROR(J200/$J$18*100,"0.00")</f>
        <v>0.00</v>
      </c>
    </row>
    <row r="201" spans="1:11" ht="12.75" x14ac:dyDescent="0.2">
      <c r="A201" s="39">
        <v>2</v>
      </c>
      <c r="B201" s="40">
        <v>3</v>
      </c>
      <c r="C201" s="40">
        <v>5</v>
      </c>
      <c r="D201" s="40"/>
      <c r="E201" s="40"/>
      <c r="F201" s="41" t="s">
        <v>1143</v>
      </c>
      <c r="G201" s="42">
        <f>+G202+G204+G206+G208</f>
        <v>0</v>
      </c>
      <c r="H201" s="42">
        <f>+H202+H204+H206+H208</f>
        <v>0</v>
      </c>
      <c r="I201" s="42">
        <f>+I202+I204+I206+I208</f>
        <v>0</v>
      </c>
      <c r="J201" s="42">
        <f>+J202+J204+J206+J208</f>
        <v>0</v>
      </c>
      <c r="K201" s="42">
        <f>+K202+K204+K206+K208</f>
        <v>0</v>
      </c>
    </row>
    <row r="202" spans="1:11" ht="12.75" x14ac:dyDescent="0.2">
      <c r="A202" s="44">
        <v>2</v>
      </c>
      <c r="B202" s="45">
        <v>3</v>
      </c>
      <c r="C202" s="45">
        <v>5</v>
      </c>
      <c r="D202" s="45">
        <v>2</v>
      </c>
      <c r="E202" s="45"/>
      <c r="F202" s="56" t="s">
        <v>1144</v>
      </c>
      <c r="G202" s="62">
        <f>+G203</f>
        <v>0</v>
      </c>
      <c r="H202" s="62">
        <f>+H203</f>
        <v>0</v>
      </c>
      <c r="I202" s="62">
        <f>+I203</f>
        <v>0</v>
      </c>
      <c r="J202" s="62">
        <f>+J203</f>
        <v>0</v>
      </c>
      <c r="K202" s="63" t="str">
        <f>+K203</f>
        <v>0.00</v>
      </c>
    </row>
    <row r="203" spans="1:11" ht="12.75" x14ac:dyDescent="0.2">
      <c r="A203" s="57">
        <v>2</v>
      </c>
      <c r="B203" s="50">
        <v>3</v>
      </c>
      <c r="C203" s="50">
        <v>5</v>
      </c>
      <c r="D203" s="50">
        <v>2</v>
      </c>
      <c r="E203" s="50" t="s">
        <v>997</v>
      </c>
      <c r="F203" s="51" t="s">
        <v>1144</v>
      </c>
      <c r="G203" s="59"/>
      <c r="H203" s="59"/>
      <c r="I203" s="59"/>
      <c r="J203" s="95">
        <f>SUBTOTAL(9,G203:I203)</f>
        <v>0</v>
      </c>
      <c r="K203" s="96" t="str">
        <f>IFERROR(J203/$J$18*100,"0.00")</f>
        <v>0.00</v>
      </c>
    </row>
    <row r="204" spans="1:11" ht="12.75" x14ac:dyDescent="0.2">
      <c r="A204" s="44">
        <v>2</v>
      </c>
      <c r="B204" s="45">
        <v>3</v>
      </c>
      <c r="C204" s="45">
        <v>5</v>
      </c>
      <c r="D204" s="45">
        <v>3</v>
      </c>
      <c r="E204" s="45"/>
      <c r="F204" s="56" t="s">
        <v>1145</v>
      </c>
      <c r="G204" s="62">
        <f>+G205</f>
        <v>0</v>
      </c>
      <c r="H204" s="62">
        <f>+H205</f>
        <v>0</v>
      </c>
      <c r="I204" s="62">
        <f>+I205</f>
        <v>0</v>
      </c>
      <c r="J204" s="62">
        <f>+J205</f>
        <v>0</v>
      </c>
      <c r="K204" s="63" t="str">
        <f>+K205</f>
        <v>0.00</v>
      </c>
    </row>
    <row r="205" spans="1:11" ht="12.75" x14ac:dyDescent="0.2">
      <c r="A205" s="57">
        <v>2</v>
      </c>
      <c r="B205" s="50">
        <v>3</v>
      </c>
      <c r="C205" s="50">
        <v>5</v>
      </c>
      <c r="D205" s="50">
        <v>3</v>
      </c>
      <c r="E205" s="50" t="s">
        <v>997</v>
      </c>
      <c r="F205" s="51" t="s">
        <v>1145</v>
      </c>
      <c r="G205" s="52"/>
      <c r="H205" s="52"/>
      <c r="I205" s="52"/>
      <c r="J205" s="95">
        <f>SUBTOTAL(9,G205:I205)</f>
        <v>0</v>
      </c>
      <c r="K205" s="96" t="str">
        <f>IFERROR(J205/$J$18*100,"0.00")</f>
        <v>0.00</v>
      </c>
    </row>
    <row r="206" spans="1:11" ht="12.75" x14ac:dyDescent="0.2">
      <c r="A206" s="44">
        <v>2</v>
      </c>
      <c r="B206" s="45">
        <v>3</v>
      </c>
      <c r="C206" s="45">
        <v>5</v>
      </c>
      <c r="D206" s="45">
        <v>4</v>
      </c>
      <c r="E206" s="45"/>
      <c r="F206" s="56" t="s">
        <v>1146</v>
      </c>
      <c r="G206" s="62">
        <f>+G207</f>
        <v>0</v>
      </c>
      <c r="H206" s="62">
        <f>+H207</f>
        <v>0</v>
      </c>
      <c r="I206" s="62">
        <f>+I207</f>
        <v>0</v>
      </c>
      <c r="J206" s="62">
        <f>+J207</f>
        <v>0</v>
      </c>
      <c r="K206" s="63" t="str">
        <f>+K207</f>
        <v>0.00</v>
      </c>
    </row>
    <row r="207" spans="1:11" ht="12.75" x14ac:dyDescent="0.2">
      <c r="A207" s="57">
        <v>2</v>
      </c>
      <c r="B207" s="50">
        <v>3</v>
      </c>
      <c r="C207" s="50">
        <v>5</v>
      </c>
      <c r="D207" s="50">
        <v>4</v>
      </c>
      <c r="E207" s="50" t="s">
        <v>997</v>
      </c>
      <c r="F207" s="51" t="s">
        <v>1146</v>
      </c>
      <c r="G207" s="59"/>
      <c r="H207" s="59"/>
      <c r="I207" s="59"/>
      <c r="J207" s="95">
        <f>SUBTOTAL(9,G207:I207)</f>
        <v>0</v>
      </c>
      <c r="K207" s="96" t="str">
        <f>IFERROR(J207/$J$18*100,"0.00")</f>
        <v>0.00</v>
      </c>
    </row>
    <row r="208" spans="1:11" ht="12.75" x14ac:dyDescent="0.2">
      <c r="A208" s="44">
        <v>2</v>
      </c>
      <c r="B208" s="45">
        <v>3</v>
      </c>
      <c r="C208" s="45">
        <v>5</v>
      </c>
      <c r="D208" s="45">
        <v>5</v>
      </c>
      <c r="E208" s="45"/>
      <c r="F208" s="56" t="s">
        <v>1147</v>
      </c>
      <c r="G208" s="62">
        <f>+G209</f>
        <v>0</v>
      </c>
      <c r="H208" s="62">
        <f>+H209</f>
        <v>0</v>
      </c>
      <c r="I208" s="62">
        <f>+I209</f>
        <v>0</v>
      </c>
      <c r="J208" s="62">
        <f>+J209</f>
        <v>0</v>
      </c>
      <c r="K208" s="63" t="str">
        <f>+K209</f>
        <v>0.00</v>
      </c>
    </row>
    <row r="209" spans="1:11" ht="12.75" x14ac:dyDescent="0.2">
      <c r="A209" s="57">
        <v>2</v>
      </c>
      <c r="B209" s="50">
        <v>3</v>
      </c>
      <c r="C209" s="50">
        <v>5</v>
      </c>
      <c r="D209" s="50">
        <v>5</v>
      </c>
      <c r="E209" s="50" t="s">
        <v>997</v>
      </c>
      <c r="F209" s="51" t="s">
        <v>1148</v>
      </c>
      <c r="G209" s="52"/>
      <c r="H209" s="52"/>
      <c r="I209" s="52"/>
      <c r="J209" s="95">
        <f>SUBTOTAL(9,G209:I209)</f>
        <v>0</v>
      </c>
      <c r="K209" s="96" t="str">
        <f>IFERROR(J209/$J$18*100,"0.00")</f>
        <v>0.00</v>
      </c>
    </row>
    <row r="210" spans="1:11" ht="12.75" x14ac:dyDescent="0.2">
      <c r="A210" s="39">
        <v>2</v>
      </c>
      <c r="B210" s="40">
        <v>3</v>
      </c>
      <c r="C210" s="40">
        <v>6</v>
      </c>
      <c r="D210" s="40"/>
      <c r="E210" s="40"/>
      <c r="F210" s="41" t="s">
        <v>1149</v>
      </c>
      <c r="G210" s="42">
        <f>+G211+G215+G219+G223</f>
        <v>0</v>
      </c>
      <c r="H210" s="42">
        <f>+H211+H215+H219+H223</f>
        <v>0</v>
      </c>
      <c r="I210" s="42">
        <f>+I211+I215+I219+I223</f>
        <v>0</v>
      </c>
      <c r="J210" s="42">
        <f>+J211+J215+J219+J223</f>
        <v>0</v>
      </c>
      <c r="K210" s="42">
        <f>+K211+K215+K219+K223</f>
        <v>0</v>
      </c>
    </row>
    <row r="211" spans="1:11" ht="12.75" x14ac:dyDescent="0.2">
      <c r="A211" s="44">
        <v>2</v>
      </c>
      <c r="B211" s="45">
        <v>3</v>
      </c>
      <c r="C211" s="45">
        <v>6</v>
      </c>
      <c r="D211" s="45">
        <v>1</v>
      </c>
      <c r="E211" s="45"/>
      <c r="F211" s="56" t="s">
        <v>1150</v>
      </c>
      <c r="G211" s="62">
        <f>+G212+G213+G214</f>
        <v>0</v>
      </c>
      <c r="H211" s="62">
        <f>+H212+H213+H214</f>
        <v>0</v>
      </c>
      <c r="I211" s="62">
        <f>+I212+I213+I214</f>
        <v>0</v>
      </c>
      <c r="J211" s="62">
        <f>+J212+J213+J214</f>
        <v>0</v>
      </c>
      <c r="K211" s="63">
        <f>+K212+K213+K214</f>
        <v>0</v>
      </c>
    </row>
    <row r="212" spans="1:11" ht="12.75" x14ac:dyDescent="0.2">
      <c r="A212" s="57">
        <v>2</v>
      </c>
      <c r="B212" s="50">
        <v>3</v>
      </c>
      <c r="C212" s="50">
        <v>6</v>
      </c>
      <c r="D212" s="50">
        <v>1</v>
      </c>
      <c r="E212" s="50" t="s">
        <v>997</v>
      </c>
      <c r="F212" s="51" t="s">
        <v>1151</v>
      </c>
      <c r="G212" s="52"/>
      <c r="H212" s="52"/>
      <c r="I212" s="52"/>
      <c r="J212" s="95">
        <f>SUBTOTAL(9,G212:I212)</f>
        <v>0</v>
      </c>
      <c r="K212" s="96" t="str">
        <f>IFERROR(J212/$J$18*100,"0.00")</f>
        <v>0.00</v>
      </c>
    </row>
    <row r="213" spans="1:11" ht="12.75" x14ac:dyDescent="0.2">
      <c r="A213" s="57">
        <v>2</v>
      </c>
      <c r="B213" s="50">
        <v>3</v>
      </c>
      <c r="C213" s="50">
        <v>6</v>
      </c>
      <c r="D213" s="50">
        <v>1</v>
      </c>
      <c r="E213" s="50" t="s">
        <v>999</v>
      </c>
      <c r="F213" s="51" t="s">
        <v>1152</v>
      </c>
      <c r="G213" s="52"/>
      <c r="H213" s="52"/>
      <c r="I213" s="52"/>
      <c r="J213" s="95">
        <f>SUBTOTAL(9,G213:I213)</f>
        <v>0</v>
      </c>
      <c r="K213" s="96" t="str">
        <f>IFERROR(J213/$J$18*100,"0.00")</f>
        <v>0.00</v>
      </c>
    </row>
    <row r="214" spans="1:11" ht="12.75" x14ac:dyDescent="0.2">
      <c r="A214" s="57">
        <v>2</v>
      </c>
      <c r="B214" s="50">
        <v>3</v>
      </c>
      <c r="C214" s="50">
        <v>6</v>
      </c>
      <c r="D214" s="50">
        <v>1</v>
      </c>
      <c r="E214" s="50" t="s">
        <v>1021</v>
      </c>
      <c r="F214" s="51" t="s">
        <v>1153</v>
      </c>
      <c r="G214" s="52"/>
      <c r="H214" s="52"/>
      <c r="I214" s="52"/>
      <c r="J214" s="95">
        <f>SUBTOTAL(9,G214:I214)</f>
        <v>0</v>
      </c>
      <c r="K214" s="96" t="str">
        <f>IFERROR(J214/$J$18*100,"0.00")</f>
        <v>0.00</v>
      </c>
    </row>
    <row r="215" spans="1:11" ht="12.75" x14ac:dyDescent="0.2">
      <c r="A215" s="44">
        <v>2</v>
      </c>
      <c r="B215" s="45">
        <v>3</v>
      </c>
      <c r="C215" s="45">
        <v>6</v>
      </c>
      <c r="D215" s="45">
        <v>2</v>
      </c>
      <c r="E215" s="45"/>
      <c r="F215" s="56" t="s">
        <v>1154</v>
      </c>
      <c r="G215" s="62">
        <f>+G216+G217+G218</f>
        <v>0</v>
      </c>
      <c r="H215" s="62">
        <f>+H216+H217+H218</f>
        <v>0</v>
      </c>
      <c r="I215" s="62">
        <f>+I216+I217+I218</f>
        <v>0</v>
      </c>
      <c r="J215" s="62">
        <f>+J216+J217+J218</f>
        <v>0</v>
      </c>
      <c r="K215" s="63">
        <f>+K216+K217+K218</f>
        <v>0</v>
      </c>
    </row>
    <row r="216" spans="1:11" ht="12.75" x14ac:dyDescent="0.2">
      <c r="A216" s="57">
        <v>2</v>
      </c>
      <c r="B216" s="50">
        <v>3</v>
      </c>
      <c r="C216" s="50">
        <v>6</v>
      </c>
      <c r="D216" s="50">
        <v>2</v>
      </c>
      <c r="E216" s="50" t="s">
        <v>997</v>
      </c>
      <c r="F216" s="51" t="s">
        <v>1155</v>
      </c>
      <c r="G216" s="52"/>
      <c r="H216" s="52"/>
      <c r="I216" s="52"/>
      <c r="J216" s="95">
        <f>SUBTOTAL(9,G216:I216)</f>
        <v>0</v>
      </c>
      <c r="K216" s="96" t="str">
        <f>IFERROR(J216/$J$18*100,"0.00")</f>
        <v>0.00</v>
      </c>
    </row>
    <row r="217" spans="1:11" ht="12.75" x14ac:dyDescent="0.2">
      <c r="A217" s="57">
        <v>2</v>
      </c>
      <c r="B217" s="50">
        <v>3</v>
      </c>
      <c r="C217" s="50">
        <v>6</v>
      </c>
      <c r="D217" s="50">
        <v>2</v>
      </c>
      <c r="E217" s="50" t="s">
        <v>999</v>
      </c>
      <c r="F217" s="51" t="s">
        <v>1156</v>
      </c>
      <c r="G217" s="52"/>
      <c r="H217" s="52"/>
      <c r="I217" s="52"/>
      <c r="J217" s="95">
        <f>SUBTOTAL(9,G217:I217)</f>
        <v>0</v>
      </c>
      <c r="K217" s="96" t="str">
        <f>IFERROR(J217/$J$18*100,"0.00")</f>
        <v>0.00</v>
      </c>
    </row>
    <row r="218" spans="1:11" ht="12.75" x14ac:dyDescent="0.2">
      <c r="A218" s="57">
        <v>2</v>
      </c>
      <c r="B218" s="50">
        <v>3</v>
      </c>
      <c r="C218" s="50">
        <v>6</v>
      </c>
      <c r="D218" s="50">
        <v>2</v>
      </c>
      <c r="E218" s="50" t="s">
        <v>1006</v>
      </c>
      <c r="F218" s="51" t="s">
        <v>1157</v>
      </c>
      <c r="G218" s="59"/>
      <c r="H218" s="59"/>
      <c r="I218" s="59"/>
      <c r="J218" s="95">
        <f>SUBTOTAL(9,G218:I218)</f>
        <v>0</v>
      </c>
      <c r="K218" s="96" t="str">
        <f>IFERROR(J218/$J$18*100,"0.00")</f>
        <v>0.00</v>
      </c>
    </row>
    <row r="219" spans="1:11" ht="12.75" x14ac:dyDescent="0.2">
      <c r="A219" s="44">
        <v>2</v>
      </c>
      <c r="B219" s="45">
        <v>3</v>
      </c>
      <c r="C219" s="45">
        <v>6</v>
      </c>
      <c r="D219" s="45">
        <v>3</v>
      </c>
      <c r="E219" s="45"/>
      <c r="F219" s="56" t="s">
        <v>1158</v>
      </c>
      <c r="G219" s="62">
        <f>+G220+G221+G222</f>
        <v>0</v>
      </c>
      <c r="H219" s="62">
        <f>+H220+H221+H222</f>
        <v>0</v>
      </c>
      <c r="I219" s="62">
        <f>+I220+I221+I222</f>
        <v>0</v>
      </c>
      <c r="J219" s="62">
        <f>+J220+J221+J222</f>
        <v>0</v>
      </c>
      <c r="K219" s="63">
        <f>+K220+K221+K222</f>
        <v>0</v>
      </c>
    </row>
    <row r="220" spans="1:11" ht="12.75" x14ac:dyDescent="0.2">
      <c r="A220" s="57">
        <v>2</v>
      </c>
      <c r="B220" s="50">
        <v>3</v>
      </c>
      <c r="C220" s="50">
        <v>6</v>
      </c>
      <c r="D220" s="50">
        <v>3</v>
      </c>
      <c r="E220" s="50" t="s">
        <v>1021</v>
      </c>
      <c r="F220" s="65" t="s">
        <v>1159</v>
      </c>
      <c r="G220" s="52"/>
      <c r="H220" s="52"/>
      <c r="I220" s="52"/>
      <c r="J220" s="95">
        <f>SUBTOTAL(9,G220:I220)</f>
        <v>0</v>
      </c>
      <c r="K220" s="96" t="str">
        <f>IFERROR(J220/$J$18*100,"0.00")</f>
        <v>0.00</v>
      </c>
    </row>
    <row r="221" spans="1:11" ht="12.75" x14ac:dyDescent="0.2">
      <c r="A221" s="57">
        <v>2</v>
      </c>
      <c r="B221" s="50">
        <v>3</v>
      </c>
      <c r="C221" s="50">
        <v>6</v>
      </c>
      <c r="D221" s="50">
        <v>3</v>
      </c>
      <c r="E221" s="50" t="s">
        <v>1001</v>
      </c>
      <c r="F221" s="51" t="s">
        <v>1160</v>
      </c>
      <c r="G221" s="52"/>
      <c r="H221" s="52"/>
      <c r="I221" s="52"/>
      <c r="J221" s="95">
        <f>SUBTOTAL(9,G221:I221)</f>
        <v>0</v>
      </c>
      <c r="K221" s="96" t="str">
        <f>IFERROR(J221/$J$18*100,"0.00")</f>
        <v>0.00</v>
      </c>
    </row>
    <row r="222" spans="1:11" ht="12.75" x14ac:dyDescent="0.2">
      <c r="A222" s="57">
        <v>2</v>
      </c>
      <c r="B222" s="50">
        <v>3</v>
      </c>
      <c r="C222" s="50">
        <v>6</v>
      </c>
      <c r="D222" s="50">
        <v>3</v>
      </c>
      <c r="E222" s="50" t="s">
        <v>1003</v>
      </c>
      <c r="F222" s="51" t="s">
        <v>1161</v>
      </c>
      <c r="G222" s="59"/>
      <c r="H222" s="59"/>
      <c r="I222" s="59"/>
      <c r="J222" s="95">
        <f>SUBTOTAL(9,G222:I222)</f>
        <v>0</v>
      </c>
      <c r="K222" s="96" t="str">
        <f>IFERROR(J222/$J$18*100,"0.00")</f>
        <v>0.00</v>
      </c>
    </row>
    <row r="223" spans="1:11" ht="12.75" x14ac:dyDescent="0.2">
      <c r="A223" s="44">
        <v>2</v>
      </c>
      <c r="B223" s="45">
        <v>3</v>
      </c>
      <c r="C223" s="45">
        <v>6</v>
      </c>
      <c r="D223" s="45">
        <v>4</v>
      </c>
      <c r="E223" s="45"/>
      <c r="F223" s="56" t="s">
        <v>1162</v>
      </c>
      <c r="G223" s="62">
        <f>+G224</f>
        <v>0</v>
      </c>
      <c r="H223" s="62">
        <f>+H224</f>
        <v>0</v>
      </c>
      <c r="I223" s="62">
        <f>+I224</f>
        <v>0</v>
      </c>
      <c r="J223" s="62">
        <f>+J224</f>
        <v>0</v>
      </c>
      <c r="K223" s="63" t="str">
        <f>+K224</f>
        <v>0.00</v>
      </c>
    </row>
    <row r="224" spans="1:11" ht="12.75" x14ac:dyDescent="0.2">
      <c r="A224" s="57">
        <v>2</v>
      </c>
      <c r="B224" s="50">
        <v>3</v>
      </c>
      <c r="C224" s="50">
        <v>6</v>
      </c>
      <c r="D224" s="50">
        <v>4</v>
      </c>
      <c r="E224" s="50" t="s">
        <v>1021</v>
      </c>
      <c r="F224" s="51" t="s">
        <v>1163</v>
      </c>
      <c r="G224" s="52"/>
      <c r="H224" s="52"/>
      <c r="I224" s="52"/>
      <c r="J224" s="95">
        <f>SUBTOTAL(9,G224:I224)</f>
        <v>0</v>
      </c>
      <c r="K224" s="96" t="str">
        <f>IFERROR(J224/$J$18*100,"0.00")</f>
        <v>0.00</v>
      </c>
    </row>
    <row r="225" spans="1:11" ht="12.75" x14ac:dyDescent="0.2">
      <c r="A225" s="39">
        <v>2</v>
      </c>
      <c r="B225" s="40">
        <v>3</v>
      </c>
      <c r="C225" s="40">
        <v>7</v>
      </c>
      <c r="D225" s="40"/>
      <c r="E225" s="40"/>
      <c r="F225" s="41" t="s">
        <v>1164</v>
      </c>
      <c r="G225" s="42">
        <f>+G226+G233</f>
        <v>0</v>
      </c>
      <c r="H225" s="42">
        <f>+H226+H233</f>
        <v>0</v>
      </c>
      <c r="I225" s="42">
        <f>+I226+I233</f>
        <v>0</v>
      </c>
      <c r="J225" s="42">
        <f>+J226+J233</f>
        <v>0</v>
      </c>
      <c r="K225" s="43">
        <f>+K226+K233</f>
        <v>0</v>
      </c>
    </row>
    <row r="226" spans="1:11" ht="12.75" x14ac:dyDescent="0.2">
      <c r="A226" s="44">
        <v>2</v>
      </c>
      <c r="B226" s="45">
        <v>3</v>
      </c>
      <c r="C226" s="45">
        <v>7</v>
      </c>
      <c r="D226" s="45">
        <v>1</v>
      </c>
      <c r="E226" s="45"/>
      <c r="F226" s="56" t="s">
        <v>1165</v>
      </c>
      <c r="G226" s="62">
        <f>+G227+G228+G229+G230+G231+G232</f>
        <v>0</v>
      </c>
      <c r="H226" s="62">
        <f>+H227+H228+H229+H230+H231+H232</f>
        <v>0</v>
      </c>
      <c r="I226" s="62">
        <f>+I227+I228+I229+I230+I231+I232</f>
        <v>0</v>
      </c>
      <c r="J226" s="62">
        <f>+J227+J228+J229+J230+J231+J232</f>
        <v>0</v>
      </c>
      <c r="K226" s="63">
        <f>+K227+K228+K229+K230+K231+K232</f>
        <v>0</v>
      </c>
    </row>
    <row r="227" spans="1:11" ht="12.75" x14ac:dyDescent="0.2">
      <c r="A227" s="57">
        <v>2</v>
      </c>
      <c r="B227" s="50">
        <v>3</v>
      </c>
      <c r="C227" s="50">
        <v>7</v>
      </c>
      <c r="D227" s="50">
        <v>1</v>
      </c>
      <c r="E227" s="50" t="s">
        <v>997</v>
      </c>
      <c r="F227" s="51" t="s">
        <v>1166</v>
      </c>
      <c r="G227" s="52"/>
      <c r="H227" s="52"/>
      <c r="I227" s="52"/>
      <c r="J227" s="95">
        <f t="shared" ref="J227:J232" si="9">SUBTOTAL(9,G227:I227)</f>
        <v>0</v>
      </c>
      <c r="K227" s="96" t="str">
        <f>IFERROR(J227/$J$18*100,"0.00")</f>
        <v>0.00</v>
      </c>
    </row>
    <row r="228" spans="1:11" ht="12.75" x14ac:dyDescent="0.2">
      <c r="A228" s="57">
        <v>2</v>
      </c>
      <c r="B228" s="50">
        <v>3</v>
      </c>
      <c r="C228" s="50">
        <v>7</v>
      </c>
      <c r="D228" s="50">
        <v>1</v>
      </c>
      <c r="E228" s="50" t="s">
        <v>999</v>
      </c>
      <c r="F228" s="51" t="s">
        <v>1167</v>
      </c>
      <c r="G228" s="52"/>
      <c r="H228" s="52"/>
      <c r="I228" s="52"/>
      <c r="J228" s="95">
        <f t="shared" si="9"/>
        <v>0</v>
      </c>
      <c r="K228" s="96" t="str">
        <f t="shared" ref="K228:K234" si="10">IFERROR(J228/$J$18*100,"0.00")</f>
        <v>0.00</v>
      </c>
    </row>
    <row r="229" spans="1:11" ht="12.75" x14ac:dyDescent="0.2">
      <c r="A229" s="57">
        <v>2</v>
      </c>
      <c r="B229" s="50">
        <v>3</v>
      </c>
      <c r="C229" s="50">
        <v>7</v>
      </c>
      <c r="D229" s="50">
        <v>1</v>
      </c>
      <c r="E229" s="50" t="s">
        <v>1006</v>
      </c>
      <c r="F229" s="51" t="s">
        <v>1168</v>
      </c>
      <c r="G229" s="52"/>
      <c r="H229" s="52"/>
      <c r="I229" s="52"/>
      <c r="J229" s="95">
        <f t="shared" si="9"/>
        <v>0</v>
      </c>
      <c r="K229" s="96" t="str">
        <f t="shared" si="10"/>
        <v>0.00</v>
      </c>
    </row>
    <row r="230" spans="1:11" ht="12.75" x14ac:dyDescent="0.2">
      <c r="A230" s="57">
        <v>2</v>
      </c>
      <c r="B230" s="50">
        <v>3</v>
      </c>
      <c r="C230" s="50">
        <v>7</v>
      </c>
      <c r="D230" s="50">
        <v>1</v>
      </c>
      <c r="E230" s="50" t="s">
        <v>1021</v>
      </c>
      <c r="F230" s="51" t="s">
        <v>1169</v>
      </c>
      <c r="G230" s="52"/>
      <c r="H230" s="52"/>
      <c r="I230" s="52"/>
      <c r="J230" s="95">
        <f t="shared" si="9"/>
        <v>0</v>
      </c>
      <c r="K230" s="96" t="str">
        <f t="shared" si="10"/>
        <v>0.00</v>
      </c>
    </row>
    <row r="231" spans="1:11" ht="12.75" x14ac:dyDescent="0.2">
      <c r="A231" s="57">
        <v>2</v>
      </c>
      <c r="B231" s="50">
        <v>3</v>
      </c>
      <c r="C231" s="50">
        <v>7</v>
      </c>
      <c r="D231" s="50">
        <v>1</v>
      </c>
      <c r="E231" s="50" t="s">
        <v>1001</v>
      </c>
      <c r="F231" s="51" t="s">
        <v>1170</v>
      </c>
      <c r="G231" s="52"/>
      <c r="H231" s="52"/>
      <c r="I231" s="52"/>
      <c r="J231" s="95">
        <f t="shared" si="9"/>
        <v>0</v>
      </c>
      <c r="K231" s="96" t="str">
        <f t="shared" si="10"/>
        <v>0.00</v>
      </c>
    </row>
    <row r="232" spans="1:11" ht="12.75" x14ac:dyDescent="0.2">
      <c r="A232" s="57">
        <v>2</v>
      </c>
      <c r="B232" s="50">
        <v>3</v>
      </c>
      <c r="C232" s="50">
        <v>7</v>
      </c>
      <c r="D232" s="50">
        <v>1</v>
      </c>
      <c r="E232" s="50" t="s">
        <v>1003</v>
      </c>
      <c r="F232" s="51" t="s">
        <v>1171</v>
      </c>
      <c r="G232" s="52"/>
      <c r="H232" s="52"/>
      <c r="I232" s="52"/>
      <c r="J232" s="95">
        <f t="shared" si="9"/>
        <v>0</v>
      </c>
      <c r="K232" s="96" t="str">
        <f t="shared" si="10"/>
        <v>0.00</v>
      </c>
    </row>
    <row r="233" spans="1:11" ht="12.75" x14ac:dyDescent="0.2">
      <c r="A233" s="44">
        <v>2</v>
      </c>
      <c r="B233" s="45">
        <v>3</v>
      </c>
      <c r="C233" s="45">
        <v>7</v>
      </c>
      <c r="D233" s="45">
        <v>2</v>
      </c>
      <c r="E233" s="45"/>
      <c r="F233" s="56" t="s">
        <v>1172</v>
      </c>
      <c r="G233" s="62">
        <f>+G234+G235+G236+G237</f>
        <v>0</v>
      </c>
      <c r="H233" s="62">
        <f>+H234+H235+H236+H237</f>
        <v>0</v>
      </c>
      <c r="I233" s="62">
        <f>+I234+I235+I236+I237</f>
        <v>0</v>
      </c>
      <c r="J233" s="62">
        <f>+J234+J235+J236+J237</f>
        <v>0</v>
      </c>
      <c r="K233" s="63">
        <f>+K234+K235+K236+K237</f>
        <v>0</v>
      </c>
    </row>
    <row r="234" spans="1:11" ht="12.75" x14ac:dyDescent="0.2">
      <c r="A234" s="49">
        <v>2</v>
      </c>
      <c r="B234" s="50">
        <v>3</v>
      </c>
      <c r="C234" s="50">
        <v>7</v>
      </c>
      <c r="D234" s="50">
        <v>2</v>
      </c>
      <c r="E234" s="50" t="s">
        <v>999</v>
      </c>
      <c r="F234" s="51" t="s">
        <v>1173</v>
      </c>
      <c r="G234" s="52"/>
      <c r="H234" s="52"/>
      <c r="I234" s="52"/>
      <c r="J234" s="95">
        <f>SUBTOTAL(9,G234:I234)</f>
        <v>0</v>
      </c>
      <c r="K234" s="96" t="str">
        <f t="shared" si="10"/>
        <v>0.00</v>
      </c>
    </row>
    <row r="235" spans="1:11" ht="12.75" x14ac:dyDescent="0.2">
      <c r="A235" s="49">
        <v>2</v>
      </c>
      <c r="B235" s="50">
        <v>3</v>
      </c>
      <c r="C235" s="50">
        <v>7</v>
      </c>
      <c r="D235" s="50">
        <v>2</v>
      </c>
      <c r="E235" s="50" t="s">
        <v>1006</v>
      </c>
      <c r="F235" s="51" t="s">
        <v>1174</v>
      </c>
      <c r="G235" s="52"/>
      <c r="H235" s="52"/>
      <c r="I235" s="52"/>
      <c r="J235" s="95">
        <f>SUBTOTAL(9,G235:I235)</f>
        <v>0</v>
      </c>
      <c r="K235" s="96" t="str">
        <f>IFERROR(J235/$J$18*100,"0.00")</f>
        <v>0.00</v>
      </c>
    </row>
    <row r="236" spans="1:11" ht="12.75" x14ac:dyDescent="0.2">
      <c r="A236" s="49">
        <v>2</v>
      </c>
      <c r="B236" s="50">
        <v>3</v>
      </c>
      <c r="C236" s="50">
        <v>7</v>
      </c>
      <c r="D236" s="50">
        <v>2</v>
      </c>
      <c r="E236" s="50" t="s">
        <v>1001</v>
      </c>
      <c r="F236" s="51" t="s">
        <v>1175</v>
      </c>
      <c r="G236" s="59"/>
      <c r="H236" s="59"/>
      <c r="I236" s="59"/>
      <c r="J236" s="95">
        <f>SUBTOTAL(9,G236:I236)</f>
        <v>0</v>
      </c>
      <c r="K236" s="96" t="str">
        <f>IFERROR(J236/$J$18*100,"0.00")</f>
        <v>0.00</v>
      </c>
    </row>
    <row r="237" spans="1:11" ht="12.75" x14ac:dyDescent="0.2">
      <c r="A237" s="65">
        <v>2</v>
      </c>
      <c r="B237" s="331">
        <v>3</v>
      </c>
      <c r="C237" s="331">
        <v>7</v>
      </c>
      <c r="D237" s="331">
        <v>2</v>
      </c>
      <c r="E237" s="331" t="s">
        <v>1003</v>
      </c>
      <c r="F237" s="53" t="s">
        <v>1176</v>
      </c>
      <c r="G237" s="59"/>
      <c r="H237" s="59"/>
      <c r="I237" s="59"/>
      <c r="J237" s="95">
        <f>SUBTOTAL(9,G237:I237)</f>
        <v>0</v>
      </c>
      <c r="K237" s="96" t="str">
        <f>IFERROR(J237/$J$18*100,"0.00")</f>
        <v>0.00</v>
      </c>
    </row>
    <row r="238" spans="1:11" ht="12.75" x14ac:dyDescent="0.2">
      <c r="A238" s="39">
        <v>2</v>
      </c>
      <c r="B238" s="40">
        <v>3</v>
      </c>
      <c r="C238" s="40">
        <v>9</v>
      </c>
      <c r="D238" s="40"/>
      <c r="E238" s="40"/>
      <c r="F238" s="41" t="s">
        <v>1177</v>
      </c>
      <c r="G238" s="42">
        <f>+G239+G242+G245+G247+G249+G251+G253</f>
        <v>0</v>
      </c>
      <c r="H238" s="42">
        <f>+H239+H242+H245+H247+H249+H251+H253</f>
        <v>0</v>
      </c>
      <c r="I238" s="42">
        <f>+I239+I242+I245+I247+I249+I251+I253</f>
        <v>0</v>
      </c>
      <c r="J238" s="42">
        <f>+J239+J242+J245+J247+J249+J251+J253</f>
        <v>0</v>
      </c>
      <c r="K238" s="42">
        <f>+K239+K242+K245+K247+K249+K251+K253</f>
        <v>0</v>
      </c>
    </row>
    <row r="239" spans="1:11" ht="12.75" x14ac:dyDescent="0.2">
      <c r="A239" s="44">
        <v>2</v>
      </c>
      <c r="B239" s="45">
        <v>3</v>
      </c>
      <c r="C239" s="45">
        <v>9</v>
      </c>
      <c r="D239" s="45">
        <v>1</v>
      </c>
      <c r="E239" s="45"/>
      <c r="F239" s="56" t="s">
        <v>1178</v>
      </c>
      <c r="G239" s="62">
        <f>+G240+G241</f>
        <v>0</v>
      </c>
      <c r="H239" s="62">
        <f>+H240+H241</f>
        <v>0</v>
      </c>
      <c r="I239" s="62">
        <f>+I240+I241</f>
        <v>0</v>
      </c>
      <c r="J239" s="62">
        <f>+J240+J241</f>
        <v>0</v>
      </c>
      <c r="K239" s="63" t="str">
        <f>+K240</f>
        <v>0.00</v>
      </c>
    </row>
    <row r="240" spans="1:11" ht="12.75" x14ac:dyDescent="0.2">
      <c r="A240" s="57">
        <v>2</v>
      </c>
      <c r="B240" s="50">
        <v>3</v>
      </c>
      <c r="C240" s="50">
        <v>9</v>
      </c>
      <c r="D240" s="50">
        <v>1</v>
      </c>
      <c r="E240" s="50" t="s">
        <v>997</v>
      </c>
      <c r="F240" s="51" t="s">
        <v>1179</v>
      </c>
      <c r="G240" s="95"/>
      <c r="H240" s="95"/>
      <c r="I240" s="95"/>
      <c r="J240" s="95">
        <f>SUBTOTAL(9,G240:I240)</f>
        <v>0</v>
      </c>
      <c r="K240" s="96" t="str">
        <f>IFERROR(J240/$J$18*100,"0.00")</f>
        <v>0.00</v>
      </c>
    </row>
    <row r="241" spans="1:11" ht="12.75" x14ac:dyDescent="0.2">
      <c r="A241" s="57">
        <v>2</v>
      </c>
      <c r="B241" s="50">
        <v>3</v>
      </c>
      <c r="C241" s="50">
        <v>9</v>
      </c>
      <c r="D241" s="50">
        <v>1</v>
      </c>
      <c r="E241" s="50" t="s">
        <v>999</v>
      </c>
      <c r="F241" s="51" t="s">
        <v>1180</v>
      </c>
      <c r="G241" s="95"/>
      <c r="H241" s="95"/>
      <c r="I241" s="95"/>
      <c r="J241" s="95">
        <f t="shared" ref="J241:J254" si="11">SUBTOTAL(9,G241:I241)</f>
        <v>0</v>
      </c>
      <c r="K241" s="96" t="str">
        <f>IFERROR(J241/$J$18*100,"0.00")</f>
        <v>0.00</v>
      </c>
    </row>
    <row r="242" spans="1:11" ht="12.75" x14ac:dyDescent="0.2">
      <c r="A242" s="44">
        <v>2</v>
      </c>
      <c r="B242" s="45">
        <v>3</v>
      </c>
      <c r="C242" s="45">
        <v>9</v>
      </c>
      <c r="D242" s="45">
        <v>2</v>
      </c>
      <c r="E242" s="45"/>
      <c r="F242" s="56" t="s">
        <v>1181</v>
      </c>
      <c r="G242" s="62">
        <f>+G243+G244</f>
        <v>0</v>
      </c>
      <c r="H242" s="62">
        <f>+H243+H244</f>
        <v>0</v>
      </c>
      <c r="I242" s="62">
        <f>+I243+I244</f>
        <v>0</v>
      </c>
      <c r="J242" s="62">
        <f t="shared" si="11"/>
        <v>0</v>
      </c>
      <c r="K242" s="63">
        <f>+K243+K244</f>
        <v>0</v>
      </c>
    </row>
    <row r="243" spans="1:11" ht="12.75" x14ac:dyDescent="0.2">
      <c r="A243" s="57">
        <v>2</v>
      </c>
      <c r="B243" s="50">
        <v>3</v>
      </c>
      <c r="C243" s="50">
        <v>9</v>
      </c>
      <c r="D243" s="50">
        <v>2</v>
      </c>
      <c r="E243" s="50" t="s">
        <v>997</v>
      </c>
      <c r="F243" s="51" t="s">
        <v>1182</v>
      </c>
      <c r="G243" s="52"/>
      <c r="H243" s="52"/>
      <c r="I243" s="52"/>
      <c r="J243" s="95">
        <f t="shared" si="11"/>
        <v>0</v>
      </c>
      <c r="K243" s="96" t="str">
        <f>IFERROR(J243/$J$18*100,"0.00")</f>
        <v>0.00</v>
      </c>
    </row>
    <row r="244" spans="1:11" ht="12.75" x14ac:dyDescent="0.2">
      <c r="A244" s="57">
        <v>2</v>
      </c>
      <c r="B244" s="50">
        <v>3</v>
      </c>
      <c r="C244" s="50">
        <v>9</v>
      </c>
      <c r="D244" s="50">
        <v>2</v>
      </c>
      <c r="E244" s="50" t="s">
        <v>999</v>
      </c>
      <c r="F244" s="51" t="s">
        <v>1183</v>
      </c>
      <c r="G244" s="52"/>
      <c r="H244" s="52"/>
      <c r="I244" s="52"/>
      <c r="J244" s="95">
        <f t="shared" si="11"/>
        <v>0</v>
      </c>
      <c r="K244" s="96" t="str">
        <f>IFERROR(J244/$J$18*100,"0.00")</f>
        <v>0.00</v>
      </c>
    </row>
    <row r="245" spans="1:11" ht="12.75" x14ac:dyDescent="0.2">
      <c r="A245" s="44">
        <v>2</v>
      </c>
      <c r="B245" s="45">
        <v>3</v>
      </c>
      <c r="C245" s="45">
        <v>9</v>
      </c>
      <c r="D245" s="45">
        <v>3</v>
      </c>
      <c r="E245" s="45"/>
      <c r="F245" s="56" t="s">
        <v>1184</v>
      </c>
      <c r="G245" s="62">
        <f>+G246</f>
        <v>0</v>
      </c>
      <c r="H245" s="62">
        <f>+H246</f>
        <v>0</v>
      </c>
      <c r="I245" s="62">
        <f>+I246</f>
        <v>0</v>
      </c>
      <c r="J245" s="62">
        <f t="shared" si="11"/>
        <v>0</v>
      </c>
      <c r="K245" s="63" t="str">
        <f>+K246</f>
        <v>0.00</v>
      </c>
    </row>
    <row r="246" spans="1:11" ht="12.75" x14ac:dyDescent="0.2">
      <c r="A246" s="57">
        <v>2</v>
      </c>
      <c r="B246" s="50">
        <v>3</v>
      </c>
      <c r="C246" s="50">
        <v>9</v>
      </c>
      <c r="D246" s="50">
        <v>3</v>
      </c>
      <c r="E246" s="50" t="s">
        <v>997</v>
      </c>
      <c r="F246" s="51" t="s">
        <v>1184</v>
      </c>
      <c r="G246" s="52"/>
      <c r="H246" s="52"/>
      <c r="I246" s="52"/>
      <c r="J246" s="95">
        <f t="shared" si="11"/>
        <v>0</v>
      </c>
      <c r="K246" s="96" t="str">
        <f>IFERROR(J246/$J$18*100,"0.00")</f>
        <v>0.00</v>
      </c>
    </row>
    <row r="247" spans="1:11" ht="12.75" x14ac:dyDescent="0.2">
      <c r="A247" s="44">
        <v>2</v>
      </c>
      <c r="B247" s="45">
        <v>3</v>
      </c>
      <c r="C247" s="45">
        <v>9</v>
      </c>
      <c r="D247" s="45">
        <v>5</v>
      </c>
      <c r="E247" s="45"/>
      <c r="F247" s="56" t="s">
        <v>1185</v>
      </c>
      <c r="G247" s="62">
        <f>+G248</f>
        <v>0</v>
      </c>
      <c r="H247" s="62">
        <f>+H248</f>
        <v>0</v>
      </c>
      <c r="I247" s="62">
        <f>+I248</f>
        <v>0</v>
      </c>
      <c r="J247" s="62">
        <f t="shared" si="11"/>
        <v>0</v>
      </c>
      <c r="K247" s="63" t="str">
        <f>+K248</f>
        <v>0.00</v>
      </c>
    </row>
    <row r="248" spans="1:11" ht="12.75" x14ac:dyDescent="0.2">
      <c r="A248" s="57">
        <v>2</v>
      </c>
      <c r="B248" s="50">
        <v>3</v>
      </c>
      <c r="C248" s="50">
        <v>9</v>
      </c>
      <c r="D248" s="50">
        <v>5</v>
      </c>
      <c r="E248" s="50" t="s">
        <v>997</v>
      </c>
      <c r="F248" s="51" t="s">
        <v>1185</v>
      </c>
      <c r="G248" s="59"/>
      <c r="H248" s="59"/>
      <c r="I248" s="59"/>
      <c r="J248" s="95">
        <f t="shared" si="11"/>
        <v>0</v>
      </c>
      <c r="K248" s="96" t="str">
        <f>IFERROR(J248/$J$18*100,"0.00")</f>
        <v>0.00</v>
      </c>
    </row>
    <row r="249" spans="1:11" ht="12.75" x14ac:dyDescent="0.2">
      <c r="A249" s="44">
        <v>2</v>
      </c>
      <c r="B249" s="45">
        <v>3</v>
      </c>
      <c r="C249" s="45">
        <v>9</v>
      </c>
      <c r="D249" s="45">
        <v>6</v>
      </c>
      <c r="E249" s="45"/>
      <c r="F249" s="56" t="s">
        <v>1186</v>
      </c>
      <c r="G249" s="62">
        <f>+G250</f>
        <v>0</v>
      </c>
      <c r="H249" s="62">
        <f>+H250</f>
        <v>0</v>
      </c>
      <c r="I249" s="62">
        <f>+I250</f>
        <v>0</v>
      </c>
      <c r="J249" s="62">
        <f t="shared" si="11"/>
        <v>0</v>
      </c>
      <c r="K249" s="63" t="str">
        <f>+K250</f>
        <v>0.00</v>
      </c>
    </row>
    <row r="250" spans="1:11" ht="12.75" x14ac:dyDescent="0.2">
      <c r="A250" s="57">
        <v>2</v>
      </c>
      <c r="B250" s="50">
        <v>3</v>
      </c>
      <c r="C250" s="50">
        <v>9</v>
      </c>
      <c r="D250" s="50">
        <v>6</v>
      </c>
      <c r="E250" s="50" t="s">
        <v>997</v>
      </c>
      <c r="F250" s="51" t="s">
        <v>1186</v>
      </c>
      <c r="G250" s="52"/>
      <c r="H250" s="52"/>
      <c r="I250" s="52"/>
      <c r="J250" s="95">
        <f t="shared" si="11"/>
        <v>0</v>
      </c>
      <c r="K250" s="96" t="str">
        <f>IFERROR(J250/$J$18*100,"0.00")</f>
        <v>0.00</v>
      </c>
    </row>
    <row r="251" spans="1:11" ht="12.75" x14ac:dyDescent="0.2">
      <c r="A251" s="44">
        <v>2</v>
      </c>
      <c r="B251" s="45">
        <v>3</v>
      </c>
      <c r="C251" s="45">
        <v>9</v>
      </c>
      <c r="D251" s="45">
        <v>8</v>
      </c>
      <c r="E251" s="45"/>
      <c r="F251" s="56" t="s">
        <v>1187</v>
      </c>
      <c r="G251" s="62">
        <f>+G252</f>
        <v>0</v>
      </c>
      <c r="H251" s="62">
        <f>+H252</f>
        <v>0</v>
      </c>
      <c r="I251" s="62">
        <f>+I252</f>
        <v>0</v>
      </c>
      <c r="J251" s="62">
        <f t="shared" si="11"/>
        <v>0</v>
      </c>
      <c r="K251" s="63" t="str">
        <f>+K252</f>
        <v>0.00</v>
      </c>
    </row>
    <row r="252" spans="1:11" ht="12.75" x14ac:dyDescent="0.2">
      <c r="A252" s="57">
        <v>2</v>
      </c>
      <c r="B252" s="50">
        <v>3</v>
      </c>
      <c r="C252" s="50">
        <v>9</v>
      </c>
      <c r="D252" s="50">
        <v>8</v>
      </c>
      <c r="E252" s="50" t="s">
        <v>997</v>
      </c>
      <c r="F252" s="51" t="s">
        <v>1187</v>
      </c>
      <c r="G252" s="59"/>
      <c r="H252" s="59"/>
      <c r="I252" s="59"/>
      <c r="J252" s="95">
        <f t="shared" si="11"/>
        <v>0</v>
      </c>
      <c r="K252" s="96" t="str">
        <f>IFERROR(J252/$J$18*100,"0.00")</f>
        <v>0.00</v>
      </c>
    </row>
    <row r="253" spans="1:11" ht="12.75" x14ac:dyDescent="0.2">
      <c r="A253" s="44">
        <v>2</v>
      </c>
      <c r="B253" s="45">
        <v>3</v>
      </c>
      <c r="C253" s="45">
        <v>9</v>
      </c>
      <c r="D253" s="45">
        <v>9</v>
      </c>
      <c r="E253" s="45"/>
      <c r="F253" s="56" t="s">
        <v>1188</v>
      </c>
      <c r="G253" s="62">
        <f>+G254</f>
        <v>0</v>
      </c>
      <c r="H253" s="62">
        <f>+H254</f>
        <v>0</v>
      </c>
      <c r="I253" s="62">
        <f>+I254</f>
        <v>0</v>
      </c>
      <c r="J253" s="62">
        <f t="shared" si="11"/>
        <v>0</v>
      </c>
      <c r="K253" s="63" t="str">
        <f>+K254</f>
        <v>0.00</v>
      </c>
    </row>
    <row r="254" spans="1:11" ht="12.75" x14ac:dyDescent="0.2">
      <c r="A254" s="57">
        <v>2</v>
      </c>
      <c r="B254" s="50">
        <v>3</v>
      </c>
      <c r="C254" s="50">
        <v>9</v>
      </c>
      <c r="D254" s="50">
        <v>9</v>
      </c>
      <c r="E254" s="50" t="s">
        <v>997</v>
      </c>
      <c r="F254" s="51" t="s">
        <v>1188</v>
      </c>
      <c r="G254" s="52"/>
      <c r="H254" s="52"/>
      <c r="I254" s="52"/>
      <c r="J254" s="95">
        <f t="shared" si="11"/>
        <v>0</v>
      </c>
      <c r="K254" s="96" t="str">
        <f>IFERROR(J254/$J$18*100,"0.00")</f>
        <v>0.00</v>
      </c>
    </row>
    <row r="255" spans="1:11" ht="12.75" x14ac:dyDescent="0.2">
      <c r="A255" s="33">
        <v>2</v>
      </c>
      <c r="B255" s="34">
        <v>4</v>
      </c>
      <c r="C255" s="35"/>
      <c r="D255" s="35"/>
      <c r="E255" s="35"/>
      <c r="F255" s="36" t="s">
        <v>955</v>
      </c>
      <c r="G255" s="37">
        <f>+G256+G264+G267</f>
        <v>0</v>
      </c>
      <c r="H255" s="37">
        <f>+H256+H264+H267</f>
        <v>0</v>
      </c>
      <c r="I255" s="37">
        <f>+I256+I264+I267</f>
        <v>0</v>
      </c>
      <c r="J255" s="37">
        <f>+J256+J264+J267</f>
        <v>0</v>
      </c>
      <c r="K255" s="37">
        <f>+K256+K264+K267</f>
        <v>0</v>
      </c>
    </row>
    <row r="256" spans="1:11" ht="12.75" x14ac:dyDescent="0.2">
      <c r="A256" s="39">
        <v>2</v>
      </c>
      <c r="B256" s="40">
        <v>4</v>
      </c>
      <c r="C256" s="40">
        <v>1</v>
      </c>
      <c r="D256" s="40"/>
      <c r="E256" s="40"/>
      <c r="F256" s="41" t="s">
        <v>1254</v>
      </c>
      <c r="G256" s="42">
        <f>+G257+G260+G262</f>
        <v>0</v>
      </c>
      <c r="H256" s="42">
        <f>+H257+H260+H262</f>
        <v>0</v>
      </c>
      <c r="I256" s="42">
        <f>+I257+I260+I262</f>
        <v>0</v>
      </c>
      <c r="J256" s="42">
        <f>+J257+J260+J262</f>
        <v>0</v>
      </c>
      <c r="K256" s="42">
        <f>+K257+K260+K262</f>
        <v>0</v>
      </c>
    </row>
    <row r="257" spans="1:11" ht="12.75" x14ac:dyDescent="0.2">
      <c r="A257" s="44">
        <v>2</v>
      </c>
      <c r="B257" s="45">
        <v>4</v>
      </c>
      <c r="C257" s="45">
        <v>1</v>
      </c>
      <c r="D257" s="45">
        <v>2</v>
      </c>
      <c r="E257" s="45"/>
      <c r="F257" s="56" t="s">
        <v>1189</v>
      </c>
      <c r="G257" s="62">
        <f>+G258+G259</f>
        <v>0</v>
      </c>
      <c r="H257" s="62">
        <f>+H258+H259</f>
        <v>0</v>
      </c>
      <c r="I257" s="62">
        <f>+I258+I259</f>
        <v>0</v>
      </c>
      <c r="J257" s="62">
        <f>+J258+J259</f>
        <v>0</v>
      </c>
      <c r="K257" s="63">
        <f>+K258+K259</f>
        <v>0</v>
      </c>
    </row>
    <row r="258" spans="1:11" ht="12.75" x14ac:dyDescent="0.2">
      <c r="A258" s="57">
        <v>2</v>
      </c>
      <c r="B258" s="50">
        <v>4</v>
      </c>
      <c r="C258" s="50">
        <v>1</v>
      </c>
      <c r="D258" s="50">
        <v>2</v>
      </c>
      <c r="E258" s="50" t="s">
        <v>997</v>
      </c>
      <c r="F258" s="55" t="s">
        <v>1190</v>
      </c>
      <c r="G258" s="52"/>
      <c r="H258" s="52"/>
      <c r="I258" s="52"/>
      <c r="J258" s="95">
        <f>SUBTOTAL(9,G258:I258)</f>
        <v>0</v>
      </c>
      <c r="K258" s="63" t="str">
        <f>IFERROR(J258/$J$18*100,"0.00")</f>
        <v>0.00</v>
      </c>
    </row>
    <row r="259" spans="1:11" ht="12.75" x14ac:dyDescent="0.2">
      <c r="A259" s="57">
        <v>2</v>
      </c>
      <c r="B259" s="50">
        <v>4</v>
      </c>
      <c r="C259" s="50">
        <v>1</v>
      </c>
      <c r="D259" s="50">
        <v>2</v>
      </c>
      <c r="E259" s="50" t="s">
        <v>999</v>
      </c>
      <c r="F259" s="55" t="s">
        <v>1191</v>
      </c>
      <c r="G259" s="52"/>
      <c r="H259" s="52"/>
      <c r="I259" s="52"/>
      <c r="J259" s="95">
        <f>SUBTOTAL(9,G259:I259)</f>
        <v>0</v>
      </c>
      <c r="K259" s="96" t="str">
        <f>IFERROR(J259/$J$18*100,"0.00")</f>
        <v>0.00</v>
      </c>
    </row>
    <row r="260" spans="1:11" ht="12.75" x14ac:dyDescent="0.2">
      <c r="A260" s="60">
        <v>2</v>
      </c>
      <c r="B260" s="45">
        <v>4</v>
      </c>
      <c r="C260" s="45">
        <v>1</v>
      </c>
      <c r="D260" s="45">
        <v>5</v>
      </c>
      <c r="E260" s="45"/>
      <c r="F260" s="66" t="s">
        <v>1192</v>
      </c>
      <c r="G260" s="47">
        <f>+G261</f>
        <v>0</v>
      </c>
      <c r="H260" s="47">
        <f>+H261</f>
        <v>0</v>
      </c>
      <c r="I260" s="47">
        <f>+I261</f>
        <v>0</v>
      </c>
      <c r="J260" s="47">
        <f>+J261</f>
        <v>0</v>
      </c>
      <c r="K260" s="48" t="str">
        <f>+K261</f>
        <v>0.00</v>
      </c>
    </row>
    <row r="261" spans="1:11" ht="12.75" x14ac:dyDescent="0.2">
      <c r="A261" s="57">
        <v>2</v>
      </c>
      <c r="B261" s="50">
        <v>4</v>
      </c>
      <c r="C261" s="50">
        <v>1</v>
      </c>
      <c r="D261" s="50">
        <v>5</v>
      </c>
      <c r="E261" s="50" t="s">
        <v>997</v>
      </c>
      <c r="F261" s="55" t="s">
        <v>1192</v>
      </c>
      <c r="G261" s="59"/>
      <c r="H261" s="59"/>
      <c r="I261" s="59"/>
      <c r="J261" s="95">
        <f>SUBTOTAL(9,G261:I261)</f>
        <v>0</v>
      </c>
      <c r="K261" s="96" t="str">
        <f>IFERROR(J261/$J$18*100,"0.00")</f>
        <v>0.00</v>
      </c>
    </row>
    <row r="262" spans="1:11" ht="12.75" x14ac:dyDescent="0.2">
      <c r="A262" s="44">
        <v>2</v>
      </c>
      <c r="B262" s="45">
        <v>4</v>
      </c>
      <c r="C262" s="45">
        <v>1</v>
      </c>
      <c r="D262" s="45">
        <v>6</v>
      </c>
      <c r="E262" s="50"/>
      <c r="F262" s="66" t="s">
        <v>1193</v>
      </c>
      <c r="G262" s="62">
        <f>+G263</f>
        <v>0</v>
      </c>
      <c r="H262" s="62">
        <f>+H263</f>
        <v>0</v>
      </c>
      <c r="I262" s="62">
        <f>+I263</f>
        <v>0</v>
      </c>
      <c r="J262" s="62">
        <f>+J263</f>
        <v>0</v>
      </c>
      <c r="K262" s="63" t="str">
        <f>+K263</f>
        <v>0.00</v>
      </c>
    </row>
    <row r="263" spans="1:11" ht="12.75" x14ac:dyDescent="0.2">
      <c r="A263" s="57">
        <v>2</v>
      </c>
      <c r="B263" s="50">
        <v>4</v>
      </c>
      <c r="C263" s="50">
        <v>1</v>
      </c>
      <c r="D263" s="50">
        <v>6</v>
      </c>
      <c r="E263" s="50" t="s">
        <v>997</v>
      </c>
      <c r="F263" s="55" t="s">
        <v>1194</v>
      </c>
      <c r="G263" s="59"/>
      <c r="H263" s="59"/>
      <c r="I263" s="59"/>
      <c r="J263" s="95">
        <f>SUBTOTAL(9,G263:I263)</f>
        <v>0</v>
      </c>
      <c r="K263" s="96" t="str">
        <f>IFERROR(J263/$J$18*100,"0.00")</f>
        <v>0.00</v>
      </c>
    </row>
    <row r="264" spans="1:11" ht="12.75" x14ac:dyDescent="0.2">
      <c r="A264" s="39">
        <v>2</v>
      </c>
      <c r="B264" s="40">
        <v>4</v>
      </c>
      <c r="C264" s="40">
        <v>4</v>
      </c>
      <c r="D264" s="40"/>
      <c r="E264" s="40"/>
      <c r="F264" s="41" t="s">
        <v>1195</v>
      </c>
      <c r="G264" s="42">
        <f t="shared" ref="G264:K265" si="12">+G265</f>
        <v>0</v>
      </c>
      <c r="H264" s="42">
        <f t="shared" si="12"/>
        <v>0</v>
      </c>
      <c r="I264" s="42">
        <f t="shared" si="12"/>
        <v>0</v>
      </c>
      <c r="J264" s="42">
        <f t="shared" si="12"/>
        <v>0</v>
      </c>
      <c r="K264" s="43" t="str">
        <f t="shared" si="12"/>
        <v>0.00</v>
      </c>
    </row>
    <row r="265" spans="1:11" ht="12.75" x14ac:dyDescent="0.2">
      <c r="A265" s="56">
        <v>2</v>
      </c>
      <c r="B265" s="45">
        <v>4</v>
      </c>
      <c r="C265" s="45">
        <v>4</v>
      </c>
      <c r="D265" s="45">
        <v>1</v>
      </c>
      <c r="E265" s="45"/>
      <c r="F265" s="66" t="s">
        <v>1196</v>
      </c>
      <c r="G265" s="62">
        <f t="shared" si="12"/>
        <v>0</v>
      </c>
      <c r="H265" s="62">
        <f t="shared" si="12"/>
        <v>0</v>
      </c>
      <c r="I265" s="62">
        <f t="shared" si="12"/>
        <v>0</v>
      </c>
      <c r="J265" s="62">
        <f t="shared" si="12"/>
        <v>0</v>
      </c>
      <c r="K265" s="96" t="str">
        <f t="shared" si="12"/>
        <v>0.00</v>
      </c>
    </row>
    <row r="266" spans="1:11" ht="22.5" x14ac:dyDescent="0.2">
      <c r="A266" s="51">
        <v>2</v>
      </c>
      <c r="B266" s="50">
        <v>4</v>
      </c>
      <c r="C266" s="50">
        <v>4</v>
      </c>
      <c r="D266" s="50">
        <v>1</v>
      </c>
      <c r="E266" s="50" t="s">
        <v>1006</v>
      </c>
      <c r="F266" s="55" t="s">
        <v>1197</v>
      </c>
      <c r="G266" s="52"/>
      <c r="H266" s="52"/>
      <c r="I266" s="52"/>
      <c r="J266" s="95">
        <f>SUBTOTAL(9,G266:I266)</f>
        <v>0</v>
      </c>
      <c r="K266" s="96" t="str">
        <f>IFERROR(J266/$J$18*100,"0.00")</f>
        <v>0.00</v>
      </c>
    </row>
    <row r="267" spans="1:11" ht="12.75" x14ac:dyDescent="0.2">
      <c r="A267" s="39">
        <v>2</v>
      </c>
      <c r="B267" s="40">
        <v>4</v>
      </c>
      <c r="C267" s="40">
        <v>9</v>
      </c>
      <c r="D267" s="40"/>
      <c r="E267" s="40"/>
      <c r="F267" s="41" t="s">
        <v>1198</v>
      </c>
      <c r="G267" s="42">
        <f>+G268+G270</f>
        <v>0</v>
      </c>
      <c r="H267" s="42">
        <f>+H268+H270</f>
        <v>0</v>
      </c>
      <c r="I267" s="42">
        <f>+I268+I270</f>
        <v>0</v>
      </c>
      <c r="J267" s="42">
        <f>+J268+J270</f>
        <v>0</v>
      </c>
      <c r="K267" s="42">
        <f>+K268+K270</f>
        <v>0</v>
      </c>
    </row>
    <row r="268" spans="1:11" ht="12.75" x14ac:dyDescent="0.2">
      <c r="A268" s="60">
        <v>2</v>
      </c>
      <c r="B268" s="45">
        <v>4</v>
      </c>
      <c r="C268" s="45">
        <v>9</v>
      </c>
      <c r="D268" s="45">
        <v>1</v>
      </c>
      <c r="E268" s="45"/>
      <c r="F268" s="66" t="s">
        <v>1198</v>
      </c>
      <c r="G268" s="62">
        <f>+G269</f>
        <v>0</v>
      </c>
      <c r="H268" s="62">
        <f>+H269</f>
        <v>0</v>
      </c>
      <c r="I268" s="62">
        <f>+I269</f>
        <v>0</v>
      </c>
      <c r="J268" s="62">
        <f>+J269</f>
        <v>0</v>
      </c>
      <c r="K268" s="63" t="str">
        <f>+K269</f>
        <v>0.00</v>
      </c>
    </row>
    <row r="269" spans="1:11" ht="12.75" x14ac:dyDescent="0.2">
      <c r="A269" s="57">
        <v>2</v>
      </c>
      <c r="B269" s="50">
        <v>4</v>
      </c>
      <c r="C269" s="50">
        <v>9</v>
      </c>
      <c r="D269" s="50">
        <v>1</v>
      </c>
      <c r="E269" s="50" t="s">
        <v>997</v>
      </c>
      <c r="F269" s="55" t="s">
        <v>1198</v>
      </c>
      <c r="G269" s="59"/>
      <c r="H269" s="59"/>
      <c r="I269" s="59"/>
      <c r="J269" s="95">
        <f>SUBTOTAL(9,G269:I269)</f>
        <v>0</v>
      </c>
      <c r="K269" s="96" t="str">
        <f>IFERROR(J269/$J$18*100,"0.00")</f>
        <v>0.00</v>
      </c>
    </row>
    <row r="270" spans="1:11" ht="12.75" x14ac:dyDescent="0.2">
      <c r="A270" s="60">
        <v>2</v>
      </c>
      <c r="B270" s="45">
        <v>4</v>
      </c>
      <c r="C270" s="45">
        <v>9</v>
      </c>
      <c r="D270" s="45">
        <v>4</v>
      </c>
      <c r="E270" s="45"/>
      <c r="F270" s="66" t="s">
        <v>1199</v>
      </c>
      <c r="G270" s="62">
        <f>+G271</f>
        <v>0</v>
      </c>
      <c r="H270" s="62">
        <f>+H271</f>
        <v>0</v>
      </c>
      <c r="I270" s="62">
        <f>+I271</f>
        <v>0</v>
      </c>
      <c r="J270" s="62">
        <f>+J271</f>
        <v>0</v>
      </c>
      <c r="K270" s="63" t="str">
        <f>+K271</f>
        <v>0.00</v>
      </c>
    </row>
    <row r="271" spans="1:11" ht="12.75" x14ac:dyDescent="0.2">
      <c r="A271" s="49">
        <v>2</v>
      </c>
      <c r="B271" s="50">
        <v>4</v>
      </c>
      <c r="C271" s="50">
        <v>9</v>
      </c>
      <c r="D271" s="50">
        <v>4</v>
      </c>
      <c r="E271" s="50" t="s">
        <v>997</v>
      </c>
      <c r="F271" s="55" t="s">
        <v>1199</v>
      </c>
      <c r="G271" s="59"/>
      <c r="H271" s="59"/>
      <c r="I271" s="59"/>
      <c r="J271" s="95">
        <f>SUBTOTAL(9,G271:I271)</f>
        <v>0</v>
      </c>
      <c r="K271" s="96" t="str">
        <f>IFERROR(J271/$J$18*100,"0.00")</f>
        <v>0.00</v>
      </c>
    </row>
    <row r="272" spans="1:11" ht="12.75" x14ac:dyDescent="0.2">
      <c r="A272" s="33">
        <v>2</v>
      </c>
      <c r="B272" s="34">
        <v>6</v>
      </c>
      <c r="C272" s="35"/>
      <c r="D272" s="35"/>
      <c r="E272" s="35"/>
      <c r="F272" s="36" t="s">
        <v>1200</v>
      </c>
      <c r="G272" s="37">
        <f>+G273+G284+G291+G296+G303+G312+G315</f>
        <v>0</v>
      </c>
      <c r="H272" s="37">
        <f>+H273+H284+H291+H296+H303+H312+H315</f>
        <v>0</v>
      </c>
      <c r="I272" s="37">
        <f>+I273+I284+I291+I296+I303+I312+I315</f>
        <v>0</v>
      </c>
      <c r="J272" s="37">
        <f>+J273+J284+J291+J296+J303+J312+J315</f>
        <v>0</v>
      </c>
      <c r="K272" s="37">
        <f>+K273+K284+K291+K296+K303+K312+K315</f>
        <v>0</v>
      </c>
    </row>
    <row r="273" spans="1:11" ht="12.75" x14ac:dyDescent="0.2">
      <c r="A273" s="39">
        <v>2</v>
      </c>
      <c r="B273" s="40">
        <v>6</v>
      </c>
      <c r="C273" s="40">
        <v>1</v>
      </c>
      <c r="D273" s="40"/>
      <c r="E273" s="40"/>
      <c r="F273" s="41" t="s">
        <v>1201</v>
      </c>
      <c r="G273" s="42">
        <f>+G274+G276+G278+G280+G282</f>
        <v>0</v>
      </c>
      <c r="H273" s="42">
        <f>+H274+H276+H278+H280+H282</f>
        <v>0</v>
      </c>
      <c r="I273" s="42">
        <f>+I274+I276+I278+I280+I282</f>
        <v>0</v>
      </c>
      <c r="J273" s="42">
        <f>+J274+J276+J278+J280+J282</f>
        <v>0</v>
      </c>
      <c r="K273" s="43">
        <f>+K274+K276+K278+K280+K282</f>
        <v>0</v>
      </c>
    </row>
    <row r="274" spans="1:11" ht="12.75" x14ac:dyDescent="0.2">
      <c r="A274" s="44">
        <v>2</v>
      </c>
      <c r="B274" s="45">
        <v>6</v>
      </c>
      <c r="C274" s="45">
        <v>1</v>
      </c>
      <c r="D274" s="45">
        <v>1</v>
      </c>
      <c r="E274" s="45"/>
      <c r="F274" s="56" t="s">
        <v>1202</v>
      </c>
      <c r="G274" s="62">
        <f>+G275</f>
        <v>0</v>
      </c>
      <c r="H274" s="62">
        <f>+H275</f>
        <v>0</v>
      </c>
      <c r="I274" s="62">
        <f>+I275</f>
        <v>0</v>
      </c>
      <c r="J274" s="62">
        <f>+J275</f>
        <v>0</v>
      </c>
      <c r="K274" s="63" t="str">
        <f>+K275</f>
        <v>0.00</v>
      </c>
    </row>
    <row r="275" spans="1:11" ht="12.75" x14ac:dyDescent="0.2">
      <c r="A275" s="49">
        <v>2</v>
      </c>
      <c r="B275" s="50">
        <v>6</v>
      </c>
      <c r="C275" s="50">
        <v>1</v>
      </c>
      <c r="D275" s="50">
        <v>1</v>
      </c>
      <c r="E275" s="50" t="s">
        <v>997</v>
      </c>
      <c r="F275" s="51" t="s">
        <v>1202</v>
      </c>
      <c r="G275" s="59"/>
      <c r="H275" s="59"/>
      <c r="I275" s="59"/>
      <c r="J275" s="95">
        <f>SUBTOTAL(9,G275:I275)</f>
        <v>0</v>
      </c>
      <c r="K275" s="96" t="str">
        <f>IFERROR(J275/$J$18*100,"0.00")</f>
        <v>0.00</v>
      </c>
    </row>
    <row r="276" spans="1:11" ht="12.75" x14ac:dyDescent="0.2">
      <c r="A276" s="44">
        <v>2</v>
      </c>
      <c r="B276" s="45">
        <v>6</v>
      </c>
      <c r="C276" s="45">
        <v>1</v>
      </c>
      <c r="D276" s="45">
        <v>2</v>
      </c>
      <c r="E276" s="45"/>
      <c r="F276" s="56" t="s">
        <v>1203</v>
      </c>
      <c r="G276" s="62">
        <f>+G277</f>
        <v>0</v>
      </c>
      <c r="H276" s="62">
        <f>+H277</f>
        <v>0</v>
      </c>
      <c r="I276" s="62">
        <f>+I277</f>
        <v>0</v>
      </c>
      <c r="J276" s="62">
        <f>+J277</f>
        <v>0</v>
      </c>
      <c r="K276" s="63" t="str">
        <f>+K277</f>
        <v>0.00</v>
      </c>
    </row>
    <row r="277" spans="1:11" ht="12.75" x14ac:dyDescent="0.2">
      <c r="A277" s="49">
        <v>2</v>
      </c>
      <c r="B277" s="50">
        <v>6</v>
      </c>
      <c r="C277" s="50">
        <v>1</v>
      </c>
      <c r="D277" s="50">
        <v>2</v>
      </c>
      <c r="E277" s="50" t="s">
        <v>997</v>
      </c>
      <c r="F277" s="55" t="s">
        <v>1203</v>
      </c>
      <c r="G277" s="59"/>
      <c r="H277" s="59"/>
      <c r="I277" s="59"/>
      <c r="J277" s="95">
        <f>SUBTOTAL(9,G277:I277)</f>
        <v>0</v>
      </c>
      <c r="K277" s="96" t="str">
        <f>IFERROR(J277/$J$18*100,"0.00")</f>
        <v>0.00</v>
      </c>
    </row>
    <row r="278" spans="1:11" ht="12.75" x14ac:dyDescent="0.2">
      <c r="A278" s="44">
        <v>2</v>
      </c>
      <c r="B278" s="45">
        <v>6</v>
      </c>
      <c r="C278" s="45">
        <v>1</v>
      </c>
      <c r="D278" s="45">
        <v>3</v>
      </c>
      <c r="E278" s="45"/>
      <c r="F278" s="66" t="s">
        <v>1204</v>
      </c>
      <c r="G278" s="62">
        <f>+G279</f>
        <v>0</v>
      </c>
      <c r="H278" s="62">
        <f>+H279</f>
        <v>0</v>
      </c>
      <c r="I278" s="62">
        <f>+I279</f>
        <v>0</v>
      </c>
      <c r="J278" s="62">
        <f>+J279</f>
        <v>0</v>
      </c>
      <c r="K278" s="63" t="str">
        <f>+K279</f>
        <v>0.00</v>
      </c>
    </row>
    <row r="279" spans="1:11" ht="12.75" x14ac:dyDescent="0.2">
      <c r="A279" s="49">
        <v>2</v>
      </c>
      <c r="B279" s="50">
        <v>6</v>
      </c>
      <c r="C279" s="50">
        <v>1</v>
      </c>
      <c r="D279" s="50">
        <v>3</v>
      </c>
      <c r="E279" s="50" t="s">
        <v>997</v>
      </c>
      <c r="F279" s="55" t="s">
        <v>1204</v>
      </c>
      <c r="G279" s="59"/>
      <c r="H279" s="59"/>
      <c r="I279" s="59"/>
      <c r="J279" s="95">
        <f>SUBTOTAL(9,G279:I279)</f>
        <v>0</v>
      </c>
      <c r="K279" s="96" t="str">
        <f>IFERROR(J279/$J$18*100,"0.00")</f>
        <v>0.00</v>
      </c>
    </row>
    <row r="280" spans="1:11" ht="12.75" x14ac:dyDescent="0.2">
      <c r="A280" s="44">
        <v>2</v>
      </c>
      <c r="B280" s="45">
        <v>6</v>
      </c>
      <c r="C280" s="45">
        <v>1</v>
      </c>
      <c r="D280" s="45">
        <v>4</v>
      </c>
      <c r="E280" s="45"/>
      <c r="F280" s="56" t="s">
        <v>1205</v>
      </c>
      <c r="G280" s="62">
        <f>+G281</f>
        <v>0</v>
      </c>
      <c r="H280" s="62">
        <f>+H281</f>
        <v>0</v>
      </c>
      <c r="I280" s="62">
        <f>+I281</f>
        <v>0</v>
      </c>
      <c r="J280" s="62">
        <f>+J281</f>
        <v>0</v>
      </c>
      <c r="K280" s="63" t="str">
        <f>+K281</f>
        <v>0.00</v>
      </c>
    </row>
    <row r="281" spans="1:11" ht="12.75" x14ac:dyDescent="0.2">
      <c r="A281" s="49">
        <v>2</v>
      </c>
      <c r="B281" s="50">
        <v>6</v>
      </c>
      <c r="C281" s="50">
        <v>1</v>
      </c>
      <c r="D281" s="50">
        <v>4</v>
      </c>
      <c r="E281" s="50" t="s">
        <v>997</v>
      </c>
      <c r="F281" s="55" t="s">
        <v>1205</v>
      </c>
      <c r="G281" s="59"/>
      <c r="H281" s="59"/>
      <c r="I281" s="59"/>
      <c r="J281" s="95">
        <f>SUBTOTAL(9,G281:I281)</f>
        <v>0</v>
      </c>
      <c r="K281" s="96" t="str">
        <f>IFERROR(J281/$J$18*100,"0.00")</f>
        <v>0.00</v>
      </c>
    </row>
    <row r="282" spans="1:11" ht="12.75" x14ac:dyDescent="0.2">
      <c r="A282" s="44">
        <v>2</v>
      </c>
      <c r="B282" s="45">
        <v>6</v>
      </c>
      <c r="C282" s="45">
        <v>1</v>
      </c>
      <c r="D282" s="45">
        <v>9</v>
      </c>
      <c r="E282" s="45"/>
      <c r="F282" s="56" t="s">
        <v>1206</v>
      </c>
      <c r="G282" s="62">
        <f>+G283</f>
        <v>0</v>
      </c>
      <c r="H282" s="62">
        <f>+H283</f>
        <v>0</v>
      </c>
      <c r="I282" s="62">
        <f>+I283</f>
        <v>0</v>
      </c>
      <c r="J282" s="62">
        <f>+J283</f>
        <v>0</v>
      </c>
      <c r="K282" s="63" t="str">
        <f>+K283</f>
        <v>0.00</v>
      </c>
    </row>
    <row r="283" spans="1:11" ht="12.75" x14ac:dyDescent="0.2">
      <c r="A283" s="49">
        <v>2</v>
      </c>
      <c r="B283" s="50">
        <v>6</v>
      </c>
      <c r="C283" s="50">
        <v>1</v>
      </c>
      <c r="D283" s="50">
        <v>9</v>
      </c>
      <c r="E283" s="50" t="s">
        <v>997</v>
      </c>
      <c r="F283" s="55" t="s">
        <v>1206</v>
      </c>
      <c r="G283" s="59"/>
      <c r="H283" s="59"/>
      <c r="I283" s="59"/>
      <c r="J283" s="95">
        <f>SUBTOTAL(9,G283:I283)</f>
        <v>0</v>
      </c>
      <c r="K283" s="96" t="str">
        <f>IFERROR(J283/$J$18*100,"0.00")</f>
        <v>0.00</v>
      </c>
    </row>
    <row r="284" spans="1:11" ht="12.75" x14ac:dyDescent="0.2">
      <c r="A284" s="39">
        <v>2</v>
      </c>
      <c r="B284" s="40">
        <v>6</v>
      </c>
      <c r="C284" s="40">
        <v>2</v>
      </c>
      <c r="D284" s="40"/>
      <c r="E284" s="40"/>
      <c r="F284" s="41" t="s">
        <v>1207</v>
      </c>
      <c r="G284" s="42">
        <f>+G285+G287+G289</f>
        <v>0</v>
      </c>
      <c r="H284" s="42">
        <f>+H285+H287+H289</f>
        <v>0</v>
      </c>
      <c r="I284" s="42">
        <f>+I285+I287+I289</f>
        <v>0</v>
      </c>
      <c r="J284" s="42">
        <f>+J285+J287+J289</f>
        <v>0</v>
      </c>
      <c r="K284" s="42">
        <f>+K285+K287+K289</f>
        <v>0</v>
      </c>
    </row>
    <row r="285" spans="1:11" ht="12.75" x14ac:dyDescent="0.2">
      <c r="A285" s="44">
        <v>2</v>
      </c>
      <c r="B285" s="45">
        <v>6</v>
      </c>
      <c r="C285" s="45">
        <v>2</v>
      </c>
      <c r="D285" s="45">
        <v>1</v>
      </c>
      <c r="E285" s="45"/>
      <c r="F285" s="56" t="s">
        <v>1208</v>
      </c>
      <c r="G285" s="62">
        <f>+G286</f>
        <v>0</v>
      </c>
      <c r="H285" s="62">
        <f>+H286</f>
        <v>0</v>
      </c>
      <c r="I285" s="62">
        <f>+I286</f>
        <v>0</v>
      </c>
      <c r="J285" s="62">
        <f>+J286</f>
        <v>0</v>
      </c>
      <c r="K285" s="63" t="str">
        <f>+K286</f>
        <v>0.00</v>
      </c>
    </row>
    <row r="286" spans="1:11" ht="12.75" x14ac:dyDescent="0.2">
      <c r="A286" s="57">
        <v>2</v>
      </c>
      <c r="B286" s="50">
        <v>6</v>
      </c>
      <c r="C286" s="50">
        <v>2</v>
      </c>
      <c r="D286" s="50">
        <v>1</v>
      </c>
      <c r="E286" s="50" t="s">
        <v>997</v>
      </c>
      <c r="F286" s="55" t="s">
        <v>1208</v>
      </c>
      <c r="G286" s="59"/>
      <c r="H286" s="59"/>
      <c r="I286" s="59"/>
      <c r="J286" s="95">
        <f>SUBTOTAL(9,G286:I286)</f>
        <v>0</v>
      </c>
      <c r="K286" s="96" t="str">
        <f>IFERROR(J286/$J$18*100,"0.00")</f>
        <v>0.00</v>
      </c>
    </row>
    <row r="287" spans="1:11" ht="12.75" x14ac:dyDescent="0.2">
      <c r="A287" s="44">
        <v>2</v>
      </c>
      <c r="B287" s="45">
        <v>6</v>
      </c>
      <c r="C287" s="45">
        <v>2</v>
      </c>
      <c r="D287" s="45">
        <v>3</v>
      </c>
      <c r="E287" s="45"/>
      <c r="F287" s="56" t="s">
        <v>1209</v>
      </c>
      <c r="G287" s="62">
        <f>+G288</f>
        <v>0</v>
      </c>
      <c r="H287" s="62">
        <f>+H288</f>
        <v>0</v>
      </c>
      <c r="I287" s="62">
        <f>+I288</f>
        <v>0</v>
      </c>
      <c r="J287" s="62">
        <f>+J288</f>
        <v>0</v>
      </c>
      <c r="K287" s="63" t="str">
        <f>+K288</f>
        <v>0.00</v>
      </c>
    </row>
    <row r="288" spans="1:11" ht="12.75" x14ac:dyDescent="0.2">
      <c r="A288" s="57">
        <v>2</v>
      </c>
      <c r="B288" s="50">
        <v>6</v>
      </c>
      <c r="C288" s="50">
        <v>2</v>
      </c>
      <c r="D288" s="50">
        <v>3</v>
      </c>
      <c r="E288" s="50" t="s">
        <v>997</v>
      </c>
      <c r="F288" s="55" t="s">
        <v>1209</v>
      </c>
      <c r="G288" s="59"/>
      <c r="H288" s="59"/>
      <c r="I288" s="59"/>
      <c r="J288" s="95">
        <f>SUBTOTAL(9,G288:I288)</f>
        <v>0</v>
      </c>
      <c r="K288" s="96" t="str">
        <f>IFERROR(J288/$J$18*100,"0.00")</f>
        <v>0.00</v>
      </c>
    </row>
    <row r="289" spans="1:11" ht="12.75" x14ac:dyDescent="0.2">
      <c r="A289" s="44">
        <v>2</v>
      </c>
      <c r="B289" s="45">
        <v>6</v>
      </c>
      <c r="C289" s="45">
        <v>2</v>
      </c>
      <c r="D289" s="45">
        <v>4</v>
      </c>
      <c r="E289" s="45"/>
      <c r="F289" s="56" t="s">
        <v>1210</v>
      </c>
      <c r="G289" s="62">
        <f>+G290</f>
        <v>0</v>
      </c>
      <c r="H289" s="62">
        <f>+H290</f>
        <v>0</v>
      </c>
      <c r="I289" s="62">
        <f>+I290</f>
        <v>0</v>
      </c>
      <c r="J289" s="62">
        <f>+J290</f>
        <v>0</v>
      </c>
      <c r="K289" s="63" t="str">
        <f>+K290</f>
        <v>0.00</v>
      </c>
    </row>
    <row r="290" spans="1:11" ht="12.75" x14ac:dyDescent="0.2">
      <c r="A290" s="57">
        <v>2</v>
      </c>
      <c r="B290" s="50">
        <v>6</v>
      </c>
      <c r="C290" s="50">
        <v>2</v>
      </c>
      <c r="D290" s="50">
        <v>4</v>
      </c>
      <c r="E290" s="50" t="s">
        <v>997</v>
      </c>
      <c r="F290" s="51" t="s">
        <v>1210</v>
      </c>
      <c r="G290" s="59"/>
      <c r="H290" s="59"/>
      <c r="I290" s="59"/>
      <c r="J290" s="95">
        <f>SUBTOTAL(9,G290:I290)</f>
        <v>0</v>
      </c>
      <c r="K290" s="96" t="str">
        <f>IFERROR(J290/$J$18*100,"0.00")</f>
        <v>0.00</v>
      </c>
    </row>
    <row r="291" spans="1:11" ht="12.75" x14ac:dyDescent="0.2">
      <c r="A291" s="39">
        <v>2</v>
      </c>
      <c r="B291" s="40">
        <v>6</v>
      </c>
      <c r="C291" s="40">
        <v>3</v>
      </c>
      <c r="D291" s="40"/>
      <c r="E291" s="40"/>
      <c r="F291" s="41" t="s">
        <v>1211</v>
      </c>
      <c r="G291" s="42">
        <f>+G292+G294</f>
        <v>0</v>
      </c>
      <c r="H291" s="42">
        <f>+H292+H294</f>
        <v>0</v>
      </c>
      <c r="I291" s="42">
        <f>+I292+I294</f>
        <v>0</v>
      </c>
      <c r="J291" s="42">
        <f>+J292+J294</f>
        <v>0</v>
      </c>
      <c r="K291" s="42">
        <f>+K292+K294</f>
        <v>0</v>
      </c>
    </row>
    <row r="292" spans="1:11" ht="12.75" x14ac:dyDescent="0.2">
      <c r="A292" s="60">
        <v>2</v>
      </c>
      <c r="B292" s="45">
        <v>6</v>
      </c>
      <c r="C292" s="45">
        <v>3</v>
      </c>
      <c r="D292" s="45">
        <v>1</v>
      </c>
      <c r="E292" s="45"/>
      <c r="F292" s="66" t="s">
        <v>1212</v>
      </c>
      <c r="G292" s="62">
        <f>+G293</f>
        <v>0</v>
      </c>
      <c r="H292" s="62">
        <f>+H293</f>
        <v>0</v>
      </c>
      <c r="I292" s="62">
        <f>+I293</f>
        <v>0</v>
      </c>
      <c r="J292" s="62">
        <f>+J293</f>
        <v>0</v>
      </c>
      <c r="K292" s="63" t="str">
        <f>+K293</f>
        <v>0.00</v>
      </c>
    </row>
    <row r="293" spans="1:11" ht="12.75" x14ac:dyDescent="0.2">
      <c r="A293" s="49">
        <v>2</v>
      </c>
      <c r="B293" s="50">
        <v>6</v>
      </c>
      <c r="C293" s="50">
        <v>3</v>
      </c>
      <c r="D293" s="50">
        <v>1</v>
      </c>
      <c r="E293" s="50" t="s">
        <v>997</v>
      </c>
      <c r="F293" s="51" t="s">
        <v>1212</v>
      </c>
      <c r="G293" s="59"/>
      <c r="H293" s="59"/>
      <c r="I293" s="59"/>
      <c r="J293" s="95">
        <f>SUBTOTAL(9,G293:I293)</f>
        <v>0</v>
      </c>
      <c r="K293" s="96" t="str">
        <f>IFERROR(J293/$J$18*100,"0.00")</f>
        <v>0.00</v>
      </c>
    </row>
    <row r="294" spans="1:11" ht="12.75" x14ac:dyDescent="0.2">
      <c r="A294" s="44">
        <v>2</v>
      </c>
      <c r="B294" s="45">
        <v>6</v>
      </c>
      <c r="C294" s="45">
        <v>3</v>
      </c>
      <c r="D294" s="45">
        <v>2</v>
      </c>
      <c r="E294" s="45"/>
      <c r="F294" s="56" t="s">
        <v>1213</v>
      </c>
      <c r="G294" s="62">
        <f>+G295</f>
        <v>0</v>
      </c>
      <c r="H294" s="62">
        <f>+H295</f>
        <v>0</v>
      </c>
      <c r="I294" s="62">
        <f>+I295</f>
        <v>0</v>
      </c>
      <c r="J294" s="62">
        <f>+J295</f>
        <v>0</v>
      </c>
      <c r="K294" s="63" t="str">
        <f>+K295</f>
        <v>0.00</v>
      </c>
    </row>
    <row r="295" spans="1:11" ht="12.75" x14ac:dyDescent="0.2">
      <c r="A295" s="57">
        <v>2</v>
      </c>
      <c r="B295" s="50">
        <v>6</v>
      </c>
      <c r="C295" s="50">
        <v>3</v>
      </c>
      <c r="D295" s="50">
        <v>2</v>
      </c>
      <c r="E295" s="50" t="s">
        <v>997</v>
      </c>
      <c r="F295" s="55" t="s">
        <v>1213</v>
      </c>
      <c r="G295" s="59"/>
      <c r="H295" s="59"/>
      <c r="I295" s="59"/>
      <c r="J295" s="95">
        <f>SUBTOTAL(9,G295:I295)</f>
        <v>0</v>
      </c>
      <c r="K295" s="96" t="str">
        <f>IFERROR(J295/$J$18*100,"0.00")</f>
        <v>0.00</v>
      </c>
    </row>
    <row r="296" spans="1:11" ht="12.75" x14ac:dyDescent="0.2">
      <c r="A296" s="39">
        <v>2</v>
      </c>
      <c r="B296" s="40">
        <v>6</v>
      </c>
      <c r="C296" s="40">
        <v>4</v>
      </c>
      <c r="D296" s="40"/>
      <c r="E296" s="40"/>
      <c r="F296" s="41" t="s">
        <v>1214</v>
      </c>
      <c r="G296" s="42">
        <f>+G297+G299+G301</f>
        <v>0</v>
      </c>
      <c r="H296" s="42">
        <f>+H297+H299+H301</f>
        <v>0</v>
      </c>
      <c r="I296" s="42">
        <f>+I297+I299+I301</f>
        <v>0</v>
      </c>
      <c r="J296" s="42">
        <f>+J297+J299+J301</f>
        <v>0</v>
      </c>
      <c r="K296" s="43">
        <f>+K297+K299+K301</f>
        <v>0</v>
      </c>
    </row>
    <row r="297" spans="1:11" ht="12.75" x14ac:dyDescent="0.2">
      <c r="A297" s="44">
        <v>2</v>
      </c>
      <c r="B297" s="45">
        <v>6</v>
      </c>
      <c r="C297" s="45">
        <v>4</v>
      </c>
      <c r="D297" s="45">
        <v>1</v>
      </c>
      <c r="E297" s="45"/>
      <c r="F297" s="56" t="s">
        <v>1215</v>
      </c>
      <c r="G297" s="62">
        <f>+G298</f>
        <v>0</v>
      </c>
      <c r="H297" s="62">
        <f>+H298</f>
        <v>0</v>
      </c>
      <c r="I297" s="62">
        <f>+I298</f>
        <v>0</v>
      </c>
      <c r="J297" s="62">
        <f>+J298</f>
        <v>0</v>
      </c>
      <c r="K297" s="63" t="str">
        <f>+K298</f>
        <v>0.00</v>
      </c>
    </row>
    <row r="298" spans="1:11" ht="12.75" x14ac:dyDescent="0.2">
      <c r="A298" s="57">
        <v>2</v>
      </c>
      <c r="B298" s="50">
        <v>6</v>
      </c>
      <c r="C298" s="50">
        <v>4</v>
      </c>
      <c r="D298" s="50">
        <v>1</v>
      </c>
      <c r="E298" s="50" t="s">
        <v>997</v>
      </c>
      <c r="F298" s="55" t="s">
        <v>1215</v>
      </c>
      <c r="G298" s="59"/>
      <c r="H298" s="59"/>
      <c r="I298" s="59"/>
      <c r="J298" s="95">
        <f>SUBTOTAL(9,G298:I298)</f>
        <v>0</v>
      </c>
      <c r="K298" s="96" t="str">
        <f>IFERROR(J298/$J$18*100,"0.00")</f>
        <v>0.00</v>
      </c>
    </row>
    <row r="299" spans="1:11" ht="12.75" x14ac:dyDescent="0.2">
      <c r="A299" s="44">
        <v>2</v>
      </c>
      <c r="B299" s="45">
        <v>6</v>
      </c>
      <c r="C299" s="45">
        <v>4</v>
      </c>
      <c r="D299" s="45">
        <v>2</v>
      </c>
      <c r="E299" s="45"/>
      <c r="F299" s="56" t="s">
        <v>1216</v>
      </c>
      <c r="G299" s="62">
        <f>+G300</f>
        <v>0</v>
      </c>
      <c r="H299" s="62">
        <f>+H300</f>
        <v>0</v>
      </c>
      <c r="I299" s="62">
        <f>+I300</f>
        <v>0</v>
      </c>
      <c r="J299" s="62">
        <f>+J300</f>
        <v>0</v>
      </c>
      <c r="K299" s="63" t="str">
        <f>+K300</f>
        <v>0.00</v>
      </c>
    </row>
    <row r="300" spans="1:11" ht="12.75" x14ac:dyDescent="0.2">
      <c r="A300" s="57">
        <v>2</v>
      </c>
      <c r="B300" s="50">
        <v>6</v>
      </c>
      <c r="C300" s="50">
        <v>4</v>
      </c>
      <c r="D300" s="50">
        <v>2</v>
      </c>
      <c r="E300" s="50" t="s">
        <v>997</v>
      </c>
      <c r="F300" s="55" t="s">
        <v>1216</v>
      </c>
      <c r="G300" s="59"/>
      <c r="H300" s="59"/>
      <c r="I300" s="59"/>
      <c r="J300" s="95">
        <f>SUBTOTAL(9,G300:I300)</f>
        <v>0</v>
      </c>
      <c r="K300" s="96" t="str">
        <f>IFERROR(J300/$J$18*100,"0.00")</f>
        <v>0.00</v>
      </c>
    </row>
    <row r="301" spans="1:11" ht="12.75" x14ac:dyDescent="0.2">
      <c r="A301" s="44">
        <v>2</v>
      </c>
      <c r="B301" s="45">
        <v>6</v>
      </c>
      <c r="C301" s="45">
        <v>4</v>
      </c>
      <c r="D301" s="45">
        <v>8</v>
      </c>
      <c r="E301" s="45"/>
      <c r="F301" s="56" t="s">
        <v>1217</v>
      </c>
      <c r="G301" s="62">
        <f>+G302</f>
        <v>0</v>
      </c>
      <c r="H301" s="62">
        <f>+H302</f>
        <v>0</v>
      </c>
      <c r="I301" s="62">
        <f>+I302</f>
        <v>0</v>
      </c>
      <c r="J301" s="62">
        <f>+J302</f>
        <v>0</v>
      </c>
      <c r="K301" s="63" t="str">
        <f>+K302</f>
        <v>0.00</v>
      </c>
    </row>
    <row r="302" spans="1:11" ht="12.75" x14ac:dyDescent="0.2">
      <c r="A302" s="57">
        <v>2</v>
      </c>
      <c r="B302" s="50">
        <v>6</v>
      </c>
      <c r="C302" s="50">
        <v>4</v>
      </c>
      <c r="D302" s="50">
        <v>8</v>
      </c>
      <c r="E302" s="50" t="s">
        <v>997</v>
      </c>
      <c r="F302" s="55" t="s">
        <v>1217</v>
      </c>
      <c r="G302" s="59"/>
      <c r="H302" s="59"/>
      <c r="I302" s="59"/>
      <c r="J302" s="95">
        <f>SUBTOTAL(9,G302:I302)</f>
        <v>0</v>
      </c>
      <c r="K302" s="96" t="str">
        <f>IFERROR(J302/$J$18*100,"0.00")</f>
        <v>0.00</v>
      </c>
    </row>
    <row r="303" spans="1:11" ht="12.75" x14ac:dyDescent="0.2">
      <c r="A303" s="39">
        <v>2</v>
      </c>
      <c r="B303" s="40">
        <v>6</v>
      </c>
      <c r="C303" s="40">
        <v>5</v>
      </c>
      <c r="D303" s="40"/>
      <c r="E303" s="40"/>
      <c r="F303" s="41" t="s">
        <v>1218</v>
      </c>
      <c r="G303" s="42">
        <f>+G304+G306+G308+G310</f>
        <v>0</v>
      </c>
      <c r="H303" s="42">
        <f>+H304+H306+H308+H310</f>
        <v>0</v>
      </c>
      <c r="I303" s="42">
        <f>+I304+I306+I308+I310</f>
        <v>0</v>
      </c>
      <c r="J303" s="42">
        <f>+J304+J306+J308+J310</f>
        <v>0</v>
      </c>
      <c r="K303" s="42">
        <f>+K304+K306+K308+K310</f>
        <v>0</v>
      </c>
    </row>
    <row r="304" spans="1:11" ht="12.75" x14ac:dyDescent="0.2">
      <c r="A304" s="44">
        <v>2</v>
      </c>
      <c r="B304" s="45">
        <v>6</v>
      </c>
      <c r="C304" s="45">
        <v>5</v>
      </c>
      <c r="D304" s="45">
        <v>2</v>
      </c>
      <c r="E304" s="45"/>
      <c r="F304" s="56" t="s">
        <v>1219</v>
      </c>
      <c r="G304" s="62">
        <f>+G305</f>
        <v>0</v>
      </c>
      <c r="H304" s="62">
        <f>+H305</f>
        <v>0</v>
      </c>
      <c r="I304" s="62">
        <f>+I305</f>
        <v>0</v>
      </c>
      <c r="J304" s="62">
        <f>+J305</f>
        <v>0</v>
      </c>
      <c r="K304" s="63" t="str">
        <f>+K305</f>
        <v>0.00</v>
      </c>
    </row>
    <row r="305" spans="1:11" ht="12.75" x14ac:dyDescent="0.2">
      <c r="A305" s="49">
        <v>2</v>
      </c>
      <c r="B305" s="50">
        <v>6</v>
      </c>
      <c r="C305" s="50">
        <v>5</v>
      </c>
      <c r="D305" s="50">
        <v>2</v>
      </c>
      <c r="E305" s="50" t="s">
        <v>997</v>
      </c>
      <c r="F305" s="55" t="s">
        <v>1219</v>
      </c>
      <c r="G305" s="59"/>
      <c r="H305" s="59"/>
      <c r="I305" s="59"/>
      <c r="J305" s="95">
        <f>SUBTOTAL(9,G305:I305)</f>
        <v>0</v>
      </c>
      <c r="K305" s="96" t="str">
        <f>IFERROR(J305/$J$18*100,"0.00")</f>
        <v>0.00</v>
      </c>
    </row>
    <row r="306" spans="1:11" ht="12.75" x14ac:dyDescent="0.2">
      <c r="A306" s="44">
        <v>2</v>
      </c>
      <c r="B306" s="45">
        <v>6</v>
      </c>
      <c r="C306" s="45">
        <v>5</v>
      </c>
      <c r="D306" s="45">
        <v>4</v>
      </c>
      <c r="E306" s="45"/>
      <c r="F306" s="56" t="s">
        <v>1220</v>
      </c>
      <c r="G306" s="62">
        <f>+G307</f>
        <v>0</v>
      </c>
      <c r="H306" s="62">
        <f>+H307</f>
        <v>0</v>
      </c>
      <c r="I306" s="62">
        <f>+I307</f>
        <v>0</v>
      </c>
      <c r="J306" s="62">
        <f>+J307</f>
        <v>0</v>
      </c>
      <c r="K306" s="63" t="str">
        <f>+K307</f>
        <v>0.00</v>
      </c>
    </row>
    <row r="307" spans="1:11" ht="12.75" x14ac:dyDescent="0.2">
      <c r="A307" s="49">
        <v>2</v>
      </c>
      <c r="B307" s="50">
        <v>6</v>
      </c>
      <c r="C307" s="50">
        <v>5</v>
      </c>
      <c r="D307" s="50">
        <v>4</v>
      </c>
      <c r="E307" s="50" t="s">
        <v>997</v>
      </c>
      <c r="F307" s="55" t="s">
        <v>1220</v>
      </c>
      <c r="G307" s="59"/>
      <c r="H307" s="59"/>
      <c r="I307" s="59"/>
      <c r="J307" s="95">
        <f>SUBTOTAL(9,G307:I307)</f>
        <v>0</v>
      </c>
      <c r="K307" s="96" t="str">
        <f>IFERROR(J307/$J$18*100,"0.00")</f>
        <v>0.00</v>
      </c>
    </row>
    <row r="308" spans="1:11" ht="12.75" x14ac:dyDescent="0.2">
      <c r="A308" s="44">
        <v>2</v>
      </c>
      <c r="B308" s="45">
        <v>6</v>
      </c>
      <c r="C308" s="45">
        <v>5</v>
      </c>
      <c r="D308" s="45">
        <v>5</v>
      </c>
      <c r="E308" s="45"/>
      <c r="F308" s="56" t="s">
        <v>1221</v>
      </c>
      <c r="G308" s="62">
        <f>+G309</f>
        <v>0</v>
      </c>
      <c r="H308" s="62">
        <f>+H309</f>
        <v>0</v>
      </c>
      <c r="I308" s="62">
        <f>+I309</f>
        <v>0</v>
      </c>
      <c r="J308" s="62">
        <f>+J309</f>
        <v>0</v>
      </c>
      <c r="K308" s="63" t="str">
        <f>+K309</f>
        <v>0.00</v>
      </c>
    </row>
    <row r="309" spans="1:11" ht="12.75" x14ac:dyDescent="0.2">
      <c r="A309" s="49">
        <v>2</v>
      </c>
      <c r="B309" s="50">
        <v>6</v>
      </c>
      <c r="C309" s="50">
        <v>5</v>
      </c>
      <c r="D309" s="50">
        <v>5</v>
      </c>
      <c r="E309" s="50" t="s">
        <v>997</v>
      </c>
      <c r="F309" s="55" t="s">
        <v>1221</v>
      </c>
      <c r="G309" s="59"/>
      <c r="H309" s="59"/>
      <c r="I309" s="59"/>
      <c r="J309" s="95">
        <f>SUBTOTAL(9,G309:I309)</f>
        <v>0</v>
      </c>
      <c r="K309" s="96" t="str">
        <f>IFERROR(J309/$J$18*100,"0.00")</f>
        <v>0.00</v>
      </c>
    </row>
    <row r="310" spans="1:11" ht="12.75" x14ac:dyDescent="0.2">
      <c r="A310" s="44">
        <v>2</v>
      </c>
      <c r="B310" s="45">
        <v>6</v>
      </c>
      <c r="C310" s="45">
        <v>5</v>
      </c>
      <c r="D310" s="45">
        <v>6</v>
      </c>
      <c r="E310" s="45"/>
      <c r="F310" s="56" t="s">
        <v>1222</v>
      </c>
      <c r="G310" s="62">
        <f>+G311</f>
        <v>0</v>
      </c>
      <c r="H310" s="62">
        <f>+H311</f>
        <v>0</v>
      </c>
      <c r="I310" s="62">
        <f>+I311</f>
        <v>0</v>
      </c>
      <c r="J310" s="62">
        <f>+J311</f>
        <v>0</v>
      </c>
      <c r="K310" s="63" t="str">
        <f>+K311</f>
        <v>0.00</v>
      </c>
    </row>
    <row r="311" spans="1:11" ht="12.75" x14ac:dyDescent="0.2">
      <c r="A311" s="49">
        <v>2</v>
      </c>
      <c r="B311" s="50">
        <v>6</v>
      </c>
      <c r="C311" s="50">
        <v>5</v>
      </c>
      <c r="D311" s="50">
        <v>6</v>
      </c>
      <c r="E311" s="50" t="s">
        <v>997</v>
      </c>
      <c r="F311" s="55" t="s">
        <v>1222</v>
      </c>
      <c r="G311" s="59"/>
      <c r="H311" s="59"/>
      <c r="I311" s="59"/>
      <c r="J311" s="95">
        <f>SUBTOTAL(9,G311:I311)</f>
        <v>0</v>
      </c>
      <c r="K311" s="96" t="str">
        <f>IFERROR(J311/$J$18*100,"0.00")</f>
        <v>0.00</v>
      </c>
    </row>
    <row r="312" spans="1:11" ht="12.75" x14ac:dyDescent="0.2">
      <c r="A312" s="39">
        <v>2</v>
      </c>
      <c r="B312" s="40">
        <v>6</v>
      </c>
      <c r="C312" s="40">
        <v>6</v>
      </c>
      <c r="D312" s="40"/>
      <c r="E312" s="40"/>
      <c r="F312" s="41" t="s">
        <v>1223</v>
      </c>
      <c r="G312" s="42">
        <f t="shared" ref="G312:K313" si="13">+G313</f>
        <v>0</v>
      </c>
      <c r="H312" s="42">
        <f t="shared" si="13"/>
        <v>0</v>
      </c>
      <c r="I312" s="42">
        <f t="shared" si="13"/>
        <v>0</v>
      </c>
      <c r="J312" s="42">
        <f t="shared" si="13"/>
        <v>0</v>
      </c>
      <c r="K312" s="43" t="str">
        <f t="shared" si="13"/>
        <v>0.00</v>
      </c>
    </row>
    <row r="313" spans="1:11" ht="12.75" x14ac:dyDescent="0.2">
      <c r="A313" s="44">
        <v>2</v>
      </c>
      <c r="B313" s="45">
        <v>6</v>
      </c>
      <c r="C313" s="45">
        <v>6</v>
      </c>
      <c r="D313" s="45">
        <v>1</v>
      </c>
      <c r="E313" s="45"/>
      <c r="F313" s="66" t="s">
        <v>1255</v>
      </c>
      <c r="G313" s="47">
        <f t="shared" si="13"/>
        <v>0</v>
      </c>
      <c r="H313" s="47">
        <f t="shared" si="13"/>
        <v>0</v>
      </c>
      <c r="I313" s="47">
        <f t="shared" si="13"/>
        <v>0</v>
      </c>
      <c r="J313" s="47">
        <f t="shared" si="13"/>
        <v>0</v>
      </c>
      <c r="K313" s="48" t="str">
        <f t="shared" si="13"/>
        <v>0.00</v>
      </c>
    </row>
    <row r="314" spans="1:11" ht="12.75" x14ac:dyDescent="0.2">
      <c r="A314" s="49">
        <v>2</v>
      </c>
      <c r="B314" s="50">
        <v>6</v>
      </c>
      <c r="C314" s="50">
        <v>6</v>
      </c>
      <c r="D314" s="50">
        <v>1</v>
      </c>
      <c r="E314" s="50" t="s">
        <v>997</v>
      </c>
      <c r="F314" s="55" t="s">
        <v>1255</v>
      </c>
      <c r="G314" s="59"/>
      <c r="H314" s="59"/>
      <c r="I314" s="59"/>
      <c r="J314" s="95">
        <f>SUBTOTAL(9,G314:I314)</f>
        <v>0</v>
      </c>
      <c r="K314" s="96" t="str">
        <f>IFERROR(J314/$J$18*100,"0.00")</f>
        <v>0.00</v>
      </c>
    </row>
    <row r="315" spans="1:11" ht="12.75" x14ac:dyDescent="0.2">
      <c r="A315" s="39">
        <v>2</v>
      </c>
      <c r="B315" s="40">
        <v>6</v>
      </c>
      <c r="C315" s="40">
        <v>8</v>
      </c>
      <c r="D315" s="40"/>
      <c r="E315" s="40"/>
      <c r="F315" s="41" t="s">
        <v>1225</v>
      </c>
      <c r="G315" s="42">
        <f>+G316+G319+G321+G323</f>
        <v>0</v>
      </c>
      <c r="H315" s="42">
        <f>+H316+H319+H321+H323</f>
        <v>0</v>
      </c>
      <c r="I315" s="42">
        <f>+I316+I319+I321+I323</f>
        <v>0</v>
      </c>
      <c r="J315" s="42">
        <f>+J316+J319+J321+J323</f>
        <v>0</v>
      </c>
      <c r="K315" s="42">
        <f>+K316+K319+K321+K323</f>
        <v>0</v>
      </c>
    </row>
    <row r="316" spans="1:11" ht="12.75" x14ac:dyDescent="0.2">
      <c r="A316" s="44">
        <v>2</v>
      </c>
      <c r="B316" s="45">
        <v>6</v>
      </c>
      <c r="C316" s="45">
        <v>8</v>
      </c>
      <c r="D316" s="45">
        <v>3</v>
      </c>
      <c r="E316" s="45"/>
      <c r="F316" s="56" t="s">
        <v>1226</v>
      </c>
      <c r="G316" s="62">
        <f>+G317+G318</f>
        <v>0</v>
      </c>
      <c r="H316" s="62">
        <f>+H317+H318</f>
        <v>0</v>
      </c>
      <c r="I316" s="62">
        <f>+I317+I318</f>
        <v>0</v>
      </c>
      <c r="J316" s="62">
        <f>+J317+J318</f>
        <v>0</v>
      </c>
      <c r="K316" s="63">
        <f>+K317+K318</f>
        <v>0</v>
      </c>
    </row>
    <row r="317" spans="1:11" ht="12.75" x14ac:dyDescent="0.2">
      <c r="A317" s="57">
        <v>2</v>
      </c>
      <c r="B317" s="50">
        <v>6</v>
      </c>
      <c r="C317" s="50">
        <v>8</v>
      </c>
      <c r="D317" s="50">
        <v>3</v>
      </c>
      <c r="E317" s="50" t="s">
        <v>997</v>
      </c>
      <c r="F317" s="55" t="s">
        <v>1227</v>
      </c>
      <c r="G317" s="52"/>
      <c r="H317" s="52"/>
      <c r="I317" s="52"/>
      <c r="J317" s="95">
        <f>SUBTOTAL(9,G317:I317)</f>
        <v>0</v>
      </c>
      <c r="K317" s="96" t="str">
        <f>IFERROR(J317/$J$18*100,"0.00")</f>
        <v>0.00</v>
      </c>
    </row>
    <row r="318" spans="1:11" ht="12.75" x14ac:dyDescent="0.2">
      <c r="A318" s="57">
        <v>2</v>
      </c>
      <c r="B318" s="50">
        <v>6</v>
      </c>
      <c r="C318" s="50">
        <v>8</v>
      </c>
      <c r="D318" s="50">
        <v>3</v>
      </c>
      <c r="E318" s="50" t="s">
        <v>999</v>
      </c>
      <c r="F318" s="55" t="s">
        <v>1228</v>
      </c>
      <c r="G318" s="59"/>
      <c r="H318" s="59"/>
      <c r="I318" s="59"/>
      <c r="J318" s="95">
        <f>SUBTOTAL(9,G318:I318)</f>
        <v>0</v>
      </c>
      <c r="K318" s="96" t="str">
        <f>IFERROR(J318/$J$18*100,"0.00")</f>
        <v>0.00</v>
      </c>
    </row>
    <row r="319" spans="1:11" ht="12.75" x14ac:dyDescent="0.2">
      <c r="A319" s="44">
        <v>2</v>
      </c>
      <c r="B319" s="45">
        <v>6</v>
      </c>
      <c r="C319" s="45">
        <v>8</v>
      </c>
      <c r="D319" s="45">
        <v>5</v>
      </c>
      <c r="E319" s="45"/>
      <c r="F319" s="56" t="s">
        <v>1229</v>
      </c>
      <c r="G319" s="62">
        <f>+G320</f>
        <v>0</v>
      </c>
      <c r="H319" s="62">
        <f>+H320</f>
        <v>0</v>
      </c>
      <c r="I319" s="62">
        <f>+I320</f>
        <v>0</v>
      </c>
      <c r="J319" s="62">
        <f>+J320</f>
        <v>0</v>
      </c>
      <c r="K319" s="63" t="str">
        <f>+K320</f>
        <v>0.00</v>
      </c>
    </row>
    <row r="320" spans="1:11" ht="12.75" x14ac:dyDescent="0.2">
      <c r="A320" s="57">
        <v>2</v>
      </c>
      <c r="B320" s="50">
        <v>6</v>
      </c>
      <c r="C320" s="50">
        <v>8</v>
      </c>
      <c r="D320" s="50">
        <v>5</v>
      </c>
      <c r="E320" s="50" t="s">
        <v>997</v>
      </c>
      <c r="F320" s="55" t="s">
        <v>1229</v>
      </c>
      <c r="G320" s="59"/>
      <c r="H320" s="59"/>
      <c r="I320" s="59"/>
      <c r="J320" s="95">
        <f>SUBTOTAL(9,G320:I320)</f>
        <v>0</v>
      </c>
      <c r="K320" s="96" t="str">
        <f>IFERROR(J320/$J$18*100,"0.00")</f>
        <v>0.00</v>
      </c>
    </row>
    <row r="321" spans="1:11" ht="12.75" x14ac:dyDescent="0.2">
      <c r="A321" s="44">
        <v>2</v>
      </c>
      <c r="B321" s="45">
        <v>6</v>
      </c>
      <c r="C321" s="45">
        <v>8</v>
      </c>
      <c r="D321" s="45">
        <v>8</v>
      </c>
      <c r="E321" s="45"/>
      <c r="F321" s="66" t="s">
        <v>1230</v>
      </c>
      <c r="G321" s="62">
        <f>+G322</f>
        <v>0</v>
      </c>
      <c r="H321" s="62">
        <f>+H322</f>
        <v>0</v>
      </c>
      <c r="I321" s="62">
        <f>+I322</f>
        <v>0</v>
      </c>
      <c r="J321" s="62">
        <f>+J322</f>
        <v>0</v>
      </c>
      <c r="K321" s="63" t="str">
        <f>+K322</f>
        <v>0.00</v>
      </c>
    </row>
    <row r="322" spans="1:11" ht="12.75" x14ac:dyDescent="0.2">
      <c r="A322" s="57">
        <v>2</v>
      </c>
      <c r="B322" s="50">
        <v>6</v>
      </c>
      <c r="C322" s="50">
        <v>8</v>
      </c>
      <c r="D322" s="50">
        <v>8</v>
      </c>
      <c r="E322" s="50" t="s">
        <v>997</v>
      </c>
      <c r="F322" s="55" t="s">
        <v>1231</v>
      </c>
      <c r="G322" s="52"/>
      <c r="H322" s="52"/>
      <c r="I322" s="52"/>
      <c r="J322" s="95">
        <f>SUBTOTAL(9,G322:I322)</f>
        <v>0</v>
      </c>
      <c r="K322" s="96" t="str">
        <f>IFERROR(J322/$J$18*100,"0.00")</f>
        <v>0.00</v>
      </c>
    </row>
    <row r="323" spans="1:11" ht="12.75" x14ac:dyDescent="0.2">
      <c r="A323" s="44">
        <v>2</v>
      </c>
      <c r="B323" s="45">
        <v>6</v>
      </c>
      <c r="C323" s="45">
        <v>8</v>
      </c>
      <c r="D323" s="45">
        <v>9</v>
      </c>
      <c r="E323" s="45"/>
      <c r="F323" s="66" t="s">
        <v>1232</v>
      </c>
      <c r="G323" s="62">
        <f>+G324</f>
        <v>0</v>
      </c>
      <c r="H323" s="62">
        <f>+H324</f>
        <v>0</v>
      </c>
      <c r="I323" s="62">
        <f>+I324</f>
        <v>0</v>
      </c>
      <c r="J323" s="62">
        <f>+J324</f>
        <v>0</v>
      </c>
      <c r="K323" s="63" t="str">
        <f>+K324</f>
        <v>0.00</v>
      </c>
    </row>
    <row r="324" spans="1:11" ht="12.75" x14ac:dyDescent="0.2">
      <c r="A324" s="57">
        <v>2</v>
      </c>
      <c r="B324" s="50">
        <v>6</v>
      </c>
      <c r="C324" s="50">
        <v>8</v>
      </c>
      <c r="D324" s="50">
        <v>9</v>
      </c>
      <c r="E324" s="50" t="s">
        <v>997</v>
      </c>
      <c r="F324" s="55" t="s">
        <v>1232</v>
      </c>
      <c r="G324" s="59"/>
      <c r="H324" s="59"/>
      <c r="I324" s="59"/>
      <c r="J324" s="95">
        <f>SUBTOTAL(9,G324:I324)</f>
        <v>0</v>
      </c>
      <c r="K324" s="96" t="str">
        <f>IFERROR(J324/$J$18*100,"0.00")</f>
        <v>0.00</v>
      </c>
    </row>
    <row r="325" spans="1:11" ht="12.75" x14ac:dyDescent="0.2">
      <c r="A325" s="33">
        <v>2</v>
      </c>
      <c r="B325" s="34">
        <v>7</v>
      </c>
      <c r="C325" s="35"/>
      <c r="D325" s="35"/>
      <c r="E325" s="35"/>
      <c r="F325" s="36" t="s">
        <v>1233</v>
      </c>
      <c r="G325" s="37">
        <f t="shared" ref="G325:K327" si="14">+G326</f>
        <v>0</v>
      </c>
      <c r="H325" s="37">
        <f t="shared" si="14"/>
        <v>0</v>
      </c>
      <c r="I325" s="37">
        <f t="shared" si="14"/>
        <v>0</v>
      </c>
      <c r="J325" s="37">
        <f t="shared" si="14"/>
        <v>0</v>
      </c>
      <c r="K325" s="38" t="str">
        <f t="shared" si="14"/>
        <v>0.00</v>
      </c>
    </row>
    <row r="326" spans="1:11" ht="12.75" x14ac:dyDescent="0.2">
      <c r="A326" s="39">
        <v>2</v>
      </c>
      <c r="B326" s="40">
        <v>7</v>
      </c>
      <c r="C326" s="40">
        <v>1</v>
      </c>
      <c r="D326" s="40"/>
      <c r="E326" s="40"/>
      <c r="F326" s="41" t="s">
        <v>1234</v>
      </c>
      <c r="G326" s="42">
        <f t="shared" si="14"/>
        <v>0</v>
      </c>
      <c r="H326" s="42">
        <f t="shared" si="14"/>
        <v>0</v>
      </c>
      <c r="I326" s="42">
        <f t="shared" si="14"/>
        <v>0</v>
      </c>
      <c r="J326" s="42">
        <f t="shared" si="14"/>
        <v>0</v>
      </c>
      <c r="K326" s="43" t="str">
        <f t="shared" si="14"/>
        <v>0.00</v>
      </c>
    </row>
    <row r="327" spans="1:11" ht="12.75" x14ac:dyDescent="0.2">
      <c r="A327" s="44">
        <v>2</v>
      </c>
      <c r="B327" s="45">
        <v>7</v>
      </c>
      <c r="C327" s="45">
        <v>1</v>
      </c>
      <c r="D327" s="45">
        <v>2</v>
      </c>
      <c r="E327" s="45"/>
      <c r="F327" s="56" t="s">
        <v>1235</v>
      </c>
      <c r="G327" s="62">
        <f t="shared" si="14"/>
        <v>0</v>
      </c>
      <c r="H327" s="62">
        <f t="shared" si="14"/>
        <v>0</v>
      </c>
      <c r="I327" s="62">
        <f t="shared" si="14"/>
        <v>0</v>
      </c>
      <c r="J327" s="62">
        <f t="shared" si="14"/>
        <v>0</v>
      </c>
      <c r="K327" s="63" t="str">
        <f t="shared" si="14"/>
        <v>0.00</v>
      </c>
    </row>
    <row r="328" spans="1:11" ht="12.75" x14ac:dyDescent="0.2">
      <c r="A328" s="67">
        <v>2</v>
      </c>
      <c r="B328" s="68">
        <v>7</v>
      </c>
      <c r="C328" s="68">
        <v>1</v>
      </c>
      <c r="D328" s="68">
        <v>2</v>
      </c>
      <c r="E328" s="68" t="s">
        <v>997</v>
      </c>
      <c r="F328" s="69" t="s">
        <v>1235</v>
      </c>
      <c r="G328" s="70"/>
      <c r="H328" s="70"/>
      <c r="I328" s="70"/>
      <c r="J328" s="97">
        <f>SUBTOTAL(9,G328:I328)</f>
        <v>0</v>
      </c>
      <c r="K328" s="98" t="str">
        <f>IFERROR(J328/$J$18*100,"0.00")</f>
        <v>0.00</v>
      </c>
    </row>
  </sheetData>
  <sheetProtection password="E105" sheet="1"/>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40625" defaultRowHeight="15" x14ac:dyDescent="0.25"/>
  <cols>
    <col min="1" max="1" width="53.5703125" style="1" customWidth="1"/>
    <col min="2" max="2" width="12" style="131" bestFit="1" customWidth="1"/>
    <col min="3" max="3" width="9.140625" style="131" customWidth="1"/>
    <col min="4" max="4" width="27.28515625" style="1" customWidth="1"/>
    <col min="5" max="5" width="28.5703125" style="1" customWidth="1"/>
    <col min="6" max="16384" width="9.140625" style="1"/>
  </cols>
  <sheetData>
    <row r="2" spans="1:9" s="225" customFormat="1" ht="14.25" x14ac:dyDescent="0.2">
      <c r="A2" s="737" t="s">
        <v>1256</v>
      </c>
      <c r="B2" s="737" t="s">
        <v>1257</v>
      </c>
      <c r="C2" s="737" t="s">
        <v>1258</v>
      </c>
      <c r="D2" s="737" t="s">
        <v>1259</v>
      </c>
      <c r="E2" s="737" t="s">
        <v>1260</v>
      </c>
      <c r="F2" s="734" t="s">
        <v>1261</v>
      </c>
      <c r="G2" s="735"/>
      <c r="H2" s="735"/>
      <c r="I2" s="736"/>
    </row>
    <row r="3" spans="1:9" s="215" customFormat="1" ht="28.5" x14ac:dyDescent="0.2">
      <c r="A3" s="738"/>
      <c r="B3" s="738"/>
      <c r="C3" s="738"/>
      <c r="D3" s="738"/>
      <c r="E3" s="738"/>
      <c r="F3" s="224" t="s">
        <v>1262</v>
      </c>
      <c r="G3" s="224" t="s">
        <v>1263</v>
      </c>
      <c r="H3" s="224" t="s">
        <v>1264</v>
      </c>
      <c r="I3" s="224" t="s">
        <v>1265</v>
      </c>
    </row>
    <row r="4" spans="1:9" ht="30" x14ac:dyDescent="0.25">
      <c r="A4" s="216" t="s">
        <v>1266</v>
      </c>
      <c r="B4" s="217">
        <v>1</v>
      </c>
      <c r="C4" s="217">
        <v>8</v>
      </c>
      <c r="D4" s="216" t="s">
        <v>1267</v>
      </c>
      <c r="E4" s="216"/>
      <c r="F4" s="217">
        <v>8</v>
      </c>
      <c r="G4" s="217" t="s">
        <v>1268</v>
      </c>
      <c r="H4" s="226" t="s">
        <v>1269</v>
      </c>
      <c r="I4" s="217" t="s">
        <v>1270</v>
      </c>
    </row>
    <row r="5" spans="1:9" x14ac:dyDescent="0.25">
      <c r="A5" s="218" t="s">
        <v>1271</v>
      </c>
      <c r="B5" s="219">
        <v>0.97</v>
      </c>
      <c r="C5" s="220">
        <v>1</v>
      </c>
      <c r="D5" s="227" t="s">
        <v>1272</v>
      </c>
      <c r="E5" s="227" t="s">
        <v>1273</v>
      </c>
      <c r="F5" s="230">
        <v>100</v>
      </c>
      <c r="G5" s="220" t="s">
        <v>1274</v>
      </c>
      <c r="H5" s="220" t="s">
        <v>1275</v>
      </c>
      <c r="I5" s="220" t="s">
        <v>1276</v>
      </c>
    </row>
    <row r="6" spans="1:9" ht="30" x14ac:dyDescent="0.25">
      <c r="A6" s="216" t="s">
        <v>1277</v>
      </c>
      <c r="B6" s="221">
        <v>0.6</v>
      </c>
      <c r="C6" s="221">
        <v>0.85</v>
      </c>
      <c r="D6" s="228" t="s">
        <v>1278</v>
      </c>
      <c r="E6" s="228" t="s">
        <v>1279</v>
      </c>
      <c r="F6" s="220" t="s">
        <v>1280</v>
      </c>
      <c r="G6" s="220" t="s">
        <v>1281</v>
      </c>
      <c r="H6" s="220" t="s">
        <v>1282</v>
      </c>
      <c r="I6" s="220" t="s">
        <v>1283</v>
      </c>
    </row>
    <row r="7" spans="1:9" ht="30" x14ac:dyDescent="0.25">
      <c r="A7" s="218" t="s">
        <v>1284</v>
      </c>
      <c r="B7" s="219">
        <v>0.46</v>
      </c>
      <c r="C7" s="219">
        <v>0.7</v>
      </c>
      <c r="D7" s="229" t="s">
        <v>1285</v>
      </c>
      <c r="E7" s="229" t="s">
        <v>1286</v>
      </c>
      <c r="F7" s="220" t="s">
        <v>1287</v>
      </c>
      <c r="G7" s="220" t="s">
        <v>1288</v>
      </c>
      <c r="H7" s="220" t="s">
        <v>1289</v>
      </c>
      <c r="I7" s="220" t="s">
        <v>1283</v>
      </c>
    </row>
    <row r="8" spans="1:9" ht="30" x14ac:dyDescent="0.25">
      <c r="A8" s="216" t="s">
        <v>1290</v>
      </c>
      <c r="B8" s="217" t="s">
        <v>1291</v>
      </c>
      <c r="C8" s="221">
        <v>1</v>
      </c>
      <c r="D8" s="228" t="s">
        <v>1292</v>
      </c>
      <c r="E8" s="228" t="s">
        <v>1293</v>
      </c>
      <c r="F8" s="220" t="s">
        <v>1294</v>
      </c>
      <c r="G8" s="220" t="s">
        <v>1281</v>
      </c>
      <c r="H8" s="220" t="s">
        <v>1295</v>
      </c>
      <c r="I8" s="220" t="s">
        <v>1296</v>
      </c>
    </row>
    <row r="9" spans="1:9" ht="30" x14ac:dyDescent="0.25">
      <c r="A9" s="218" t="s">
        <v>1297</v>
      </c>
      <c r="B9" s="219">
        <v>0.77</v>
      </c>
      <c r="C9" s="219">
        <v>0.9</v>
      </c>
      <c r="D9" s="229" t="s">
        <v>1298</v>
      </c>
      <c r="E9" s="229" t="s">
        <v>1286</v>
      </c>
      <c r="F9" s="220" t="s">
        <v>1280</v>
      </c>
      <c r="G9" s="220" t="s">
        <v>1281</v>
      </c>
      <c r="H9" s="220" t="s">
        <v>1282</v>
      </c>
      <c r="I9" s="220" t="s">
        <v>1283</v>
      </c>
    </row>
    <row r="10" spans="1:9" ht="45" x14ac:dyDescent="0.25">
      <c r="A10" s="216" t="s">
        <v>1299</v>
      </c>
      <c r="B10" s="221">
        <v>0.9</v>
      </c>
      <c r="C10" s="221">
        <v>1</v>
      </c>
      <c r="D10" s="228" t="s">
        <v>1300</v>
      </c>
      <c r="E10" s="228" t="s">
        <v>1301</v>
      </c>
      <c r="F10" s="230">
        <v>100</v>
      </c>
      <c r="G10" s="220" t="s">
        <v>1274</v>
      </c>
      <c r="H10" s="220" t="s">
        <v>1275</v>
      </c>
      <c r="I10" s="220" t="s">
        <v>1276</v>
      </c>
    </row>
    <row r="11" spans="1:9" ht="30" x14ac:dyDescent="0.25">
      <c r="A11" s="218" t="s">
        <v>1302</v>
      </c>
      <c r="B11" s="219">
        <v>0</v>
      </c>
      <c r="C11" s="219">
        <v>1</v>
      </c>
      <c r="D11" s="229" t="s">
        <v>1303</v>
      </c>
      <c r="E11" s="229" t="s">
        <v>1304</v>
      </c>
      <c r="F11" s="220" t="s">
        <v>1294</v>
      </c>
      <c r="G11" s="220" t="s">
        <v>1281</v>
      </c>
      <c r="H11" s="220" t="s">
        <v>1295</v>
      </c>
      <c r="I11" s="220" t="s">
        <v>1296</v>
      </c>
    </row>
    <row r="12" spans="1:9" ht="45" x14ac:dyDescent="0.25">
      <c r="A12" s="216" t="s">
        <v>1305</v>
      </c>
      <c r="B12" s="217" t="s">
        <v>1291</v>
      </c>
      <c r="C12" s="221">
        <v>0.75</v>
      </c>
      <c r="D12" s="228" t="s">
        <v>1306</v>
      </c>
      <c r="E12" s="228" t="s">
        <v>1307</v>
      </c>
      <c r="F12" s="221" t="s">
        <v>1280</v>
      </c>
      <c r="G12" s="221" t="s">
        <v>1308</v>
      </c>
      <c r="H12" s="221" t="s">
        <v>1309</v>
      </c>
      <c r="I12" s="221" t="s">
        <v>1310</v>
      </c>
    </row>
    <row r="13" spans="1:9" ht="30" x14ac:dyDescent="0.25">
      <c r="A13" s="218" t="s">
        <v>1311</v>
      </c>
      <c r="B13" s="222" t="s">
        <v>1291</v>
      </c>
      <c r="C13" s="219">
        <v>0.8</v>
      </c>
      <c r="D13" s="229" t="s">
        <v>1312</v>
      </c>
      <c r="E13" s="229" t="s">
        <v>1313</v>
      </c>
      <c r="F13" s="219"/>
      <c r="G13" s="219"/>
      <c r="H13" s="219"/>
      <c r="I13" s="219"/>
    </row>
    <row r="14" spans="1:9" x14ac:dyDescent="0.25">
      <c r="A14" s="216" t="s">
        <v>1314</v>
      </c>
      <c r="B14" s="217" t="s">
        <v>1291</v>
      </c>
      <c r="C14" s="221">
        <v>0.6</v>
      </c>
      <c r="D14" s="228"/>
      <c r="E14" s="228"/>
      <c r="F14" s="221"/>
      <c r="G14" s="221"/>
      <c r="H14" s="221"/>
      <c r="I14" s="221"/>
    </row>
    <row r="15" spans="1:9" x14ac:dyDescent="0.25">
      <c r="A15" s="218" t="s">
        <v>1315</v>
      </c>
      <c r="B15" s="219">
        <v>0.98</v>
      </c>
      <c r="C15" s="219">
        <v>1</v>
      </c>
      <c r="D15" s="229"/>
      <c r="E15" s="229"/>
      <c r="F15" s="219"/>
      <c r="G15" s="219"/>
      <c r="H15" s="219"/>
      <c r="I15" s="219"/>
    </row>
    <row r="16" spans="1:9" x14ac:dyDescent="0.25">
      <c r="A16" s="216" t="s">
        <v>1316</v>
      </c>
      <c r="B16" s="217" t="s">
        <v>1291</v>
      </c>
      <c r="C16" s="221">
        <v>0.9</v>
      </c>
      <c r="D16" s="228"/>
      <c r="E16" s="228"/>
      <c r="F16" s="221"/>
      <c r="G16" s="221"/>
      <c r="H16" s="221"/>
      <c r="I16" s="221"/>
    </row>
    <row r="17" spans="1:9" x14ac:dyDescent="0.25">
      <c r="A17" s="218" t="s">
        <v>1317</v>
      </c>
      <c r="B17" s="222" t="s">
        <v>1291</v>
      </c>
      <c r="C17" s="219">
        <v>0.35</v>
      </c>
      <c r="D17" s="229"/>
      <c r="E17" s="229"/>
      <c r="F17" s="219"/>
      <c r="G17" s="219"/>
      <c r="H17" s="219"/>
      <c r="I17" s="219"/>
    </row>
    <row r="18" spans="1:9" x14ac:dyDescent="0.25">
      <c r="A18" s="216" t="s">
        <v>1318</v>
      </c>
      <c r="B18" s="217" t="s">
        <v>1291</v>
      </c>
      <c r="C18" s="217" t="s">
        <v>1319</v>
      </c>
      <c r="D18" s="216"/>
      <c r="E18" s="216"/>
      <c r="F18" s="217"/>
      <c r="G18" s="217"/>
      <c r="H18" s="217"/>
      <c r="I18" s="217"/>
    </row>
    <row r="19" spans="1:9" x14ac:dyDescent="0.25">
      <c r="A19" s="218" t="s">
        <v>1320</v>
      </c>
      <c r="B19" s="219">
        <v>0.95</v>
      </c>
      <c r="C19" s="219">
        <v>1</v>
      </c>
      <c r="D19" s="229"/>
      <c r="E19" s="229"/>
      <c r="F19" s="219"/>
      <c r="G19" s="219"/>
      <c r="H19" s="219"/>
      <c r="I19" s="219"/>
    </row>
    <row r="20" spans="1:9" x14ac:dyDescent="0.25">
      <c r="A20" s="216" t="s">
        <v>1321</v>
      </c>
      <c r="B20" s="217" t="s">
        <v>1291</v>
      </c>
      <c r="C20" s="221">
        <v>0.9</v>
      </c>
      <c r="D20" s="228"/>
      <c r="E20" s="228"/>
      <c r="F20" s="221"/>
      <c r="G20" s="221"/>
      <c r="H20" s="221"/>
      <c r="I20" s="221"/>
    </row>
    <row r="21" spans="1:9" x14ac:dyDescent="0.25">
      <c r="A21" s="218" t="s">
        <v>1322</v>
      </c>
      <c r="B21" s="219" t="s">
        <v>1291</v>
      </c>
      <c r="C21" s="219">
        <v>1</v>
      </c>
      <c r="D21" s="229"/>
      <c r="E21" s="229"/>
      <c r="F21" s="219"/>
      <c r="G21" s="219"/>
      <c r="H21" s="219"/>
      <c r="I21" s="219"/>
    </row>
    <row r="22" spans="1:9" x14ac:dyDescent="0.25">
      <c r="A22" s="216" t="s">
        <v>1323</v>
      </c>
      <c r="B22" s="217" t="s">
        <v>1291</v>
      </c>
      <c r="C22" s="221">
        <v>0.75</v>
      </c>
      <c r="D22" s="228"/>
      <c r="E22" s="228"/>
      <c r="F22" s="221"/>
      <c r="G22" s="221"/>
      <c r="H22" s="221"/>
      <c r="I22" s="221"/>
    </row>
    <row r="23" spans="1:9" x14ac:dyDescent="0.25">
      <c r="A23" s="218" t="s">
        <v>1324</v>
      </c>
      <c r="B23" s="222" t="s">
        <v>1291</v>
      </c>
      <c r="C23" s="219">
        <v>0.85</v>
      </c>
      <c r="D23" s="229"/>
      <c r="E23" s="229"/>
      <c r="F23" s="219"/>
      <c r="G23" s="219"/>
      <c r="H23" s="219"/>
      <c r="I23" s="219"/>
    </row>
    <row r="24" spans="1:9" x14ac:dyDescent="0.25">
      <c r="A24" s="216" t="s">
        <v>1325</v>
      </c>
      <c r="B24" s="217" t="s">
        <v>1291</v>
      </c>
      <c r="C24" s="221">
        <v>0.9</v>
      </c>
      <c r="D24" s="228"/>
      <c r="E24" s="228"/>
      <c r="F24" s="221"/>
      <c r="G24" s="221"/>
      <c r="H24" s="221"/>
      <c r="I24" s="221"/>
    </row>
    <row r="25" spans="1:9" x14ac:dyDescent="0.25">
      <c r="A25" s="218" t="s">
        <v>1326</v>
      </c>
      <c r="B25" s="222" t="s">
        <v>1291</v>
      </c>
      <c r="C25" s="219">
        <v>0.45</v>
      </c>
      <c r="D25" s="229"/>
      <c r="E25" s="229"/>
      <c r="F25" s="219"/>
      <c r="G25" s="219"/>
      <c r="H25" s="219"/>
      <c r="I25" s="219"/>
    </row>
    <row r="26" spans="1:9" x14ac:dyDescent="0.25">
      <c r="A26" s="216" t="s">
        <v>1327</v>
      </c>
      <c r="B26" s="221">
        <v>0.63</v>
      </c>
      <c r="C26" s="221">
        <v>0.85</v>
      </c>
      <c r="D26" s="228"/>
      <c r="E26" s="228"/>
      <c r="F26" s="221"/>
      <c r="G26" s="221"/>
      <c r="H26" s="221"/>
      <c r="I26" s="221"/>
    </row>
    <row r="27" spans="1:9" x14ac:dyDescent="0.25">
      <c r="A27" s="218" t="s">
        <v>1328</v>
      </c>
      <c r="B27" s="219">
        <v>0</v>
      </c>
      <c r="C27" s="219">
        <v>0.6</v>
      </c>
      <c r="D27" s="229"/>
      <c r="E27" s="229"/>
      <c r="F27" s="219"/>
      <c r="G27" s="219"/>
      <c r="H27" s="219"/>
      <c r="I27" s="219"/>
    </row>
    <row r="28" spans="1:9" ht="30" x14ac:dyDescent="0.25">
      <c r="A28" s="216" t="s">
        <v>1329</v>
      </c>
      <c r="B28" s="217" t="s">
        <v>1291</v>
      </c>
      <c r="C28" s="221">
        <v>0.5</v>
      </c>
      <c r="D28" s="228"/>
      <c r="E28" s="228"/>
      <c r="F28" s="221"/>
      <c r="G28" s="221"/>
      <c r="H28" s="221"/>
      <c r="I28" s="221"/>
    </row>
    <row r="29" spans="1:9" x14ac:dyDescent="0.25">
      <c r="A29" s="218" t="s">
        <v>1330</v>
      </c>
      <c r="B29" s="222" t="s">
        <v>1291</v>
      </c>
      <c r="C29" s="219">
        <v>0.55000000000000004</v>
      </c>
      <c r="D29" s="229"/>
      <c r="E29" s="229"/>
      <c r="F29" s="219"/>
      <c r="G29" s="219"/>
      <c r="H29" s="219"/>
      <c r="I29" s="219"/>
    </row>
    <row r="30" spans="1:9" ht="30" x14ac:dyDescent="0.25">
      <c r="A30" s="216" t="s">
        <v>1331</v>
      </c>
      <c r="B30" s="217" t="s">
        <v>1291</v>
      </c>
      <c r="C30" s="221">
        <v>0.65</v>
      </c>
      <c r="D30" s="228"/>
      <c r="E30" s="228"/>
      <c r="F30" s="221"/>
      <c r="G30" s="221"/>
      <c r="H30" s="221"/>
      <c r="I30" s="221"/>
    </row>
    <row r="31" spans="1:9" x14ac:dyDescent="0.25">
      <c r="A31" s="218" t="s">
        <v>1332</v>
      </c>
      <c r="B31" s="222">
        <v>0</v>
      </c>
      <c r="C31" s="222">
        <v>4</v>
      </c>
      <c r="D31" s="218"/>
      <c r="E31" s="218"/>
      <c r="F31" s="222"/>
      <c r="G31" s="222"/>
      <c r="H31" s="222"/>
      <c r="I31" s="222"/>
    </row>
    <row r="32" spans="1:9" x14ac:dyDescent="0.25">
      <c r="A32" s="216" t="s">
        <v>1333</v>
      </c>
      <c r="B32" s="217" t="s">
        <v>1291</v>
      </c>
      <c r="C32" s="217" t="s">
        <v>1334</v>
      </c>
      <c r="D32" s="216"/>
      <c r="E32" s="216"/>
      <c r="F32" s="217"/>
      <c r="G32" s="217"/>
      <c r="H32" s="217"/>
      <c r="I32" s="217"/>
    </row>
    <row r="33" spans="1:9" x14ac:dyDescent="0.25">
      <c r="A33" s="218" t="s">
        <v>1335</v>
      </c>
      <c r="B33" s="222">
        <v>0</v>
      </c>
      <c r="C33" s="219">
        <v>0.3</v>
      </c>
      <c r="D33" s="229"/>
      <c r="E33" s="229"/>
      <c r="F33" s="219"/>
      <c r="G33" s="219"/>
      <c r="H33" s="219"/>
      <c r="I33" s="219"/>
    </row>
    <row r="34" spans="1:9" x14ac:dyDescent="0.25">
      <c r="A34" s="216" t="s">
        <v>1336</v>
      </c>
      <c r="B34" s="217">
        <v>0</v>
      </c>
      <c r="C34" s="221">
        <v>0.5</v>
      </c>
      <c r="D34" s="228"/>
      <c r="E34" s="228"/>
      <c r="F34" s="221"/>
      <c r="G34" s="221"/>
      <c r="H34" s="221"/>
      <c r="I34" s="221"/>
    </row>
    <row r="35" spans="1:9" x14ac:dyDescent="0.25">
      <c r="A35" s="218" t="s">
        <v>1337</v>
      </c>
      <c r="B35" s="223">
        <v>2.8000000000000001E-2</v>
      </c>
      <c r="C35" s="219">
        <v>0.152</v>
      </c>
      <c r="D35" s="229"/>
      <c r="E35" s="229"/>
      <c r="F35" s="219"/>
      <c r="G35" s="219"/>
      <c r="H35" s="219"/>
      <c r="I35" s="219"/>
    </row>
    <row r="36" spans="1:9" x14ac:dyDescent="0.25">
      <c r="A36" s="216" t="s">
        <v>1338</v>
      </c>
      <c r="B36" s="217" t="s">
        <v>1291</v>
      </c>
      <c r="C36" s="221">
        <v>0.85</v>
      </c>
      <c r="D36" s="228"/>
      <c r="E36" s="228"/>
      <c r="F36" s="221"/>
      <c r="G36" s="221"/>
      <c r="H36" s="221"/>
      <c r="I36" s="221"/>
    </row>
    <row r="37" spans="1:9" x14ac:dyDescent="0.25">
      <c r="A37" s="218" t="s">
        <v>1339</v>
      </c>
      <c r="B37" s="222" t="s">
        <v>1291</v>
      </c>
      <c r="C37" s="219">
        <v>0.65</v>
      </c>
      <c r="D37" s="229"/>
      <c r="E37" s="229"/>
      <c r="F37" s="219"/>
      <c r="G37" s="219"/>
      <c r="H37" s="219"/>
      <c r="I37" s="219"/>
    </row>
    <row r="38" spans="1:9" x14ac:dyDescent="0.25">
      <c r="A38" s="216" t="s">
        <v>1340</v>
      </c>
      <c r="B38" s="217" t="s">
        <v>1291</v>
      </c>
      <c r="C38" s="221">
        <v>0.5</v>
      </c>
      <c r="D38" s="228"/>
      <c r="E38" s="228"/>
      <c r="F38" s="221"/>
      <c r="G38" s="221"/>
      <c r="H38" s="221"/>
      <c r="I38" s="221"/>
    </row>
    <row r="39" spans="1:9" ht="30" x14ac:dyDescent="0.25">
      <c r="A39" s="218" t="s">
        <v>1341</v>
      </c>
      <c r="B39" s="222" t="s">
        <v>1291</v>
      </c>
      <c r="C39" s="219">
        <v>0.3</v>
      </c>
      <c r="D39" s="229"/>
      <c r="E39" s="229"/>
      <c r="F39" s="219"/>
      <c r="G39" s="219"/>
      <c r="H39" s="219"/>
      <c r="I39" s="219"/>
    </row>
    <row r="40" spans="1:9" x14ac:dyDescent="0.25">
      <c r="A40" s="216" t="s">
        <v>1342</v>
      </c>
      <c r="B40" s="217" t="s">
        <v>1291</v>
      </c>
      <c r="C40" s="221">
        <v>0.35</v>
      </c>
      <c r="D40" s="228"/>
      <c r="E40" s="228"/>
      <c r="F40" s="221"/>
      <c r="G40" s="221"/>
      <c r="H40" s="221"/>
      <c r="I40" s="221"/>
    </row>
    <row r="41" spans="1:9" ht="30" x14ac:dyDescent="0.25">
      <c r="A41" s="218" t="s">
        <v>1343</v>
      </c>
      <c r="B41" s="222" t="s">
        <v>1291</v>
      </c>
      <c r="C41" s="219">
        <v>0.6</v>
      </c>
      <c r="D41" s="229"/>
      <c r="E41" s="229"/>
      <c r="F41" s="219"/>
      <c r="G41" s="219"/>
      <c r="H41" s="219"/>
      <c r="I41" s="219"/>
    </row>
    <row r="42" spans="1:9" x14ac:dyDescent="0.25">
      <c r="A42" s="216" t="s">
        <v>1344</v>
      </c>
      <c r="B42" s="217" t="s">
        <v>1291</v>
      </c>
      <c r="C42" s="221">
        <v>0.85</v>
      </c>
      <c r="D42" s="228"/>
      <c r="E42" s="228"/>
      <c r="F42" s="221"/>
      <c r="G42" s="221"/>
      <c r="H42" s="221"/>
      <c r="I42" s="221"/>
    </row>
    <row r="43" spans="1:9" x14ac:dyDescent="0.25">
      <c r="A43" s="218" t="s">
        <v>1345</v>
      </c>
      <c r="B43" s="219">
        <v>0.85</v>
      </c>
      <c r="C43" s="219">
        <v>0.9</v>
      </c>
      <c r="D43" s="229"/>
      <c r="E43" s="229"/>
      <c r="F43" s="219"/>
      <c r="G43" s="219"/>
      <c r="H43" s="219"/>
      <c r="I43" s="219"/>
    </row>
    <row r="44" spans="1:9" x14ac:dyDescent="0.25">
      <c r="A44" s="216" t="s">
        <v>1346</v>
      </c>
      <c r="B44" s="217" t="s">
        <v>1291</v>
      </c>
      <c r="C44" s="221">
        <v>1</v>
      </c>
      <c r="D44" s="228"/>
      <c r="E44" s="228"/>
      <c r="F44" s="221"/>
      <c r="G44" s="221"/>
      <c r="H44" s="221"/>
      <c r="I44" s="221"/>
    </row>
    <row r="45" spans="1:9" x14ac:dyDescent="0.25">
      <c r="A45" s="218" t="s">
        <v>1347</v>
      </c>
      <c r="B45" s="222" t="s">
        <v>1291</v>
      </c>
      <c r="C45" s="222" t="s">
        <v>1348</v>
      </c>
      <c r="D45" s="218"/>
      <c r="E45" s="218"/>
      <c r="F45" s="222"/>
      <c r="G45" s="222"/>
      <c r="H45" s="222"/>
      <c r="I45" s="222"/>
    </row>
    <row r="46" spans="1:9" x14ac:dyDescent="0.25">
      <c r="A46" s="216" t="s">
        <v>1349</v>
      </c>
      <c r="B46" s="217" t="s">
        <v>1291</v>
      </c>
      <c r="C46" s="221">
        <v>0.75</v>
      </c>
      <c r="D46" s="228"/>
      <c r="E46" s="228"/>
      <c r="F46" s="221"/>
      <c r="G46" s="221"/>
      <c r="H46" s="221"/>
      <c r="I46" s="221"/>
    </row>
    <row r="47" spans="1:9" x14ac:dyDescent="0.25">
      <c r="A47" s="218" t="s">
        <v>1350</v>
      </c>
      <c r="B47" s="222" t="s">
        <v>1291</v>
      </c>
      <c r="C47" s="219">
        <v>0.6</v>
      </c>
      <c r="D47" s="229"/>
      <c r="E47" s="229"/>
      <c r="F47" s="219"/>
      <c r="G47" s="219"/>
      <c r="H47" s="219"/>
      <c r="I47" s="219"/>
    </row>
    <row r="48" spans="1:9" x14ac:dyDescent="0.25">
      <c r="A48" s="216" t="s">
        <v>1351</v>
      </c>
      <c r="B48" s="217" t="s">
        <v>1291</v>
      </c>
      <c r="C48" s="221">
        <v>1</v>
      </c>
      <c r="D48" s="228"/>
      <c r="E48" s="228"/>
      <c r="F48" s="221"/>
      <c r="G48" s="221"/>
      <c r="H48" s="221"/>
      <c r="I48" s="221"/>
    </row>
    <row r="49" spans="1:9" ht="30" x14ac:dyDescent="0.25">
      <c r="A49" s="218" t="s">
        <v>1352</v>
      </c>
      <c r="B49" s="222" t="s">
        <v>1291</v>
      </c>
      <c r="C49" s="219">
        <v>0.35</v>
      </c>
      <c r="D49" s="229"/>
      <c r="E49" s="229"/>
      <c r="F49" s="219"/>
      <c r="G49" s="219"/>
      <c r="H49" s="219"/>
      <c r="I49" s="219"/>
    </row>
    <row r="50" spans="1:9" x14ac:dyDescent="0.25">
      <c r="A50" s="216" t="s">
        <v>1353</v>
      </c>
      <c r="B50" s="217" t="s">
        <v>1291</v>
      </c>
      <c r="C50" s="221">
        <v>0.85</v>
      </c>
      <c r="D50" s="228"/>
      <c r="E50" s="228"/>
      <c r="F50" s="221"/>
      <c r="G50" s="221"/>
      <c r="H50" s="221"/>
      <c r="I50" s="221"/>
    </row>
    <row r="51" spans="1:9" x14ac:dyDescent="0.25">
      <c r="A51" s="218" t="s">
        <v>1354</v>
      </c>
      <c r="B51" s="222" t="s">
        <v>1291</v>
      </c>
      <c r="C51" s="219">
        <v>0.8</v>
      </c>
      <c r="D51" s="229"/>
      <c r="E51" s="229"/>
      <c r="F51" s="219"/>
      <c r="G51" s="219"/>
      <c r="H51" s="219"/>
      <c r="I51" s="219"/>
    </row>
    <row r="52" spans="1:9" x14ac:dyDescent="0.25">
      <c r="A52" s="216" t="s">
        <v>1355</v>
      </c>
      <c r="B52" s="217" t="s">
        <v>1291</v>
      </c>
      <c r="C52" s="221">
        <v>0.75</v>
      </c>
      <c r="D52" s="228"/>
      <c r="E52" s="228"/>
      <c r="F52" s="221"/>
      <c r="G52" s="221"/>
      <c r="H52" s="221"/>
      <c r="I52" s="221"/>
    </row>
    <row r="53" spans="1:9" ht="30" x14ac:dyDescent="0.25">
      <c r="A53" s="218" t="s">
        <v>1356</v>
      </c>
      <c r="B53" s="222" t="s">
        <v>1291</v>
      </c>
      <c r="C53" s="219">
        <v>0.8</v>
      </c>
      <c r="D53" s="229"/>
      <c r="E53" s="229"/>
      <c r="F53" s="219"/>
      <c r="G53" s="219"/>
      <c r="H53" s="219"/>
      <c r="I53" s="219"/>
    </row>
    <row r="54" spans="1:9" x14ac:dyDescent="0.25">
      <c r="A54" s="216" t="s">
        <v>1357</v>
      </c>
      <c r="B54" s="217" t="s">
        <v>1291</v>
      </c>
      <c r="C54" s="221">
        <v>0.9</v>
      </c>
      <c r="D54" s="228"/>
      <c r="E54" s="228"/>
      <c r="F54" s="221"/>
      <c r="G54" s="221"/>
      <c r="H54" s="221"/>
      <c r="I54" s="221"/>
    </row>
    <row r="55" spans="1:9" ht="30" x14ac:dyDescent="0.25">
      <c r="A55" s="218" t="s">
        <v>1358</v>
      </c>
      <c r="B55" s="222" t="s">
        <v>1291</v>
      </c>
      <c r="C55" s="219">
        <v>0.75</v>
      </c>
      <c r="D55" s="229"/>
      <c r="E55" s="229"/>
      <c r="F55" s="219"/>
      <c r="G55" s="219"/>
      <c r="H55" s="219"/>
      <c r="I55" s="219"/>
    </row>
    <row r="56" spans="1:9" x14ac:dyDescent="0.25">
      <c r="A56" s="216" t="s">
        <v>1359</v>
      </c>
      <c r="B56" s="221">
        <v>0.53</v>
      </c>
      <c r="C56" s="221">
        <v>0.7</v>
      </c>
      <c r="D56" s="228"/>
      <c r="E56" s="228"/>
      <c r="F56" s="221"/>
      <c r="G56" s="221"/>
      <c r="H56" s="221"/>
      <c r="I56" s="221"/>
    </row>
    <row r="57" spans="1:9" x14ac:dyDescent="0.25">
      <c r="A57" s="218" t="s">
        <v>1360</v>
      </c>
      <c r="B57" s="219">
        <v>0.42</v>
      </c>
      <c r="C57" s="219">
        <v>0.6</v>
      </c>
      <c r="D57" s="229"/>
      <c r="E57" s="229"/>
      <c r="F57" s="219"/>
      <c r="G57" s="219"/>
      <c r="H57" s="219"/>
      <c r="I57" s="219"/>
    </row>
    <row r="58" spans="1:9" x14ac:dyDescent="0.25">
      <c r="A58" s="216" t="s">
        <v>1361</v>
      </c>
      <c r="B58" s="217">
        <v>1</v>
      </c>
      <c r="C58" s="217">
        <v>2</v>
      </c>
      <c r="D58" s="216"/>
      <c r="E58" s="216"/>
      <c r="F58" s="217"/>
      <c r="G58" s="217"/>
      <c r="H58" s="217"/>
      <c r="I58" s="217"/>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40625" defaultRowHeight="15" x14ac:dyDescent="0.25"/>
  <cols>
    <col min="1" max="2" width="24.140625" style="4" customWidth="1"/>
    <col min="3" max="3" width="13.85546875" style="4" bestFit="1" customWidth="1"/>
    <col min="4" max="4" width="13.85546875" style="4" customWidth="1"/>
    <col min="5" max="5" width="22.140625" style="4" customWidth="1"/>
    <col min="6" max="6" width="20.5703125" style="4" customWidth="1"/>
    <col min="7" max="7" width="16.85546875" style="4" customWidth="1"/>
    <col min="8" max="8" width="15.28515625" style="4" customWidth="1"/>
    <col min="9" max="9" width="16.140625" style="4" customWidth="1"/>
    <col min="10" max="10" width="18.85546875" style="4" customWidth="1"/>
    <col min="11" max="11" width="18.7109375" style="4" customWidth="1"/>
    <col min="12" max="13" width="9.140625" style="91" customWidth="1"/>
    <col min="14" max="14" width="19.140625" style="91" bestFit="1" customWidth="1"/>
    <col min="15" max="15" width="24.140625" style="91" bestFit="1" customWidth="1"/>
    <col min="16" max="16" width="9.140625" style="91" customWidth="1"/>
    <col min="17" max="24" width="9.140625" style="90" customWidth="1"/>
    <col min="25" max="25" width="9.140625" customWidth="1"/>
    <col min="26" max="16384" width="9.140625" style="2"/>
  </cols>
  <sheetData>
    <row r="1" spans="1:25" s="188" customFormat="1" x14ac:dyDescent="0.25">
      <c r="A1" s="185" t="s">
        <v>1362</v>
      </c>
      <c r="B1" s="185"/>
      <c r="C1" s="185" t="s">
        <v>1363</v>
      </c>
      <c r="D1" s="185"/>
      <c r="E1" s="185" t="s">
        <v>1364</v>
      </c>
      <c r="F1" s="185" t="s">
        <v>1362</v>
      </c>
      <c r="G1" s="186"/>
      <c r="H1" s="186"/>
      <c r="I1" s="187"/>
      <c r="J1" s="187"/>
      <c r="K1" s="187"/>
      <c r="Q1" s="90"/>
      <c r="R1" s="90"/>
      <c r="S1" s="90"/>
      <c r="T1" s="90"/>
      <c r="U1" s="90"/>
      <c r="V1" s="90"/>
      <c r="W1" s="90"/>
      <c r="X1" s="90"/>
      <c r="Y1" s="90"/>
    </row>
    <row r="2" spans="1:25" s="188" customFormat="1" x14ac:dyDescent="0.25">
      <c r="A2" s="91" t="s">
        <v>1365</v>
      </c>
      <c r="B2" s="91" t="s">
        <v>1366</v>
      </c>
      <c r="C2" s="91" t="s">
        <v>1367</v>
      </c>
      <c r="D2" s="91"/>
      <c r="E2" s="186" t="s">
        <v>1368</v>
      </c>
      <c r="F2" s="91" t="s">
        <v>1365</v>
      </c>
      <c r="G2" s="186"/>
      <c r="H2" s="186"/>
      <c r="I2" s="187"/>
      <c r="J2" s="187"/>
      <c r="K2" s="187"/>
      <c r="Q2" s="90"/>
      <c r="R2" s="90"/>
      <c r="S2" s="90"/>
      <c r="T2" s="90"/>
      <c r="U2" s="90"/>
      <c r="V2" s="90"/>
      <c r="W2" s="90"/>
      <c r="X2" s="90"/>
      <c r="Y2" s="90"/>
    </row>
    <row r="3" spans="1:25" s="188" customFormat="1" x14ac:dyDescent="0.25">
      <c r="A3" s="91" t="s">
        <v>1369</v>
      </c>
      <c r="B3" s="91" t="s">
        <v>1370</v>
      </c>
      <c r="C3" s="91" t="s">
        <v>1371</v>
      </c>
      <c r="D3" s="91"/>
      <c r="E3" s="186" t="s">
        <v>1368</v>
      </c>
      <c r="F3" s="91" t="s">
        <v>1372</v>
      </c>
      <c r="G3" s="186"/>
      <c r="H3" s="186"/>
      <c r="I3" s="187"/>
      <c r="J3" s="187"/>
      <c r="K3" s="187"/>
      <c r="Q3" s="90"/>
      <c r="R3" s="90"/>
      <c r="S3" s="90"/>
      <c r="T3" s="90"/>
      <c r="U3" s="90"/>
      <c r="V3" s="90"/>
      <c r="W3" s="90"/>
      <c r="X3" s="90"/>
      <c r="Y3" s="90"/>
    </row>
    <row r="4" spans="1:25" s="188" customFormat="1" x14ac:dyDescent="0.25">
      <c r="A4" s="91" t="s">
        <v>1369</v>
      </c>
      <c r="B4" s="91" t="s">
        <v>1370</v>
      </c>
      <c r="C4" s="91" t="s">
        <v>1373</v>
      </c>
      <c r="D4" s="91"/>
      <c r="E4" s="186" t="s">
        <v>1368</v>
      </c>
      <c r="F4" s="91" t="s">
        <v>1374</v>
      </c>
      <c r="G4" s="186"/>
      <c r="H4" s="186"/>
      <c r="I4" s="187"/>
      <c r="J4" s="187"/>
      <c r="K4" s="187"/>
      <c r="Q4" s="90"/>
      <c r="R4" s="90"/>
      <c r="S4" s="90"/>
      <c r="T4" s="90"/>
      <c r="U4" s="90"/>
      <c r="V4" s="90"/>
      <c r="W4" s="90"/>
      <c r="X4" s="90"/>
      <c r="Y4" s="90"/>
    </row>
    <row r="5" spans="1:25" s="188" customFormat="1" x14ac:dyDescent="0.25">
      <c r="A5" s="91" t="s">
        <v>1369</v>
      </c>
      <c r="B5" s="91" t="s">
        <v>1370</v>
      </c>
      <c r="C5" s="91" t="s">
        <v>1375</v>
      </c>
      <c r="D5" s="91"/>
      <c r="E5" s="186" t="s">
        <v>1376</v>
      </c>
      <c r="F5" s="91" t="s">
        <v>1377</v>
      </c>
      <c r="G5" s="186"/>
      <c r="H5" s="186"/>
      <c r="I5" s="187"/>
      <c r="J5" s="187"/>
      <c r="K5" s="187"/>
      <c r="Q5" s="90"/>
      <c r="R5" s="90"/>
      <c r="S5" s="90"/>
      <c r="T5" s="90"/>
      <c r="U5" s="90"/>
      <c r="V5" s="90"/>
      <c r="W5" s="90"/>
      <c r="X5" s="90"/>
      <c r="Y5" s="90"/>
    </row>
    <row r="6" spans="1:25" s="188" customFormat="1" x14ac:dyDescent="0.25">
      <c r="A6" s="91" t="s">
        <v>1369</v>
      </c>
      <c r="B6" s="91" t="s">
        <v>1370</v>
      </c>
      <c r="C6" s="91" t="s">
        <v>1378</v>
      </c>
      <c r="D6" s="91"/>
      <c r="E6" s="186" t="s">
        <v>1376</v>
      </c>
      <c r="F6" s="91" t="s">
        <v>1379</v>
      </c>
      <c r="G6" s="186"/>
      <c r="H6" s="186"/>
      <c r="I6" s="187"/>
      <c r="J6" s="187"/>
      <c r="K6" s="187"/>
      <c r="Q6" s="90"/>
      <c r="R6" s="90"/>
      <c r="S6" s="90"/>
      <c r="T6" s="90"/>
      <c r="U6" s="90"/>
      <c r="V6" s="90"/>
      <c r="W6" s="90"/>
      <c r="X6" s="90"/>
      <c r="Y6" s="90"/>
    </row>
    <row r="7" spans="1:25" s="188" customFormat="1" x14ac:dyDescent="0.25">
      <c r="A7" s="91" t="s">
        <v>1369</v>
      </c>
      <c r="B7" s="91" t="s">
        <v>1370</v>
      </c>
      <c r="C7" s="91" t="s">
        <v>1380</v>
      </c>
      <c r="D7" s="91"/>
      <c r="E7" s="186" t="s">
        <v>1376</v>
      </c>
      <c r="F7" s="91" t="s">
        <v>1381</v>
      </c>
      <c r="G7" s="186"/>
      <c r="H7" s="186"/>
      <c r="I7" s="187"/>
      <c r="J7" s="187"/>
      <c r="K7" s="187"/>
      <c r="Q7" s="90"/>
      <c r="R7" s="90"/>
      <c r="S7" s="90"/>
      <c r="T7" s="90"/>
      <c r="U7" s="90"/>
      <c r="V7" s="90"/>
      <c r="W7" s="90"/>
      <c r="X7" s="90"/>
      <c r="Y7" s="90"/>
    </row>
    <row r="8" spans="1:25" s="188" customFormat="1" x14ac:dyDescent="0.25">
      <c r="A8" s="91" t="s">
        <v>1369</v>
      </c>
      <c r="B8" s="91" t="s">
        <v>1370</v>
      </c>
      <c r="C8" s="91" t="s">
        <v>1382</v>
      </c>
      <c r="D8" s="91"/>
      <c r="E8" s="186" t="s">
        <v>1383</v>
      </c>
      <c r="F8" s="91" t="s">
        <v>1384</v>
      </c>
      <c r="G8" s="186"/>
      <c r="H8" s="186"/>
      <c r="I8" s="187"/>
      <c r="J8" s="187"/>
      <c r="K8" s="187"/>
      <c r="Q8" s="90"/>
      <c r="R8" s="90"/>
      <c r="S8" s="90"/>
      <c r="T8" s="90"/>
      <c r="U8" s="90"/>
      <c r="V8" s="90"/>
      <c r="W8" s="90"/>
      <c r="X8" s="90"/>
      <c r="Y8" s="90"/>
    </row>
    <row r="9" spans="1:25" s="188" customFormat="1" x14ac:dyDescent="0.25">
      <c r="A9" s="91" t="s">
        <v>1369</v>
      </c>
      <c r="B9" s="91" t="s">
        <v>1370</v>
      </c>
      <c r="C9" s="91" t="s">
        <v>1385</v>
      </c>
      <c r="D9" s="91"/>
      <c r="E9" s="186" t="s">
        <v>1383</v>
      </c>
      <c r="F9" s="91" t="s">
        <v>1386</v>
      </c>
      <c r="G9" s="186"/>
      <c r="H9" s="186"/>
      <c r="I9" s="187"/>
      <c r="J9" s="187"/>
      <c r="K9" s="187"/>
      <c r="Q9" s="90"/>
      <c r="R9" s="90"/>
      <c r="S9" s="90"/>
      <c r="T9" s="90"/>
      <c r="U9" s="90"/>
      <c r="V9" s="90"/>
      <c r="W9" s="90"/>
      <c r="X9" s="90"/>
      <c r="Y9" s="90"/>
    </row>
    <row r="10" spans="1:25" s="188" customFormat="1" x14ac:dyDescent="0.25">
      <c r="A10" s="91" t="s">
        <v>1369</v>
      </c>
      <c r="B10" s="91" t="s">
        <v>1370</v>
      </c>
      <c r="C10" s="91" t="s">
        <v>1387</v>
      </c>
      <c r="D10" s="91"/>
      <c r="E10" s="186" t="s">
        <v>1383</v>
      </c>
      <c r="F10" s="91" t="s">
        <v>1388</v>
      </c>
      <c r="G10" s="186"/>
      <c r="H10" s="186"/>
      <c r="I10" s="187"/>
      <c r="J10" s="187"/>
      <c r="K10" s="187"/>
      <c r="Q10" s="90"/>
      <c r="R10" s="90"/>
      <c r="S10" s="90"/>
      <c r="T10" s="90"/>
      <c r="U10" s="90"/>
      <c r="V10" s="90"/>
      <c r="W10" s="90"/>
      <c r="X10" s="90"/>
      <c r="Y10" s="90"/>
    </row>
    <row r="11" spans="1:25" s="188" customFormat="1" x14ac:dyDescent="0.25">
      <c r="A11" s="91" t="s">
        <v>1369</v>
      </c>
      <c r="B11" s="91" t="s">
        <v>1370</v>
      </c>
      <c r="C11" s="91" t="s">
        <v>1389</v>
      </c>
      <c r="D11" s="91"/>
      <c r="E11" s="186" t="s">
        <v>1390</v>
      </c>
      <c r="F11" s="91" t="s">
        <v>1391</v>
      </c>
      <c r="G11" s="186"/>
      <c r="H11" s="186"/>
      <c r="I11" s="187"/>
      <c r="J11" s="187"/>
      <c r="K11" s="187"/>
      <c r="Q11" s="90"/>
      <c r="R11" s="90"/>
      <c r="S11" s="90"/>
      <c r="T11" s="90"/>
      <c r="U11" s="90"/>
      <c r="V11" s="90"/>
      <c r="W11" s="90"/>
      <c r="X11" s="90"/>
      <c r="Y11" s="90"/>
    </row>
    <row r="12" spans="1:25" s="188" customFormat="1" x14ac:dyDescent="0.25">
      <c r="A12" s="91" t="s">
        <v>1369</v>
      </c>
      <c r="B12" s="91" t="s">
        <v>1370</v>
      </c>
      <c r="C12" s="91" t="s">
        <v>1392</v>
      </c>
      <c r="D12" s="91"/>
      <c r="E12" s="186" t="s">
        <v>1390</v>
      </c>
      <c r="F12" s="91" t="s">
        <v>1393</v>
      </c>
      <c r="G12" s="186"/>
      <c r="H12" s="187"/>
      <c r="I12" s="187"/>
      <c r="J12" s="187"/>
      <c r="K12" s="187"/>
      <c r="Q12" s="90"/>
      <c r="R12" s="90"/>
      <c r="S12" s="90"/>
      <c r="T12" s="90"/>
      <c r="U12" s="90"/>
      <c r="V12" s="90"/>
      <c r="W12" s="90"/>
      <c r="X12" s="90"/>
      <c r="Y12" s="90"/>
    </row>
    <row r="13" spans="1:25" s="188" customFormat="1" x14ac:dyDescent="0.25">
      <c r="A13" s="91" t="s">
        <v>1394</v>
      </c>
      <c r="B13" s="91" t="s">
        <v>1395</v>
      </c>
      <c r="C13" s="91" t="s">
        <v>1396</v>
      </c>
      <c r="D13" s="91"/>
      <c r="E13" s="186" t="s">
        <v>1390</v>
      </c>
      <c r="F13" s="91" t="s">
        <v>1397</v>
      </c>
      <c r="G13" s="186"/>
      <c r="H13" s="187"/>
      <c r="I13" s="187"/>
      <c r="J13" s="187"/>
      <c r="K13" s="187"/>
      <c r="Q13" s="90"/>
      <c r="R13" s="90"/>
      <c r="S13" s="90"/>
      <c r="T13" s="90"/>
      <c r="U13" s="90"/>
      <c r="V13" s="90"/>
      <c r="W13" s="90"/>
      <c r="X13" s="90"/>
      <c r="Y13" s="90"/>
    </row>
    <row r="14" spans="1:25" s="188" customFormat="1" x14ac:dyDescent="0.25">
      <c r="A14" s="91" t="s">
        <v>1394</v>
      </c>
      <c r="B14" s="91" t="s">
        <v>1395</v>
      </c>
      <c r="C14" s="91" t="s">
        <v>1398</v>
      </c>
      <c r="D14" s="91"/>
      <c r="E14" s="186" t="s">
        <v>1390</v>
      </c>
      <c r="F14" s="91" t="s">
        <v>1399</v>
      </c>
      <c r="G14" s="186"/>
      <c r="H14" s="187"/>
      <c r="I14" s="187"/>
      <c r="J14" s="187"/>
      <c r="K14" s="187"/>
      <c r="Q14" s="90"/>
      <c r="R14" s="90"/>
      <c r="S14" s="90"/>
      <c r="T14" s="90"/>
      <c r="U14" s="90"/>
      <c r="V14" s="90"/>
      <c r="W14" s="90"/>
      <c r="X14" s="90"/>
      <c r="Y14" s="90"/>
    </row>
    <row r="15" spans="1:25" s="188" customFormat="1" x14ac:dyDescent="0.25">
      <c r="A15" s="91" t="s">
        <v>1394</v>
      </c>
      <c r="B15" s="91" t="s">
        <v>1395</v>
      </c>
      <c r="C15" s="91" t="s">
        <v>1400</v>
      </c>
      <c r="D15" s="91"/>
      <c r="E15" s="186" t="s">
        <v>1401</v>
      </c>
      <c r="F15" s="91" t="s">
        <v>1394</v>
      </c>
      <c r="G15" s="186"/>
      <c r="H15" s="187"/>
      <c r="I15" s="187"/>
      <c r="J15" s="187"/>
      <c r="K15" s="187"/>
      <c r="Q15" s="90"/>
      <c r="R15" s="90"/>
      <c r="S15" s="90"/>
      <c r="T15" s="90"/>
      <c r="U15" s="90"/>
      <c r="V15" s="90"/>
      <c r="W15" s="90"/>
      <c r="X15" s="90"/>
      <c r="Y15" s="90"/>
    </row>
    <row r="16" spans="1:25" s="188" customFormat="1" x14ac:dyDescent="0.25">
      <c r="A16" s="91" t="s">
        <v>1394</v>
      </c>
      <c r="B16" s="91" t="s">
        <v>1395</v>
      </c>
      <c r="C16" s="91" t="s">
        <v>1402</v>
      </c>
      <c r="D16" s="91"/>
      <c r="E16" s="186" t="s">
        <v>1401</v>
      </c>
      <c r="F16" s="91" t="s">
        <v>1403</v>
      </c>
      <c r="G16" s="186"/>
      <c r="H16" s="187"/>
      <c r="I16" s="187"/>
      <c r="J16" s="187"/>
      <c r="K16" s="187"/>
      <c r="Q16" s="90"/>
      <c r="R16" s="90"/>
      <c r="S16" s="90"/>
      <c r="T16" s="90"/>
      <c r="U16" s="90"/>
      <c r="V16" s="90"/>
      <c r="W16" s="90"/>
      <c r="X16" s="90"/>
      <c r="Y16" s="90"/>
    </row>
    <row r="17" spans="1:25" s="188" customFormat="1" x14ac:dyDescent="0.25">
      <c r="A17" s="91" t="s">
        <v>1394</v>
      </c>
      <c r="B17" s="91" t="s">
        <v>1395</v>
      </c>
      <c r="C17" s="91" t="s">
        <v>1404</v>
      </c>
      <c r="D17" s="91"/>
      <c r="E17" s="186" t="s">
        <v>1401</v>
      </c>
      <c r="F17" s="91" t="s">
        <v>1405</v>
      </c>
      <c r="G17" s="186"/>
      <c r="H17" s="187"/>
      <c r="I17" s="187"/>
      <c r="J17" s="187"/>
      <c r="K17" s="187"/>
      <c r="Q17" s="90"/>
      <c r="R17" s="90"/>
      <c r="S17" s="90"/>
      <c r="T17" s="90"/>
      <c r="U17" s="90"/>
      <c r="V17" s="90"/>
      <c r="W17" s="90"/>
      <c r="X17" s="90"/>
      <c r="Y17" s="90"/>
    </row>
    <row r="18" spans="1:25" s="188" customFormat="1" x14ac:dyDescent="0.25">
      <c r="A18" s="91" t="s">
        <v>1403</v>
      </c>
      <c r="B18" s="91" t="s">
        <v>1406</v>
      </c>
      <c r="C18" s="91" t="s">
        <v>1407</v>
      </c>
      <c r="D18" s="91"/>
      <c r="E18" s="186" t="s">
        <v>1401</v>
      </c>
      <c r="F18" s="91" t="s">
        <v>1408</v>
      </c>
      <c r="G18" s="186"/>
      <c r="H18" s="187"/>
      <c r="I18" s="187"/>
      <c r="J18" s="187"/>
      <c r="K18" s="187"/>
      <c r="Q18" s="90"/>
      <c r="R18" s="90"/>
      <c r="S18" s="90"/>
      <c r="T18" s="90"/>
      <c r="U18" s="90"/>
      <c r="V18" s="90"/>
      <c r="W18" s="90"/>
      <c r="X18" s="90"/>
      <c r="Y18" s="90"/>
    </row>
    <row r="19" spans="1:25" s="188" customFormat="1" x14ac:dyDescent="0.25">
      <c r="A19" s="91" t="s">
        <v>1403</v>
      </c>
      <c r="B19" s="91" t="s">
        <v>1406</v>
      </c>
      <c r="C19" s="91" t="s">
        <v>1409</v>
      </c>
      <c r="D19" s="91"/>
      <c r="E19" s="186" t="s">
        <v>1410</v>
      </c>
      <c r="F19" s="91" t="s">
        <v>1411</v>
      </c>
      <c r="G19" s="186"/>
      <c r="H19" s="187"/>
      <c r="I19" s="187"/>
      <c r="J19" s="187"/>
      <c r="K19" s="187"/>
      <c r="Q19" s="90"/>
      <c r="R19" s="90"/>
      <c r="S19" s="90"/>
      <c r="T19" s="90"/>
      <c r="U19" s="90"/>
      <c r="V19" s="90"/>
      <c r="W19" s="90"/>
      <c r="X19" s="90"/>
      <c r="Y19" s="90"/>
    </row>
    <row r="20" spans="1:25" s="188" customFormat="1" x14ac:dyDescent="0.25">
      <c r="A20" s="91" t="s">
        <v>1403</v>
      </c>
      <c r="B20" s="91" t="s">
        <v>1406</v>
      </c>
      <c r="C20" s="91" t="s">
        <v>1412</v>
      </c>
      <c r="D20" s="91"/>
      <c r="E20" s="186" t="s">
        <v>1410</v>
      </c>
      <c r="F20" s="91" t="s">
        <v>1413</v>
      </c>
      <c r="G20" s="186"/>
      <c r="H20" s="187"/>
      <c r="I20" s="187"/>
      <c r="J20" s="187"/>
      <c r="K20" s="187"/>
      <c r="Q20" s="90"/>
      <c r="R20" s="90"/>
      <c r="S20" s="90"/>
      <c r="T20" s="90"/>
      <c r="U20" s="90"/>
      <c r="V20" s="90"/>
      <c r="W20" s="90"/>
      <c r="X20" s="90"/>
      <c r="Y20" s="90"/>
    </row>
    <row r="21" spans="1:25" s="188" customFormat="1" x14ac:dyDescent="0.25">
      <c r="A21" s="91" t="s">
        <v>1403</v>
      </c>
      <c r="B21" s="91" t="s">
        <v>1406</v>
      </c>
      <c r="C21" s="91" t="s">
        <v>1414</v>
      </c>
      <c r="D21" s="91"/>
      <c r="E21" s="186" t="s">
        <v>1410</v>
      </c>
      <c r="F21" s="91" t="s">
        <v>1415</v>
      </c>
      <c r="G21" s="186"/>
      <c r="H21" s="187"/>
      <c r="I21" s="187"/>
      <c r="J21" s="187"/>
      <c r="K21" s="187"/>
      <c r="Q21" s="90"/>
      <c r="R21" s="90"/>
      <c r="S21" s="90"/>
      <c r="T21" s="90"/>
      <c r="U21" s="90"/>
      <c r="V21" s="90"/>
      <c r="W21" s="90"/>
      <c r="X21" s="90"/>
      <c r="Y21" s="90"/>
    </row>
    <row r="22" spans="1:25" s="188" customFormat="1" x14ac:dyDescent="0.25">
      <c r="A22" s="91" t="s">
        <v>1403</v>
      </c>
      <c r="B22" s="91" t="s">
        <v>1406</v>
      </c>
      <c r="C22" s="91" t="s">
        <v>1416</v>
      </c>
      <c r="D22" s="91"/>
      <c r="E22" s="186" t="s">
        <v>1410</v>
      </c>
      <c r="F22" s="91" t="s">
        <v>1417</v>
      </c>
      <c r="G22" s="186"/>
      <c r="H22" s="187"/>
      <c r="I22" s="187"/>
      <c r="J22" s="187"/>
      <c r="K22" s="187"/>
      <c r="Q22" s="90"/>
      <c r="R22" s="90"/>
      <c r="S22" s="90"/>
      <c r="T22" s="90"/>
      <c r="U22" s="90"/>
      <c r="V22" s="90"/>
      <c r="W22" s="90"/>
      <c r="X22" s="90"/>
      <c r="Y22" s="90"/>
    </row>
    <row r="23" spans="1:25" s="188" customFormat="1" x14ac:dyDescent="0.25">
      <c r="A23" s="91" t="s">
        <v>1403</v>
      </c>
      <c r="B23" s="91" t="s">
        <v>1406</v>
      </c>
      <c r="C23" s="91" t="s">
        <v>1418</v>
      </c>
      <c r="D23" s="91"/>
      <c r="E23" s="186" t="s">
        <v>1410</v>
      </c>
      <c r="F23" s="91" t="s">
        <v>1419</v>
      </c>
      <c r="G23" s="186"/>
      <c r="H23" s="187"/>
      <c r="I23" s="187"/>
      <c r="J23" s="187"/>
      <c r="K23" s="187"/>
      <c r="Q23" s="90"/>
      <c r="R23" s="90"/>
      <c r="S23" s="90"/>
      <c r="T23" s="90"/>
      <c r="U23" s="90"/>
      <c r="V23" s="90"/>
      <c r="W23" s="90"/>
      <c r="X23" s="90"/>
      <c r="Y23" s="90"/>
    </row>
    <row r="24" spans="1:25" s="188" customFormat="1" x14ac:dyDescent="0.25">
      <c r="A24" s="91" t="s">
        <v>1403</v>
      </c>
      <c r="B24" s="91" t="s">
        <v>1406</v>
      </c>
      <c r="C24" s="91" t="s">
        <v>1420</v>
      </c>
      <c r="D24" s="91"/>
      <c r="E24" s="186" t="s">
        <v>1421</v>
      </c>
      <c r="F24" s="91" t="s">
        <v>1369</v>
      </c>
      <c r="G24" s="186"/>
      <c r="H24" s="187"/>
      <c r="I24" s="187"/>
      <c r="J24" s="187"/>
      <c r="K24" s="187"/>
      <c r="Q24" s="90"/>
      <c r="R24" s="90"/>
      <c r="S24" s="90"/>
      <c r="T24" s="90"/>
      <c r="U24" s="90"/>
      <c r="V24" s="90"/>
      <c r="W24" s="90"/>
      <c r="X24" s="90"/>
      <c r="Y24" s="90"/>
    </row>
    <row r="25" spans="1:25" s="188" customFormat="1" x14ac:dyDescent="0.25">
      <c r="A25" s="91" t="s">
        <v>1403</v>
      </c>
      <c r="B25" s="91" t="s">
        <v>1406</v>
      </c>
      <c r="C25" s="91" t="s">
        <v>1422</v>
      </c>
      <c r="D25" s="91"/>
      <c r="E25" s="186" t="s">
        <v>1421</v>
      </c>
      <c r="F25" s="91" t="s">
        <v>1423</v>
      </c>
      <c r="G25" s="186"/>
      <c r="H25" s="187"/>
      <c r="I25" s="187"/>
      <c r="J25" s="187"/>
      <c r="K25" s="187"/>
      <c r="Q25" s="90"/>
      <c r="R25" s="90"/>
      <c r="S25" s="90"/>
      <c r="T25" s="90"/>
      <c r="U25" s="90"/>
      <c r="V25" s="90"/>
      <c r="W25" s="90"/>
      <c r="X25" s="90"/>
      <c r="Y25" s="90"/>
    </row>
    <row r="26" spans="1:25" s="188" customFormat="1" x14ac:dyDescent="0.25">
      <c r="A26" s="91" t="s">
        <v>1403</v>
      </c>
      <c r="B26" s="91" t="s">
        <v>1406</v>
      </c>
      <c r="C26" s="91" t="s">
        <v>1424</v>
      </c>
      <c r="D26" s="91"/>
      <c r="E26" s="186" t="s">
        <v>1421</v>
      </c>
      <c r="F26" s="91" t="s">
        <v>1425</v>
      </c>
      <c r="G26" s="186"/>
      <c r="H26" s="187"/>
      <c r="I26" s="187"/>
      <c r="J26" s="187"/>
      <c r="K26" s="187"/>
      <c r="Q26" s="90"/>
      <c r="R26" s="90"/>
      <c r="S26" s="90"/>
      <c r="T26" s="90"/>
      <c r="U26" s="90"/>
      <c r="V26" s="90"/>
      <c r="W26" s="90"/>
      <c r="X26" s="90"/>
      <c r="Y26" s="90"/>
    </row>
    <row r="27" spans="1:25" s="188" customFormat="1" x14ac:dyDescent="0.25">
      <c r="A27" s="91" t="s">
        <v>1403</v>
      </c>
      <c r="B27" s="91" t="s">
        <v>1406</v>
      </c>
      <c r="C27" s="91" t="s">
        <v>1426</v>
      </c>
      <c r="D27" s="91"/>
      <c r="E27" s="186" t="s">
        <v>1427</v>
      </c>
      <c r="F27" s="91" t="s">
        <v>1428</v>
      </c>
      <c r="G27" s="186"/>
      <c r="H27" s="187"/>
      <c r="I27" s="187"/>
      <c r="J27" s="187"/>
      <c r="K27" s="187"/>
      <c r="Q27" s="90"/>
      <c r="R27" s="90"/>
      <c r="S27" s="90"/>
      <c r="T27" s="90"/>
      <c r="U27" s="90"/>
      <c r="V27" s="90"/>
      <c r="W27" s="90"/>
      <c r="X27" s="90"/>
      <c r="Y27" s="90"/>
    </row>
    <row r="28" spans="1:25" s="188" customFormat="1" x14ac:dyDescent="0.25">
      <c r="A28" s="91" t="s">
        <v>1403</v>
      </c>
      <c r="B28" s="91" t="s">
        <v>1406</v>
      </c>
      <c r="C28" s="91" t="s">
        <v>1429</v>
      </c>
      <c r="D28" s="91"/>
      <c r="E28" s="186" t="s">
        <v>1427</v>
      </c>
      <c r="F28" s="91" t="s">
        <v>1430</v>
      </c>
      <c r="G28" s="186"/>
      <c r="H28" s="187"/>
      <c r="I28" s="187"/>
      <c r="J28" s="187"/>
      <c r="K28" s="187"/>
      <c r="Q28" s="90"/>
      <c r="R28" s="90"/>
      <c r="S28" s="90"/>
      <c r="T28" s="90"/>
      <c r="U28" s="90"/>
      <c r="V28" s="90"/>
      <c r="W28" s="90"/>
      <c r="X28" s="90"/>
      <c r="Y28" s="90"/>
    </row>
    <row r="29" spans="1:25" s="188" customFormat="1" x14ac:dyDescent="0.25">
      <c r="A29" s="91" t="s">
        <v>1428</v>
      </c>
      <c r="B29" s="91" t="s">
        <v>1431</v>
      </c>
      <c r="C29" s="91" t="s">
        <v>1432</v>
      </c>
      <c r="D29" s="91"/>
      <c r="E29" s="186" t="s">
        <v>1427</v>
      </c>
      <c r="F29" s="91" t="s">
        <v>1433</v>
      </c>
      <c r="G29" s="186"/>
      <c r="H29" s="187"/>
      <c r="I29" s="187"/>
      <c r="J29" s="187"/>
      <c r="K29" s="187"/>
      <c r="Q29" s="90"/>
      <c r="R29" s="90"/>
      <c r="S29" s="90"/>
      <c r="T29" s="90"/>
      <c r="U29" s="90"/>
      <c r="V29" s="90"/>
      <c r="W29" s="90"/>
      <c r="X29" s="90"/>
      <c r="Y29" s="90"/>
    </row>
    <row r="30" spans="1:25" s="188" customFormat="1" x14ac:dyDescent="0.25">
      <c r="A30" s="91" t="s">
        <v>1428</v>
      </c>
      <c r="B30" s="91" t="s">
        <v>1431</v>
      </c>
      <c r="C30" s="91" t="s">
        <v>1434</v>
      </c>
      <c r="D30" s="91"/>
      <c r="E30" s="186" t="s">
        <v>1427</v>
      </c>
      <c r="F30" s="91" t="s">
        <v>1435</v>
      </c>
      <c r="G30" s="186"/>
      <c r="H30" s="187"/>
      <c r="I30" s="187"/>
      <c r="J30" s="187"/>
      <c r="K30" s="187"/>
      <c r="Q30" s="90"/>
      <c r="R30" s="90"/>
      <c r="S30" s="90"/>
      <c r="T30" s="90"/>
      <c r="U30" s="90"/>
      <c r="V30" s="90"/>
      <c r="W30" s="90"/>
      <c r="X30" s="90"/>
      <c r="Y30" s="90"/>
    </row>
    <row r="31" spans="1:25" s="188" customFormat="1" x14ac:dyDescent="0.25">
      <c r="A31" s="91" t="s">
        <v>1428</v>
      </c>
      <c r="B31" s="91" t="s">
        <v>1431</v>
      </c>
      <c r="C31" s="91" t="s">
        <v>1436</v>
      </c>
      <c r="D31" s="91"/>
      <c r="E31" s="186" t="s">
        <v>1437</v>
      </c>
      <c r="F31" s="91" t="s">
        <v>1438</v>
      </c>
      <c r="G31" s="186"/>
      <c r="H31" s="187"/>
      <c r="I31" s="187"/>
      <c r="J31" s="187"/>
      <c r="K31" s="187"/>
      <c r="Q31" s="90"/>
      <c r="R31" s="90"/>
      <c r="S31" s="90"/>
      <c r="T31" s="90"/>
      <c r="U31" s="90"/>
      <c r="V31" s="90"/>
      <c r="W31" s="90"/>
      <c r="X31" s="90"/>
      <c r="Y31" s="90"/>
    </row>
    <row r="32" spans="1:25" s="188" customFormat="1" x14ac:dyDescent="0.25">
      <c r="A32" s="91" t="s">
        <v>1428</v>
      </c>
      <c r="B32" s="91" t="s">
        <v>1431</v>
      </c>
      <c r="C32" s="91" t="s">
        <v>1439</v>
      </c>
      <c r="D32" s="91"/>
      <c r="E32" s="186" t="s">
        <v>1437</v>
      </c>
      <c r="F32" s="91" t="s">
        <v>1440</v>
      </c>
      <c r="G32" s="186"/>
      <c r="H32" s="187"/>
      <c r="I32" s="187"/>
      <c r="J32" s="187"/>
      <c r="K32" s="187"/>
      <c r="Q32" s="90"/>
      <c r="R32" s="90"/>
      <c r="S32" s="90"/>
      <c r="T32" s="90"/>
      <c r="U32" s="90"/>
      <c r="V32" s="90"/>
      <c r="W32" s="90"/>
      <c r="X32" s="90"/>
      <c r="Y32" s="90"/>
    </row>
    <row r="33" spans="1:25" s="188" customFormat="1" x14ac:dyDescent="0.25">
      <c r="A33" s="91" t="s">
        <v>1428</v>
      </c>
      <c r="B33" s="91" t="s">
        <v>1431</v>
      </c>
      <c r="C33" s="91" t="s">
        <v>1441</v>
      </c>
      <c r="D33" s="91"/>
      <c r="E33" s="186" t="s">
        <v>1437</v>
      </c>
      <c r="F33" s="91" t="s">
        <v>1442</v>
      </c>
      <c r="G33" s="186"/>
      <c r="H33" s="187"/>
      <c r="I33" s="187"/>
      <c r="J33" s="187"/>
      <c r="K33" s="187"/>
      <c r="Q33" s="90"/>
      <c r="R33" s="90"/>
      <c r="S33" s="90"/>
      <c r="T33" s="90"/>
      <c r="U33" s="90"/>
      <c r="V33" s="90"/>
      <c r="W33" s="90"/>
      <c r="X33" s="90"/>
      <c r="Y33" s="90"/>
    </row>
    <row r="34" spans="1:25" s="188" customFormat="1" x14ac:dyDescent="0.25">
      <c r="A34" s="91" t="s">
        <v>1391</v>
      </c>
      <c r="B34" s="91" t="s">
        <v>1443</v>
      </c>
      <c r="C34" s="91" t="s">
        <v>1444</v>
      </c>
      <c r="D34" s="91"/>
      <c r="E34" s="91"/>
      <c r="F34" s="91"/>
      <c r="G34" s="186"/>
      <c r="H34" s="187"/>
      <c r="I34" s="187"/>
      <c r="J34" s="187"/>
      <c r="K34" s="187"/>
      <c r="Q34" s="90"/>
      <c r="R34" s="90"/>
      <c r="S34" s="90"/>
      <c r="T34" s="90"/>
      <c r="U34" s="90"/>
      <c r="V34" s="90"/>
      <c r="W34" s="90"/>
      <c r="X34" s="90"/>
      <c r="Y34" s="90"/>
    </row>
    <row r="35" spans="1:25" s="188" customFormat="1" x14ac:dyDescent="0.25">
      <c r="A35" s="91" t="s">
        <v>1391</v>
      </c>
      <c r="B35" s="91" t="s">
        <v>1443</v>
      </c>
      <c r="C35" s="91" t="s">
        <v>1445</v>
      </c>
      <c r="D35" s="91"/>
      <c r="E35" s="91"/>
      <c r="F35" s="91"/>
      <c r="G35" s="186"/>
      <c r="H35" s="187"/>
      <c r="I35" s="187"/>
      <c r="J35" s="187"/>
      <c r="K35" s="187"/>
      <c r="Q35" s="90"/>
      <c r="R35" s="90"/>
      <c r="S35" s="90"/>
      <c r="T35" s="90"/>
      <c r="U35" s="90"/>
      <c r="V35" s="90"/>
      <c r="W35" s="90"/>
      <c r="X35" s="90"/>
      <c r="Y35" s="90"/>
    </row>
    <row r="36" spans="1:25" s="188" customFormat="1" x14ac:dyDescent="0.25">
      <c r="A36" s="91" t="s">
        <v>1391</v>
      </c>
      <c r="B36" s="91" t="s">
        <v>1443</v>
      </c>
      <c r="C36" s="91" t="s">
        <v>1446</v>
      </c>
      <c r="D36" s="91"/>
      <c r="E36" s="91"/>
      <c r="F36" s="91"/>
      <c r="G36" s="186"/>
      <c r="H36" s="187"/>
      <c r="I36" s="187"/>
      <c r="J36" s="187"/>
      <c r="K36" s="187"/>
      <c r="Q36" s="90"/>
      <c r="R36" s="90"/>
      <c r="S36" s="90"/>
      <c r="T36" s="90"/>
      <c r="U36" s="90"/>
      <c r="V36" s="90"/>
      <c r="W36" s="90"/>
      <c r="X36" s="90"/>
      <c r="Y36" s="90"/>
    </row>
    <row r="37" spans="1:25" s="188" customFormat="1" x14ac:dyDescent="0.25">
      <c r="A37" s="91" t="s">
        <v>1391</v>
      </c>
      <c r="B37" s="91" t="s">
        <v>1443</v>
      </c>
      <c r="C37" s="91" t="s">
        <v>1447</v>
      </c>
      <c r="D37" s="91"/>
      <c r="E37" s="91"/>
      <c r="F37" s="91"/>
      <c r="G37" s="186"/>
      <c r="H37" s="187"/>
      <c r="I37" s="187"/>
      <c r="J37" s="187"/>
      <c r="K37" s="187"/>
      <c r="Q37" s="90"/>
      <c r="R37" s="90"/>
      <c r="S37" s="90"/>
      <c r="T37" s="90"/>
      <c r="U37" s="90"/>
      <c r="V37" s="90"/>
      <c r="W37" s="90"/>
      <c r="X37" s="90"/>
      <c r="Y37" s="90"/>
    </row>
    <row r="38" spans="1:25" s="188" customFormat="1" x14ac:dyDescent="0.25">
      <c r="A38" s="91" t="s">
        <v>1391</v>
      </c>
      <c r="B38" s="91" t="s">
        <v>1443</v>
      </c>
      <c r="C38" s="91" t="s">
        <v>1448</v>
      </c>
      <c r="D38" s="91"/>
      <c r="E38" s="91"/>
      <c r="F38" s="91"/>
      <c r="G38" s="186"/>
      <c r="H38" s="187"/>
      <c r="I38" s="187"/>
      <c r="J38" s="187"/>
      <c r="K38" s="187"/>
      <c r="Q38" s="90"/>
      <c r="R38" s="90"/>
      <c r="S38" s="90"/>
      <c r="T38" s="90"/>
      <c r="U38" s="90"/>
      <c r="V38" s="90"/>
      <c r="W38" s="90"/>
      <c r="X38" s="90"/>
      <c r="Y38" s="90"/>
    </row>
    <row r="39" spans="1:25" s="188" customFormat="1" x14ac:dyDescent="0.25">
      <c r="A39" s="91" t="s">
        <v>1391</v>
      </c>
      <c r="B39" s="91" t="s">
        <v>1443</v>
      </c>
      <c r="C39" s="91" t="s">
        <v>1449</v>
      </c>
      <c r="D39" s="91"/>
      <c r="E39" s="91"/>
      <c r="F39" s="91"/>
      <c r="G39" s="186"/>
      <c r="H39" s="187"/>
      <c r="I39" s="187"/>
      <c r="J39" s="187"/>
      <c r="K39" s="187"/>
      <c r="Q39" s="90"/>
      <c r="R39" s="90"/>
      <c r="S39" s="90"/>
      <c r="T39" s="90"/>
      <c r="U39" s="90"/>
      <c r="V39" s="90"/>
      <c r="W39" s="90"/>
      <c r="X39" s="90"/>
      <c r="Y39" s="90"/>
    </row>
    <row r="40" spans="1:25" s="188" customFormat="1" x14ac:dyDescent="0.25">
      <c r="A40" s="91" t="s">
        <v>1391</v>
      </c>
      <c r="B40" s="91" t="s">
        <v>1443</v>
      </c>
      <c r="C40" s="91" t="s">
        <v>1450</v>
      </c>
      <c r="D40" s="91"/>
      <c r="E40" s="91"/>
      <c r="F40" s="91"/>
      <c r="G40" s="186"/>
      <c r="H40" s="187"/>
      <c r="I40" s="187"/>
      <c r="J40" s="187"/>
      <c r="K40" s="187"/>
      <c r="Q40" s="90"/>
      <c r="R40" s="90"/>
      <c r="S40" s="90"/>
      <c r="T40" s="90"/>
      <c r="U40" s="90"/>
      <c r="V40" s="90"/>
      <c r="W40" s="90"/>
      <c r="X40" s="90"/>
      <c r="Y40" s="90"/>
    </row>
    <row r="41" spans="1:25" s="188" customFormat="1" x14ac:dyDescent="0.25">
      <c r="A41" s="91" t="s">
        <v>1411</v>
      </c>
      <c r="B41" s="91" t="s">
        <v>1451</v>
      </c>
      <c r="C41" s="91" t="s">
        <v>1452</v>
      </c>
      <c r="D41" s="91"/>
      <c r="E41" s="91"/>
      <c r="F41" s="91"/>
      <c r="G41" s="186"/>
      <c r="H41" s="187"/>
      <c r="I41" s="187"/>
      <c r="J41" s="187"/>
      <c r="K41" s="187"/>
      <c r="Q41" s="90"/>
      <c r="R41" s="90"/>
      <c r="S41" s="90"/>
      <c r="T41" s="90"/>
      <c r="U41" s="90"/>
      <c r="V41" s="90"/>
      <c r="W41" s="90"/>
      <c r="X41" s="90"/>
      <c r="Y41" s="90"/>
    </row>
    <row r="42" spans="1:25" s="188" customFormat="1" x14ac:dyDescent="0.25">
      <c r="A42" s="91" t="s">
        <v>1411</v>
      </c>
      <c r="B42" s="91" t="s">
        <v>1451</v>
      </c>
      <c r="C42" s="91" t="s">
        <v>1453</v>
      </c>
      <c r="D42" s="91"/>
      <c r="E42" s="91"/>
      <c r="F42" s="91"/>
      <c r="G42" s="186"/>
      <c r="H42" s="187"/>
      <c r="I42" s="187"/>
      <c r="J42" s="187"/>
      <c r="K42" s="187"/>
      <c r="Q42" s="90"/>
      <c r="R42" s="90"/>
      <c r="S42" s="90"/>
      <c r="T42" s="90"/>
      <c r="U42" s="90"/>
      <c r="V42" s="90"/>
      <c r="W42" s="90"/>
      <c r="X42" s="90"/>
      <c r="Y42" s="90"/>
    </row>
    <row r="43" spans="1:25" s="188" customFormat="1" x14ac:dyDescent="0.25">
      <c r="A43" s="91" t="s">
        <v>1423</v>
      </c>
      <c r="B43" s="91" t="s">
        <v>1454</v>
      </c>
      <c r="C43" s="91" t="s">
        <v>1455</v>
      </c>
      <c r="D43" s="91"/>
      <c r="E43" s="91"/>
      <c r="F43" s="91"/>
      <c r="G43" s="186"/>
      <c r="H43" s="187"/>
      <c r="I43" s="187"/>
      <c r="J43" s="187"/>
      <c r="K43" s="187"/>
      <c r="Q43" s="90"/>
      <c r="R43" s="90"/>
      <c r="S43" s="90"/>
      <c r="T43" s="90"/>
      <c r="U43" s="90"/>
      <c r="V43" s="90"/>
      <c r="W43" s="90"/>
      <c r="X43" s="90"/>
      <c r="Y43" s="90"/>
    </row>
    <row r="44" spans="1:25" s="188" customFormat="1" x14ac:dyDescent="0.25">
      <c r="A44" s="91" t="s">
        <v>1423</v>
      </c>
      <c r="B44" s="91" t="s">
        <v>1454</v>
      </c>
      <c r="C44" s="91" t="s">
        <v>1456</v>
      </c>
      <c r="D44" s="91"/>
      <c r="E44" s="91"/>
      <c r="F44" s="91"/>
      <c r="G44" s="186"/>
      <c r="H44" s="187"/>
      <c r="I44" s="187"/>
      <c r="J44" s="187"/>
      <c r="K44" s="187"/>
      <c r="Q44" s="90"/>
      <c r="R44" s="90"/>
      <c r="S44" s="90"/>
      <c r="T44" s="90"/>
      <c r="U44" s="90"/>
      <c r="V44" s="90"/>
      <c r="W44" s="90"/>
      <c r="X44" s="90"/>
      <c r="Y44" s="90"/>
    </row>
    <row r="45" spans="1:25" s="188" customFormat="1" x14ac:dyDescent="0.25">
      <c r="A45" s="91" t="s">
        <v>1423</v>
      </c>
      <c r="B45" s="91" t="s">
        <v>1454</v>
      </c>
      <c r="C45" s="91" t="s">
        <v>1457</v>
      </c>
      <c r="D45" s="91"/>
      <c r="E45" s="91"/>
      <c r="F45" s="91"/>
      <c r="G45" s="186"/>
      <c r="H45" s="187"/>
      <c r="I45" s="187"/>
      <c r="J45" s="187"/>
      <c r="K45" s="187"/>
      <c r="Q45" s="90"/>
      <c r="R45" s="90"/>
      <c r="S45" s="90"/>
      <c r="T45" s="90"/>
      <c r="U45" s="90"/>
      <c r="V45" s="90"/>
      <c r="W45" s="90"/>
      <c r="X45" s="90"/>
      <c r="Y45" s="90"/>
    </row>
    <row r="46" spans="1:25" s="188" customFormat="1" x14ac:dyDescent="0.25">
      <c r="A46" s="91" t="s">
        <v>1423</v>
      </c>
      <c r="B46" s="91" t="s">
        <v>1454</v>
      </c>
      <c r="C46" s="91" t="s">
        <v>1458</v>
      </c>
      <c r="D46" s="91"/>
      <c r="E46" s="91"/>
      <c r="F46" s="91"/>
      <c r="G46" s="186"/>
      <c r="H46" s="187"/>
      <c r="I46" s="187"/>
      <c r="J46" s="187"/>
      <c r="K46" s="187"/>
      <c r="Q46" s="90"/>
      <c r="R46" s="90"/>
      <c r="S46" s="90"/>
      <c r="T46" s="90"/>
      <c r="U46" s="90"/>
      <c r="V46" s="90"/>
      <c r="W46" s="90"/>
      <c r="X46" s="90"/>
      <c r="Y46" s="90"/>
    </row>
    <row r="47" spans="1:25" s="188" customFormat="1" x14ac:dyDescent="0.25">
      <c r="A47" s="91" t="s">
        <v>1423</v>
      </c>
      <c r="B47" s="91" t="s">
        <v>1454</v>
      </c>
      <c r="C47" s="91" t="s">
        <v>1459</v>
      </c>
      <c r="D47" s="91"/>
      <c r="E47" s="91"/>
      <c r="F47" s="91"/>
      <c r="G47" s="186"/>
      <c r="H47" s="187"/>
      <c r="I47" s="187"/>
      <c r="J47" s="187"/>
      <c r="K47" s="187"/>
      <c r="Q47" s="90"/>
      <c r="R47" s="90"/>
      <c r="S47" s="90"/>
      <c r="T47" s="90"/>
      <c r="U47" s="90"/>
      <c r="V47" s="90"/>
      <c r="W47" s="90"/>
      <c r="X47" s="90"/>
      <c r="Y47" s="90"/>
    </row>
    <row r="48" spans="1:25" s="188" customFormat="1" x14ac:dyDescent="0.25">
      <c r="A48" s="91" t="s">
        <v>1423</v>
      </c>
      <c r="B48" s="91" t="s">
        <v>1454</v>
      </c>
      <c r="C48" s="91" t="s">
        <v>1460</v>
      </c>
      <c r="D48" s="91"/>
      <c r="E48" s="91"/>
      <c r="F48" s="91"/>
      <c r="G48" s="186"/>
      <c r="H48" s="187"/>
      <c r="I48" s="187"/>
      <c r="J48" s="187"/>
      <c r="K48" s="187"/>
      <c r="Q48" s="90"/>
      <c r="R48" s="90"/>
      <c r="S48" s="90"/>
      <c r="T48" s="90"/>
      <c r="U48" s="90"/>
      <c r="V48" s="90"/>
      <c r="W48" s="90"/>
      <c r="X48" s="90"/>
      <c r="Y48" s="90"/>
    </row>
    <row r="49" spans="1:25" s="188" customFormat="1" x14ac:dyDescent="0.25">
      <c r="A49" s="91" t="s">
        <v>1384</v>
      </c>
      <c r="B49" s="91" t="s">
        <v>1461</v>
      </c>
      <c r="C49" s="91" t="s">
        <v>1462</v>
      </c>
      <c r="D49" s="91"/>
      <c r="E49" s="91"/>
      <c r="F49" s="91"/>
      <c r="G49" s="186"/>
      <c r="H49" s="187"/>
      <c r="I49" s="187"/>
      <c r="J49" s="187"/>
      <c r="K49" s="187"/>
      <c r="Q49" s="90"/>
      <c r="R49" s="90"/>
      <c r="S49" s="90"/>
      <c r="T49" s="90"/>
      <c r="U49" s="90"/>
      <c r="V49" s="90"/>
      <c r="W49" s="90"/>
      <c r="X49" s="90"/>
      <c r="Y49" s="90"/>
    </row>
    <row r="50" spans="1:25" s="188" customFormat="1" x14ac:dyDescent="0.25">
      <c r="A50" s="91" t="s">
        <v>1384</v>
      </c>
      <c r="B50" s="91" t="s">
        <v>1461</v>
      </c>
      <c r="C50" s="91" t="s">
        <v>1463</v>
      </c>
      <c r="D50" s="91"/>
      <c r="E50" s="91"/>
      <c r="F50" s="91"/>
      <c r="G50" s="186"/>
      <c r="H50" s="187"/>
      <c r="I50" s="187"/>
      <c r="J50" s="187"/>
      <c r="K50" s="187"/>
      <c r="Q50" s="90"/>
      <c r="R50" s="90"/>
      <c r="S50" s="90"/>
      <c r="T50" s="90"/>
      <c r="U50" s="90"/>
      <c r="V50" s="90"/>
      <c r="W50" s="90"/>
      <c r="X50" s="90"/>
      <c r="Y50" s="90"/>
    </row>
    <row r="51" spans="1:25" s="188" customFormat="1" x14ac:dyDescent="0.25">
      <c r="A51" s="91" t="s">
        <v>1384</v>
      </c>
      <c r="B51" s="91" t="s">
        <v>1461</v>
      </c>
      <c r="C51" s="91" t="s">
        <v>1464</v>
      </c>
      <c r="D51" s="91"/>
      <c r="E51" s="91"/>
      <c r="F51" s="91"/>
      <c r="G51" s="186"/>
      <c r="H51" s="187"/>
      <c r="I51" s="187"/>
      <c r="J51" s="187"/>
      <c r="K51" s="187"/>
      <c r="Q51" s="90"/>
      <c r="R51" s="90"/>
      <c r="S51" s="90"/>
      <c r="T51" s="90"/>
      <c r="U51" s="90"/>
      <c r="V51" s="90"/>
      <c r="W51" s="90"/>
      <c r="X51" s="90"/>
      <c r="Y51" s="90"/>
    </row>
    <row r="52" spans="1:25" s="188" customFormat="1" x14ac:dyDescent="0.25">
      <c r="A52" s="91" t="s">
        <v>1384</v>
      </c>
      <c r="B52" s="91" t="s">
        <v>1461</v>
      </c>
      <c r="C52" s="91" t="s">
        <v>1465</v>
      </c>
      <c r="D52" s="91"/>
      <c r="E52" s="91"/>
      <c r="F52" s="91"/>
      <c r="G52" s="186"/>
      <c r="H52" s="187"/>
      <c r="I52" s="187"/>
      <c r="J52" s="187"/>
      <c r="K52" s="187"/>
      <c r="Q52" s="90"/>
      <c r="R52" s="90"/>
      <c r="S52" s="90"/>
      <c r="T52" s="90"/>
      <c r="U52" s="90"/>
      <c r="V52" s="90"/>
      <c r="W52" s="90"/>
      <c r="X52" s="90"/>
      <c r="Y52" s="90"/>
    </row>
    <row r="53" spans="1:25" s="188" customFormat="1" x14ac:dyDescent="0.25">
      <c r="A53" s="91" t="s">
        <v>1413</v>
      </c>
      <c r="B53" s="91" t="s">
        <v>1466</v>
      </c>
      <c r="C53" s="91" t="s">
        <v>1467</v>
      </c>
      <c r="D53" s="91"/>
      <c r="E53" s="91"/>
      <c r="F53" s="91"/>
      <c r="G53" s="186"/>
      <c r="H53" s="187"/>
      <c r="I53" s="187"/>
      <c r="J53" s="187"/>
      <c r="K53" s="187"/>
      <c r="Q53" s="90"/>
      <c r="R53" s="90"/>
      <c r="S53" s="90"/>
      <c r="T53" s="90"/>
      <c r="U53" s="90"/>
      <c r="V53" s="90"/>
      <c r="W53" s="90"/>
      <c r="X53" s="90"/>
      <c r="Y53" s="90"/>
    </row>
    <row r="54" spans="1:25" s="188" customFormat="1" x14ac:dyDescent="0.25">
      <c r="A54" s="91" t="s">
        <v>1413</v>
      </c>
      <c r="B54" s="91" t="s">
        <v>1466</v>
      </c>
      <c r="C54" s="91" t="s">
        <v>1468</v>
      </c>
      <c r="D54" s="91"/>
      <c r="E54" s="91"/>
      <c r="F54" s="91"/>
      <c r="G54" s="186"/>
      <c r="H54" s="187"/>
      <c r="I54" s="187"/>
      <c r="J54" s="187"/>
      <c r="K54" s="187"/>
      <c r="Q54" s="90"/>
      <c r="R54" s="90"/>
      <c r="S54" s="90"/>
      <c r="T54" s="90"/>
      <c r="U54" s="90"/>
      <c r="V54" s="90"/>
      <c r="W54" s="90"/>
      <c r="X54" s="90"/>
      <c r="Y54" s="90"/>
    </row>
    <row r="55" spans="1:25" s="188" customFormat="1" x14ac:dyDescent="0.25">
      <c r="A55" s="91" t="s">
        <v>1413</v>
      </c>
      <c r="B55" s="91" t="s">
        <v>1466</v>
      </c>
      <c r="C55" s="91" t="s">
        <v>1469</v>
      </c>
      <c r="D55" s="91"/>
      <c r="E55" s="91"/>
      <c r="F55" s="91"/>
      <c r="G55" s="186"/>
      <c r="H55" s="187"/>
      <c r="I55" s="187"/>
      <c r="J55" s="187"/>
      <c r="K55" s="187"/>
      <c r="Q55" s="90"/>
      <c r="R55" s="90"/>
      <c r="S55" s="90"/>
      <c r="T55" s="90"/>
      <c r="U55" s="90"/>
      <c r="V55" s="90"/>
      <c r="W55" s="90"/>
      <c r="X55" s="90"/>
      <c r="Y55" s="90"/>
    </row>
    <row r="56" spans="1:25" s="188" customFormat="1" x14ac:dyDescent="0.25">
      <c r="A56" s="91" t="s">
        <v>1393</v>
      </c>
      <c r="B56" s="91" t="s">
        <v>1470</v>
      </c>
      <c r="C56" s="91" t="s">
        <v>1471</v>
      </c>
      <c r="D56" s="91"/>
      <c r="E56" s="91"/>
      <c r="F56" s="91"/>
      <c r="G56" s="186"/>
      <c r="H56" s="187"/>
      <c r="I56" s="187"/>
      <c r="J56" s="187"/>
      <c r="K56" s="187"/>
      <c r="Q56" s="90"/>
      <c r="R56" s="90"/>
      <c r="S56" s="90"/>
      <c r="T56" s="90"/>
      <c r="U56" s="90"/>
      <c r="V56" s="90"/>
      <c r="W56" s="90"/>
      <c r="X56" s="90"/>
      <c r="Y56" s="90"/>
    </row>
    <row r="57" spans="1:25" s="188" customFormat="1" x14ac:dyDescent="0.25">
      <c r="A57" s="91" t="s">
        <v>1393</v>
      </c>
      <c r="B57" s="91" t="s">
        <v>1470</v>
      </c>
      <c r="C57" s="91" t="s">
        <v>1472</v>
      </c>
      <c r="D57" s="91"/>
      <c r="E57" s="91"/>
      <c r="F57" s="91"/>
      <c r="G57" s="186"/>
      <c r="H57" s="187"/>
      <c r="I57" s="187"/>
      <c r="J57" s="187"/>
      <c r="K57" s="187"/>
      <c r="Q57" s="90"/>
      <c r="R57" s="90"/>
      <c r="S57" s="90"/>
      <c r="T57" s="90"/>
      <c r="U57" s="90"/>
      <c r="V57" s="90"/>
      <c r="W57" s="90"/>
      <c r="X57" s="90"/>
      <c r="Y57" s="90"/>
    </row>
    <row r="58" spans="1:25" s="188" customFormat="1" x14ac:dyDescent="0.25">
      <c r="A58" s="91" t="s">
        <v>1393</v>
      </c>
      <c r="B58" s="91" t="s">
        <v>1470</v>
      </c>
      <c r="C58" s="91" t="s">
        <v>1473</v>
      </c>
      <c r="D58" s="91"/>
      <c r="E58" s="91"/>
      <c r="F58" s="91"/>
      <c r="G58" s="186"/>
      <c r="H58" s="187"/>
      <c r="I58" s="187"/>
      <c r="J58" s="187"/>
      <c r="K58" s="187"/>
      <c r="Q58" s="90"/>
      <c r="R58" s="90"/>
      <c r="S58" s="90"/>
      <c r="T58" s="90"/>
      <c r="U58" s="90"/>
      <c r="V58" s="90"/>
      <c r="W58" s="90"/>
      <c r="X58" s="90"/>
      <c r="Y58" s="90"/>
    </row>
    <row r="59" spans="1:25" s="188" customFormat="1" x14ac:dyDescent="0.25">
      <c r="A59" s="91" t="s">
        <v>1405</v>
      </c>
      <c r="B59" s="91" t="s">
        <v>1474</v>
      </c>
      <c r="C59" s="91" t="s">
        <v>1475</v>
      </c>
      <c r="D59" s="91"/>
      <c r="E59" s="91"/>
      <c r="F59" s="91"/>
      <c r="G59" s="186"/>
      <c r="H59" s="187"/>
      <c r="I59" s="187"/>
      <c r="J59" s="187"/>
      <c r="K59" s="187"/>
      <c r="Q59" s="90"/>
      <c r="R59" s="90"/>
      <c r="S59" s="90"/>
      <c r="T59" s="90"/>
      <c r="U59" s="90"/>
      <c r="V59" s="90"/>
      <c r="W59" s="90"/>
      <c r="X59" s="90"/>
      <c r="Y59" s="90"/>
    </row>
    <row r="60" spans="1:25" s="188" customFormat="1" x14ac:dyDescent="0.25">
      <c r="A60" s="91" t="s">
        <v>1405</v>
      </c>
      <c r="B60" s="91" t="s">
        <v>1474</v>
      </c>
      <c r="C60" s="91" t="s">
        <v>1476</v>
      </c>
      <c r="D60" s="91"/>
      <c r="E60" s="91"/>
      <c r="F60" s="91"/>
      <c r="G60" s="186"/>
      <c r="H60" s="187"/>
      <c r="I60" s="187"/>
      <c r="J60" s="187"/>
      <c r="K60" s="187"/>
      <c r="Q60" s="90"/>
      <c r="R60" s="90"/>
      <c r="S60" s="90"/>
      <c r="T60" s="90"/>
      <c r="U60" s="90"/>
      <c r="V60" s="90"/>
      <c r="W60" s="90"/>
      <c r="X60" s="90"/>
      <c r="Y60" s="90"/>
    </row>
    <row r="61" spans="1:25" s="188" customFormat="1" x14ac:dyDescent="0.25">
      <c r="A61" s="91" t="s">
        <v>1405</v>
      </c>
      <c r="B61" s="91" t="s">
        <v>1474</v>
      </c>
      <c r="C61" s="91" t="s">
        <v>1477</v>
      </c>
      <c r="D61" s="91"/>
      <c r="E61" s="91"/>
      <c r="F61" s="91"/>
      <c r="G61" s="186"/>
      <c r="H61" s="187"/>
      <c r="I61" s="187"/>
      <c r="J61" s="187"/>
      <c r="K61" s="187"/>
      <c r="Q61" s="90"/>
      <c r="R61" s="90"/>
      <c r="S61" s="90"/>
      <c r="T61" s="90"/>
      <c r="U61" s="90"/>
      <c r="V61" s="90"/>
      <c r="W61" s="90"/>
      <c r="X61" s="90"/>
      <c r="Y61" s="90"/>
    </row>
    <row r="62" spans="1:25" s="188" customFormat="1" x14ac:dyDescent="0.25">
      <c r="A62" s="91" t="s">
        <v>1405</v>
      </c>
      <c r="B62" s="91" t="s">
        <v>1474</v>
      </c>
      <c r="C62" s="91" t="s">
        <v>1478</v>
      </c>
      <c r="D62" s="91"/>
      <c r="E62" s="91"/>
      <c r="F62" s="91"/>
      <c r="G62" s="186"/>
      <c r="H62" s="187"/>
      <c r="I62" s="187"/>
      <c r="J62" s="187"/>
      <c r="K62" s="187"/>
      <c r="Q62" s="90"/>
      <c r="R62" s="90"/>
      <c r="S62" s="90"/>
      <c r="T62" s="90"/>
      <c r="U62" s="90"/>
      <c r="V62" s="90"/>
      <c r="W62" s="90"/>
      <c r="X62" s="90"/>
      <c r="Y62" s="90"/>
    </row>
    <row r="63" spans="1:25" s="188" customFormat="1" x14ac:dyDescent="0.25">
      <c r="A63" s="91" t="s">
        <v>1405</v>
      </c>
      <c r="B63" s="91" t="s">
        <v>1474</v>
      </c>
      <c r="C63" s="91" t="s">
        <v>1479</v>
      </c>
      <c r="D63" s="91"/>
      <c r="E63" s="91"/>
      <c r="F63" s="91"/>
      <c r="G63" s="186"/>
      <c r="H63" s="187"/>
      <c r="I63" s="187"/>
      <c r="J63" s="187"/>
      <c r="K63" s="187"/>
      <c r="Q63" s="90"/>
      <c r="R63" s="90"/>
      <c r="S63" s="90"/>
      <c r="T63" s="90"/>
      <c r="U63" s="90"/>
      <c r="V63" s="90"/>
      <c r="W63" s="90"/>
      <c r="X63" s="90"/>
      <c r="Y63" s="90"/>
    </row>
    <row r="64" spans="1:25" s="188" customFormat="1" x14ac:dyDescent="0.25">
      <c r="A64" s="91" t="s">
        <v>1405</v>
      </c>
      <c r="B64" s="91" t="s">
        <v>1474</v>
      </c>
      <c r="C64" s="91" t="s">
        <v>1480</v>
      </c>
      <c r="D64" s="91"/>
      <c r="E64" s="91"/>
      <c r="F64" s="91"/>
      <c r="G64" s="186"/>
      <c r="H64" s="187"/>
      <c r="I64" s="187"/>
      <c r="J64" s="187"/>
      <c r="K64" s="187"/>
      <c r="Q64" s="90"/>
      <c r="R64" s="90"/>
      <c r="S64" s="90"/>
      <c r="T64" s="90"/>
      <c r="U64" s="90"/>
      <c r="V64" s="90"/>
      <c r="W64" s="90"/>
      <c r="X64" s="90"/>
      <c r="Y64" s="90"/>
    </row>
    <row r="65" spans="1:25" s="188" customFormat="1" x14ac:dyDescent="0.25">
      <c r="A65" s="91" t="s">
        <v>1415</v>
      </c>
      <c r="B65" s="91" t="s">
        <v>1481</v>
      </c>
      <c r="C65" s="91" t="s">
        <v>1482</v>
      </c>
      <c r="D65" s="91"/>
      <c r="E65" s="91"/>
      <c r="F65" s="91"/>
      <c r="G65" s="186"/>
      <c r="H65" s="187"/>
      <c r="I65" s="187"/>
      <c r="J65" s="187"/>
      <c r="K65" s="187"/>
      <c r="Q65" s="90"/>
      <c r="R65" s="90"/>
      <c r="S65" s="90"/>
      <c r="T65" s="90"/>
      <c r="U65" s="90"/>
      <c r="V65" s="90"/>
      <c r="W65" s="90"/>
      <c r="X65" s="90"/>
      <c r="Y65" s="90"/>
    </row>
    <row r="66" spans="1:25" s="188" customFormat="1" x14ac:dyDescent="0.25">
      <c r="A66" s="91" t="s">
        <v>1415</v>
      </c>
      <c r="B66" s="91" t="s">
        <v>1481</v>
      </c>
      <c r="C66" s="91" t="s">
        <v>1483</v>
      </c>
      <c r="D66" s="91"/>
      <c r="E66" s="91"/>
      <c r="F66" s="91"/>
      <c r="G66" s="186"/>
      <c r="H66" s="187"/>
      <c r="I66" s="187"/>
      <c r="J66" s="187"/>
      <c r="K66" s="187"/>
      <c r="Q66" s="90"/>
      <c r="R66" s="90"/>
      <c r="S66" s="90"/>
      <c r="T66" s="90"/>
      <c r="U66" s="90"/>
      <c r="V66" s="90"/>
      <c r="W66" s="90"/>
      <c r="X66" s="90"/>
      <c r="Y66" s="90"/>
    </row>
    <row r="67" spans="1:25" s="188" customFormat="1" x14ac:dyDescent="0.25">
      <c r="A67" s="91" t="s">
        <v>1417</v>
      </c>
      <c r="B67" s="91" t="s">
        <v>1484</v>
      </c>
      <c r="C67" s="91" t="s">
        <v>1485</v>
      </c>
      <c r="D67" s="91"/>
      <c r="E67" s="91"/>
      <c r="F67" s="91"/>
      <c r="G67" s="186"/>
      <c r="H67" s="187"/>
      <c r="I67" s="187"/>
      <c r="J67" s="187"/>
      <c r="K67" s="187"/>
      <c r="Q67" s="90"/>
      <c r="R67" s="90"/>
      <c r="S67" s="90"/>
      <c r="T67" s="90"/>
      <c r="U67" s="90"/>
      <c r="V67" s="90"/>
      <c r="W67" s="90"/>
      <c r="X67" s="90"/>
      <c r="Y67" s="90"/>
    </row>
    <row r="68" spans="1:25" s="188" customFormat="1" x14ac:dyDescent="0.25">
      <c r="A68" s="91" t="s">
        <v>1417</v>
      </c>
      <c r="B68" s="91" t="s">
        <v>1484</v>
      </c>
      <c r="C68" s="91" t="s">
        <v>1486</v>
      </c>
      <c r="D68" s="91"/>
      <c r="E68" s="91"/>
      <c r="F68" s="91"/>
      <c r="G68" s="186"/>
      <c r="H68" s="187"/>
      <c r="I68" s="187"/>
      <c r="J68" s="187"/>
      <c r="K68" s="187"/>
      <c r="Q68" s="90"/>
      <c r="R68" s="90"/>
      <c r="S68" s="90"/>
      <c r="T68" s="90"/>
      <c r="U68" s="90"/>
      <c r="V68" s="90"/>
      <c r="W68" s="90"/>
      <c r="X68" s="90"/>
      <c r="Y68" s="90"/>
    </row>
    <row r="69" spans="1:25" s="188" customFormat="1" x14ac:dyDescent="0.25">
      <c r="A69" s="91" t="s">
        <v>1417</v>
      </c>
      <c r="B69" s="91" t="s">
        <v>1484</v>
      </c>
      <c r="C69" s="91" t="s">
        <v>1487</v>
      </c>
      <c r="D69" s="91"/>
      <c r="E69" s="91"/>
      <c r="F69" s="91"/>
      <c r="G69" s="186"/>
      <c r="H69" s="187"/>
      <c r="I69" s="187"/>
      <c r="J69" s="187"/>
      <c r="K69" s="187"/>
      <c r="Q69" s="90"/>
      <c r="R69" s="90"/>
      <c r="S69" s="90"/>
      <c r="T69" s="90"/>
      <c r="U69" s="90"/>
      <c r="V69" s="90"/>
      <c r="W69" s="90"/>
      <c r="X69" s="90"/>
      <c r="Y69" s="90"/>
    </row>
    <row r="70" spans="1:25" s="188" customFormat="1" x14ac:dyDescent="0.25">
      <c r="A70" s="91" t="s">
        <v>1438</v>
      </c>
      <c r="B70" s="91" t="s">
        <v>1488</v>
      </c>
      <c r="C70" s="91" t="s">
        <v>1489</v>
      </c>
      <c r="D70" s="91"/>
      <c r="E70" s="91"/>
      <c r="F70" s="91"/>
      <c r="G70" s="186"/>
      <c r="H70" s="187"/>
      <c r="I70" s="187"/>
      <c r="J70" s="187"/>
      <c r="K70" s="187"/>
      <c r="Q70" s="90"/>
      <c r="R70" s="90"/>
      <c r="S70" s="90"/>
      <c r="T70" s="90"/>
      <c r="U70" s="90"/>
      <c r="V70" s="90"/>
      <c r="W70" s="90"/>
      <c r="X70" s="90"/>
      <c r="Y70" s="90"/>
    </row>
    <row r="71" spans="1:25" s="188" customFormat="1" x14ac:dyDescent="0.25">
      <c r="A71" s="91" t="s">
        <v>1438</v>
      </c>
      <c r="B71" s="91" t="s">
        <v>1488</v>
      </c>
      <c r="C71" s="91" t="s">
        <v>1490</v>
      </c>
      <c r="D71" s="91"/>
      <c r="E71" s="91"/>
      <c r="F71" s="91"/>
      <c r="G71" s="186"/>
      <c r="H71" s="187"/>
      <c r="I71" s="187"/>
      <c r="J71" s="187"/>
      <c r="K71" s="187"/>
      <c r="Q71" s="90"/>
      <c r="R71" s="90"/>
      <c r="S71" s="90"/>
      <c r="T71" s="90"/>
      <c r="U71" s="90"/>
      <c r="V71" s="90"/>
      <c r="W71" s="90"/>
      <c r="X71" s="90"/>
      <c r="Y71" s="90"/>
    </row>
    <row r="72" spans="1:25" s="188" customFormat="1" x14ac:dyDescent="0.25">
      <c r="A72" s="91" t="s">
        <v>1438</v>
      </c>
      <c r="B72" s="91" t="s">
        <v>1488</v>
      </c>
      <c r="C72" s="91" t="s">
        <v>1491</v>
      </c>
      <c r="D72" s="91"/>
      <c r="E72" s="91"/>
      <c r="F72" s="91"/>
      <c r="G72" s="186"/>
      <c r="H72" s="187"/>
      <c r="I72" s="187"/>
      <c r="J72" s="187"/>
      <c r="K72" s="187"/>
      <c r="Q72" s="90"/>
      <c r="R72" s="90"/>
      <c r="S72" s="90"/>
      <c r="T72" s="90"/>
      <c r="U72" s="90"/>
      <c r="V72" s="90"/>
      <c r="W72" s="90"/>
      <c r="X72" s="90"/>
      <c r="Y72" s="90"/>
    </row>
    <row r="73" spans="1:25" s="188" customFormat="1" x14ac:dyDescent="0.25">
      <c r="A73" s="91" t="s">
        <v>1438</v>
      </c>
      <c r="B73" s="91" t="s">
        <v>1488</v>
      </c>
      <c r="C73" s="91" t="s">
        <v>1492</v>
      </c>
      <c r="D73" s="91"/>
      <c r="E73" s="91"/>
      <c r="F73" s="91"/>
      <c r="G73" s="186"/>
      <c r="H73" s="187"/>
      <c r="I73" s="187"/>
      <c r="J73" s="187"/>
      <c r="K73" s="187"/>
      <c r="Q73" s="90"/>
      <c r="R73" s="90"/>
      <c r="S73" s="90"/>
      <c r="T73" s="90"/>
      <c r="U73" s="90"/>
      <c r="V73" s="90"/>
      <c r="W73" s="90"/>
      <c r="X73" s="90"/>
      <c r="Y73" s="90"/>
    </row>
    <row r="74" spans="1:25" s="188" customFormat="1" x14ac:dyDescent="0.25">
      <c r="A74" s="91" t="s">
        <v>1397</v>
      </c>
      <c r="B74" s="91" t="s">
        <v>1493</v>
      </c>
      <c r="C74" s="91" t="s">
        <v>1494</v>
      </c>
      <c r="D74" s="91"/>
      <c r="E74" s="91"/>
      <c r="F74" s="91"/>
      <c r="G74" s="186"/>
      <c r="H74" s="187"/>
      <c r="I74" s="187"/>
      <c r="J74" s="187"/>
      <c r="K74" s="187"/>
      <c r="Q74" s="90"/>
      <c r="R74" s="90"/>
      <c r="S74" s="90"/>
      <c r="T74" s="90"/>
      <c r="U74" s="90"/>
      <c r="V74" s="90"/>
      <c r="W74" s="90"/>
      <c r="X74" s="90"/>
      <c r="Y74" s="90"/>
    </row>
    <row r="75" spans="1:25" s="188" customFormat="1" x14ac:dyDescent="0.25">
      <c r="A75" s="91" t="s">
        <v>1397</v>
      </c>
      <c r="B75" s="91" t="s">
        <v>1493</v>
      </c>
      <c r="C75" s="91" t="s">
        <v>1495</v>
      </c>
      <c r="D75" s="91"/>
      <c r="E75" s="91"/>
      <c r="F75" s="91"/>
      <c r="G75" s="186"/>
      <c r="H75" s="187"/>
      <c r="I75" s="187"/>
      <c r="J75" s="187"/>
      <c r="K75" s="187"/>
      <c r="Q75" s="90"/>
      <c r="R75" s="90"/>
      <c r="S75" s="90"/>
      <c r="T75" s="90"/>
      <c r="U75" s="90"/>
      <c r="V75" s="90"/>
      <c r="W75" s="90"/>
      <c r="X75" s="90"/>
      <c r="Y75" s="90"/>
    </row>
    <row r="76" spans="1:25" s="188" customFormat="1" x14ac:dyDescent="0.25">
      <c r="A76" s="91" t="s">
        <v>1397</v>
      </c>
      <c r="B76" s="91" t="s">
        <v>1493</v>
      </c>
      <c r="C76" s="91" t="s">
        <v>1496</v>
      </c>
      <c r="D76" s="91"/>
      <c r="E76" s="91"/>
      <c r="F76" s="91"/>
      <c r="G76" s="186"/>
      <c r="H76" s="187"/>
      <c r="I76" s="187"/>
      <c r="J76" s="187"/>
      <c r="K76" s="187"/>
      <c r="Q76" s="90"/>
      <c r="R76" s="90"/>
      <c r="S76" s="90"/>
      <c r="T76" s="90"/>
      <c r="U76" s="90"/>
      <c r="V76" s="90"/>
      <c r="W76" s="90"/>
      <c r="X76" s="90"/>
      <c r="Y76" s="90"/>
    </row>
    <row r="77" spans="1:25" s="188" customFormat="1" x14ac:dyDescent="0.25">
      <c r="A77" s="91" t="s">
        <v>1397</v>
      </c>
      <c r="B77" s="91" t="s">
        <v>1493</v>
      </c>
      <c r="C77" s="91" t="s">
        <v>1497</v>
      </c>
      <c r="D77" s="91"/>
      <c r="E77" s="91"/>
      <c r="F77" s="91"/>
      <c r="G77" s="186"/>
      <c r="H77" s="187"/>
      <c r="I77" s="187"/>
      <c r="J77" s="187"/>
      <c r="K77" s="187"/>
      <c r="Q77" s="90"/>
      <c r="R77" s="90"/>
      <c r="S77" s="90"/>
      <c r="T77" s="90"/>
      <c r="U77" s="90"/>
      <c r="V77" s="90"/>
      <c r="W77" s="90"/>
      <c r="X77" s="90"/>
      <c r="Y77" s="90"/>
    </row>
    <row r="78" spans="1:25" s="188" customFormat="1" x14ac:dyDescent="0.25">
      <c r="A78" s="91" t="s">
        <v>1440</v>
      </c>
      <c r="B78" s="91" t="s">
        <v>1498</v>
      </c>
      <c r="C78" s="91" t="s">
        <v>1499</v>
      </c>
      <c r="D78" s="91"/>
      <c r="E78" s="91"/>
      <c r="F78" s="91"/>
      <c r="G78" s="186"/>
      <c r="H78" s="187"/>
      <c r="I78" s="187"/>
      <c r="J78" s="187"/>
      <c r="K78" s="187"/>
      <c r="Q78" s="90"/>
      <c r="R78" s="90"/>
      <c r="S78" s="90"/>
      <c r="T78" s="90"/>
      <c r="U78" s="90"/>
      <c r="V78" s="90"/>
      <c r="W78" s="90"/>
      <c r="X78" s="90"/>
      <c r="Y78" s="90"/>
    </row>
    <row r="79" spans="1:25" s="188" customFormat="1" x14ac:dyDescent="0.25">
      <c r="A79" s="91" t="s">
        <v>1440</v>
      </c>
      <c r="B79" s="91" t="s">
        <v>1498</v>
      </c>
      <c r="C79" s="91" t="s">
        <v>1500</v>
      </c>
      <c r="D79" s="91"/>
      <c r="E79" s="91"/>
      <c r="F79" s="91"/>
      <c r="G79" s="186"/>
      <c r="H79" s="187"/>
      <c r="I79" s="187"/>
      <c r="J79" s="187"/>
      <c r="K79" s="187"/>
      <c r="Q79" s="90"/>
      <c r="R79" s="90"/>
      <c r="S79" s="90"/>
      <c r="T79" s="90"/>
      <c r="U79" s="90"/>
      <c r="V79" s="90"/>
      <c r="W79" s="90"/>
      <c r="X79" s="90"/>
      <c r="Y79" s="90"/>
    </row>
    <row r="80" spans="1:25" s="188" customFormat="1" x14ac:dyDescent="0.25">
      <c r="A80" s="91" t="s">
        <v>1440</v>
      </c>
      <c r="B80" s="91" t="s">
        <v>1498</v>
      </c>
      <c r="C80" s="91" t="s">
        <v>1501</v>
      </c>
      <c r="D80" s="91"/>
      <c r="E80" s="91"/>
      <c r="F80" s="91"/>
      <c r="G80" s="186"/>
      <c r="H80" s="187"/>
      <c r="I80" s="187"/>
      <c r="J80" s="187"/>
      <c r="K80" s="187"/>
      <c r="Q80" s="90"/>
      <c r="R80" s="90"/>
      <c r="S80" s="90"/>
      <c r="T80" s="90"/>
      <c r="U80" s="90"/>
      <c r="V80" s="90"/>
      <c r="W80" s="90"/>
      <c r="X80" s="90"/>
      <c r="Y80" s="90"/>
    </row>
    <row r="81" spans="1:25" s="188" customFormat="1" x14ac:dyDescent="0.25">
      <c r="A81" s="91" t="s">
        <v>1430</v>
      </c>
      <c r="B81" s="91" t="s">
        <v>1502</v>
      </c>
      <c r="C81" s="91" t="s">
        <v>1503</v>
      </c>
      <c r="D81" s="91"/>
      <c r="E81" s="91"/>
      <c r="F81" s="91"/>
      <c r="G81" s="186"/>
      <c r="H81" s="187"/>
      <c r="I81" s="187"/>
      <c r="J81" s="187"/>
      <c r="K81" s="187"/>
      <c r="Q81" s="90"/>
      <c r="R81" s="90"/>
      <c r="S81" s="90"/>
      <c r="T81" s="90"/>
      <c r="U81" s="90"/>
      <c r="V81" s="90"/>
      <c r="W81" s="90"/>
      <c r="X81" s="90"/>
      <c r="Y81" s="90"/>
    </row>
    <row r="82" spans="1:25" s="188" customFormat="1" x14ac:dyDescent="0.25">
      <c r="A82" s="91" t="s">
        <v>1430</v>
      </c>
      <c r="B82" s="91" t="s">
        <v>1502</v>
      </c>
      <c r="C82" s="91" t="s">
        <v>1504</v>
      </c>
      <c r="D82" s="91"/>
      <c r="E82" s="91"/>
      <c r="F82" s="91"/>
      <c r="G82" s="186"/>
      <c r="H82" s="187"/>
      <c r="I82" s="187"/>
      <c r="J82" s="187"/>
      <c r="K82" s="187"/>
      <c r="Q82" s="90"/>
      <c r="R82" s="90"/>
      <c r="S82" s="90"/>
      <c r="T82" s="90"/>
      <c r="U82" s="90"/>
      <c r="V82" s="90"/>
      <c r="W82" s="90"/>
      <c r="X82" s="90"/>
      <c r="Y82" s="90"/>
    </row>
    <row r="83" spans="1:25" s="188" customFormat="1" x14ac:dyDescent="0.25">
      <c r="A83" s="91" t="s">
        <v>1430</v>
      </c>
      <c r="B83" s="91" t="s">
        <v>1502</v>
      </c>
      <c r="C83" s="91" t="s">
        <v>1505</v>
      </c>
      <c r="D83" s="91"/>
      <c r="E83" s="91"/>
      <c r="F83" s="91"/>
      <c r="G83" s="186"/>
      <c r="H83" s="187"/>
      <c r="I83" s="187"/>
      <c r="J83" s="187"/>
      <c r="K83" s="187"/>
      <c r="Q83" s="90"/>
      <c r="R83" s="90"/>
      <c r="S83" s="90"/>
      <c r="T83" s="90"/>
      <c r="U83" s="90"/>
      <c r="V83" s="90"/>
      <c r="W83" s="90"/>
      <c r="X83" s="90"/>
      <c r="Y83" s="90"/>
    </row>
    <row r="84" spans="1:25" s="188" customFormat="1" x14ac:dyDescent="0.25">
      <c r="A84" s="91" t="s">
        <v>1430</v>
      </c>
      <c r="B84" s="91" t="s">
        <v>1502</v>
      </c>
      <c r="C84" s="91" t="s">
        <v>1506</v>
      </c>
      <c r="D84" s="91"/>
      <c r="E84" s="91"/>
      <c r="F84" s="91"/>
      <c r="G84" s="186"/>
      <c r="H84" s="187"/>
      <c r="I84" s="187"/>
      <c r="J84" s="187"/>
      <c r="K84" s="187"/>
      <c r="Q84" s="90"/>
      <c r="R84" s="90"/>
      <c r="S84" s="90"/>
      <c r="T84" s="90"/>
      <c r="U84" s="90"/>
      <c r="V84" s="90"/>
      <c r="W84" s="90"/>
      <c r="X84" s="90"/>
      <c r="Y84" s="90"/>
    </row>
    <row r="85" spans="1:25" s="188" customFormat="1" x14ac:dyDescent="0.25">
      <c r="A85" s="91" t="s">
        <v>1430</v>
      </c>
      <c r="B85" s="91" t="s">
        <v>1502</v>
      </c>
      <c r="C85" s="91" t="s">
        <v>1507</v>
      </c>
      <c r="D85" s="91"/>
      <c r="E85" s="91"/>
      <c r="F85" s="91"/>
      <c r="G85" s="186"/>
      <c r="H85" s="187"/>
      <c r="I85" s="187"/>
      <c r="J85" s="187"/>
      <c r="K85" s="187"/>
      <c r="Q85" s="90"/>
      <c r="R85" s="90"/>
      <c r="S85" s="90"/>
      <c r="T85" s="90"/>
      <c r="U85" s="90"/>
      <c r="V85" s="90"/>
      <c r="W85" s="90"/>
      <c r="X85" s="90"/>
      <c r="Y85" s="90"/>
    </row>
    <row r="86" spans="1:25" s="188" customFormat="1" x14ac:dyDescent="0.25">
      <c r="A86" s="91" t="s">
        <v>1430</v>
      </c>
      <c r="B86" s="91" t="s">
        <v>1502</v>
      </c>
      <c r="C86" s="91" t="s">
        <v>1508</v>
      </c>
      <c r="D86" s="91"/>
      <c r="E86" s="91"/>
      <c r="F86" s="91"/>
      <c r="G86" s="186"/>
      <c r="H86" s="187"/>
      <c r="I86" s="187"/>
      <c r="J86" s="187"/>
      <c r="K86" s="187"/>
      <c r="Q86" s="90"/>
      <c r="R86" s="90"/>
      <c r="S86" s="90"/>
      <c r="T86" s="90"/>
      <c r="U86" s="90"/>
      <c r="V86" s="90"/>
      <c r="W86" s="90"/>
      <c r="X86" s="90"/>
      <c r="Y86" s="90"/>
    </row>
    <row r="87" spans="1:25" s="188" customFormat="1" x14ac:dyDescent="0.25">
      <c r="A87" s="91" t="s">
        <v>1372</v>
      </c>
      <c r="B87" s="91" t="s">
        <v>1509</v>
      </c>
      <c r="C87" s="91" t="s">
        <v>1510</v>
      </c>
      <c r="D87" s="91"/>
      <c r="E87" s="91"/>
      <c r="F87" s="91"/>
      <c r="G87" s="186"/>
      <c r="H87" s="187"/>
      <c r="I87" s="187"/>
      <c r="J87" s="187"/>
      <c r="K87" s="187"/>
      <c r="Q87" s="90"/>
      <c r="R87" s="90"/>
      <c r="S87" s="90"/>
      <c r="T87" s="90"/>
      <c r="U87" s="90"/>
      <c r="V87" s="90"/>
      <c r="W87" s="90"/>
      <c r="X87" s="90"/>
      <c r="Y87" s="90"/>
    </row>
    <row r="88" spans="1:25" s="188" customFormat="1" x14ac:dyDescent="0.25">
      <c r="A88" s="91" t="s">
        <v>1372</v>
      </c>
      <c r="B88" s="91" t="s">
        <v>1509</v>
      </c>
      <c r="C88" s="91" t="s">
        <v>1511</v>
      </c>
      <c r="D88" s="91"/>
      <c r="E88" s="91"/>
      <c r="F88" s="91"/>
      <c r="G88" s="186"/>
      <c r="H88" s="187"/>
      <c r="I88" s="187"/>
      <c r="J88" s="187"/>
      <c r="K88" s="187"/>
      <c r="Q88" s="90"/>
      <c r="R88" s="90"/>
      <c r="S88" s="90"/>
      <c r="T88" s="90"/>
      <c r="U88" s="90"/>
      <c r="V88" s="90"/>
      <c r="W88" s="90"/>
      <c r="X88" s="90"/>
      <c r="Y88" s="90"/>
    </row>
    <row r="89" spans="1:25" s="188" customFormat="1" x14ac:dyDescent="0.25">
      <c r="A89" s="91" t="s">
        <v>1372</v>
      </c>
      <c r="B89" s="91" t="s">
        <v>1509</v>
      </c>
      <c r="C89" s="91" t="s">
        <v>1512</v>
      </c>
      <c r="D89" s="91"/>
      <c r="E89" s="91"/>
      <c r="F89" s="91"/>
      <c r="G89" s="186"/>
      <c r="H89" s="187"/>
      <c r="I89" s="187"/>
      <c r="J89" s="187"/>
      <c r="K89" s="187"/>
      <c r="Q89" s="90"/>
      <c r="R89" s="90"/>
      <c r="S89" s="90"/>
      <c r="T89" s="90"/>
      <c r="U89" s="90"/>
      <c r="V89" s="90"/>
      <c r="W89" s="90"/>
      <c r="X89" s="90"/>
      <c r="Y89" s="90"/>
    </row>
    <row r="90" spans="1:25" s="188" customFormat="1" x14ac:dyDescent="0.25">
      <c r="A90" s="91" t="s">
        <v>1372</v>
      </c>
      <c r="B90" s="91" t="s">
        <v>1509</v>
      </c>
      <c r="C90" s="91" t="s">
        <v>1513</v>
      </c>
      <c r="D90" s="91"/>
      <c r="E90" s="91"/>
      <c r="F90" s="91"/>
      <c r="G90" s="186"/>
      <c r="H90" s="187"/>
      <c r="I90" s="187"/>
      <c r="J90" s="187"/>
      <c r="K90" s="187"/>
      <c r="Q90" s="90"/>
      <c r="R90" s="90"/>
      <c r="S90" s="90"/>
      <c r="T90" s="90"/>
      <c r="U90" s="90"/>
      <c r="V90" s="90"/>
      <c r="W90" s="90"/>
      <c r="X90" s="90"/>
      <c r="Y90" s="90"/>
    </row>
    <row r="91" spans="1:25" s="188" customFormat="1" x14ac:dyDescent="0.25">
      <c r="A91" s="91" t="s">
        <v>1372</v>
      </c>
      <c r="B91" s="91" t="s">
        <v>1509</v>
      </c>
      <c r="C91" s="91" t="s">
        <v>1514</v>
      </c>
      <c r="D91" s="91"/>
      <c r="E91" s="91"/>
      <c r="F91" s="91"/>
      <c r="G91" s="186"/>
      <c r="H91" s="187"/>
      <c r="I91" s="187"/>
      <c r="J91" s="187"/>
      <c r="K91" s="187"/>
      <c r="Q91" s="90"/>
      <c r="R91" s="90"/>
      <c r="S91" s="90"/>
      <c r="T91" s="90"/>
      <c r="U91" s="90"/>
      <c r="V91" s="90"/>
      <c r="W91" s="90"/>
      <c r="X91" s="90"/>
      <c r="Y91" s="90"/>
    </row>
    <row r="92" spans="1:25" s="188" customFormat="1" x14ac:dyDescent="0.25">
      <c r="A92" s="91" t="s">
        <v>1408</v>
      </c>
      <c r="B92" s="91" t="s">
        <v>1515</v>
      </c>
      <c r="C92" s="91" t="s">
        <v>1516</v>
      </c>
      <c r="D92" s="91"/>
      <c r="E92" s="91"/>
      <c r="F92" s="91"/>
      <c r="G92" s="186"/>
      <c r="H92" s="187"/>
      <c r="I92" s="187"/>
      <c r="J92" s="187"/>
      <c r="K92" s="187"/>
      <c r="Q92" s="90"/>
      <c r="R92" s="90"/>
      <c r="S92" s="90"/>
      <c r="T92" s="90"/>
      <c r="U92" s="90"/>
      <c r="V92" s="90"/>
      <c r="W92" s="90"/>
      <c r="X92" s="90"/>
      <c r="Y92" s="90"/>
    </row>
    <row r="93" spans="1:25" s="188" customFormat="1" x14ac:dyDescent="0.25">
      <c r="A93" s="91" t="s">
        <v>1408</v>
      </c>
      <c r="B93" s="91" t="s">
        <v>1515</v>
      </c>
      <c r="C93" s="91" t="s">
        <v>1517</v>
      </c>
      <c r="D93" s="91"/>
      <c r="E93" s="91"/>
      <c r="F93" s="91"/>
      <c r="G93" s="186"/>
      <c r="H93" s="187"/>
      <c r="I93" s="187"/>
      <c r="J93" s="187"/>
      <c r="K93" s="187"/>
      <c r="Q93" s="90"/>
      <c r="R93" s="90"/>
      <c r="S93" s="90"/>
      <c r="T93" s="90"/>
      <c r="U93" s="90"/>
      <c r="V93" s="90"/>
      <c r="W93" s="90"/>
      <c r="X93" s="90"/>
      <c r="Y93" s="90"/>
    </row>
    <row r="94" spans="1:25" s="188" customFormat="1" x14ac:dyDescent="0.25">
      <c r="A94" s="91" t="s">
        <v>1377</v>
      </c>
      <c r="B94" s="91" t="s">
        <v>1518</v>
      </c>
      <c r="C94" s="91" t="s">
        <v>1519</v>
      </c>
      <c r="D94" s="91"/>
      <c r="E94" s="91"/>
      <c r="F94" s="91"/>
      <c r="G94" s="186"/>
      <c r="H94" s="187"/>
      <c r="I94" s="187"/>
      <c r="J94" s="187"/>
      <c r="K94" s="187"/>
      <c r="Q94" s="90"/>
      <c r="R94" s="90"/>
      <c r="S94" s="90"/>
      <c r="T94" s="90"/>
      <c r="U94" s="90"/>
      <c r="V94" s="90"/>
      <c r="W94" s="90"/>
      <c r="X94" s="90"/>
      <c r="Y94" s="90"/>
    </row>
    <row r="95" spans="1:25" s="188" customFormat="1" x14ac:dyDescent="0.25">
      <c r="A95" s="91" t="s">
        <v>1377</v>
      </c>
      <c r="B95" s="91" t="s">
        <v>1518</v>
      </c>
      <c r="C95" s="91" t="s">
        <v>1520</v>
      </c>
      <c r="D95" s="91"/>
      <c r="E95" s="91"/>
      <c r="F95" s="91"/>
      <c r="G95" s="186"/>
      <c r="H95" s="187"/>
      <c r="I95" s="187"/>
      <c r="J95" s="187"/>
      <c r="K95" s="187"/>
      <c r="Q95" s="90"/>
      <c r="R95" s="90"/>
      <c r="S95" s="90"/>
      <c r="T95" s="90"/>
      <c r="U95" s="90"/>
      <c r="V95" s="90"/>
      <c r="W95" s="90"/>
      <c r="X95" s="90"/>
      <c r="Y95" s="90"/>
    </row>
    <row r="96" spans="1:25" s="188" customFormat="1" x14ac:dyDescent="0.25">
      <c r="A96" s="91" t="s">
        <v>1386</v>
      </c>
      <c r="B96" s="91" t="s">
        <v>1521</v>
      </c>
      <c r="C96" s="91" t="s">
        <v>1522</v>
      </c>
      <c r="D96" s="91"/>
      <c r="E96" s="91"/>
      <c r="F96" s="91"/>
      <c r="G96" s="186"/>
      <c r="H96" s="187"/>
      <c r="I96" s="187"/>
      <c r="J96" s="187"/>
      <c r="K96" s="187"/>
      <c r="Q96" s="90"/>
      <c r="R96" s="90"/>
      <c r="S96" s="90"/>
      <c r="T96" s="90"/>
      <c r="U96" s="90"/>
      <c r="V96" s="90"/>
      <c r="W96" s="90"/>
      <c r="X96" s="90"/>
      <c r="Y96" s="90"/>
    </row>
    <row r="97" spans="1:25" s="188" customFormat="1" x14ac:dyDescent="0.25">
      <c r="A97" s="91" t="s">
        <v>1386</v>
      </c>
      <c r="B97" s="91" t="s">
        <v>1521</v>
      </c>
      <c r="C97" s="91" t="s">
        <v>1523</v>
      </c>
      <c r="D97" s="91"/>
      <c r="E97" s="91"/>
      <c r="F97" s="91"/>
      <c r="G97" s="186"/>
      <c r="H97" s="187"/>
      <c r="I97" s="187"/>
      <c r="J97" s="187"/>
      <c r="K97" s="187"/>
      <c r="Q97" s="90"/>
      <c r="R97" s="90"/>
      <c r="S97" s="90"/>
      <c r="T97" s="90"/>
      <c r="U97" s="90"/>
      <c r="V97" s="90"/>
      <c r="W97" s="90"/>
      <c r="X97" s="90"/>
      <c r="Y97" s="90"/>
    </row>
    <row r="98" spans="1:25" s="188" customFormat="1" x14ac:dyDescent="0.25">
      <c r="A98" s="91" t="s">
        <v>1386</v>
      </c>
      <c r="B98" s="91" t="s">
        <v>1521</v>
      </c>
      <c r="C98" s="91" t="s">
        <v>1524</v>
      </c>
      <c r="D98" s="91"/>
      <c r="E98" s="91"/>
      <c r="F98" s="91"/>
      <c r="G98" s="186"/>
      <c r="H98" s="187"/>
      <c r="I98" s="187"/>
      <c r="J98" s="187"/>
      <c r="K98" s="187"/>
      <c r="Q98" s="90"/>
      <c r="R98" s="90"/>
      <c r="S98" s="90"/>
      <c r="T98" s="90"/>
      <c r="U98" s="90"/>
      <c r="V98" s="90"/>
      <c r="W98" s="90"/>
      <c r="X98" s="90"/>
      <c r="Y98" s="90"/>
    </row>
    <row r="99" spans="1:25" s="188" customFormat="1" x14ac:dyDescent="0.25">
      <c r="A99" s="91" t="s">
        <v>1386</v>
      </c>
      <c r="B99" s="91" t="s">
        <v>1521</v>
      </c>
      <c r="C99" s="91" t="s">
        <v>1525</v>
      </c>
      <c r="D99" s="91"/>
      <c r="E99" s="91"/>
      <c r="F99" s="91"/>
      <c r="G99" s="186"/>
      <c r="H99" s="187"/>
      <c r="I99" s="187"/>
      <c r="J99" s="187"/>
      <c r="K99" s="187"/>
      <c r="Q99" s="90"/>
      <c r="R99" s="90"/>
      <c r="S99" s="90"/>
      <c r="T99" s="90"/>
      <c r="U99" s="90"/>
      <c r="V99" s="90"/>
      <c r="W99" s="90"/>
      <c r="X99" s="90"/>
      <c r="Y99" s="90"/>
    </row>
    <row r="100" spans="1:25" s="188" customFormat="1" x14ac:dyDescent="0.25">
      <c r="A100" s="91" t="s">
        <v>1386</v>
      </c>
      <c r="B100" s="91" t="s">
        <v>1521</v>
      </c>
      <c r="C100" s="91" t="s">
        <v>1526</v>
      </c>
      <c r="D100" s="91"/>
      <c r="E100" s="91"/>
      <c r="F100" s="91"/>
      <c r="G100" s="186"/>
      <c r="H100" s="187"/>
      <c r="I100" s="187"/>
      <c r="J100" s="187"/>
      <c r="K100" s="187"/>
      <c r="Q100" s="90"/>
      <c r="R100" s="90"/>
      <c r="S100" s="90"/>
      <c r="T100" s="90"/>
      <c r="U100" s="90"/>
      <c r="V100" s="90"/>
      <c r="W100" s="90"/>
      <c r="X100" s="90"/>
      <c r="Y100" s="90"/>
    </row>
    <row r="101" spans="1:25" s="188" customFormat="1" x14ac:dyDescent="0.25">
      <c r="A101" s="91" t="s">
        <v>1386</v>
      </c>
      <c r="B101" s="91" t="s">
        <v>1521</v>
      </c>
      <c r="C101" s="91" t="s">
        <v>1527</v>
      </c>
      <c r="D101" s="91"/>
      <c r="E101" s="91"/>
      <c r="F101" s="91"/>
      <c r="G101" s="186"/>
      <c r="H101" s="187"/>
      <c r="I101" s="187"/>
      <c r="J101" s="187"/>
      <c r="K101" s="187"/>
      <c r="Q101" s="90"/>
      <c r="R101" s="90"/>
      <c r="S101" s="90"/>
      <c r="T101" s="90"/>
      <c r="U101" s="90"/>
      <c r="V101" s="90"/>
      <c r="W101" s="90"/>
      <c r="X101" s="90"/>
      <c r="Y101" s="90"/>
    </row>
    <row r="102" spans="1:25" s="188" customFormat="1" x14ac:dyDescent="0.25">
      <c r="A102" s="91" t="s">
        <v>1386</v>
      </c>
      <c r="B102" s="91" t="s">
        <v>1521</v>
      </c>
      <c r="C102" s="91" t="s">
        <v>1528</v>
      </c>
      <c r="D102" s="91"/>
      <c r="E102" s="91"/>
      <c r="F102" s="91"/>
      <c r="G102" s="186"/>
      <c r="H102" s="187"/>
      <c r="I102" s="187"/>
      <c r="J102" s="187"/>
      <c r="K102" s="187"/>
      <c r="Q102" s="90"/>
      <c r="R102" s="90"/>
      <c r="S102" s="90"/>
      <c r="T102" s="90"/>
      <c r="U102" s="90"/>
      <c r="V102" s="90"/>
      <c r="W102" s="90"/>
      <c r="X102" s="90"/>
      <c r="Y102" s="90"/>
    </row>
    <row r="103" spans="1:25" s="188" customFormat="1" x14ac:dyDescent="0.25">
      <c r="A103" s="91" t="s">
        <v>1386</v>
      </c>
      <c r="B103" s="91" t="s">
        <v>1521</v>
      </c>
      <c r="C103" s="91" t="s">
        <v>1529</v>
      </c>
      <c r="D103" s="91"/>
      <c r="E103" s="91"/>
      <c r="F103" s="91"/>
      <c r="G103" s="186"/>
      <c r="H103" s="187"/>
      <c r="I103" s="187"/>
      <c r="J103" s="187"/>
      <c r="K103" s="187"/>
      <c r="Q103" s="90"/>
      <c r="R103" s="90"/>
      <c r="S103" s="90"/>
      <c r="T103" s="90"/>
      <c r="U103" s="90"/>
      <c r="V103" s="90"/>
      <c r="W103" s="90"/>
      <c r="X103" s="90"/>
      <c r="Y103" s="90"/>
    </row>
    <row r="104" spans="1:25" s="188" customFormat="1" x14ac:dyDescent="0.25">
      <c r="A104" s="91" t="s">
        <v>1386</v>
      </c>
      <c r="B104" s="91" t="s">
        <v>1521</v>
      </c>
      <c r="C104" s="91" t="s">
        <v>1530</v>
      </c>
      <c r="D104" s="91"/>
      <c r="E104" s="91"/>
      <c r="F104" s="91"/>
      <c r="G104" s="186"/>
      <c r="H104" s="187"/>
      <c r="I104" s="187"/>
      <c r="J104" s="187"/>
      <c r="K104" s="187"/>
      <c r="Q104" s="90"/>
      <c r="R104" s="90"/>
      <c r="S104" s="90"/>
      <c r="T104" s="90"/>
      <c r="U104" s="90"/>
      <c r="V104" s="90"/>
      <c r="W104" s="90"/>
      <c r="X104" s="90"/>
      <c r="Y104" s="90"/>
    </row>
    <row r="105" spans="1:25" s="188" customFormat="1" x14ac:dyDescent="0.25">
      <c r="A105" s="91" t="s">
        <v>1399</v>
      </c>
      <c r="B105" s="91" t="s">
        <v>1531</v>
      </c>
      <c r="C105" s="91" t="s">
        <v>1532</v>
      </c>
      <c r="D105" s="91"/>
      <c r="E105" s="91"/>
      <c r="F105" s="91"/>
      <c r="G105" s="186"/>
      <c r="H105" s="187"/>
      <c r="I105" s="187"/>
      <c r="J105" s="187"/>
      <c r="K105" s="187"/>
      <c r="Q105" s="90"/>
      <c r="R105" s="90"/>
      <c r="S105" s="90"/>
      <c r="T105" s="90"/>
      <c r="U105" s="90"/>
      <c r="V105" s="90"/>
      <c r="W105" s="90"/>
      <c r="X105" s="90"/>
      <c r="Y105" s="90"/>
    </row>
    <row r="106" spans="1:25" s="188" customFormat="1" x14ac:dyDescent="0.25">
      <c r="A106" s="91" t="s">
        <v>1399</v>
      </c>
      <c r="B106" s="91" t="s">
        <v>1531</v>
      </c>
      <c r="C106" s="91" t="s">
        <v>1533</v>
      </c>
      <c r="D106" s="91"/>
      <c r="E106" s="91"/>
      <c r="F106" s="91"/>
      <c r="G106" s="186"/>
      <c r="H106" s="187"/>
      <c r="I106" s="187"/>
      <c r="J106" s="187"/>
      <c r="K106" s="187"/>
      <c r="Q106" s="90"/>
      <c r="R106" s="90"/>
      <c r="S106" s="90"/>
      <c r="T106" s="90"/>
      <c r="U106" s="90"/>
      <c r="V106" s="90"/>
      <c r="W106" s="90"/>
      <c r="X106" s="90"/>
      <c r="Y106" s="90"/>
    </row>
    <row r="107" spans="1:25" s="188" customFormat="1" x14ac:dyDescent="0.25">
      <c r="A107" s="91" t="s">
        <v>1399</v>
      </c>
      <c r="B107" s="91" t="s">
        <v>1531</v>
      </c>
      <c r="C107" s="91" t="s">
        <v>1534</v>
      </c>
      <c r="D107" s="91"/>
      <c r="E107" s="91"/>
      <c r="F107" s="91"/>
      <c r="G107" s="186"/>
      <c r="H107" s="187"/>
      <c r="I107" s="187"/>
      <c r="J107" s="187"/>
      <c r="K107" s="187"/>
      <c r="Q107" s="90"/>
      <c r="R107" s="90"/>
      <c r="S107" s="90"/>
      <c r="T107" s="90"/>
      <c r="U107" s="90"/>
      <c r="V107" s="90"/>
      <c r="W107" s="90"/>
      <c r="X107" s="90"/>
      <c r="Y107" s="90"/>
    </row>
    <row r="108" spans="1:25" s="188" customFormat="1" x14ac:dyDescent="0.25">
      <c r="A108" s="91" t="s">
        <v>1379</v>
      </c>
      <c r="B108" s="91" t="s">
        <v>1535</v>
      </c>
      <c r="C108" s="91" t="s">
        <v>1536</v>
      </c>
      <c r="D108" s="91"/>
      <c r="E108" s="91"/>
      <c r="F108" s="91"/>
      <c r="G108" s="186"/>
      <c r="H108" s="187"/>
      <c r="I108" s="187"/>
      <c r="J108" s="187"/>
      <c r="K108" s="187"/>
      <c r="Q108" s="90"/>
      <c r="R108" s="90"/>
      <c r="S108" s="90"/>
      <c r="T108" s="90"/>
      <c r="U108" s="90"/>
      <c r="V108" s="90"/>
      <c r="W108" s="90"/>
      <c r="X108" s="90"/>
      <c r="Y108" s="90"/>
    </row>
    <row r="109" spans="1:25" s="188" customFormat="1" x14ac:dyDescent="0.25">
      <c r="A109" s="91" t="s">
        <v>1379</v>
      </c>
      <c r="B109" s="91" t="s">
        <v>1535</v>
      </c>
      <c r="C109" s="91" t="s">
        <v>1537</v>
      </c>
      <c r="D109" s="91"/>
      <c r="E109" s="91"/>
      <c r="F109" s="91"/>
      <c r="G109" s="186"/>
      <c r="H109" s="187"/>
      <c r="I109" s="187"/>
      <c r="J109" s="187"/>
      <c r="K109" s="187"/>
      <c r="Q109" s="90"/>
      <c r="R109" s="90"/>
      <c r="S109" s="90"/>
      <c r="T109" s="90"/>
      <c r="U109" s="90"/>
      <c r="V109" s="90"/>
      <c r="W109" s="90"/>
      <c r="X109" s="90"/>
      <c r="Y109" s="90"/>
    </row>
    <row r="110" spans="1:25" s="188" customFormat="1" x14ac:dyDescent="0.25">
      <c r="A110" s="91" t="s">
        <v>1379</v>
      </c>
      <c r="B110" s="91" t="s">
        <v>1535</v>
      </c>
      <c r="C110" s="91" t="s">
        <v>1538</v>
      </c>
      <c r="D110" s="91"/>
      <c r="E110" s="91"/>
      <c r="F110" s="91"/>
      <c r="G110" s="186"/>
      <c r="H110" s="187"/>
      <c r="I110" s="187"/>
      <c r="J110" s="187"/>
      <c r="K110" s="187"/>
      <c r="Q110" s="90"/>
      <c r="R110" s="90"/>
      <c r="S110" s="90"/>
      <c r="T110" s="90"/>
      <c r="U110" s="90"/>
      <c r="V110" s="90"/>
      <c r="W110" s="90"/>
      <c r="X110" s="90"/>
      <c r="Y110" s="90"/>
    </row>
    <row r="111" spans="1:25" s="188" customFormat="1" x14ac:dyDescent="0.25">
      <c r="A111" s="91" t="s">
        <v>1379</v>
      </c>
      <c r="B111" s="91" t="s">
        <v>1535</v>
      </c>
      <c r="C111" s="91" t="s">
        <v>1539</v>
      </c>
      <c r="D111" s="91"/>
      <c r="E111" s="91"/>
      <c r="F111" s="91"/>
      <c r="G111" s="186"/>
      <c r="H111" s="187"/>
      <c r="I111" s="187"/>
      <c r="J111" s="187"/>
      <c r="K111" s="187"/>
      <c r="Q111" s="90"/>
      <c r="R111" s="90"/>
      <c r="S111" s="90"/>
      <c r="T111" s="90"/>
      <c r="U111" s="90"/>
      <c r="V111" s="90"/>
      <c r="W111" s="90"/>
      <c r="X111" s="90"/>
      <c r="Y111" s="90"/>
    </row>
    <row r="112" spans="1:25" s="188" customFormat="1" x14ac:dyDescent="0.25">
      <c r="A112" s="91" t="s">
        <v>1379</v>
      </c>
      <c r="B112" s="91" t="s">
        <v>1535</v>
      </c>
      <c r="C112" s="91" t="s">
        <v>1540</v>
      </c>
      <c r="D112" s="91"/>
      <c r="E112" s="91"/>
      <c r="F112" s="91"/>
      <c r="G112" s="186"/>
      <c r="H112" s="187"/>
      <c r="I112" s="187"/>
      <c r="J112" s="187"/>
      <c r="K112" s="187"/>
      <c r="Q112" s="90"/>
      <c r="R112" s="90"/>
      <c r="S112" s="90"/>
      <c r="T112" s="90"/>
      <c r="U112" s="90"/>
      <c r="V112" s="90"/>
      <c r="W112" s="90"/>
      <c r="X112" s="90"/>
      <c r="Y112" s="90"/>
    </row>
    <row r="113" spans="1:25" s="188" customFormat="1" x14ac:dyDescent="0.25">
      <c r="A113" s="91" t="s">
        <v>1379</v>
      </c>
      <c r="B113" s="91" t="s">
        <v>1535</v>
      </c>
      <c r="C113" s="91" t="s">
        <v>1541</v>
      </c>
      <c r="D113" s="91"/>
      <c r="E113" s="91"/>
      <c r="F113" s="91"/>
      <c r="G113" s="186"/>
      <c r="H113" s="187"/>
      <c r="I113" s="187"/>
      <c r="J113" s="187"/>
      <c r="K113" s="187"/>
      <c r="Q113" s="90"/>
      <c r="R113" s="90"/>
      <c r="S113" s="90"/>
      <c r="T113" s="90"/>
      <c r="U113" s="90"/>
      <c r="V113" s="90"/>
      <c r="W113" s="90"/>
      <c r="X113" s="90"/>
      <c r="Y113" s="90"/>
    </row>
    <row r="114" spans="1:25" s="188" customFormat="1" x14ac:dyDescent="0.25">
      <c r="A114" s="91" t="s">
        <v>1379</v>
      </c>
      <c r="B114" s="91" t="s">
        <v>1535</v>
      </c>
      <c r="C114" s="91" t="s">
        <v>1542</v>
      </c>
      <c r="D114" s="91"/>
      <c r="E114" s="91"/>
      <c r="F114" s="91"/>
      <c r="G114" s="186"/>
      <c r="H114" s="187"/>
      <c r="I114" s="187"/>
      <c r="J114" s="187"/>
      <c r="K114" s="187"/>
      <c r="Q114" s="90"/>
      <c r="R114" s="90"/>
      <c r="S114" s="90"/>
      <c r="T114" s="90"/>
      <c r="U114" s="90"/>
      <c r="V114" s="90"/>
      <c r="W114" s="90"/>
      <c r="X114" s="90"/>
      <c r="Y114" s="90"/>
    </row>
    <row r="115" spans="1:25" s="188" customFormat="1" x14ac:dyDescent="0.25">
      <c r="A115" s="91" t="s">
        <v>1379</v>
      </c>
      <c r="B115" s="91" t="s">
        <v>1535</v>
      </c>
      <c r="C115" s="91" t="s">
        <v>1543</v>
      </c>
      <c r="D115" s="91"/>
      <c r="E115" s="91"/>
      <c r="F115" s="91"/>
      <c r="G115" s="186"/>
      <c r="H115" s="187"/>
      <c r="I115" s="187"/>
      <c r="J115" s="187"/>
      <c r="K115" s="187"/>
      <c r="Q115" s="90"/>
      <c r="R115" s="90"/>
      <c r="S115" s="90"/>
      <c r="T115" s="90"/>
      <c r="U115" s="90"/>
      <c r="V115" s="90"/>
      <c r="W115" s="90"/>
      <c r="X115" s="90"/>
      <c r="Y115" s="90"/>
    </row>
    <row r="116" spans="1:25" s="188" customFormat="1" x14ac:dyDescent="0.25">
      <c r="A116" s="91" t="s">
        <v>1381</v>
      </c>
      <c r="B116" s="91" t="s">
        <v>1544</v>
      </c>
      <c r="C116" s="91" t="s">
        <v>1545</v>
      </c>
      <c r="D116" s="91"/>
      <c r="E116" s="91"/>
      <c r="F116" s="91"/>
      <c r="G116" s="186"/>
      <c r="H116" s="187"/>
      <c r="I116" s="187"/>
      <c r="J116" s="187"/>
      <c r="K116" s="187"/>
      <c r="Q116" s="90"/>
      <c r="R116" s="90"/>
      <c r="S116" s="90"/>
      <c r="T116" s="90"/>
      <c r="U116" s="90"/>
      <c r="V116" s="90"/>
      <c r="W116" s="90"/>
      <c r="X116" s="90"/>
      <c r="Y116" s="90"/>
    </row>
    <row r="117" spans="1:25" s="188" customFormat="1" x14ac:dyDescent="0.25">
      <c r="A117" s="91" t="s">
        <v>1381</v>
      </c>
      <c r="B117" s="91" t="s">
        <v>1544</v>
      </c>
      <c r="C117" s="91" t="s">
        <v>1546</v>
      </c>
      <c r="D117" s="91"/>
      <c r="E117" s="91"/>
      <c r="F117" s="91"/>
      <c r="G117" s="186"/>
      <c r="H117" s="187"/>
      <c r="I117" s="187"/>
      <c r="J117" s="187"/>
      <c r="K117" s="187"/>
      <c r="Q117" s="90"/>
      <c r="R117" s="90"/>
      <c r="S117" s="90"/>
      <c r="T117" s="90"/>
      <c r="U117" s="90"/>
      <c r="V117" s="90"/>
      <c r="W117" s="90"/>
      <c r="X117" s="90"/>
      <c r="Y117" s="90"/>
    </row>
    <row r="118" spans="1:25" s="188" customFormat="1" x14ac:dyDescent="0.25">
      <c r="A118" s="91" t="s">
        <v>1381</v>
      </c>
      <c r="B118" s="91" t="s">
        <v>1544</v>
      </c>
      <c r="C118" s="91" t="s">
        <v>1547</v>
      </c>
      <c r="D118" s="91"/>
      <c r="E118" s="91"/>
      <c r="F118" s="91"/>
      <c r="G118" s="186"/>
      <c r="H118" s="187"/>
      <c r="I118" s="187"/>
      <c r="J118" s="187"/>
      <c r="K118" s="187"/>
      <c r="Q118" s="90"/>
      <c r="R118" s="90"/>
      <c r="S118" s="90"/>
      <c r="T118" s="90"/>
      <c r="U118" s="90"/>
      <c r="V118" s="90"/>
      <c r="W118" s="90"/>
      <c r="X118" s="90"/>
      <c r="Y118" s="90"/>
    </row>
    <row r="119" spans="1:25" s="188" customFormat="1" x14ac:dyDescent="0.25">
      <c r="A119" s="91" t="s">
        <v>1425</v>
      </c>
      <c r="B119" s="91" t="s">
        <v>1548</v>
      </c>
      <c r="C119" s="91" t="s">
        <v>1549</v>
      </c>
      <c r="D119" s="91"/>
      <c r="E119" s="91"/>
      <c r="F119" s="91"/>
      <c r="G119" s="186"/>
      <c r="H119" s="187"/>
      <c r="I119" s="187"/>
      <c r="J119" s="187"/>
      <c r="K119" s="187"/>
      <c r="Q119" s="90"/>
      <c r="R119" s="90"/>
      <c r="S119" s="90"/>
      <c r="T119" s="90"/>
      <c r="U119" s="90"/>
      <c r="V119" s="90"/>
      <c r="W119" s="90"/>
      <c r="X119" s="90"/>
      <c r="Y119" s="90"/>
    </row>
    <row r="120" spans="1:25" s="188" customFormat="1" x14ac:dyDescent="0.25">
      <c r="A120" s="91" t="s">
        <v>1425</v>
      </c>
      <c r="B120" s="91" t="s">
        <v>1548</v>
      </c>
      <c r="C120" s="91" t="s">
        <v>1550</v>
      </c>
      <c r="D120" s="91"/>
      <c r="E120" s="91"/>
      <c r="F120" s="91"/>
      <c r="G120" s="186"/>
      <c r="H120" s="187"/>
      <c r="I120" s="187"/>
      <c r="J120" s="187"/>
      <c r="K120" s="187"/>
      <c r="Q120" s="90"/>
      <c r="R120" s="90"/>
      <c r="S120" s="90"/>
      <c r="T120" s="90"/>
      <c r="U120" s="90"/>
      <c r="V120" s="90"/>
      <c r="W120" s="90"/>
      <c r="X120" s="90"/>
      <c r="Y120" s="90"/>
    </row>
    <row r="121" spans="1:25" s="188" customFormat="1" x14ac:dyDescent="0.25">
      <c r="A121" s="91" t="s">
        <v>1425</v>
      </c>
      <c r="B121" s="91" t="s">
        <v>1548</v>
      </c>
      <c r="C121" s="91" t="s">
        <v>1551</v>
      </c>
      <c r="D121" s="91"/>
      <c r="E121" s="91"/>
      <c r="F121" s="91"/>
      <c r="G121" s="186"/>
      <c r="H121" s="187"/>
      <c r="I121" s="187"/>
      <c r="J121" s="187"/>
      <c r="K121" s="187"/>
      <c r="Q121" s="90"/>
      <c r="R121" s="90"/>
      <c r="S121" s="90"/>
      <c r="T121" s="90"/>
      <c r="U121" s="90"/>
      <c r="V121" s="90"/>
      <c r="W121" s="90"/>
      <c r="X121" s="90"/>
      <c r="Y121" s="90"/>
    </row>
    <row r="122" spans="1:25" s="188" customFormat="1" x14ac:dyDescent="0.25">
      <c r="A122" s="91" t="s">
        <v>1425</v>
      </c>
      <c r="B122" s="91" t="s">
        <v>1548</v>
      </c>
      <c r="C122" s="91" t="s">
        <v>1552</v>
      </c>
      <c r="D122" s="91"/>
      <c r="E122" s="91"/>
      <c r="F122" s="91"/>
      <c r="G122" s="186"/>
      <c r="H122" s="187"/>
      <c r="I122" s="187"/>
      <c r="J122" s="187"/>
      <c r="K122" s="187"/>
      <c r="Q122" s="90"/>
      <c r="R122" s="90"/>
      <c r="S122" s="90"/>
      <c r="T122" s="90"/>
      <c r="U122" s="90"/>
      <c r="V122" s="90"/>
      <c r="W122" s="90"/>
      <c r="X122" s="90"/>
      <c r="Y122" s="90"/>
    </row>
    <row r="123" spans="1:25" s="188" customFormat="1" x14ac:dyDescent="0.25">
      <c r="A123" s="91" t="s">
        <v>1425</v>
      </c>
      <c r="B123" s="91" t="s">
        <v>1548</v>
      </c>
      <c r="C123" s="91" t="s">
        <v>1553</v>
      </c>
      <c r="D123" s="91"/>
      <c r="E123" s="91"/>
      <c r="F123" s="91"/>
      <c r="G123" s="186"/>
      <c r="H123" s="187"/>
      <c r="I123" s="187"/>
      <c r="J123" s="187"/>
      <c r="K123" s="187"/>
      <c r="Q123" s="90"/>
      <c r="R123" s="90"/>
      <c r="S123" s="90"/>
      <c r="T123" s="90"/>
      <c r="U123" s="90"/>
      <c r="V123" s="90"/>
      <c r="W123" s="90"/>
      <c r="X123" s="90"/>
      <c r="Y123" s="90"/>
    </row>
    <row r="124" spans="1:25" s="188" customFormat="1" x14ac:dyDescent="0.25">
      <c r="A124" s="91" t="s">
        <v>1425</v>
      </c>
      <c r="B124" s="91" t="s">
        <v>1548</v>
      </c>
      <c r="C124" s="91" t="s">
        <v>1554</v>
      </c>
      <c r="D124" s="91"/>
      <c r="E124" s="91"/>
      <c r="F124" s="91"/>
      <c r="G124" s="186"/>
      <c r="H124" s="187"/>
      <c r="I124" s="187"/>
      <c r="J124" s="187"/>
      <c r="K124" s="187"/>
      <c r="Q124" s="90"/>
      <c r="R124" s="90"/>
      <c r="S124" s="90"/>
      <c r="T124" s="90"/>
      <c r="U124" s="90"/>
      <c r="V124" s="90"/>
      <c r="W124" s="90"/>
      <c r="X124" s="90"/>
      <c r="Y124" s="90"/>
    </row>
    <row r="125" spans="1:25" s="188" customFormat="1" x14ac:dyDescent="0.25">
      <c r="A125" s="91" t="s">
        <v>1419</v>
      </c>
      <c r="B125" s="91" t="s">
        <v>1555</v>
      </c>
      <c r="C125" s="91" t="s">
        <v>1556</v>
      </c>
      <c r="D125" s="91"/>
      <c r="E125" s="91"/>
      <c r="F125" s="91"/>
      <c r="G125" s="186"/>
      <c r="H125" s="187"/>
      <c r="I125" s="187"/>
      <c r="J125" s="187"/>
      <c r="K125" s="187"/>
      <c r="Q125" s="90"/>
      <c r="R125" s="90"/>
      <c r="S125" s="90"/>
      <c r="T125" s="90"/>
      <c r="U125" s="90"/>
      <c r="V125" s="90"/>
      <c r="W125" s="90"/>
      <c r="X125" s="90"/>
      <c r="Y125" s="90"/>
    </row>
    <row r="126" spans="1:25" s="188" customFormat="1" x14ac:dyDescent="0.25">
      <c r="A126" s="91" t="s">
        <v>1419</v>
      </c>
      <c r="B126" s="91" t="s">
        <v>1555</v>
      </c>
      <c r="C126" s="91" t="s">
        <v>1557</v>
      </c>
      <c r="D126" s="91"/>
      <c r="E126" s="91"/>
      <c r="F126" s="91"/>
      <c r="G126" s="186"/>
      <c r="H126" s="187"/>
      <c r="I126" s="187"/>
      <c r="J126" s="187"/>
      <c r="K126" s="187"/>
      <c r="Q126" s="90"/>
      <c r="R126" s="90"/>
      <c r="S126" s="90"/>
      <c r="T126" s="90"/>
      <c r="U126" s="90"/>
      <c r="V126" s="90"/>
      <c r="W126" s="90"/>
      <c r="X126" s="90"/>
      <c r="Y126" s="90"/>
    </row>
    <row r="127" spans="1:25" s="188" customFormat="1" x14ac:dyDescent="0.25">
      <c r="A127" s="91" t="s">
        <v>1419</v>
      </c>
      <c r="B127" s="91" t="s">
        <v>1555</v>
      </c>
      <c r="C127" s="91" t="s">
        <v>1558</v>
      </c>
      <c r="D127" s="91"/>
      <c r="E127" s="91"/>
      <c r="F127" s="91"/>
      <c r="G127" s="186"/>
      <c r="H127" s="187"/>
      <c r="I127" s="187"/>
      <c r="J127" s="187"/>
      <c r="K127" s="187"/>
      <c r="Q127" s="90"/>
      <c r="R127" s="90"/>
      <c r="S127" s="90"/>
      <c r="T127" s="90"/>
      <c r="U127" s="90"/>
      <c r="V127" s="90"/>
      <c r="W127" s="90"/>
      <c r="X127" s="90"/>
      <c r="Y127" s="90"/>
    </row>
    <row r="128" spans="1:25" s="188" customFormat="1" x14ac:dyDescent="0.25">
      <c r="A128" s="91" t="s">
        <v>1419</v>
      </c>
      <c r="B128" s="91" t="s">
        <v>1555</v>
      </c>
      <c r="C128" s="91" t="s">
        <v>1559</v>
      </c>
      <c r="D128" s="91"/>
      <c r="E128" s="91"/>
      <c r="F128" s="91"/>
      <c r="G128" s="186"/>
      <c r="H128" s="187"/>
      <c r="I128" s="187"/>
      <c r="J128" s="187"/>
      <c r="K128" s="187"/>
      <c r="Q128" s="90"/>
      <c r="R128" s="90"/>
      <c r="S128" s="90"/>
      <c r="T128" s="90"/>
      <c r="U128" s="90"/>
      <c r="V128" s="90"/>
      <c r="W128" s="90"/>
      <c r="X128" s="90"/>
      <c r="Y128" s="90"/>
    </row>
    <row r="129" spans="1:25" s="188" customFormat="1" x14ac:dyDescent="0.25">
      <c r="A129" s="91" t="s">
        <v>1419</v>
      </c>
      <c r="B129" s="91" t="s">
        <v>1555</v>
      </c>
      <c r="C129" s="91" t="s">
        <v>1560</v>
      </c>
      <c r="D129" s="91"/>
      <c r="E129" s="91"/>
      <c r="F129" s="91"/>
      <c r="G129" s="186"/>
      <c r="H129" s="187"/>
      <c r="I129" s="187"/>
      <c r="J129" s="187"/>
      <c r="K129" s="187"/>
      <c r="Q129" s="90"/>
      <c r="R129" s="90"/>
      <c r="S129" s="90"/>
      <c r="T129" s="90"/>
      <c r="U129" s="90"/>
      <c r="V129" s="90"/>
      <c r="W129" s="90"/>
      <c r="X129" s="90"/>
      <c r="Y129" s="90"/>
    </row>
    <row r="130" spans="1:25" s="188" customFormat="1" x14ac:dyDescent="0.25">
      <c r="A130" s="91" t="s">
        <v>1419</v>
      </c>
      <c r="B130" s="91" t="s">
        <v>1555</v>
      </c>
      <c r="C130" s="91" t="s">
        <v>1561</v>
      </c>
      <c r="D130" s="91"/>
      <c r="E130" s="91"/>
      <c r="F130" s="91"/>
      <c r="G130" s="186"/>
      <c r="H130" s="187"/>
      <c r="I130" s="187"/>
      <c r="J130" s="187"/>
      <c r="K130" s="187"/>
      <c r="Q130" s="90"/>
      <c r="R130" s="90"/>
      <c r="S130" s="90"/>
      <c r="T130" s="90"/>
      <c r="U130" s="90"/>
      <c r="V130" s="90"/>
      <c r="W130" s="90"/>
      <c r="X130" s="90"/>
      <c r="Y130" s="90"/>
    </row>
    <row r="131" spans="1:25" s="188" customFormat="1" x14ac:dyDescent="0.25">
      <c r="A131" s="91" t="s">
        <v>1442</v>
      </c>
      <c r="B131" s="91" t="s">
        <v>1562</v>
      </c>
      <c r="C131" s="91" t="s">
        <v>1563</v>
      </c>
      <c r="D131" s="91"/>
      <c r="E131" s="91"/>
      <c r="F131" s="91"/>
      <c r="G131" s="186"/>
      <c r="H131" s="187"/>
      <c r="I131" s="187"/>
      <c r="J131" s="187"/>
      <c r="K131" s="187"/>
      <c r="Q131" s="90"/>
      <c r="R131" s="90"/>
      <c r="S131" s="90"/>
      <c r="T131" s="90"/>
      <c r="U131" s="90"/>
      <c r="V131" s="90"/>
      <c r="W131" s="90"/>
      <c r="X131" s="90"/>
      <c r="Y131" s="90"/>
    </row>
    <row r="132" spans="1:25" s="188" customFormat="1" x14ac:dyDescent="0.25">
      <c r="A132" s="91" t="s">
        <v>1442</v>
      </c>
      <c r="B132" s="91" t="s">
        <v>1562</v>
      </c>
      <c r="C132" s="91" t="s">
        <v>1564</v>
      </c>
      <c r="D132" s="91"/>
      <c r="E132" s="91"/>
      <c r="F132" s="91"/>
      <c r="G132" s="186"/>
      <c r="H132" s="187"/>
      <c r="I132" s="187"/>
      <c r="J132" s="187"/>
      <c r="K132" s="187"/>
      <c r="Q132" s="90"/>
      <c r="R132" s="90"/>
      <c r="S132" s="90"/>
      <c r="T132" s="90"/>
      <c r="U132" s="90"/>
      <c r="V132" s="90"/>
      <c r="W132" s="90"/>
      <c r="X132" s="90"/>
      <c r="Y132" s="90"/>
    </row>
    <row r="133" spans="1:25" s="188" customFormat="1" x14ac:dyDescent="0.25">
      <c r="A133" s="91" t="s">
        <v>1442</v>
      </c>
      <c r="B133" s="91" t="s">
        <v>1562</v>
      </c>
      <c r="C133" s="91" t="s">
        <v>1565</v>
      </c>
      <c r="D133" s="91"/>
      <c r="E133" s="91"/>
      <c r="F133" s="91"/>
      <c r="G133" s="186"/>
      <c r="H133" s="187"/>
      <c r="I133" s="187"/>
      <c r="J133" s="187"/>
      <c r="K133" s="187"/>
      <c r="Q133" s="90"/>
      <c r="R133" s="90"/>
      <c r="S133" s="90"/>
      <c r="T133" s="90"/>
      <c r="U133" s="90"/>
      <c r="V133" s="90"/>
      <c r="W133" s="90"/>
      <c r="X133" s="90"/>
      <c r="Y133" s="90"/>
    </row>
    <row r="134" spans="1:25" s="188" customFormat="1" x14ac:dyDescent="0.25">
      <c r="A134" s="91" t="s">
        <v>1442</v>
      </c>
      <c r="B134" s="91" t="s">
        <v>1562</v>
      </c>
      <c r="C134" s="91" t="s">
        <v>1566</v>
      </c>
      <c r="D134" s="91"/>
      <c r="E134" s="91"/>
      <c r="F134" s="91"/>
      <c r="G134" s="186"/>
      <c r="H134" s="187"/>
      <c r="I134" s="187"/>
      <c r="J134" s="187"/>
      <c r="K134" s="187"/>
      <c r="Q134" s="90"/>
      <c r="R134" s="90"/>
      <c r="S134" s="90"/>
      <c r="T134" s="90"/>
      <c r="U134" s="90"/>
      <c r="V134" s="90"/>
      <c r="W134" s="90"/>
      <c r="X134" s="90"/>
      <c r="Y134" s="90"/>
    </row>
    <row r="135" spans="1:25" s="188" customFormat="1" x14ac:dyDescent="0.25">
      <c r="A135" s="91" t="s">
        <v>1388</v>
      </c>
      <c r="B135" s="91" t="s">
        <v>1567</v>
      </c>
      <c r="C135" s="91" t="s">
        <v>1568</v>
      </c>
      <c r="D135" s="91"/>
      <c r="E135" s="91"/>
      <c r="F135" s="91"/>
      <c r="G135" s="186"/>
      <c r="H135" s="187"/>
      <c r="I135" s="187"/>
      <c r="J135" s="187"/>
      <c r="K135" s="187"/>
      <c r="Q135" s="90"/>
      <c r="R135" s="90"/>
      <c r="S135" s="90"/>
      <c r="T135" s="90"/>
      <c r="U135" s="90"/>
      <c r="V135" s="90"/>
      <c r="W135" s="90"/>
      <c r="X135" s="90"/>
      <c r="Y135" s="90"/>
    </row>
    <row r="136" spans="1:25" s="188" customFormat="1" x14ac:dyDescent="0.25">
      <c r="A136" s="91" t="s">
        <v>1388</v>
      </c>
      <c r="B136" s="91" t="s">
        <v>1567</v>
      </c>
      <c r="C136" s="91" t="s">
        <v>1569</v>
      </c>
      <c r="D136" s="91"/>
      <c r="E136" s="91"/>
      <c r="F136" s="91"/>
      <c r="G136" s="186"/>
      <c r="H136" s="187"/>
      <c r="I136" s="187"/>
      <c r="J136" s="187"/>
      <c r="K136" s="187"/>
      <c r="Q136" s="90"/>
      <c r="R136" s="90"/>
      <c r="S136" s="90"/>
      <c r="T136" s="90"/>
      <c r="U136" s="90"/>
      <c r="V136" s="90"/>
      <c r="W136" s="90"/>
      <c r="X136" s="90"/>
      <c r="Y136" s="90"/>
    </row>
    <row r="137" spans="1:25" s="188" customFormat="1" x14ac:dyDescent="0.25">
      <c r="A137" s="91" t="s">
        <v>1388</v>
      </c>
      <c r="B137" s="91" t="s">
        <v>1567</v>
      </c>
      <c r="C137" s="91" t="s">
        <v>1570</v>
      </c>
      <c r="D137" s="91"/>
      <c r="E137" s="91"/>
      <c r="F137" s="91"/>
      <c r="G137" s="186"/>
      <c r="H137" s="187"/>
      <c r="I137" s="187"/>
      <c r="J137" s="187"/>
      <c r="K137" s="187"/>
      <c r="Q137" s="90"/>
      <c r="R137" s="90"/>
      <c r="S137" s="90"/>
      <c r="T137" s="90"/>
      <c r="U137" s="90"/>
      <c r="V137" s="90"/>
      <c r="W137" s="90"/>
      <c r="X137" s="90"/>
      <c r="Y137" s="90"/>
    </row>
    <row r="138" spans="1:25" s="188" customFormat="1" x14ac:dyDescent="0.25">
      <c r="A138" s="91" t="s">
        <v>1388</v>
      </c>
      <c r="B138" s="91" t="s">
        <v>1567</v>
      </c>
      <c r="C138" s="91" t="s">
        <v>1571</v>
      </c>
      <c r="D138" s="91"/>
      <c r="E138" s="91"/>
      <c r="F138" s="91"/>
      <c r="G138" s="186"/>
      <c r="H138" s="187"/>
      <c r="I138" s="187"/>
      <c r="J138" s="187"/>
      <c r="K138" s="187"/>
      <c r="Q138" s="90"/>
      <c r="R138" s="90"/>
      <c r="S138" s="90"/>
      <c r="T138" s="90"/>
      <c r="U138" s="90"/>
      <c r="V138" s="90"/>
      <c r="W138" s="90"/>
      <c r="X138" s="90"/>
      <c r="Y138" s="90"/>
    </row>
    <row r="139" spans="1:25" s="188" customFormat="1" x14ac:dyDescent="0.25">
      <c r="A139" s="91" t="s">
        <v>1388</v>
      </c>
      <c r="B139" s="91" t="s">
        <v>1567</v>
      </c>
      <c r="C139" s="91" t="s">
        <v>1572</v>
      </c>
      <c r="D139" s="91"/>
      <c r="E139" s="91"/>
      <c r="F139" s="91"/>
      <c r="G139" s="186"/>
      <c r="H139" s="187"/>
      <c r="I139" s="187"/>
      <c r="J139" s="187"/>
      <c r="K139" s="187"/>
      <c r="Q139" s="90"/>
      <c r="R139" s="90"/>
      <c r="S139" s="90"/>
      <c r="T139" s="90"/>
      <c r="U139" s="90"/>
      <c r="V139" s="90"/>
      <c r="W139" s="90"/>
      <c r="X139" s="90"/>
      <c r="Y139" s="90"/>
    </row>
    <row r="140" spans="1:25" s="188" customFormat="1" x14ac:dyDescent="0.25">
      <c r="A140" s="91" t="s">
        <v>1388</v>
      </c>
      <c r="B140" s="91" t="s">
        <v>1567</v>
      </c>
      <c r="C140" s="91" t="s">
        <v>1573</v>
      </c>
      <c r="D140" s="91"/>
      <c r="E140" s="91"/>
      <c r="F140" s="91"/>
      <c r="G140" s="186"/>
      <c r="H140" s="187"/>
      <c r="I140" s="187"/>
      <c r="J140" s="187"/>
      <c r="K140" s="187"/>
      <c r="Q140" s="90"/>
      <c r="R140" s="90"/>
      <c r="S140" s="90"/>
      <c r="T140" s="90"/>
      <c r="U140" s="90"/>
      <c r="V140" s="90"/>
      <c r="W140" s="90"/>
      <c r="X140" s="90"/>
      <c r="Y140" s="90"/>
    </row>
    <row r="141" spans="1:25" s="188" customFormat="1" x14ac:dyDescent="0.25">
      <c r="A141" s="91" t="s">
        <v>1388</v>
      </c>
      <c r="B141" s="91" t="s">
        <v>1567</v>
      </c>
      <c r="C141" s="91" t="s">
        <v>1574</v>
      </c>
      <c r="D141" s="91"/>
      <c r="E141" s="91"/>
      <c r="F141" s="91"/>
      <c r="G141" s="186"/>
      <c r="H141" s="187"/>
      <c r="I141" s="187"/>
      <c r="J141" s="187"/>
      <c r="K141" s="187"/>
      <c r="Q141" s="90"/>
      <c r="R141" s="90"/>
      <c r="S141" s="90"/>
      <c r="T141" s="90"/>
      <c r="U141" s="90"/>
      <c r="V141" s="90"/>
      <c r="W141" s="90"/>
      <c r="X141" s="90"/>
      <c r="Y141" s="90"/>
    </row>
    <row r="142" spans="1:25" s="188" customFormat="1" x14ac:dyDescent="0.25">
      <c r="A142" s="91" t="s">
        <v>1388</v>
      </c>
      <c r="B142" s="91" t="s">
        <v>1567</v>
      </c>
      <c r="C142" s="91" t="s">
        <v>1575</v>
      </c>
      <c r="D142" s="91"/>
      <c r="E142" s="91"/>
      <c r="F142" s="91"/>
      <c r="G142" s="186"/>
      <c r="H142" s="187"/>
      <c r="I142" s="187"/>
      <c r="J142" s="187"/>
      <c r="K142" s="187"/>
      <c r="Q142" s="90"/>
      <c r="R142" s="90"/>
      <c r="S142" s="90"/>
      <c r="T142" s="90"/>
      <c r="U142" s="90"/>
      <c r="V142" s="90"/>
      <c r="W142" s="90"/>
      <c r="X142" s="90"/>
      <c r="Y142" s="90"/>
    </row>
    <row r="143" spans="1:25" s="188" customFormat="1" x14ac:dyDescent="0.25">
      <c r="A143" s="91" t="s">
        <v>1388</v>
      </c>
      <c r="B143" s="91" t="s">
        <v>1567</v>
      </c>
      <c r="C143" s="91" t="s">
        <v>1576</v>
      </c>
      <c r="D143" s="91"/>
      <c r="E143" s="91"/>
      <c r="F143" s="91"/>
      <c r="G143" s="186"/>
      <c r="H143" s="187"/>
      <c r="I143" s="187"/>
      <c r="J143" s="187"/>
      <c r="K143" s="187"/>
      <c r="Q143" s="90"/>
      <c r="R143" s="90"/>
      <c r="S143" s="90"/>
      <c r="T143" s="90"/>
      <c r="U143" s="90"/>
      <c r="V143" s="90"/>
      <c r="W143" s="90"/>
      <c r="X143" s="90"/>
      <c r="Y143" s="90"/>
    </row>
    <row r="144" spans="1:25" s="188" customFormat="1" x14ac:dyDescent="0.25">
      <c r="A144" s="91" t="s">
        <v>1433</v>
      </c>
      <c r="B144" s="91" t="s">
        <v>1577</v>
      </c>
      <c r="C144" s="91" t="s">
        <v>1578</v>
      </c>
      <c r="D144" s="91"/>
      <c r="E144" s="91"/>
      <c r="F144" s="91"/>
      <c r="G144" s="186"/>
      <c r="H144" s="187"/>
      <c r="I144" s="187"/>
      <c r="J144" s="187"/>
      <c r="K144" s="187"/>
      <c r="Q144" s="90"/>
      <c r="R144" s="90"/>
      <c r="S144" s="90"/>
      <c r="T144" s="90"/>
      <c r="U144" s="90"/>
      <c r="V144" s="90"/>
      <c r="W144" s="90"/>
      <c r="X144" s="90"/>
      <c r="Y144" s="90"/>
    </row>
    <row r="145" spans="1:25" s="188" customFormat="1" x14ac:dyDescent="0.25">
      <c r="A145" s="91" t="s">
        <v>1433</v>
      </c>
      <c r="B145" s="91" t="s">
        <v>1577</v>
      </c>
      <c r="C145" s="91" t="s">
        <v>1579</v>
      </c>
      <c r="D145" s="91"/>
      <c r="E145" s="91"/>
      <c r="F145" s="91"/>
      <c r="G145" s="186"/>
      <c r="H145" s="187"/>
      <c r="I145" s="187"/>
      <c r="J145" s="187"/>
      <c r="K145" s="187"/>
      <c r="Q145" s="90"/>
      <c r="R145" s="90"/>
      <c r="S145" s="90"/>
      <c r="T145" s="90"/>
      <c r="U145" s="90"/>
      <c r="V145" s="90"/>
      <c r="W145" s="90"/>
      <c r="X145" s="90"/>
      <c r="Y145" s="90"/>
    </row>
    <row r="146" spans="1:25" s="188" customFormat="1" x14ac:dyDescent="0.25">
      <c r="A146" s="91" t="s">
        <v>1433</v>
      </c>
      <c r="B146" s="91" t="s">
        <v>1577</v>
      </c>
      <c r="C146" s="91" t="s">
        <v>1580</v>
      </c>
      <c r="D146" s="91"/>
      <c r="E146" s="91"/>
      <c r="F146" s="91"/>
      <c r="G146" s="186"/>
      <c r="H146" s="187"/>
      <c r="I146" s="187"/>
      <c r="J146" s="187"/>
      <c r="K146" s="187"/>
      <c r="Q146" s="90"/>
      <c r="R146" s="90"/>
      <c r="S146" s="90"/>
      <c r="T146" s="90"/>
      <c r="U146" s="90"/>
      <c r="V146" s="90"/>
      <c r="W146" s="90"/>
      <c r="X146" s="90"/>
      <c r="Y146" s="90"/>
    </row>
    <row r="147" spans="1:25" s="188" customFormat="1" x14ac:dyDescent="0.25">
      <c r="A147" s="91" t="s">
        <v>1374</v>
      </c>
      <c r="B147" s="91" t="s">
        <v>1581</v>
      </c>
      <c r="C147" s="91" t="s">
        <v>1582</v>
      </c>
      <c r="D147" s="91"/>
      <c r="E147" s="91"/>
      <c r="F147" s="91"/>
      <c r="G147" s="186"/>
      <c r="H147" s="187"/>
      <c r="I147" s="187"/>
      <c r="J147" s="187"/>
      <c r="K147" s="187"/>
      <c r="Q147" s="90"/>
      <c r="R147" s="90"/>
      <c r="S147" s="90"/>
      <c r="T147" s="90"/>
      <c r="U147" s="90"/>
      <c r="V147" s="90"/>
      <c r="W147" s="90"/>
      <c r="X147" s="90"/>
      <c r="Y147" s="90"/>
    </row>
    <row r="148" spans="1:25" s="188" customFormat="1" x14ac:dyDescent="0.25">
      <c r="A148" s="91" t="s">
        <v>1374</v>
      </c>
      <c r="B148" s="91" t="s">
        <v>1581</v>
      </c>
      <c r="C148" s="91" t="s">
        <v>1583</v>
      </c>
      <c r="D148" s="91"/>
      <c r="E148" s="91"/>
      <c r="F148" s="91"/>
      <c r="G148" s="186"/>
      <c r="H148" s="187"/>
      <c r="I148" s="187"/>
      <c r="J148" s="187"/>
      <c r="K148" s="187"/>
      <c r="Q148" s="90"/>
      <c r="R148" s="90"/>
      <c r="S148" s="90"/>
      <c r="T148" s="90"/>
      <c r="U148" s="90"/>
      <c r="V148" s="90"/>
      <c r="W148" s="90"/>
      <c r="X148" s="90"/>
      <c r="Y148" s="90"/>
    </row>
    <row r="149" spans="1:25" s="188" customFormat="1" x14ac:dyDescent="0.25">
      <c r="A149" s="91" t="s">
        <v>1374</v>
      </c>
      <c r="B149" s="91" t="s">
        <v>1581</v>
      </c>
      <c r="C149" s="91" t="s">
        <v>1584</v>
      </c>
      <c r="D149" s="91"/>
      <c r="E149" s="91"/>
      <c r="F149" s="91"/>
      <c r="G149" s="186"/>
      <c r="H149" s="187"/>
      <c r="I149" s="187"/>
      <c r="J149" s="187"/>
      <c r="K149" s="187"/>
      <c r="Q149" s="90"/>
      <c r="R149" s="90"/>
      <c r="S149" s="90"/>
      <c r="T149" s="90"/>
      <c r="U149" s="90"/>
      <c r="V149" s="90"/>
      <c r="W149" s="90"/>
      <c r="X149" s="90"/>
      <c r="Y149" s="90"/>
    </row>
    <row r="150" spans="1:25" s="188" customFormat="1" x14ac:dyDescent="0.25">
      <c r="A150" s="91" t="s">
        <v>1374</v>
      </c>
      <c r="B150" s="91" t="s">
        <v>1581</v>
      </c>
      <c r="C150" s="91" t="s">
        <v>1585</v>
      </c>
      <c r="D150" s="91"/>
      <c r="E150" s="91"/>
      <c r="F150" s="91"/>
      <c r="G150" s="186"/>
      <c r="H150" s="187"/>
      <c r="I150" s="187"/>
      <c r="J150" s="187"/>
      <c r="K150" s="187"/>
      <c r="Q150" s="90"/>
      <c r="R150" s="90"/>
      <c r="S150" s="90"/>
      <c r="T150" s="90"/>
      <c r="U150" s="90"/>
      <c r="V150" s="90"/>
      <c r="W150" s="90"/>
      <c r="X150" s="90"/>
      <c r="Y150" s="90"/>
    </row>
    <row r="151" spans="1:25" s="188" customFormat="1" x14ac:dyDescent="0.25">
      <c r="A151" s="91" t="s">
        <v>1374</v>
      </c>
      <c r="B151" s="91" t="s">
        <v>1581</v>
      </c>
      <c r="C151" s="91" t="s">
        <v>1586</v>
      </c>
      <c r="D151" s="91"/>
      <c r="E151" s="91"/>
      <c r="F151" s="91"/>
      <c r="G151" s="186"/>
      <c r="H151" s="187"/>
      <c r="I151" s="187"/>
      <c r="J151" s="187"/>
      <c r="K151" s="187"/>
      <c r="Q151" s="90"/>
      <c r="R151" s="90"/>
      <c r="S151" s="90"/>
      <c r="T151" s="90"/>
      <c r="U151" s="90"/>
      <c r="V151" s="90"/>
      <c r="W151" s="90"/>
      <c r="X151" s="90"/>
      <c r="Y151" s="90"/>
    </row>
    <row r="152" spans="1:25" s="188" customFormat="1" x14ac:dyDescent="0.25">
      <c r="A152" s="91" t="s">
        <v>1374</v>
      </c>
      <c r="B152" s="91" t="s">
        <v>1581</v>
      </c>
      <c r="C152" s="91" t="s">
        <v>1587</v>
      </c>
      <c r="D152" s="91"/>
      <c r="E152" s="91"/>
      <c r="F152" s="91"/>
      <c r="G152" s="186"/>
      <c r="H152" s="187"/>
      <c r="I152" s="187"/>
      <c r="J152" s="187"/>
      <c r="K152" s="187"/>
      <c r="Q152" s="90"/>
      <c r="R152" s="90"/>
      <c r="S152" s="90"/>
      <c r="T152" s="90"/>
      <c r="U152" s="90"/>
      <c r="V152" s="90"/>
      <c r="W152" s="90"/>
      <c r="X152" s="90"/>
      <c r="Y152" s="90"/>
    </row>
    <row r="153" spans="1:25" s="188" customFormat="1" x14ac:dyDescent="0.25">
      <c r="A153" s="91" t="s">
        <v>1374</v>
      </c>
      <c r="B153" s="91" t="s">
        <v>1581</v>
      </c>
      <c r="C153" s="91" t="s">
        <v>1588</v>
      </c>
      <c r="D153" s="91"/>
      <c r="E153" s="91"/>
      <c r="F153" s="91"/>
      <c r="G153" s="186"/>
      <c r="H153" s="187"/>
      <c r="I153" s="187"/>
      <c r="J153" s="187"/>
      <c r="K153" s="187"/>
      <c r="Q153" s="90"/>
      <c r="R153" s="90"/>
      <c r="S153" s="90"/>
      <c r="T153" s="90"/>
      <c r="U153" s="90"/>
      <c r="V153" s="90"/>
      <c r="W153" s="90"/>
      <c r="X153" s="90"/>
      <c r="Y153" s="90"/>
    </row>
    <row r="154" spans="1:25" s="188" customFormat="1" x14ac:dyDescent="0.25">
      <c r="A154" s="91" t="s">
        <v>1435</v>
      </c>
      <c r="B154" s="91" t="s">
        <v>1589</v>
      </c>
      <c r="C154" s="91" t="s">
        <v>1590</v>
      </c>
      <c r="D154" s="91"/>
      <c r="E154" s="91"/>
      <c r="F154" s="91"/>
      <c r="G154" s="186"/>
      <c r="H154" s="187"/>
      <c r="I154" s="187"/>
      <c r="J154" s="187"/>
      <c r="K154" s="187"/>
      <c r="Q154" s="90"/>
      <c r="R154" s="90"/>
      <c r="S154" s="90"/>
      <c r="T154" s="90"/>
      <c r="U154" s="90"/>
      <c r="V154" s="90"/>
      <c r="W154" s="90"/>
      <c r="X154" s="90"/>
      <c r="Y154" s="90"/>
    </row>
    <row r="155" spans="1:25" s="188" customFormat="1" x14ac:dyDescent="0.25">
      <c r="A155" s="91" t="s">
        <v>1435</v>
      </c>
      <c r="B155" s="91" t="s">
        <v>1589</v>
      </c>
      <c r="C155" s="91" t="s">
        <v>1591</v>
      </c>
      <c r="D155" s="91"/>
      <c r="E155" s="91"/>
      <c r="F155" s="91"/>
      <c r="G155" s="186"/>
      <c r="H155" s="187"/>
      <c r="I155" s="187"/>
      <c r="J155" s="187"/>
      <c r="K155" s="187"/>
      <c r="Q155" s="90"/>
      <c r="R155" s="90"/>
      <c r="S155" s="90"/>
      <c r="T155" s="90"/>
      <c r="U155" s="90"/>
      <c r="V155" s="90"/>
      <c r="W155" s="90"/>
      <c r="X155" s="90"/>
      <c r="Y155" s="90"/>
    </row>
    <row r="156" spans="1:25" s="188" customFormat="1" x14ac:dyDescent="0.25">
      <c r="A156" s="91" t="s">
        <v>1435</v>
      </c>
      <c r="B156" s="91" t="s">
        <v>1589</v>
      </c>
      <c r="C156" s="91" t="s">
        <v>1592</v>
      </c>
      <c r="D156" s="91"/>
      <c r="E156" s="91"/>
      <c r="F156" s="91"/>
      <c r="G156" s="186"/>
      <c r="H156" s="187"/>
      <c r="I156" s="187"/>
      <c r="J156" s="187"/>
      <c r="K156" s="187"/>
      <c r="Q156" s="90"/>
      <c r="R156" s="90"/>
      <c r="S156" s="90"/>
      <c r="T156" s="90"/>
      <c r="U156" s="90"/>
      <c r="V156" s="90"/>
      <c r="W156" s="90"/>
      <c r="X156" s="90"/>
      <c r="Y156" s="90"/>
    </row>
    <row r="157" spans="1:25" s="188" customFormat="1" x14ac:dyDescent="0.25">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25">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25">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25">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25">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25">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25">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25">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25">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25">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25">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25">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25">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25">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25">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25">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25">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25">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25">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25">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25">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25">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25">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25">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25">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25">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25">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25">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25">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25">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25">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25">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25">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25">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25">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25">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25">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25">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25">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25">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25">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topLeftCell="A6" zoomScaleNormal="100" workbookViewId="0">
      <selection activeCell="C24" sqref="C24"/>
    </sheetView>
  </sheetViews>
  <sheetFormatPr baseColWidth="10" defaultColWidth="9.140625" defaultRowHeight="12.75" x14ac:dyDescent="0.25"/>
  <cols>
    <col min="1" max="1" width="30.7109375" style="166" customWidth="1"/>
    <col min="2" max="2" width="30.140625" style="166" customWidth="1"/>
    <col min="3" max="3" width="52.85546875" style="167" customWidth="1"/>
    <col min="4" max="4" width="17.140625" style="168" customWidth="1"/>
    <col min="5" max="5" width="15.42578125" style="167" customWidth="1"/>
    <col min="6" max="6" width="25.7109375" style="167" customWidth="1"/>
    <col min="7" max="16384" width="9.140625" style="152"/>
  </cols>
  <sheetData>
    <row r="1" spans="1:6" s="150" customFormat="1" x14ac:dyDescent="0.25">
      <c r="A1" s="501" t="s">
        <v>1593</v>
      </c>
      <c r="B1" s="502" t="s">
        <v>927</v>
      </c>
      <c r="C1" s="503" t="s">
        <v>920</v>
      </c>
      <c r="D1" s="503" t="s">
        <v>921</v>
      </c>
      <c r="E1" s="504" t="s">
        <v>923</v>
      </c>
      <c r="F1" s="505" t="s">
        <v>1594</v>
      </c>
    </row>
    <row r="2" spans="1:6" ht="20.100000000000001" customHeight="1" x14ac:dyDescent="0.25">
      <c r="A2" s="537" t="s">
        <v>1133</v>
      </c>
      <c r="B2" s="538" t="s">
        <v>1595</v>
      </c>
      <c r="C2" s="460" t="s">
        <v>1596</v>
      </c>
      <c r="D2" s="461" t="s">
        <v>1597</v>
      </c>
      <c r="E2" s="462">
        <v>944</v>
      </c>
      <c r="F2" s="468" t="s">
        <v>1598</v>
      </c>
    </row>
    <row r="3" spans="1:6" x14ac:dyDescent="0.25">
      <c r="A3" s="537" t="s">
        <v>1133</v>
      </c>
      <c r="B3" s="538" t="s">
        <v>1595</v>
      </c>
      <c r="C3" s="460" t="s">
        <v>1599</v>
      </c>
      <c r="D3" s="461" t="s">
        <v>1597</v>
      </c>
      <c r="E3" s="462">
        <v>590</v>
      </c>
      <c r="F3" s="468" t="s">
        <v>1598</v>
      </c>
    </row>
    <row r="4" spans="1:6" ht="24" x14ac:dyDescent="0.25">
      <c r="A4" s="539" t="s">
        <v>1126</v>
      </c>
      <c r="B4" s="540" t="s">
        <v>1600</v>
      </c>
      <c r="C4" s="540" t="s">
        <v>1601</v>
      </c>
      <c r="D4" s="541" t="s">
        <v>1597</v>
      </c>
      <c r="E4" s="542">
        <v>5000.5</v>
      </c>
      <c r="F4" s="469" t="s">
        <v>1602</v>
      </c>
    </row>
    <row r="5" spans="1:6" ht="24" x14ac:dyDescent="0.25">
      <c r="A5" s="539" t="s">
        <v>1126</v>
      </c>
      <c r="B5" s="540" t="s">
        <v>1600</v>
      </c>
      <c r="C5" s="540" t="s">
        <v>1603</v>
      </c>
      <c r="D5" s="541" t="s">
        <v>1597</v>
      </c>
      <c r="E5" s="542">
        <v>10133.5</v>
      </c>
      <c r="F5" s="469" t="s">
        <v>1602</v>
      </c>
    </row>
    <row r="6" spans="1:6" ht="24" x14ac:dyDescent="0.25">
      <c r="A6" s="539" t="s">
        <v>1126</v>
      </c>
      <c r="B6" s="540" t="s">
        <v>1600</v>
      </c>
      <c r="C6" s="540" t="s">
        <v>1604</v>
      </c>
      <c r="D6" s="541" t="s">
        <v>1597</v>
      </c>
      <c r="E6" s="542">
        <v>25488</v>
      </c>
      <c r="F6" s="469" t="s">
        <v>1602</v>
      </c>
    </row>
    <row r="7" spans="1:6" ht="24" x14ac:dyDescent="0.25">
      <c r="A7" s="539" t="s">
        <v>1126</v>
      </c>
      <c r="B7" s="540" t="s">
        <v>1600</v>
      </c>
      <c r="C7" s="540" t="s">
        <v>1605</v>
      </c>
      <c r="D7" s="541" t="s">
        <v>1597</v>
      </c>
      <c r="E7" s="542">
        <v>61419</v>
      </c>
      <c r="F7" s="469" t="s">
        <v>1602</v>
      </c>
    </row>
    <row r="8" spans="1:6" ht="21.95" customHeight="1" x14ac:dyDescent="0.25">
      <c r="A8" s="539" t="s">
        <v>1126</v>
      </c>
      <c r="B8" s="540" t="s">
        <v>1600</v>
      </c>
      <c r="C8" s="540" t="s">
        <v>1606</v>
      </c>
      <c r="D8" s="541" t="s">
        <v>1597</v>
      </c>
      <c r="E8" s="542">
        <v>33435.300000000003</v>
      </c>
      <c r="F8" s="469" t="s">
        <v>1602</v>
      </c>
    </row>
    <row r="9" spans="1:6" ht="17.100000000000001" customHeight="1" x14ac:dyDescent="0.25">
      <c r="A9" s="539" t="s">
        <v>1126</v>
      </c>
      <c r="B9" s="540" t="s">
        <v>1600</v>
      </c>
      <c r="C9" s="540" t="s">
        <v>1607</v>
      </c>
      <c r="D9" s="541" t="s">
        <v>1597</v>
      </c>
      <c r="E9" s="542">
        <v>9410.5</v>
      </c>
      <c r="F9" s="469" t="s">
        <v>1602</v>
      </c>
    </row>
    <row r="10" spans="1:6" ht="18.95" customHeight="1" x14ac:dyDescent="0.25">
      <c r="A10" s="539" t="s">
        <v>1126</v>
      </c>
      <c r="B10" s="540" t="s">
        <v>1600</v>
      </c>
      <c r="C10" s="540" t="s">
        <v>1608</v>
      </c>
      <c r="D10" s="541" t="s">
        <v>1597</v>
      </c>
      <c r="E10" s="542">
        <v>5929.5</v>
      </c>
      <c r="F10" s="469" t="s">
        <v>1602</v>
      </c>
    </row>
    <row r="11" spans="1:6" ht="17.100000000000001" customHeight="1" x14ac:dyDescent="0.25">
      <c r="A11" s="539" t="s">
        <v>1126</v>
      </c>
      <c r="B11" s="540" t="s">
        <v>1600</v>
      </c>
      <c r="C11" s="540" t="s">
        <v>1609</v>
      </c>
      <c r="D11" s="541" t="s">
        <v>1597</v>
      </c>
      <c r="E11" s="542">
        <v>65844</v>
      </c>
      <c r="F11" s="469" t="s">
        <v>1602</v>
      </c>
    </row>
    <row r="12" spans="1:6" ht="18" customHeight="1" x14ac:dyDescent="0.25">
      <c r="A12" s="539" t="s">
        <v>1126</v>
      </c>
      <c r="B12" s="540" t="s">
        <v>1600</v>
      </c>
      <c r="C12" s="540" t="s">
        <v>1610</v>
      </c>
      <c r="D12" s="541" t="s">
        <v>1597</v>
      </c>
      <c r="E12" s="542">
        <v>29393.8</v>
      </c>
      <c r="F12" s="469" t="s">
        <v>1602</v>
      </c>
    </row>
    <row r="13" spans="1:6" ht="18" customHeight="1" x14ac:dyDescent="0.25">
      <c r="A13" s="539" t="s">
        <v>1126</v>
      </c>
      <c r="B13" s="540" t="s">
        <v>1600</v>
      </c>
      <c r="C13" s="540" t="s">
        <v>1611</v>
      </c>
      <c r="D13" s="541" t="s">
        <v>1597</v>
      </c>
      <c r="E13" s="542">
        <v>27193.1</v>
      </c>
      <c r="F13" s="469" t="s">
        <v>1602</v>
      </c>
    </row>
    <row r="14" spans="1:6" ht="24" x14ac:dyDescent="0.25">
      <c r="A14" s="539" t="s">
        <v>1126</v>
      </c>
      <c r="B14" s="540" t="s">
        <v>1600</v>
      </c>
      <c r="C14" s="540" t="s">
        <v>1612</v>
      </c>
      <c r="D14" s="541" t="s">
        <v>1597</v>
      </c>
      <c r="E14" s="542">
        <v>50380.1</v>
      </c>
      <c r="F14" s="469" t="s">
        <v>1602</v>
      </c>
    </row>
    <row r="15" spans="1:6" ht="24" x14ac:dyDescent="0.25">
      <c r="A15" s="539" t="s">
        <v>1126</v>
      </c>
      <c r="B15" s="540" t="s">
        <v>1600</v>
      </c>
      <c r="C15" s="540" t="s">
        <v>1613</v>
      </c>
      <c r="D15" s="541" t="s">
        <v>1597</v>
      </c>
      <c r="E15" s="542">
        <v>29323</v>
      </c>
      <c r="F15" s="469" t="s">
        <v>1602</v>
      </c>
    </row>
    <row r="16" spans="1:6" ht="24" x14ac:dyDescent="0.25">
      <c r="A16" s="539" t="s">
        <v>1126</v>
      </c>
      <c r="B16" s="540" t="s">
        <v>1600</v>
      </c>
      <c r="C16" s="540" t="s">
        <v>1614</v>
      </c>
      <c r="D16" s="541" t="s">
        <v>1597</v>
      </c>
      <c r="E16" s="542">
        <v>32833.5</v>
      </c>
      <c r="F16" s="469" t="s">
        <v>1602</v>
      </c>
    </row>
    <row r="17" spans="1:6" ht="24" x14ac:dyDescent="0.25">
      <c r="A17" s="539" t="s">
        <v>1126</v>
      </c>
      <c r="B17" s="540" t="s">
        <v>1600</v>
      </c>
      <c r="C17" s="540" t="s">
        <v>1615</v>
      </c>
      <c r="D17" s="541" t="s">
        <v>1597</v>
      </c>
      <c r="E17" s="542">
        <v>12537.5</v>
      </c>
      <c r="F17" s="469" t="s">
        <v>1602</v>
      </c>
    </row>
    <row r="18" spans="1:6" ht="24" x14ac:dyDescent="0.25">
      <c r="A18" s="539" t="s">
        <v>1126</v>
      </c>
      <c r="B18" s="540" t="s">
        <v>1600</v>
      </c>
      <c r="C18" s="540" t="s">
        <v>1616</v>
      </c>
      <c r="D18" s="541" t="s">
        <v>1597</v>
      </c>
      <c r="E18" s="542">
        <v>12626</v>
      </c>
      <c r="F18" s="469" t="s">
        <v>1602</v>
      </c>
    </row>
    <row r="19" spans="1:6" ht="24" x14ac:dyDescent="0.25">
      <c r="A19" s="539" t="s">
        <v>1126</v>
      </c>
      <c r="B19" s="540" t="s">
        <v>1600</v>
      </c>
      <c r="C19" s="540" t="s">
        <v>1617</v>
      </c>
      <c r="D19" s="541" t="s">
        <v>1597</v>
      </c>
      <c r="E19" s="542">
        <v>95892.7</v>
      </c>
      <c r="F19" s="469" t="s">
        <v>1602</v>
      </c>
    </row>
    <row r="20" spans="1:6" ht="22.5" customHeight="1" x14ac:dyDescent="0.25">
      <c r="A20" s="539" t="s">
        <v>1126</v>
      </c>
      <c r="B20" s="540" t="s">
        <v>1600</v>
      </c>
      <c r="C20" s="540" t="s">
        <v>1618</v>
      </c>
      <c r="D20" s="541" t="s">
        <v>1597</v>
      </c>
      <c r="E20" s="542">
        <v>19706</v>
      </c>
      <c r="F20" s="469" t="s">
        <v>1602</v>
      </c>
    </row>
    <row r="21" spans="1:6" ht="22.5" customHeight="1" x14ac:dyDescent="0.25">
      <c r="A21" s="539" t="s">
        <v>1126</v>
      </c>
      <c r="B21" s="540" t="s">
        <v>1600</v>
      </c>
      <c r="C21" s="540" t="s">
        <v>1619</v>
      </c>
      <c r="D21" s="541" t="s">
        <v>1597</v>
      </c>
      <c r="E21" s="542">
        <v>30975</v>
      </c>
      <c r="F21" s="469" t="s">
        <v>1602</v>
      </c>
    </row>
    <row r="22" spans="1:6" x14ac:dyDescent="0.25">
      <c r="A22" s="539" t="s">
        <v>1126</v>
      </c>
      <c r="B22" s="540" t="s">
        <v>1600</v>
      </c>
      <c r="C22" s="540" t="s">
        <v>1620</v>
      </c>
      <c r="D22" s="541" t="s">
        <v>1597</v>
      </c>
      <c r="E22" s="542">
        <v>15251.5</v>
      </c>
      <c r="F22" s="469" t="s">
        <v>1602</v>
      </c>
    </row>
    <row r="23" spans="1:6" x14ac:dyDescent="0.25">
      <c r="A23" s="539" t="s">
        <v>1126</v>
      </c>
      <c r="B23" s="540" t="s">
        <v>1600</v>
      </c>
      <c r="C23" s="540" t="s">
        <v>1621</v>
      </c>
      <c r="D23" s="541" t="s">
        <v>1597</v>
      </c>
      <c r="E23" s="542">
        <v>24225.4</v>
      </c>
      <c r="F23" s="469" t="s">
        <v>1602</v>
      </c>
    </row>
    <row r="24" spans="1:6" ht="22.5" customHeight="1" x14ac:dyDescent="0.25">
      <c r="A24" s="543" t="s">
        <v>1148</v>
      </c>
      <c r="B24" s="544" t="s">
        <v>1622</v>
      </c>
      <c r="C24" s="545" t="s">
        <v>1623</v>
      </c>
      <c r="D24" s="546" t="s">
        <v>1624</v>
      </c>
      <c r="E24" s="547">
        <v>1003</v>
      </c>
      <c r="F24" s="470" t="s">
        <v>1625</v>
      </c>
    </row>
    <row r="25" spans="1:6" x14ac:dyDescent="0.25">
      <c r="A25" s="543" t="s">
        <v>1148</v>
      </c>
      <c r="B25" s="544" t="s">
        <v>1622</v>
      </c>
      <c r="C25" s="545" t="s">
        <v>1626</v>
      </c>
      <c r="D25" s="546" t="s">
        <v>1624</v>
      </c>
      <c r="E25" s="547">
        <v>1003</v>
      </c>
      <c r="F25" s="470" t="s">
        <v>1625</v>
      </c>
    </row>
    <row r="26" spans="1:6" ht="24" customHeight="1" x14ac:dyDescent="0.25">
      <c r="A26" s="543" t="s">
        <v>1148</v>
      </c>
      <c r="B26" s="544" t="s">
        <v>1622</v>
      </c>
      <c r="C26" s="545" t="s">
        <v>1627</v>
      </c>
      <c r="D26" s="546" t="s">
        <v>1624</v>
      </c>
      <c r="E26" s="547">
        <v>3009</v>
      </c>
      <c r="F26" s="470" t="s">
        <v>1625</v>
      </c>
    </row>
    <row r="27" spans="1:6" x14ac:dyDescent="0.25">
      <c r="A27" s="543" t="s">
        <v>1148</v>
      </c>
      <c r="B27" s="544" t="s">
        <v>1622</v>
      </c>
      <c r="C27" s="545" t="s">
        <v>1628</v>
      </c>
      <c r="D27" s="546" t="s">
        <v>1624</v>
      </c>
      <c r="E27" s="547">
        <v>1882.1</v>
      </c>
      <c r="F27" s="470" t="s">
        <v>1625</v>
      </c>
    </row>
    <row r="28" spans="1:6" x14ac:dyDescent="0.25">
      <c r="A28" s="543" t="s">
        <v>1148</v>
      </c>
      <c r="B28" s="544" t="s">
        <v>1622</v>
      </c>
      <c r="C28" s="545" t="s">
        <v>1629</v>
      </c>
      <c r="D28" s="546" t="s">
        <v>1597</v>
      </c>
      <c r="E28" s="547">
        <v>83.78</v>
      </c>
      <c r="F28" s="470" t="s">
        <v>1625</v>
      </c>
    </row>
    <row r="29" spans="1:6" x14ac:dyDescent="0.25">
      <c r="A29" s="543" t="s">
        <v>1148</v>
      </c>
      <c r="B29" s="544" t="s">
        <v>1622</v>
      </c>
      <c r="C29" s="545" t="s">
        <v>1630</v>
      </c>
      <c r="D29" s="546" t="s">
        <v>1597</v>
      </c>
      <c r="E29" s="547">
        <v>192.34</v>
      </c>
      <c r="F29" s="470" t="s">
        <v>1625</v>
      </c>
    </row>
    <row r="30" spans="1:6" x14ac:dyDescent="0.25">
      <c r="A30" s="543" t="s">
        <v>1148</v>
      </c>
      <c r="B30" s="544" t="s">
        <v>1622</v>
      </c>
      <c r="C30" s="545" t="s">
        <v>1631</v>
      </c>
      <c r="D30" s="546" t="s">
        <v>1597</v>
      </c>
      <c r="E30" s="547">
        <v>421.26</v>
      </c>
      <c r="F30" s="470" t="s">
        <v>1625</v>
      </c>
    </row>
    <row r="31" spans="1:6" x14ac:dyDescent="0.25">
      <c r="A31" s="548" t="s">
        <v>1632</v>
      </c>
      <c r="B31" s="549" t="s">
        <v>1633</v>
      </c>
      <c r="C31" s="550" t="s">
        <v>1634</v>
      </c>
      <c r="D31" s="551" t="s">
        <v>1597</v>
      </c>
      <c r="E31" s="552">
        <v>6500</v>
      </c>
      <c r="F31" s="471" t="s">
        <v>1635</v>
      </c>
    </row>
    <row r="32" spans="1:6" x14ac:dyDescent="0.25">
      <c r="A32" s="548" t="s">
        <v>1632</v>
      </c>
      <c r="B32" s="549" t="s">
        <v>1633</v>
      </c>
      <c r="C32" s="550" t="s">
        <v>1636</v>
      </c>
      <c r="D32" s="551" t="s">
        <v>1597</v>
      </c>
      <c r="E32" s="552">
        <v>7265.26</v>
      </c>
      <c r="F32" s="471" t="s">
        <v>1635</v>
      </c>
    </row>
    <row r="33" spans="1:6" x14ac:dyDescent="0.25">
      <c r="A33" s="548" t="s">
        <v>1632</v>
      </c>
      <c r="B33" s="549" t="s">
        <v>1633</v>
      </c>
      <c r="C33" s="550" t="s">
        <v>1637</v>
      </c>
      <c r="D33" s="551" t="s">
        <v>1597</v>
      </c>
      <c r="E33" s="552">
        <v>4675.2539999999999</v>
      </c>
      <c r="F33" s="471" t="s">
        <v>1635</v>
      </c>
    </row>
    <row r="34" spans="1:6" x14ac:dyDescent="0.25">
      <c r="A34" s="548" t="s">
        <v>1632</v>
      </c>
      <c r="B34" s="549" t="s">
        <v>1633</v>
      </c>
      <c r="C34" s="550" t="s">
        <v>1638</v>
      </c>
      <c r="D34" s="551" t="s">
        <v>1597</v>
      </c>
      <c r="E34" s="552">
        <v>16785.5</v>
      </c>
      <c r="F34" s="471" t="s">
        <v>1635</v>
      </c>
    </row>
    <row r="35" spans="1:6" x14ac:dyDescent="0.25">
      <c r="A35" s="548" t="s">
        <v>1632</v>
      </c>
      <c r="B35" s="549" t="s">
        <v>1633</v>
      </c>
      <c r="C35" s="550" t="s">
        <v>1639</v>
      </c>
      <c r="D35" s="551" t="s">
        <v>1597</v>
      </c>
      <c r="E35" s="552">
        <v>15163</v>
      </c>
      <c r="F35" s="471" t="s">
        <v>1635</v>
      </c>
    </row>
    <row r="36" spans="1:6" ht="24" x14ac:dyDescent="0.25">
      <c r="A36" s="553" t="s">
        <v>1221</v>
      </c>
      <c r="B36" s="554" t="s">
        <v>1640</v>
      </c>
      <c r="C36" s="555" t="s">
        <v>1641</v>
      </c>
      <c r="D36" s="556" t="s">
        <v>1597</v>
      </c>
      <c r="E36" s="557">
        <v>2330.5</v>
      </c>
      <c r="F36" s="472" t="s">
        <v>1642</v>
      </c>
    </row>
    <row r="37" spans="1:6" ht="24" x14ac:dyDescent="0.25">
      <c r="A37" s="553" t="s">
        <v>1221</v>
      </c>
      <c r="B37" s="554" t="s">
        <v>1640</v>
      </c>
      <c r="C37" s="555" t="s">
        <v>1643</v>
      </c>
      <c r="D37" s="556"/>
      <c r="E37" s="557">
        <v>1150</v>
      </c>
      <c r="F37" s="472" t="s">
        <v>1642</v>
      </c>
    </row>
    <row r="38" spans="1:6" ht="24" x14ac:dyDescent="0.25">
      <c r="A38" s="553" t="s">
        <v>1221</v>
      </c>
      <c r="B38" s="554" t="s">
        <v>1640</v>
      </c>
      <c r="C38" s="555" t="s">
        <v>1644</v>
      </c>
      <c r="D38" s="556" t="s">
        <v>1597</v>
      </c>
      <c r="E38" s="557">
        <v>2330.5</v>
      </c>
      <c r="F38" s="472" t="s">
        <v>1642</v>
      </c>
    </row>
    <row r="39" spans="1:6" ht="24" x14ac:dyDescent="0.25">
      <c r="A39" s="553" t="s">
        <v>1221</v>
      </c>
      <c r="B39" s="554" t="s">
        <v>1640</v>
      </c>
      <c r="C39" s="555" t="s">
        <v>1645</v>
      </c>
      <c r="D39" s="556" t="s">
        <v>1597</v>
      </c>
      <c r="E39" s="557">
        <v>3009</v>
      </c>
      <c r="F39" s="472" t="s">
        <v>1642</v>
      </c>
    </row>
    <row r="40" spans="1:6" ht="24" x14ac:dyDescent="0.25">
      <c r="A40" s="553" t="s">
        <v>1221</v>
      </c>
      <c r="B40" s="554" t="s">
        <v>1640</v>
      </c>
      <c r="C40" s="555" t="s">
        <v>1646</v>
      </c>
      <c r="D40" s="556" t="s">
        <v>1597</v>
      </c>
      <c r="E40" s="557">
        <v>1150.5</v>
      </c>
      <c r="F40" s="472" t="s">
        <v>1642</v>
      </c>
    </row>
    <row r="41" spans="1:6" ht="24" x14ac:dyDescent="0.25">
      <c r="A41" s="553" t="s">
        <v>1221</v>
      </c>
      <c r="B41" s="554" t="s">
        <v>1640</v>
      </c>
      <c r="C41" s="555" t="s">
        <v>1647</v>
      </c>
      <c r="D41" s="556" t="s">
        <v>1597</v>
      </c>
      <c r="E41" s="557">
        <v>1150.5</v>
      </c>
      <c r="F41" s="472" t="s">
        <v>1642</v>
      </c>
    </row>
    <row r="42" spans="1:6" ht="24" x14ac:dyDescent="0.25">
      <c r="A42" s="553" t="s">
        <v>1221</v>
      </c>
      <c r="B42" s="554" t="s">
        <v>1640</v>
      </c>
      <c r="C42" s="555" t="s">
        <v>1648</v>
      </c>
      <c r="D42" s="556" t="s">
        <v>1597</v>
      </c>
      <c r="E42" s="557">
        <v>1947</v>
      </c>
      <c r="F42" s="472" t="s">
        <v>1642</v>
      </c>
    </row>
    <row r="43" spans="1:6" ht="22.5" customHeight="1" x14ac:dyDescent="0.25">
      <c r="A43" s="553" t="s">
        <v>1221</v>
      </c>
      <c r="B43" s="554" t="s">
        <v>1640</v>
      </c>
      <c r="C43" s="555" t="s">
        <v>1649</v>
      </c>
      <c r="D43" s="556" t="s">
        <v>1597</v>
      </c>
      <c r="E43" s="557">
        <v>2212.5</v>
      </c>
      <c r="F43" s="472" t="s">
        <v>1642</v>
      </c>
    </row>
    <row r="44" spans="1:6" ht="18.95" customHeight="1" x14ac:dyDescent="0.25">
      <c r="A44" s="558" t="s">
        <v>1650</v>
      </c>
      <c r="B44" s="559" t="s">
        <v>1651</v>
      </c>
      <c r="C44" s="463" t="s">
        <v>1652</v>
      </c>
      <c r="D44" s="560" t="s">
        <v>1597</v>
      </c>
      <c r="E44" s="561">
        <v>11210</v>
      </c>
      <c r="F44" s="473" t="s">
        <v>1653</v>
      </c>
    </row>
    <row r="45" spans="1:6" ht="17.100000000000001" customHeight="1" x14ac:dyDescent="0.25">
      <c r="A45" s="558" t="s">
        <v>1650</v>
      </c>
      <c r="B45" s="559" t="s">
        <v>1651</v>
      </c>
      <c r="C45" s="463" t="s">
        <v>1654</v>
      </c>
      <c r="D45" s="560" t="s">
        <v>1597</v>
      </c>
      <c r="E45" s="561">
        <v>15692.82</v>
      </c>
      <c r="F45" s="473" t="s">
        <v>1653</v>
      </c>
    </row>
    <row r="46" spans="1:6" x14ac:dyDescent="0.25">
      <c r="A46" s="558" t="s">
        <v>1650</v>
      </c>
      <c r="B46" s="559" t="s">
        <v>1651</v>
      </c>
      <c r="C46" s="463" t="s">
        <v>1655</v>
      </c>
      <c r="D46" s="560" t="s">
        <v>1597</v>
      </c>
      <c r="E46" s="561">
        <v>342200</v>
      </c>
      <c r="F46" s="473" t="s">
        <v>1653</v>
      </c>
    </row>
    <row r="47" spans="1:6" ht="21" customHeight="1" x14ac:dyDescent="0.25">
      <c r="A47" s="558" t="s">
        <v>1650</v>
      </c>
      <c r="B47" s="559" t="s">
        <v>1651</v>
      </c>
      <c r="C47" s="463" t="s">
        <v>1656</v>
      </c>
      <c r="D47" s="560" t="s">
        <v>1597</v>
      </c>
      <c r="E47" s="561">
        <v>6254</v>
      </c>
      <c r="F47" s="473" t="s">
        <v>1653</v>
      </c>
    </row>
    <row r="48" spans="1:6" ht="14.1" customHeight="1" x14ac:dyDescent="0.25">
      <c r="A48" s="558" t="s">
        <v>1650</v>
      </c>
      <c r="B48" s="559" t="s">
        <v>1651</v>
      </c>
      <c r="C48" s="463" t="s">
        <v>1657</v>
      </c>
      <c r="D48" s="560" t="s">
        <v>1597</v>
      </c>
      <c r="E48" s="561">
        <v>531000</v>
      </c>
      <c r="F48" s="473" t="s">
        <v>1653</v>
      </c>
    </row>
    <row r="49" spans="1:6" ht="24" x14ac:dyDescent="0.25">
      <c r="A49" s="558" t="s">
        <v>1650</v>
      </c>
      <c r="B49" s="559" t="s">
        <v>1651</v>
      </c>
      <c r="C49" s="463" t="s">
        <v>1658</v>
      </c>
      <c r="D49" s="560" t="s">
        <v>1597</v>
      </c>
      <c r="E49" s="561">
        <v>49794.525000000001</v>
      </c>
      <c r="F49" s="473" t="s">
        <v>1653</v>
      </c>
    </row>
    <row r="50" spans="1:6" x14ac:dyDescent="0.25">
      <c r="A50" s="558" t="s">
        <v>1650</v>
      </c>
      <c r="B50" s="559" t="s">
        <v>1651</v>
      </c>
      <c r="C50" s="463" t="s">
        <v>1659</v>
      </c>
      <c r="D50" s="560" t="s">
        <v>1597</v>
      </c>
      <c r="E50" s="561">
        <v>275000</v>
      </c>
      <c r="F50" s="473" t="s">
        <v>1653</v>
      </c>
    </row>
    <row r="51" spans="1:6" x14ac:dyDescent="0.25">
      <c r="A51" s="558" t="s">
        <v>1650</v>
      </c>
      <c r="B51" s="559" t="s">
        <v>1651</v>
      </c>
      <c r="C51" s="463" t="s">
        <v>1660</v>
      </c>
      <c r="D51" s="560" t="s">
        <v>1597</v>
      </c>
      <c r="E51" s="561">
        <v>8407.5</v>
      </c>
      <c r="F51" s="473" t="s">
        <v>1653</v>
      </c>
    </row>
    <row r="52" spans="1:6" ht="15.95" customHeight="1" x14ac:dyDescent="0.25">
      <c r="A52" s="558" t="s">
        <v>1650</v>
      </c>
      <c r="B52" s="559" t="s">
        <v>1651</v>
      </c>
      <c r="C52" s="463" t="s">
        <v>1661</v>
      </c>
      <c r="D52" s="560" t="s">
        <v>1597</v>
      </c>
      <c r="E52" s="561">
        <v>96885.151100000003</v>
      </c>
      <c r="F52" s="473" t="s">
        <v>1653</v>
      </c>
    </row>
    <row r="53" spans="1:6" ht="15" customHeight="1" x14ac:dyDescent="0.25">
      <c r="A53" s="558" t="s">
        <v>1650</v>
      </c>
      <c r="B53" s="559" t="s">
        <v>1651</v>
      </c>
      <c r="C53" s="463" t="s">
        <v>1662</v>
      </c>
      <c r="D53" s="560" t="s">
        <v>1597</v>
      </c>
      <c r="E53" s="561">
        <v>250160</v>
      </c>
      <c r="F53" s="473" t="s">
        <v>1653</v>
      </c>
    </row>
    <row r="54" spans="1:6" x14ac:dyDescent="0.25">
      <c r="A54" s="558" t="s">
        <v>1650</v>
      </c>
      <c r="B54" s="559" t="s">
        <v>1651</v>
      </c>
      <c r="C54" s="463" t="s">
        <v>1663</v>
      </c>
      <c r="D54" s="560" t="s">
        <v>1597</v>
      </c>
      <c r="E54" s="561">
        <v>2950</v>
      </c>
      <c r="F54" s="473" t="s">
        <v>1653</v>
      </c>
    </row>
    <row r="55" spans="1:6" ht="14.1" customHeight="1" x14ac:dyDescent="0.25">
      <c r="A55" s="558" t="s">
        <v>1650</v>
      </c>
      <c r="B55" s="559" t="s">
        <v>1651</v>
      </c>
      <c r="C55" s="463" t="s">
        <v>1664</v>
      </c>
      <c r="D55" s="560" t="s">
        <v>1597</v>
      </c>
      <c r="E55" s="561">
        <v>226560</v>
      </c>
      <c r="F55" s="473" t="s">
        <v>1653</v>
      </c>
    </row>
    <row r="56" spans="1:6" ht="30.75" customHeight="1" x14ac:dyDescent="0.25">
      <c r="A56" s="558" t="s">
        <v>1650</v>
      </c>
      <c r="B56" s="559" t="s">
        <v>1651</v>
      </c>
      <c r="C56" s="463" t="s">
        <v>1665</v>
      </c>
      <c r="D56" s="560" t="s">
        <v>1597</v>
      </c>
      <c r="E56" s="561">
        <v>501500</v>
      </c>
      <c r="F56" s="473" t="s">
        <v>1653</v>
      </c>
    </row>
    <row r="57" spans="1:6" ht="15" customHeight="1" x14ac:dyDescent="0.25">
      <c r="A57" s="558" t="s">
        <v>1650</v>
      </c>
      <c r="B57" s="559" t="s">
        <v>1651</v>
      </c>
      <c r="C57" s="463" t="s">
        <v>1666</v>
      </c>
      <c r="D57" s="560" t="s">
        <v>1597</v>
      </c>
      <c r="E57" s="561">
        <v>41300</v>
      </c>
      <c r="F57" s="473" t="s">
        <v>1653</v>
      </c>
    </row>
    <row r="58" spans="1:6" ht="24" customHeight="1" x14ac:dyDescent="0.25">
      <c r="A58" s="558" t="s">
        <v>1650</v>
      </c>
      <c r="B58" s="559" t="s">
        <v>1651</v>
      </c>
      <c r="C58" s="463" t="s">
        <v>1667</v>
      </c>
      <c r="D58" s="560" t="s">
        <v>1597</v>
      </c>
      <c r="E58" s="561">
        <v>49560</v>
      </c>
      <c r="F58" s="473" t="s">
        <v>1653</v>
      </c>
    </row>
    <row r="59" spans="1:6" ht="14.1" customHeight="1" x14ac:dyDescent="0.25">
      <c r="A59" s="558" t="s">
        <v>1650</v>
      </c>
      <c r="B59" s="559" t="s">
        <v>1651</v>
      </c>
      <c r="C59" s="463" t="s">
        <v>1668</v>
      </c>
      <c r="D59" s="560" t="s">
        <v>1597</v>
      </c>
      <c r="E59" s="561">
        <v>188800</v>
      </c>
      <c r="F59" s="473" t="s">
        <v>1653</v>
      </c>
    </row>
    <row r="60" spans="1:6" ht="15" customHeight="1" x14ac:dyDescent="0.25">
      <c r="A60" s="558" t="s">
        <v>1650</v>
      </c>
      <c r="B60" s="559" t="s">
        <v>1651</v>
      </c>
      <c r="C60" s="463" t="s">
        <v>1669</v>
      </c>
      <c r="D60" s="560" t="s">
        <v>1597</v>
      </c>
      <c r="E60" s="561">
        <v>27140</v>
      </c>
      <c r="F60" s="473" t="s">
        <v>1653</v>
      </c>
    </row>
    <row r="61" spans="1:6" ht="15.95" customHeight="1" x14ac:dyDescent="0.25">
      <c r="A61" s="558" t="s">
        <v>1650</v>
      </c>
      <c r="B61" s="559" t="s">
        <v>1651</v>
      </c>
      <c r="C61" s="463" t="s">
        <v>1670</v>
      </c>
      <c r="D61" s="560" t="s">
        <v>1597</v>
      </c>
      <c r="E61" s="561">
        <v>49219.1806</v>
      </c>
      <c r="F61" s="473" t="s">
        <v>1653</v>
      </c>
    </row>
    <row r="62" spans="1:6" ht="18.95" customHeight="1" x14ac:dyDescent="0.25">
      <c r="A62" s="558" t="s">
        <v>1650</v>
      </c>
      <c r="B62" s="559" t="s">
        <v>1651</v>
      </c>
      <c r="C62" s="463" t="s">
        <v>1671</v>
      </c>
      <c r="D62" s="560" t="s">
        <v>1597</v>
      </c>
      <c r="E62" s="561">
        <v>26137.0707</v>
      </c>
      <c r="F62" s="473" t="s">
        <v>1653</v>
      </c>
    </row>
    <row r="63" spans="1:6" ht="20.100000000000001" customHeight="1" x14ac:dyDescent="0.25">
      <c r="A63" s="558" t="s">
        <v>1650</v>
      </c>
      <c r="B63" s="559" t="s">
        <v>1651</v>
      </c>
      <c r="C63" s="463" t="s">
        <v>1672</v>
      </c>
      <c r="D63" s="560" t="s">
        <v>1597</v>
      </c>
      <c r="E63" s="561">
        <v>105563.74400000001</v>
      </c>
      <c r="F63" s="473" t="s">
        <v>1653</v>
      </c>
    </row>
    <row r="64" spans="1:6" ht="18.95" customHeight="1" x14ac:dyDescent="0.25">
      <c r="A64" s="558" t="s">
        <v>1650</v>
      </c>
      <c r="B64" s="559" t="s">
        <v>1651</v>
      </c>
      <c r="C64" s="463" t="s">
        <v>1673</v>
      </c>
      <c r="D64" s="560" t="s">
        <v>1597</v>
      </c>
      <c r="E64" s="561">
        <v>6490</v>
      </c>
      <c r="F64" s="473" t="s">
        <v>1653</v>
      </c>
    </row>
    <row r="65" spans="1:6" ht="15" customHeight="1" x14ac:dyDescent="0.25">
      <c r="A65" s="558" t="s">
        <v>1650</v>
      </c>
      <c r="B65" s="559" t="s">
        <v>1651</v>
      </c>
      <c r="C65" s="463" t="s">
        <v>1674</v>
      </c>
      <c r="D65" s="560" t="s">
        <v>1597</v>
      </c>
      <c r="E65" s="561">
        <v>30335.3338</v>
      </c>
      <c r="F65" s="473" t="s">
        <v>1653</v>
      </c>
    </row>
    <row r="66" spans="1:6" ht="24" x14ac:dyDescent="0.25">
      <c r="A66" s="558" t="s">
        <v>1650</v>
      </c>
      <c r="B66" s="559" t="s">
        <v>1651</v>
      </c>
      <c r="C66" s="463" t="s">
        <v>1675</v>
      </c>
      <c r="D66" s="560" t="s">
        <v>1597</v>
      </c>
      <c r="E66" s="561">
        <v>72981.654699999999</v>
      </c>
      <c r="F66" s="473" t="s">
        <v>1653</v>
      </c>
    </row>
    <row r="67" spans="1:6" x14ac:dyDescent="0.25">
      <c r="A67" s="558" t="s">
        <v>1650</v>
      </c>
      <c r="B67" s="559" t="s">
        <v>1651</v>
      </c>
      <c r="C67" s="463" t="s">
        <v>1676</v>
      </c>
      <c r="D67" s="560" t="s">
        <v>1597</v>
      </c>
      <c r="E67" s="561">
        <v>172048.60250000001</v>
      </c>
      <c r="F67" s="473" t="s">
        <v>1653</v>
      </c>
    </row>
    <row r="68" spans="1:6" x14ac:dyDescent="0.25">
      <c r="A68" s="558" t="s">
        <v>1650</v>
      </c>
      <c r="B68" s="559" t="s">
        <v>1651</v>
      </c>
      <c r="C68" s="463" t="s">
        <v>1677</v>
      </c>
      <c r="D68" s="560" t="s">
        <v>1597</v>
      </c>
      <c r="E68" s="561">
        <v>104465.4</v>
      </c>
      <c r="F68" s="473" t="s">
        <v>1653</v>
      </c>
    </row>
    <row r="69" spans="1:6" x14ac:dyDescent="0.25">
      <c r="A69" s="558" t="s">
        <v>1650</v>
      </c>
      <c r="B69" s="559" t="s">
        <v>1651</v>
      </c>
      <c r="C69" s="463" t="s">
        <v>1678</v>
      </c>
      <c r="D69" s="560" t="s">
        <v>1597</v>
      </c>
      <c r="E69" s="561">
        <v>8314.2916999999998</v>
      </c>
      <c r="F69" s="473" t="s">
        <v>1653</v>
      </c>
    </row>
    <row r="70" spans="1:6" x14ac:dyDescent="0.25">
      <c r="A70" s="558" t="s">
        <v>1650</v>
      </c>
      <c r="B70" s="559" t="s">
        <v>1651</v>
      </c>
      <c r="C70" s="463" t="s">
        <v>1679</v>
      </c>
      <c r="D70" s="560" t="s">
        <v>1597</v>
      </c>
      <c r="E70" s="561">
        <v>198806.39999999999</v>
      </c>
      <c r="F70" s="473" t="s">
        <v>1653</v>
      </c>
    </row>
    <row r="71" spans="1:6" x14ac:dyDescent="0.25">
      <c r="A71" s="558" t="s">
        <v>1650</v>
      </c>
      <c r="B71" s="559" t="s">
        <v>1651</v>
      </c>
      <c r="C71" s="463" t="s">
        <v>1680</v>
      </c>
      <c r="D71" s="560" t="s">
        <v>1597</v>
      </c>
      <c r="E71" s="561">
        <v>11313.84</v>
      </c>
      <c r="F71" s="473" t="s">
        <v>1653</v>
      </c>
    </row>
    <row r="72" spans="1:6" x14ac:dyDescent="0.25">
      <c r="A72" s="558" t="s">
        <v>1650</v>
      </c>
      <c r="B72" s="559" t="s">
        <v>1651</v>
      </c>
      <c r="C72" s="463" t="s">
        <v>1681</v>
      </c>
      <c r="D72" s="560" t="s">
        <v>1597</v>
      </c>
      <c r="E72" s="561">
        <v>469017.40850000002</v>
      </c>
      <c r="F72" s="473" t="s">
        <v>1653</v>
      </c>
    </row>
    <row r="73" spans="1:6" x14ac:dyDescent="0.25">
      <c r="A73" s="558" t="s">
        <v>1650</v>
      </c>
      <c r="B73" s="559" t="s">
        <v>1651</v>
      </c>
      <c r="C73" s="463" t="s">
        <v>1682</v>
      </c>
      <c r="D73" s="560" t="s">
        <v>1597</v>
      </c>
      <c r="E73" s="561">
        <v>4501.7</v>
      </c>
      <c r="F73" s="473" t="s">
        <v>1653</v>
      </c>
    </row>
    <row r="74" spans="1:6" x14ac:dyDescent="0.25">
      <c r="A74" s="558" t="s">
        <v>1650</v>
      </c>
      <c r="B74" s="559" t="s">
        <v>1651</v>
      </c>
      <c r="C74" s="463" t="s">
        <v>1683</v>
      </c>
      <c r="D74" s="560" t="s">
        <v>1597</v>
      </c>
      <c r="E74" s="561">
        <v>161582.93400000001</v>
      </c>
      <c r="F74" s="473" t="s">
        <v>1653</v>
      </c>
    </row>
    <row r="75" spans="1:6" x14ac:dyDescent="0.25">
      <c r="A75" s="558" t="s">
        <v>1650</v>
      </c>
      <c r="B75" s="559" t="s">
        <v>1651</v>
      </c>
      <c r="C75" s="463" t="s">
        <v>1684</v>
      </c>
      <c r="D75" s="560" t="s">
        <v>1597</v>
      </c>
      <c r="E75" s="561">
        <v>344224.6911</v>
      </c>
      <c r="F75" s="473" t="s">
        <v>1653</v>
      </c>
    </row>
    <row r="76" spans="1:6" x14ac:dyDescent="0.25">
      <c r="A76" s="558" t="s">
        <v>1650</v>
      </c>
      <c r="B76" s="559" t="s">
        <v>1651</v>
      </c>
      <c r="C76" s="463" t="s">
        <v>1685</v>
      </c>
      <c r="D76" s="560" t="s">
        <v>1597</v>
      </c>
      <c r="E76" s="561">
        <v>24151.661800000002</v>
      </c>
      <c r="F76" s="473" t="s">
        <v>1653</v>
      </c>
    </row>
    <row r="77" spans="1:6" x14ac:dyDescent="0.25">
      <c r="A77" s="558" t="s">
        <v>1650</v>
      </c>
      <c r="B77" s="559" t="s">
        <v>1651</v>
      </c>
      <c r="C77" s="463" t="s">
        <v>1686</v>
      </c>
      <c r="D77" s="560" t="s">
        <v>1597</v>
      </c>
      <c r="E77" s="561">
        <v>12836.04</v>
      </c>
      <c r="F77" s="473" t="s">
        <v>1653</v>
      </c>
    </row>
    <row r="78" spans="1:6" x14ac:dyDescent="0.25">
      <c r="A78" s="558" t="s">
        <v>1650</v>
      </c>
      <c r="B78" s="559" t="s">
        <v>1651</v>
      </c>
      <c r="C78" s="463" t="s">
        <v>1687</v>
      </c>
      <c r="D78" s="560" t="s">
        <v>1597</v>
      </c>
      <c r="E78" s="561">
        <v>45994.842499999999</v>
      </c>
      <c r="F78" s="473" t="s">
        <v>1653</v>
      </c>
    </row>
    <row r="79" spans="1:6" x14ac:dyDescent="0.25">
      <c r="A79" s="558" t="s">
        <v>1650</v>
      </c>
      <c r="B79" s="559" t="s">
        <v>1651</v>
      </c>
      <c r="C79" s="463" t="s">
        <v>1688</v>
      </c>
      <c r="D79" s="560" t="s">
        <v>1597</v>
      </c>
      <c r="E79" s="561">
        <v>111029.4216</v>
      </c>
      <c r="F79" s="473" t="s">
        <v>1653</v>
      </c>
    </row>
    <row r="80" spans="1:6" x14ac:dyDescent="0.25">
      <c r="A80" s="558" t="s">
        <v>1650</v>
      </c>
      <c r="B80" s="559" t="s">
        <v>1651</v>
      </c>
      <c r="C80" s="463" t="s">
        <v>1689</v>
      </c>
      <c r="D80" s="560" t="s">
        <v>1597</v>
      </c>
      <c r="E80" s="561">
        <v>1770</v>
      </c>
      <c r="F80" s="473" t="s">
        <v>1653</v>
      </c>
    </row>
    <row r="81" spans="1:6" x14ac:dyDescent="0.25">
      <c r="A81" s="558" t="s">
        <v>1650</v>
      </c>
      <c r="B81" s="559" t="s">
        <v>1651</v>
      </c>
      <c r="C81" s="463" t="s">
        <v>1690</v>
      </c>
      <c r="D81" s="560" t="s">
        <v>1597</v>
      </c>
      <c r="E81" s="561">
        <v>4524.9931999999999</v>
      </c>
      <c r="F81" s="473" t="s">
        <v>1653</v>
      </c>
    </row>
    <row r="82" spans="1:6" ht="18.75" customHeight="1" x14ac:dyDescent="0.25">
      <c r="A82" s="558" t="s">
        <v>1650</v>
      </c>
      <c r="B82" s="559" t="s">
        <v>1651</v>
      </c>
      <c r="C82" s="463" t="s">
        <v>1691</v>
      </c>
      <c r="D82" s="560" t="s">
        <v>1597</v>
      </c>
      <c r="E82" s="561">
        <v>3299.87</v>
      </c>
      <c r="F82" s="473" t="s">
        <v>1653</v>
      </c>
    </row>
    <row r="83" spans="1:6" ht="20.25" customHeight="1" x14ac:dyDescent="0.25">
      <c r="A83" s="558" t="s">
        <v>1650</v>
      </c>
      <c r="B83" s="559" t="s">
        <v>1651</v>
      </c>
      <c r="C83" s="463" t="s">
        <v>1692</v>
      </c>
      <c r="D83" s="560" t="s">
        <v>1597</v>
      </c>
      <c r="E83" s="561">
        <v>4242.6899999999996</v>
      </c>
      <c r="F83" s="473" t="s">
        <v>1653</v>
      </c>
    </row>
    <row r="84" spans="1:6" ht="21.95" customHeight="1" x14ac:dyDescent="0.25">
      <c r="A84" s="558" t="s">
        <v>1650</v>
      </c>
      <c r="B84" s="559" t="s">
        <v>1651</v>
      </c>
      <c r="C84" s="463" t="s">
        <v>1693</v>
      </c>
      <c r="D84" s="560" t="s">
        <v>1597</v>
      </c>
      <c r="E84" s="561">
        <v>11859.991</v>
      </c>
      <c r="F84" s="473" t="s">
        <v>1653</v>
      </c>
    </row>
    <row r="85" spans="1:6" ht="18" customHeight="1" x14ac:dyDescent="0.25">
      <c r="A85" s="558" t="s">
        <v>1650</v>
      </c>
      <c r="B85" s="559" t="s">
        <v>1651</v>
      </c>
      <c r="C85" s="463" t="s">
        <v>1694</v>
      </c>
      <c r="D85" s="560" t="s">
        <v>1597</v>
      </c>
      <c r="E85" s="561">
        <v>1479.9914000000001</v>
      </c>
      <c r="F85" s="473" t="s">
        <v>1653</v>
      </c>
    </row>
    <row r="86" spans="1:6" x14ac:dyDescent="0.25">
      <c r="A86" s="558" t="s">
        <v>1650</v>
      </c>
      <c r="B86" s="559" t="s">
        <v>1651</v>
      </c>
      <c r="C86" s="463" t="s">
        <v>1695</v>
      </c>
      <c r="D86" s="560" t="s">
        <v>1597</v>
      </c>
      <c r="E86" s="561">
        <v>1999.9938</v>
      </c>
      <c r="F86" s="473" t="s">
        <v>1653</v>
      </c>
    </row>
    <row r="87" spans="1:6" x14ac:dyDescent="0.25">
      <c r="A87" s="558" t="s">
        <v>1650</v>
      </c>
      <c r="B87" s="559" t="s">
        <v>1651</v>
      </c>
      <c r="C87" s="463" t="s">
        <v>1696</v>
      </c>
      <c r="D87" s="560" t="s">
        <v>1597</v>
      </c>
      <c r="E87" s="561">
        <v>6938.4</v>
      </c>
      <c r="F87" s="473" t="s">
        <v>1653</v>
      </c>
    </row>
    <row r="88" spans="1:6" x14ac:dyDescent="0.25">
      <c r="A88" s="558" t="s">
        <v>1650</v>
      </c>
      <c r="B88" s="559" t="s">
        <v>1651</v>
      </c>
      <c r="C88" s="463" t="s">
        <v>1697</v>
      </c>
      <c r="D88" s="560" t="s">
        <v>1597</v>
      </c>
      <c r="E88" s="561">
        <v>938.18259999999998</v>
      </c>
      <c r="F88" s="473" t="s">
        <v>1653</v>
      </c>
    </row>
    <row r="89" spans="1:6" x14ac:dyDescent="0.25">
      <c r="A89" s="558" t="s">
        <v>1650</v>
      </c>
      <c r="B89" s="559" t="s">
        <v>1651</v>
      </c>
      <c r="C89" s="463" t="s">
        <v>1698</v>
      </c>
      <c r="D89" s="560" t="s">
        <v>1597</v>
      </c>
      <c r="E89" s="561">
        <v>3519.94</v>
      </c>
      <c r="F89" s="473" t="s">
        <v>1653</v>
      </c>
    </row>
    <row r="90" spans="1:6" ht="20.100000000000001" customHeight="1" x14ac:dyDescent="0.25">
      <c r="A90" s="558" t="s">
        <v>1650</v>
      </c>
      <c r="B90" s="559" t="s">
        <v>1651</v>
      </c>
      <c r="C90" s="463" t="s">
        <v>1699</v>
      </c>
      <c r="D90" s="560" t="s">
        <v>1597</v>
      </c>
      <c r="E90" s="561">
        <v>9</v>
      </c>
      <c r="F90" s="473" t="s">
        <v>1653</v>
      </c>
    </row>
    <row r="91" spans="1:6" ht="20.100000000000001" customHeight="1" x14ac:dyDescent="0.25">
      <c r="A91" s="558" t="s">
        <v>1650</v>
      </c>
      <c r="B91" s="559" t="s">
        <v>1651</v>
      </c>
      <c r="C91" s="463" t="s">
        <v>1700</v>
      </c>
      <c r="D91" s="560" t="s">
        <v>1597</v>
      </c>
      <c r="E91" s="561">
        <v>63229.120000000003</v>
      </c>
      <c r="F91" s="473" t="s">
        <v>1653</v>
      </c>
    </row>
    <row r="92" spans="1:6" ht="24.75" customHeight="1" x14ac:dyDescent="0.25">
      <c r="A92" s="558" t="s">
        <v>1650</v>
      </c>
      <c r="B92" s="559" t="s">
        <v>1651</v>
      </c>
      <c r="C92" s="463" t="s">
        <v>1701</v>
      </c>
      <c r="D92" s="560" t="s">
        <v>1597</v>
      </c>
      <c r="E92" s="561">
        <v>475540</v>
      </c>
      <c r="F92" s="473" t="s">
        <v>1653</v>
      </c>
    </row>
    <row r="93" spans="1:6" x14ac:dyDescent="0.25">
      <c r="A93" s="558" t="s">
        <v>1650</v>
      </c>
      <c r="B93" s="559" t="s">
        <v>1651</v>
      </c>
      <c r="C93" s="463" t="s">
        <v>1702</v>
      </c>
      <c r="D93" s="560" t="s">
        <v>1597</v>
      </c>
      <c r="E93" s="561">
        <v>490481.16</v>
      </c>
      <c r="F93" s="473" t="s">
        <v>1653</v>
      </c>
    </row>
    <row r="94" spans="1:6" x14ac:dyDescent="0.25">
      <c r="A94" s="558" t="s">
        <v>1650</v>
      </c>
      <c r="B94" s="559" t="s">
        <v>1651</v>
      </c>
      <c r="C94" s="463" t="s">
        <v>1703</v>
      </c>
      <c r="D94" s="560" t="s">
        <v>1597</v>
      </c>
      <c r="E94" s="561">
        <v>74340</v>
      </c>
      <c r="F94" s="473" t="s">
        <v>1653</v>
      </c>
    </row>
    <row r="95" spans="1:6" ht="15" customHeight="1" x14ac:dyDescent="0.25">
      <c r="A95" s="558" t="s">
        <v>1650</v>
      </c>
      <c r="B95" s="559" t="s">
        <v>1651</v>
      </c>
      <c r="C95" s="463" t="s">
        <v>1704</v>
      </c>
      <c r="D95" s="560" t="s">
        <v>1597</v>
      </c>
      <c r="E95" s="561">
        <v>40101.792600000001</v>
      </c>
      <c r="F95" s="473" t="s">
        <v>1653</v>
      </c>
    </row>
    <row r="96" spans="1:6" ht="14.1" customHeight="1" x14ac:dyDescent="0.25">
      <c r="A96" s="558" t="s">
        <v>1650</v>
      </c>
      <c r="B96" s="559" t="s">
        <v>1651</v>
      </c>
      <c r="C96" s="463" t="s">
        <v>1705</v>
      </c>
      <c r="D96" s="560" t="s">
        <v>1597</v>
      </c>
      <c r="E96" s="561">
        <v>386697.033</v>
      </c>
      <c r="F96" s="473" t="s">
        <v>1653</v>
      </c>
    </row>
    <row r="97" spans="1:6" x14ac:dyDescent="0.25">
      <c r="A97" s="558" t="s">
        <v>1650</v>
      </c>
      <c r="B97" s="559" t="s">
        <v>1651</v>
      </c>
      <c r="C97" s="463" t="s">
        <v>1706</v>
      </c>
      <c r="D97" s="560" t="s">
        <v>1597</v>
      </c>
      <c r="E97" s="561">
        <v>142177.25599999999</v>
      </c>
      <c r="F97" s="473" t="s">
        <v>1653</v>
      </c>
    </row>
    <row r="98" spans="1:6" x14ac:dyDescent="0.25">
      <c r="A98" s="558" t="s">
        <v>1650</v>
      </c>
      <c r="B98" s="559" t="s">
        <v>1651</v>
      </c>
      <c r="C98" s="463" t="s">
        <v>1707</v>
      </c>
      <c r="D98" s="560" t="s">
        <v>1597</v>
      </c>
      <c r="E98" s="561">
        <v>26868.6</v>
      </c>
      <c r="F98" s="473" t="s">
        <v>1653</v>
      </c>
    </row>
    <row r="99" spans="1:6" x14ac:dyDescent="0.25">
      <c r="A99" s="558" t="s">
        <v>1650</v>
      </c>
      <c r="B99" s="559" t="s">
        <v>1651</v>
      </c>
      <c r="C99" s="463" t="s">
        <v>1708</v>
      </c>
      <c r="D99" s="560" t="s">
        <v>1597</v>
      </c>
      <c r="E99" s="561">
        <v>1897493.1</v>
      </c>
      <c r="F99" s="473" t="s">
        <v>1653</v>
      </c>
    </row>
    <row r="100" spans="1:6" x14ac:dyDescent="0.25">
      <c r="A100" s="558" t="s">
        <v>1650</v>
      </c>
      <c r="B100" s="559" t="s">
        <v>1651</v>
      </c>
      <c r="C100" s="463" t="s">
        <v>1709</v>
      </c>
      <c r="D100" s="560" t="s">
        <v>1597</v>
      </c>
      <c r="E100" s="561">
        <v>232041.1</v>
      </c>
      <c r="F100" s="473" t="s">
        <v>1653</v>
      </c>
    </row>
    <row r="101" spans="1:6" ht="24" x14ac:dyDescent="0.25">
      <c r="A101" s="558" t="s">
        <v>1650</v>
      </c>
      <c r="B101" s="559" t="s">
        <v>1651</v>
      </c>
      <c r="C101" s="463" t="s">
        <v>1710</v>
      </c>
      <c r="D101" s="560" t="s">
        <v>1597</v>
      </c>
      <c r="E101" s="561">
        <v>34703.800000000003</v>
      </c>
      <c r="F101" s="473" t="s">
        <v>1653</v>
      </c>
    </row>
    <row r="102" spans="1:6" x14ac:dyDescent="0.25">
      <c r="A102" s="558" t="s">
        <v>1650</v>
      </c>
      <c r="B102" s="559" t="s">
        <v>1651</v>
      </c>
      <c r="C102" s="463" t="s">
        <v>1711</v>
      </c>
      <c r="D102" s="560" t="s">
        <v>1597</v>
      </c>
      <c r="E102" s="561">
        <v>8903.1</v>
      </c>
      <c r="F102" s="473" t="s">
        <v>1653</v>
      </c>
    </row>
    <row r="103" spans="1:6" ht="15.95" customHeight="1" x14ac:dyDescent="0.25">
      <c r="A103" s="558" t="s">
        <v>1650</v>
      </c>
      <c r="B103" s="559" t="s">
        <v>1651</v>
      </c>
      <c r="C103" s="463" t="s">
        <v>1712</v>
      </c>
      <c r="D103" s="560" t="s">
        <v>1597</v>
      </c>
      <c r="E103" s="561">
        <v>130316.25</v>
      </c>
      <c r="F103" s="562" t="s">
        <v>1653</v>
      </c>
    </row>
    <row r="104" spans="1:6" x14ac:dyDescent="0.25">
      <c r="A104" s="558" t="s">
        <v>1650</v>
      </c>
      <c r="B104" s="559" t="s">
        <v>1651</v>
      </c>
      <c r="C104" s="463" t="s">
        <v>1713</v>
      </c>
      <c r="D104" s="560" t="s">
        <v>1597</v>
      </c>
      <c r="E104" s="561">
        <v>22139.75</v>
      </c>
      <c r="F104" s="473" t="s">
        <v>1653</v>
      </c>
    </row>
    <row r="105" spans="1:6" x14ac:dyDescent="0.25">
      <c r="A105" s="558" t="s">
        <v>1650</v>
      </c>
      <c r="B105" s="559" t="s">
        <v>1651</v>
      </c>
      <c r="C105" s="463" t="s">
        <v>1714</v>
      </c>
      <c r="D105" s="560" t="s">
        <v>1597</v>
      </c>
      <c r="E105" s="561">
        <v>62932.232000000004</v>
      </c>
      <c r="F105" s="473" t="s">
        <v>1653</v>
      </c>
    </row>
    <row r="106" spans="1:6" x14ac:dyDescent="0.25">
      <c r="A106" s="558" t="s">
        <v>1650</v>
      </c>
      <c r="B106" s="559" t="s">
        <v>1651</v>
      </c>
      <c r="C106" s="463" t="s">
        <v>1715</v>
      </c>
      <c r="D106" s="560" t="s">
        <v>1597</v>
      </c>
      <c r="E106" s="561">
        <v>62932.232199999999</v>
      </c>
      <c r="F106" s="473" t="s">
        <v>1653</v>
      </c>
    </row>
    <row r="107" spans="1:6" x14ac:dyDescent="0.25">
      <c r="A107" s="558" t="s">
        <v>1650</v>
      </c>
      <c r="B107" s="559" t="s">
        <v>1651</v>
      </c>
      <c r="C107" s="463" t="s">
        <v>1716</v>
      </c>
      <c r="D107" s="560" t="s">
        <v>1597</v>
      </c>
      <c r="E107" s="561">
        <v>57230</v>
      </c>
      <c r="F107" s="473" t="s">
        <v>1653</v>
      </c>
    </row>
    <row r="108" spans="1:6" x14ac:dyDescent="0.25">
      <c r="A108" s="558" t="s">
        <v>1650</v>
      </c>
      <c r="B108" s="559" t="s">
        <v>1651</v>
      </c>
      <c r="C108" s="463" t="s">
        <v>1717</v>
      </c>
      <c r="D108" s="560" t="s">
        <v>1597</v>
      </c>
      <c r="E108" s="561">
        <v>2549.9917</v>
      </c>
      <c r="F108" s="473" t="s">
        <v>1653</v>
      </c>
    </row>
    <row r="109" spans="1:6" x14ac:dyDescent="0.25">
      <c r="A109" s="558" t="s">
        <v>1650</v>
      </c>
      <c r="B109" s="559" t="s">
        <v>1651</v>
      </c>
      <c r="C109" s="463" t="s">
        <v>1718</v>
      </c>
      <c r="D109" s="560" t="s">
        <v>1597</v>
      </c>
      <c r="E109" s="561">
        <v>13999.992</v>
      </c>
      <c r="F109" s="473" t="s">
        <v>1653</v>
      </c>
    </row>
    <row r="110" spans="1:6" x14ac:dyDescent="0.25">
      <c r="A110" s="558" t="s">
        <v>1650</v>
      </c>
      <c r="B110" s="559" t="s">
        <v>1651</v>
      </c>
      <c r="C110" s="463" t="s">
        <v>1719</v>
      </c>
      <c r="D110" s="560" t="s">
        <v>1597</v>
      </c>
      <c r="E110" s="561">
        <v>19383.86</v>
      </c>
      <c r="F110" s="473" t="s">
        <v>1653</v>
      </c>
    </row>
    <row r="111" spans="1:6" x14ac:dyDescent="0.25">
      <c r="A111" s="558" t="s">
        <v>1650</v>
      </c>
      <c r="B111" s="559" t="s">
        <v>1651</v>
      </c>
      <c r="C111" s="463" t="s">
        <v>1720</v>
      </c>
      <c r="D111" s="560" t="s">
        <v>1597</v>
      </c>
      <c r="E111" s="561">
        <v>250971.84</v>
      </c>
      <c r="F111" s="473" t="s">
        <v>1653</v>
      </c>
    </row>
    <row r="112" spans="1:6" x14ac:dyDescent="0.25">
      <c r="A112" s="558" t="s">
        <v>1650</v>
      </c>
      <c r="B112" s="559" t="s">
        <v>1651</v>
      </c>
      <c r="C112" s="463" t="s">
        <v>1721</v>
      </c>
      <c r="D112" s="560" t="s">
        <v>1597</v>
      </c>
      <c r="E112" s="561">
        <v>257712</v>
      </c>
      <c r="F112" s="473" t="s">
        <v>1653</v>
      </c>
    </row>
    <row r="113" spans="1:6" x14ac:dyDescent="0.25">
      <c r="A113" s="558" t="s">
        <v>1650</v>
      </c>
      <c r="B113" s="559" t="s">
        <v>1651</v>
      </c>
      <c r="C113" s="463" t="s">
        <v>1722</v>
      </c>
      <c r="D113" s="560" t="s">
        <v>1597</v>
      </c>
      <c r="E113" s="561">
        <v>3613.16</v>
      </c>
      <c r="F113" s="473" t="s">
        <v>1653</v>
      </c>
    </row>
    <row r="114" spans="1:6" x14ac:dyDescent="0.25">
      <c r="A114" s="558" t="s">
        <v>1650</v>
      </c>
      <c r="B114" s="559" t="s">
        <v>1651</v>
      </c>
      <c r="C114" s="463" t="s">
        <v>1723</v>
      </c>
      <c r="D114" s="560" t="s">
        <v>1597</v>
      </c>
      <c r="E114" s="561">
        <v>34202.300000000003</v>
      </c>
      <c r="F114" s="473" t="s">
        <v>1653</v>
      </c>
    </row>
    <row r="115" spans="1:6" x14ac:dyDescent="0.25">
      <c r="A115" s="558" t="s">
        <v>1650</v>
      </c>
      <c r="B115" s="559" t="s">
        <v>1651</v>
      </c>
      <c r="C115" s="463" t="s">
        <v>1724</v>
      </c>
      <c r="D115" s="560" t="s">
        <v>1597</v>
      </c>
      <c r="E115" s="561">
        <v>30336.03</v>
      </c>
      <c r="F115" s="473" t="s">
        <v>1653</v>
      </c>
    </row>
    <row r="116" spans="1:6" x14ac:dyDescent="0.25">
      <c r="A116" s="558" t="s">
        <v>1650</v>
      </c>
      <c r="B116" s="559" t="s">
        <v>1651</v>
      </c>
      <c r="C116" s="463" t="s">
        <v>1725</v>
      </c>
      <c r="D116" s="560" t="s">
        <v>1597</v>
      </c>
      <c r="E116" s="561">
        <v>1250.8</v>
      </c>
      <c r="F116" s="473" t="s">
        <v>1653</v>
      </c>
    </row>
    <row r="117" spans="1:6" x14ac:dyDescent="0.25">
      <c r="A117" s="558" t="s">
        <v>1650</v>
      </c>
      <c r="B117" s="559" t="s">
        <v>1651</v>
      </c>
      <c r="C117" s="463" t="s">
        <v>1726</v>
      </c>
      <c r="D117" s="560" t="s">
        <v>1597</v>
      </c>
      <c r="E117" s="561">
        <v>1250.8</v>
      </c>
      <c r="F117" s="473" t="s">
        <v>1653</v>
      </c>
    </row>
    <row r="118" spans="1:6" x14ac:dyDescent="0.25">
      <c r="A118" s="558" t="s">
        <v>1650</v>
      </c>
      <c r="B118" s="559" t="s">
        <v>1651</v>
      </c>
      <c r="C118" s="463" t="s">
        <v>1727</v>
      </c>
      <c r="D118" s="560" t="s">
        <v>1597</v>
      </c>
      <c r="E118" s="561">
        <v>1250.8</v>
      </c>
      <c r="F118" s="473" t="s">
        <v>1653</v>
      </c>
    </row>
    <row r="119" spans="1:6" x14ac:dyDescent="0.25">
      <c r="A119" s="558" t="s">
        <v>1650</v>
      </c>
      <c r="B119" s="559" t="s">
        <v>1651</v>
      </c>
      <c r="C119" s="463" t="s">
        <v>1728</v>
      </c>
      <c r="D119" s="560" t="s">
        <v>1597</v>
      </c>
      <c r="E119" s="561">
        <v>21240</v>
      </c>
      <c r="F119" s="473" t="s">
        <v>1653</v>
      </c>
    </row>
    <row r="120" spans="1:6" x14ac:dyDescent="0.25">
      <c r="A120" s="558" t="s">
        <v>1650</v>
      </c>
      <c r="B120" s="559" t="s">
        <v>1651</v>
      </c>
      <c r="C120" s="463" t="s">
        <v>1729</v>
      </c>
      <c r="D120" s="560" t="s">
        <v>1597</v>
      </c>
      <c r="E120" s="561">
        <v>43960.9</v>
      </c>
      <c r="F120" s="473" t="s">
        <v>1653</v>
      </c>
    </row>
    <row r="121" spans="1:6" x14ac:dyDescent="0.25">
      <c r="A121" s="558" t="s">
        <v>1650</v>
      </c>
      <c r="B121" s="559" t="s">
        <v>1651</v>
      </c>
      <c r="C121" s="463" t="s">
        <v>1730</v>
      </c>
      <c r="D121" s="560" t="s">
        <v>1597</v>
      </c>
      <c r="E121" s="561">
        <v>13749.996999999999</v>
      </c>
      <c r="F121" s="473" t="s">
        <v>1653</v>
      </c>
    </row>
    <row r="122" spans="1:6" x14ac:dyDescent="0.25">
      <c r="A122" s="558" t="s">
        <v>1650</v>
      </c>
      <c r="B122" s="559" t="s">
        <v>1651</v>
      </c>
      <c r="C122" s="463" t="s">
        <v>1731</v>
      </c>
      <c r="D122" s="560" t="s">
        <v>1597</v>
      </c>
      <c r="E122" s="561">
        <v>13570</v>
      </c>
      <c r="F122" s="473" t="s">
        <v>1653</v>
      </c>
    </row>
    <row r="123" spans="1:6" x14ac:dyDescent="0.25">
      <c r="A123" s="558" t="s">
        <v>1650</v>
      </c>
      <c r="B123" s="559" t="s">
        <v>1651</v>
      </c>
      <c r="C123" s="463" t="s">
        <v>1732</v>
      </c>
      <c r="D123" s="560" t="s">
        <v>1597</v>
      </c>
      <c r="E123" s="561">
        <v>4284.71</v>
      </c>
      <c r="F123" s="473" t="s">
        <v>1653</v>
      </c>
    </row>
    <row r="124" spans="1:6" x14ac:dyDescent="0.25">
      <c r="A124" s="558" t="s">
        <v>1650</v>
      </c>
      <c r="B124" s="559" t="s">
        <v>1651</v>
      </c>
      <c r="C124" s="463" t="s">
        <v>1733</v>
      </c>
      <c r="D124" s="560" t="s">
        <v>1597</v>
      </c>
      <c r="E124" s="561">
        <v>5726.64</v>
      </c>
      <c r="F124" s="473" t="s">
        <v>1653</v>
      </c>
    </row>
    <row r="125" spans="1:6" x14ac:dyDescent="0.25">
      <c r="A125" s="558" t="s">
        <v>1650</v>
      </c>
      <c r="B125" s="559" t="s">
        <v>1651</v>
      </c>
      <c r="C125" s="463" t="s">
        <v>1734</v>
      </c>
      <c r="D125" s="560" t="s">
        <v>1597</v>
      </c>
      <c r="E125" s="561">
        <v>20650</v>
      </c>
      <c r="F125" s="473" t="s">
        <v>1653</v>
      </c>
    </row>
    <row r="126" spans="1:6" ht="12.95" customHeight="1" x14ac:dyDescent="0.25">
      <c r="A126" s="558" t="s">
        <v>1650</v>
      </c>
      <c r="B126" s="559" t="s">
        <v>1651</v>
      </c>
      <c r="C126" s="463" t="s">
        <v>1735</v>
      </c>
      <c r="D126" s="560" t="s">
        <v>1597</v>
      </c>
      <c r="E126" s="561">
        <v>575000.01</v>
      </c>
      <c r="F126" s="473" t="s">
        <v>1653</v>
      </c>
    </row>
    <row r="127" spans="1:6" x14ac:dyDescent="0.25">
      <c r="A127" s="558" t="s">
        <v>1650</v>
      </c>
      <c r="B127" s="559" t="s">
        <v>1651</v>
      </c>
      <c r="C127" s="463" t="s">
        <v>1736</v>
      </c>
      <c r="D127" s="560" t="s">
        <v>1597</v>
      </c>
      <c r="E127" s="561">
        <v>2542900</v>
      </c>
      <c r="F127" s="473" t="s">
        <v>1653</v>
      </c>
    </row>
    <row r="128" spans="1:6" x14ac:dyDescent="0.25">
      <c r="A128" s="558" t="s">
        <v>1650</v>
      </c>
      <c r="B128" s="559" t="s">
        <v>1651</v>
      </c>
      <c r="C128" s="463" t="s">
        <v>1737</v>
      </c>
      <c r="D128" s="560" t="s">
        <v>1597</v>
      </c>
      <c r="E128" s="561">
        <v>172556.12</v>
      </c>
      <c r="F128" s="473" t="s">
        <v>1653</v>
      </c>
    </row>
    <row r="129" spans="1:6" x14ac:dyDescent="0.25">
      <c r="A129" s="558" t="s">
        <v>1650</v>
      </c>
      <c r="B129" s="559" t="s">
        <v>1651</v>
      </c>
      <c r="C129" s="463" t="s">
        <v>1738</v>
      </c>
      <c r="D129" s="560" t="s">
        <v>1597</v>
      </c>
      <c r="E129" s="561">
        <v>44250</v>
      </c>
      <c r="F129" s="473" t="s">
        <v>1653</v>
      </c>
    </row>
    <row r="130" spans="1:6" x14ac:dyDescent="0.25">
      <c r="A130" s="558" t="s">
        <v>1650</v>
      </c>
      <c r="B130" s="559" t="s">
        <v>1651</v>
      </c>
      <c r="C130" s="463" t="s">
        <v>1739</v>
      </c>
      <c r="D130" s="560" t="s">
        <v>1597</v>
      </c>
      <c r="E130" s="561">
        <v>719492.56279999996</v>
      </c>
      <c r="F130" s="473" t="s">
        <v>1653</v>
      </c>
    </row>
    <row r="131" spans="1:6" x14ac:dyDescent="0.25">
      <c r="A131" s="558" t="s">
        <v>1650</v>
      </c>
      <c r="B131" s="559" t="s">
        <v>1651</v>
      </c>
      <c r="C131" s="463" t="s">
        <v>1740</v>
      </c>
      <c r="D131" s="560" t="s">
        <v>1597</v>
      </c>
      <c r="E131" s="561">
        <v>816192.43</v>
      </c>
      <c r="F131" s="473" t="s">
        <v>1653</v>
      </c>
    </row>
    <row r="132" spans="1:6" x14ac:dyDescent="0.25">
      <c r="A132" s="563" t="s">
        <v>1741</v>
      </c>
      <c r="B132" s="564" t="s">
        <v>1742</v>
      </c>
      <c r="C132" s="565" t="s">
        <v>1743</v>
      </c>
      <c r="D132" s="566" t="s">
        <v>1597</v>
      </c>
      <c r="E132" s="567">
        <v>56724</v>
      </c>
      <c r="F132" s="474" t="s">
        <v>1744</v>
      </c>
    </row>
    <row r="133" spans="1:6" ht="14.1" customHeight="1" x14ac:dyDescent="0.25">
      <c r="A133" s="563" t="s">
        <v>1741</v>
      </c>
      <c r="B133" s="564" t="s">
        <v>1742</v>
      </c>
      <c r="C133" s="565" t="s">
        <v>1745</v>
      </c>
      <c r="D133" s="566" t="s">
        <v>1597</v>
      </c>
      <c r="E133" s="567">
        <v>3776</v>
      </c>
      <c r="F133" s="474" t="s">
        <v>1744</v>
      </c>
    </row>
    <row r="134" spans="1:6" ht="15.95" customHeight="1" x14ac:dyDescent="0.25">
      <c r="A134" s="563" t="s">
        <v>1741</v>
      </c>
      <c r="B134" s="564" t="s">
        <v>1742</v>
      </c>
      <c r="C134" s="565" t="s">
        <v>1746</v>
      </c>
      <c r="D134" s="566" t="s">
        <v>1597</v>
      </c>
      <c r="E134" s="567">
        <v>32499</v>
      </c>
      <c r="F134" s="474" t="s">
        <v>1744</v>
      </c>
    </row>
    <row r="135" spans="1:6" ht="15" customHeight="1" x14ac:dyDescent="0.25">
      <c r="A135" s="563" t="s">
        <v>1741</v>
      </c>
      <c r="B135" s="564" t="s">
        <v>1742</v>
      </c>
      <c r="C135" s="565" t="s">
        <v>1747</v>
      </c>
      <c r="D135" s="566" t="s">
        <v>1597</v>
      </c>
      <c r="E135" s="567">
        <v>28855</v>
      </c>
      <c r="F135" s="474" t="s">
        <v>1744</v>
      </c>
    </row>
    <row r="136" spans="1:6" ht="14.1" customHeight="1" x14ac:dyDescent="0.25">
      <c r="A136" s="563" t="s">
        <v>1741</v>
      </c>
      <c r="B136" s="564" t="s">
        <v>1742</v>
      </c>
      <c r="C136" s="565" t="s">
        <v>1748</v>
      </c>
      <c r="D136" s="566" t="s">
        <v>1597</v>
      </c>
      <c r="E136" s="567">
        <v>54000</v>
      </c>
      <c r="F136" s="474" t="s">
        <v>1744</v>
      </c>
    </row>
    <row r="137" spans="1:6" x14ac:dyDescent="0.25">
      <c r="A137" s="568" t="s">
        <v>1224</v>
      </c>
      <c r="B137" s="569" t="s">
        <v>1749</v>
      </c>
      <c r="C137" s="570" t="s">
        <v>1750</v>
      </c>
      <c r="D137" s="571" t="s">
        <v>1597</v>
      </c>
      <c r="E137" s="572">
        <v>109504</v>
      </c>
      <c r="F137" s="475" t="s">
        <v>1751</v>
      </c>
    </row>
    <row r="138" spans="1:6" x14ac:dyDescent="0.25">
      <c r="A138" s="568" t="s">
        <v>1224</v>
      </c>
      <c r="B138" s="569" t="s">
        <v>1749</v>
      </c>
      <c r="C138" s="570" t="s">
        <v>1752</v>
      </c>
      <c r="D138" s="571" t="s">
        <v>1597</v>
      </c>
      <c r="E138" s="572">
        <v>5723</v>
      </c>
      <c r="F138" s="475" t="s">
        <v>1751</v>
      </c>
    </row>
    <row r="139" spans="1:6" x14ac:dyDescent="0.25">
      <c r="A139" s="537" t="s">
        <v>1111</v>
      </c>
      <c r="B139" s="538" t="s">
        <v>1753</v>
      </c>
      <c r="C139" s="460" t="s">
        <v>1754</v>
      </c>
      <c r="D139" s="461" t="s">
        <v>1597</v>
      </c>
      <c r="E139" s="462">
        <v>7200</v>
      </c>
      <c r="F139" s="476" t="s">
        <v>1755</v>
      </c>
    </row>
    <row r="140" spans="1:6" ht="24" x14ac:dyDescent="0.25">
      <c r="A140" s="537" t="s">
        <v>1111</v>
      </c>
      <c r="B140" s="538" t="s">
        <v>1753</v>
      </c>
      <c r="C140" s="460" t="s">
        <v>1756</v>
      </c>
      <c r="D140" s="461" t="s">
        <v>1597</v>
      </c>
      <c r="E140" s="462">
        <v>150568.53</v>
      </c>
      <c r="F140" s="476" t="s">
        <v>1755</v>
      </c>
    </row>
    <row r="141" spans="1:6" ht="24" x14ac:dyDescent="0.25">
      <c r="A141" s="537" t="s">
        <v>1111</v>
      </c>
      <c r="B141" s="538" t="s">
        <v>1753</v>
      </c>
      <c r="C141" s="460" t="s">
        <v>1757</v>
      </c>
      <c r="D141" s="461" t="s">
        <v>1597</v>
      </c>
      <c r="E141" s="462">
        <v>220917.38</v>
      </c>
      <c r="F141" s="476" t="s">
        <v>1755</v>
      </c>
    </row>
    <row r="142" spans="1:6" ht="15.95" customHeight="1" x14ac:dyDescent="0.25">
      <c r="A142" s="573" t="s">
        <v>1167</v>
      </c>
      <c r="B142" s="574" t="s">
        <v>1758</v>
      </c>
      <c r="C142" s="458" t="s">
        <v>1759</v>
      </c>
      <c r="D142" s="575" t="s">
        <v>1597</v>
      </c>
      <c r="E142" s="576">
        <v>1000</v>
      </c>
      <c r="F142" s="477" t="s">
        <v>1760</v>
      </c>
    </row>
    <row r="143" spans="1:6" x14ac:dyDescent="0.25">
      <c r="A143" s="573" t="s">
        <v>1167</v>
      </c>
      <c r="B143" s="574" t="s">
        <v>1758</v>
      </c>
      <c r="C143" s="458" t="s">
        <v>1761</v>
      </c>
      <c r="D143" s="575" t="s">
        <v>1597</v>
      </c>
      <c r="E143" s="576">
        <v>2000</v>
      </c>
      <c r="F143" s="477" t="s">
        <v>1760</v>
      </c>
    </row>
    <row r="144" spans="1:6" ht="18" customHeight="1" x14ac:dyDescent="0.25">
      <c r="A144" s="573" t="s">
        <v>1167</v>
      </c>
      <c r="B144" s="574" t="s">
        <v>1758</v>
      </c>
      <c r="C144" s="458" t="s">
        <v>1762</v>
      </c>
      <c r="D144" s="575" t="s">
        <v>1597</v>
      </c>
      <c r="E144" s="576">
        <v>500</v>
      </c>
      <c r="F144" s="477" t="s">
        <v>1760</v>
      </c>
    </row>
    <row r="145" spans="1:6" ht="17.25" customHeight="1" x14ac:dyDescent="0.25">
      <c r="A145" s="573" t="s">
        <v>1167</v>
      </c>
      <c r="B145" s="574" t="s">
        <v>1758</v>
      </c>
      <c r="C145" s="458" t="s">
        <v>1763</v>
      </c>
      <c r="D145" s="575" t="s">
        <v>1764</v>
      </c>
      <c r="E145" s="576">
        <v>250</v>
      </c>
      <c r="F145" s="478" t="s">
        <v>1765</v>
      </c>
    </row>
    <row r="146" spans="1:6" x14ac:dyDescent="0.25">
      <c r="A146" s="573" t="s">
        <v>1167</v>
      </c>
      <c r="B146" s="574" t="s">
        <v>1758</v>
      </c>
      <c r="C146" s="458" t="s">
        <v>1766</v>
      </c>
      <c r="D146" s="575" t="s">
        <v>1764</v>
      </c>
      <c r="E146" s="576">
        <v>240</v>
      </c>
      <c r="F146" s="478" t="s">
        <v>1765</v>
      </c>
    </row>
    <row r="147" spans="1:6" x14ac:dyDescent="0.25">
      <c r="A147" s="573" t="s">
        <v>1167</v>
      </c>
      <c r="B147" s="574" t="s">
        <v>1758</v>
      </c>
      <c r="C147" s="458" t="s">
        <v>1767</v>
      </c>
      <c r="D147" s="575" t="s">
        <v>1764</v>
      </c>
      <c r="E147" s="576">
        <v>300</v>
      </c>
      <c r="F147" s="477" t="s">
        <v>1765</v>
      </c>
    </row>
    <row r="148" spans="1:6" x14ac:dyDescent="0.25">
      <c r="A148" s="573" t="s">
        <v>1167</v>
      </c>
      <c r="B148" s="574" t="s">
        <v>1758</v>
      </c>
      <c r="C148" s="458" t="s">
        <v>1768</v>
      </c>
      <c r="D148" s="575" t="s">
        <v>1764</v>
      </c>
      <c r="E148" s="576">
        <v>280</v>
      </c>
      <c r="F148" s="478" t="s">
        <v>1765</v>
      </c>
    </row>
    <row r="149" spans="1:6" x14ac:dyDescent="0.25">
      <c r="A149" s="573" t="s">
        <v>1167</v>
      </c>
      <c r="B149" s="574" t="s">
        <v>1758</v>
      </c>
      <c r="C149" s="458" t="s">
        <v>1769</v>
      </c>
      <c r="D149" s="575" t="s">
        <v>1764</v>
      </c>
      <c r="E149" s="576">
        <v>140</v>
      </c>
      <c r="F149" s="477" t="s">
        <v>1765</v>
      </c>
    </row>
    <row r="150" spans="1:6" x14ac:dyDescent="0.25">
      <c r="A150" s="537" t="s">
        <v>1159</v>
      </c>
      <c r="B150" s="538" t="s">
        <v>1770</v>
      </c>
      <c r="C150" s="460" t="s">
        <v>1771</v>
      </c>
      <c r="D150" s="461" t="s">
        <v>1772</v>
      </c>
      <c r="E150" s="462">
        <v>28.32</v>
      </c>
      <c r="F150" s="476" t="s">
        <v>1773</v>
      </c>
    </row>
    <row r="151" spans="1:6" x14ac:dyDescent="0.25">
      <c r="A151" s="537" t="s">
        <v>1159</v>
      </c>
      <c r="B151" s="538" t="s">
        <v>1770</v>
      </c>
      <c r="C151" s="460" t="s">
        <v>1774</v>
      </c>
      <c r="D151" s="461" t="s">
        <v>1597</v>
      </c>
      <c r="E151" s="462">
        <v>8500</v>
      </c>
      <c r="F151" s="476" t="s">
        <v>1773</v>
      </c>
    </row>
    <row r="152" spans="1:6" x14ac:dyDescent="0.25">
      <c r="A152" s="537" t="s">
        <v>1159</v>
      </c>
      <c r="B152" s="538" t="s">
        <v>1770</v>
      </c>
      <c r="C152" s="460" t="s">
        <v>1775</v>
      </c>
      <c r="D152" s="461" t="s">
        <v>1597</v>
      </c>
      <c r="E152" s="462">
        <v>81.171999999999997</v>
      </c>
      <c r="F152" s="476" t="s">
        <v>1773</v>
      </c>
    </row>
    <row r="153" spans="1:6" x14ac:dyDescent="0.25">
      <c r="A153" s="537" t="s">
        <v>1159</v>
      </c>
      <c r="B153" s="538" t="s">
        <v>1770</v>
      </c>
      <c r="C153" s="460" t="s">
        <v>1776</v>
      </c>
      <c r="D153" s="461" t="s">
        <v>1597</v>
      </c>
      <c r="E153" s="462">
        <v>103.3567</v>
      </c>
      <c r="F153" s="476" t="s">
        <v>1773</v>
      </c>
    </row>
    <row r="154" spans="1:6" x14ac:dyDescent="0.25">
      <c r="A154" s="537" t="s">
        <v>1159</v>
      </c>
      <c r="B154" s="538" t="s">
        <v>1770</v>
      </c>
      <c r="C154" s="460" t="s">
        <v>1777</v>
      </c>
      <c r="D154" s="461" t="s">
        <v>1597</v>
      </c>
      <c r="E154" s="462">
        <v>20.059999999999999</v>
      </c>
      <c r="F154" s="476" t="s">
        <v>1773</v>
      </c>
    </row>
    <row r="155" spans="1:6" ht="12.95" customHeight="1" x14ac:dyDescent="0.25">
      <c r="A155" s="537" t="s">
        <v>1159</v>
      </c>
      <c r="B155" s="538" t="s">
        <v>1770</v>
      </c>
      <c r="C155" s="460" t="s">
        <v>1778</v>
      </c>
      <c r="D155" s="461" t="s">
        <v>1597</v>
      </c>
      <c r="E155" s="462">
        <v>208.86</v>
      </c>
      <c r="F155" s="476" t="s">
        <v>1773</v>
      </c>
    </row>
    <row r="156" spans="1:6" ht="15" customHeight="1" x14ac:dyDescent="0.25">
      <c r="A156" s="537" t="s">
        <v>1159</v>
      </c>
      <c r="B156" s="538" t="s">
        <v>1770</v>
      </c>
      <c r="C156" s="460" t="s">
        <v>1779</v>
      </c>
      <c r="D156" s="461" t="s">
        <v>1597</v>
      </c>
      <c r="E156" s="462">
        <v>206.73500000000001</v>
      </c>
      <c r="F156" s="476" t="s">
        <v>1773</v>
      </c>
    </row>
    <row r="157" spans="1:6" ht="15" customHeight="1" x14ac:dyDescent="0.25">
      <c r="A157" s="537" t="s">
        <v>1159</v>
      </c>
      <c r="B157" s="538" t="s">
        <v>1770</v>
      </c>
      <c r="C157" s="460" t="s">
        <v>1780</v>
      </c>
      <c r="D157" s="461" t="s">
        <v>1597</v>
      </c>
      <c r="E157" s="462">
        <v>43.293999999999997</v>
      </c>
      <c r="F157" s="476" t="s">
        <v>1773</v>
      </c>
    </row>
    <row r="158" spans="1:6" ht="15" customHeight="1" x14ac:dyDescent="0.25">
      <c r="A158" s="537" t="s">
        <v>1159</v>
      </c>
      <c r="B158" s="538" t="s">
        <v>1770</v>
      </c>
      <c r="C158" s="460" t="s">
        <v>1781</v>
      </c>
      <c r="D158" s="461" t="s">
        <v>1597</v>
      </c>
      <c r="E158" s="462">
        <v>5.9</v>
      </c>
      <c r="F158" s="476" t="s">
        <v>1773</v>
      </c>
    </row>
    <row r="159" spans="1:6" ht="15" customHeight="1" x14ac:dyDescent="0.25">
      <c r="A159" s="537" t="s">
        <v>1159</v>
      </c>
      <c r="B159" s="538" t="s">
        <v>1770</v>
      </c>
      <c r="C159" s="460" t="s">
        <v>1782</v>
      </c>
      <c r="D159" s="461" t="s">
        <v>1597</v>
      </c>
      <c r="E159" s="462">
        <v>944</v>
      </c>
      <c r="F159" s="476" t="s">
        <v>1773</v>
      </c>
    </row>
    <row r="160" spans="1:6" ht="15" customHeight="1" x14ac:dyDescent="0.25">
      <c r="A160" s="537" t="s">
        <v>1159</v>
      </c>
      <c r="B160" s="538" t="s">
        <v>1770</v>
      </c>
      <c r="C160" s="460" t="s">
        <v>1783</v>
      </c>
      <c r="D160" s="461" t="s">
        <v>1597</v>
      </c>
      <c r="E160" s="462">
        <v>571.12</v>
      </c>
      <c r="F160" s="476" t="s">
        <v>1773</v>
      </c>
    </row>
    <row r="161" spans="1:6" ht="15" customHeight="1" x14ac:dyDescent="0.25">
      <c r="A161" s="537" t="s">
        <v>1159</v>
      </c>
      <c r="B161" s="538" t="s">
        <v>1770</v>
      </c>
      <c r="C161" s="460" t="s">
        <v>1784</v>
      </c>
      <c r="D161" s="461" t="s">
        <v>1597</v>
      </c>
      <c r="E161" s="462">
        <v>619.5</v>
      </c>
      <c r="F161" s="476" t="s">
        <v>1773</v>
      </c>
    </row>
    <row r="162" spans="1:6" ht="15" customHeight="1" x14ac:dyDescent="0.25">
      <c r="A162" s="537" t="s">
        <v>1159</v>
      </c>
      <c r="B162" s="538" t="s">
        <v>1770</v>
      </c>
      <c r="C162" s="460" t="s">
        <v>1785</v>
      </c>
      <c r="D162" s="461" t="s">
        <v>1597</v>
      </c>
      <c r="E162" s="462">
        <v>100.3</v>
      </c>
      <c r="F162" s="476" t="s">
        <v>1773</v>
      </c>
    </row>
    <row r="163" spans="1:6" ht="14.1" customHeight="1" x14ac:dyDescent="0.25">
      <c r="A163" s="537" t="s">
        <v>1159</v>
      </c>
      <c r="B163" s="538" t="s">
        <v>1770</v>
      </c>
      <c r="C163" s="460" t="s">
        <v>1786</v>
      </c>
      <c r="D163" s="461" t="s">
        <v>1597</v>
      </c>
      <c r="E163" s="462">
        <v>33.630000000000003</v>
      </c>
      <c r="F163" s="476" t="s">
        <v>1773</v>
      </c>
    </row>
    <row r="164" spans="1:6" x14ac:dyDescent="0.25">
      <c r="A164" s="537" t="s">
        <v>1159</v>
      </c>
      <c r="B164" s="538" t="s">
        <v>1770</v>
      </c>
      <c r="C164" s="460" t="s">
        <v>1787</v>
      </c>
      <c r="D164" s="461" t="s">
        <v>1597</v>
      </c>
      <c r="E164" s="462">
        <v>44.25</v>
      </c>
      <c r="F164" s="476" t="s">
        <v>1773</v>
      </c>
    </row>
    <row r="165" spans="1:6" x14ac:dyDescent="0.25">
      <c r="A165" s="537" t="s">
        <v>1159</v>
      </c>
      <c r="B165" s="538" t="s">
        <v>1770</v>
      </c>
      <c r="C165" s="460" t="s">
        <v>1788</v>
      </c>
      <c r="D165" s="461" t="s">
        <v>1597</v>
      </c>
      <c r="E165" s="462">
        <v>855.5</v>
      </c>
      <c r="F165" s="476" t="s">
        <v>1773</v>
      </c>
    </row>
    <row r="166" spans="1:6" x14ac:dyDescent="0.25">
      <c r="A166" s="537" t="s">
        <v>1159</v>
      </c>
      <c r="B166" s="538" t="s">
        <v>1770</v>
      </c>
      <c r="C166" s="460" t="s">
        <v>1789</v>
      </c>
      <c r="D166" s="461" t="s">
        <v>1597</v>
      </c>
      <c r="E166" s="462">
        <v>60.2273</v>
      </c>
      <c r="F166" s="476" t="s">
        <v>1773</v>
      </c>
    </row>
    <row r="167" spans="1:6" x14ac:dyDescent="0.25">
      <c r="A167" s="537" t="s">
        <v>1159</v>
      </c>
      <c r="B167" s="538" t="s">
        <v>1770</v>
      </c>
      <c r="C167" s="460" t="s">
        <v>1790</v>
      </c>
      <c r="D167" s="461" t="s">
        <v>1597</v>
      </c>
      <c r="E167" s="462">
        <v>102.8133</v>
      </c>
      <c r="F167" s="476" t="s">
        <v>1773</v>
      </c>
    </row>
    <row r="168" spans="1:6" x14ac:dyDescent="0.25">
      <c r="A168" s="537" t="s">
        <v>1159</v>
      </c>
      <c r="B168" s="538" t="s">
        <v>1770</v>
      </c>
      <c r="C168" s="460" t="s">
        <v>1791</v>
      </c>
      <c r="D168" s="461" t="s">
        <v>1597</v>
      </c>
      <c r="E168" s="462">
        <v>3030.43</v>
      </c>
      <c r="F168" s="476" t="s">
        <v>1773</v>
      </c>
    </row>
    <row r="169" spans="1:6" x14ac:dyDescent="0.25">
      <c r="A169" s="537" t="s">
        <v>1159</v>
      </c>
      <c r="B169" s="538" t="s">
        <v>1770</v>
      </c>
      <c r="C169" s="460" t="s">
        <v>1792</v>
      </c>
      <c r="D169" s="461" t="s">
        <v>1597</v>
      </c>
      <c r="E169" s="462">
        <v>858.45</v>
      </c>
      <c r="F169" s="476" t="s">
        <v>1773</v>
      </c>
    </row>
    <row r="170" spans="1:6" x14ac:dyDescent="0.25">
      <c r="A170" s="537" t="s">
        <v>1159</v>
      </c>
      <c r="B170" s="538" t="s">
        <v>1770</v>
      </c>
      <c r="C170" s="460" t="s">
        <v>1793</v>
      </c>
      <c r="D170" s="461" t="s">
        <v>1597</v>
      </c>
      <c r="E170" s="462">
        <v>206.72329999999999</v>
      </c>
      <c r="F170" s="476" t="s">
        <v>1773</v>
      </c>
    </row>
    <row r="171" spans="1:6" ht="15.95" customHeight="1" x14ac:dyDescent="0.25">
      <c r="A171" s="537" t="s">
        <v>1159</v>
      </c>
      <c r="B171" s="538" t="s">
        <v>1770</v>
      </c>
      <c r="C171" s="460" t="s">
        <v>1794</v>
      </c>
      <c r="D171" s="461" t="s">
        <v>1597</v>
      </c>
      <c r="E171" s="462">
        <v>4425</v>
      </c>
      <c r="F171" s="476" t="s">
        <v>1773</v>
      </c>
    </row>
    <row r="172" spans="1:6" x14ac:dyDescent="0.25">
      <c r="A172" s="537" t="s">
        <v>1159</v>
      </c>
      <c r="B172" s="538" t="s">
        <v>1770</v>
      </c>
      <c r="C172" s="460" t="s">
        <v>1795</v>
      </c>
      <c r="D172" s="461" t="s">
        <v>1597</v>
      </c>
      <c r="E172" s="462">
        <v>13500.0026</v>
      </c>
      <c r="F172" s="476" t="s">
        <v>1773</v>
      </c>
    </row>
    <row r="173" spans="1:6" ht="20.25" customHeight="1" x14ac:dyDescent="0.25">
      <c r="A173" s="537" t="s">
        <v>1159</v>
      </c>
      <c r="B173" s="538" t="s">
        <v>1770</v>
      </c>
      <c r="C173" s="460" t="s">
        <v>1796</v>
      </c>
      <c r="D173" s="461" t="s">
        <v>1597</v>
      </c>
      <c r="E173" s="462">
        <v>1416</v>
      </c>
      <c r="F173" s="476" t="s">
        <v>1773</v>
      </c>
    </row>
    <row r="174" spans="1:6" ht="21" customHeight="1" x14ac:dyDescent="0.2">
      <c r="A174" s="537" t="s">
        <v>1159</v>
      </c>
      <c r="B174" s="538" t="s">
        <v>1770</v>
      </c>
      <c r="C174" s="460" t="s">
        <v>1797</v>
      </c>
      <c r="D174" s="461" t="s">
        <v>1597</v>
      </c>
      <c r="E174" s="462">
        <v>3.54</v>
      </c>
      <c r="F174" s="479" t="s">
        <v>1773</v>
      </c>
    </row>
    <row r="175" spans="1:6" ht="18" customHeight="1" x14ac:dyDescent="0.25">
      <c r="A175" s="537" t="s">
        <v>1159</v>
      </c>
      <c r="B175" s="538" t="s">
        <v>1770</v>
      </c>
      <c r="C175" s="460" t="s">
        <v>1798</v>
      </c>
      <c r="D175" s="461" t="s">
        <v>1597</v>
      </c>
      <c r="E175" s="462">
        <v>73.16</v>
      </c>
      <c r="F175" s="476" t="s">
        <v>1773</v>
      </c>
    </row>
    <row r="176" spans="1:6" ht="20.25" customHeight="1" x14ac:dyDescent="0.25">
      <c r="A176" s="537" t="s">
        <v>1159</v>
      </c>
      <c r="B176" s="538" t="s">
        <v>1770</v>
      </c>
      <c r="C176" s="460" t="s">
        <v>1799</v>
      </c>
      <c r="D176" s="461" t="s">
        <v>1597</v>
      </c>
      <c r="E176" s="462">
        <v>548.26499999999999</v>
      </c>
      <c r="F176" s="476" t="s">
        <v>1773</v>
      </c>
    </row>
    <row r="177" spans="1:6" ht="25.5" customHeight="1" x14ac:dyDescent="0.25">
      <c r="A177" s="537" t="s">
        <v>1159</v>
      </c>
      <c r="B177" s="538" t="s">
        <v>1770</v>
      </c>
      <c r="C177" s="460" t="s">
        <v>1800</v>
      </c>
      <c r="D177" s="461" t="s">
        <v>1597</v>
      </c>
      <c r="E177" s="462">
        <v>526.32500000000005</v>
      </c>
      <c r="F177" s="476" t="s">
        <v>1773</v>
      </c>
    </row>
    <row r="178" spans="1:6" ht="19.5" customHeight="1" x14ac:dyDescent="0.2">
      <c r="A178" s="537" t="s">
        <v>1159</v>
      </c>
      <c r="B178" s="538" t="s">
        <v>1770</v>
      </c>
      <c r="C178" s="460" t="s">
        <v>1801</v>
      </c>
      <c r="D178" s="461" t="s">
        <v>1597</v>
      </c>
      <c r="E178" s="462">
        <v>3.54</v>
      </c>
      <c r="F178" s="479" t="s">
        <v>1773</v>
      </c>
    </row>
    <row r="179" spans="1:6" ht="27.75" customHeight="1" x14ac:dyDescent="0.25">
      <c r="A179" s="537" t="s">
        <v>1159</v>
      </c>
      <c r="B179" s="538" t="s">
        <v>1770</v>
      </c>
      <c r="C179" s="460" t="s">
        <v>1802</v>
      </c>
      <c r="D179" s="461" t="s">
        <v>1597</v>
      </c>
      <c r="E179" s="462">
        <v>265.5</v>
      </c>
      <c r="F179" s="476" t="s">
        <v>1773</v>
      </c>
    </row>
    <row r="180" spans="1:6" ht="21.75" customHeight="1" x14ac:dyDescent="0.25">
      <c r="A180" s="577" t="s">
        <v>1057</v>
      </c>
      <c r="B180" s="578" t="s">
        <v>1803</v>
      </c>
      <c r="C180" s="459" t="s">
        <v>1804</v>
      </c>
      <c r="D180" s="579" t="s">
        <v>1597</v>
      </c>
      <c r="E180" s="580">
        <v>5</v>
      </c>
      <c r="F180" s="480" t="s">
        <v>1805</v>
      </c>
    </row>
    <row r="181" spans="1:6" ht="22.5" customHeight="1" x14ac:dyDescent="0.25">
      <c r="A181" s="537" t="s">
        <v>1145</v>
      </c>
      <c r="B181" s="538" t="s">
        <v>1806</v>
      </c>
      <c r="C181" s="460" t="s">
        <v>1807</v>
      </c>
      <c r="D181" s="461" t="s">
        <v>1597</v>
      </c>
      <c r="E181" s="462">
        <v>7773.84</v>
      </c>
      <c r="F181" s="476" t="s">
        <v>1808</v>
      </c>
    </row>
    <row r="182" spans="1:6" x14ac:dyDescent="0.25">
      <c r="A182" s="537" t="s">
        <v>1145</v>
      </c>
      <c r="B182" s="538" t="s">
        <v>1806</v>
      </c>
      <c r="C182" s="460" t="s">
        <v>1809</v>
      </c>
      <c r="D182" s="461" t="s">
        <v>1597</v>
      </c>
      <c r="E182" s="462">
        <v>9343.24</v>
      </c>
      <c r="F182" s="476" t="s">
        <v>1808</v>
      </c>
    </row>
    <row r="183" spans="1:6" ht="23.25" customHeight="1" x14ac:dyDescent="0.25">
      <c r="A183" s="537" t="s">
        <v>1145</v>
      </c>
      <c r="B183" s="538" t="s">
        <v>1806</v>
      </c>
      <c r="C183" s="460" t="s">
        <v>1810</v>
      </c>
      <c r="D183" s="461" t="s">
        <v>1597</v>
      </c>
      <c r="E183" s="462">
        <v>10915</v>
      </c>
      <c r="F183" s="476" t="s">
        <v>1808</v>
      </c>
    </row>
    <row r="184" spans="1:6" ht="20.25" customHeight="1" x14ac:dyDescent="0.25">
      <c r="A184" s="537" t="s">
        <v>1145</v>
      </c>
      <c r="B184" s="538" t="s">
        <v>1806</v>
      </c>
      <c r="C184" s="460" t="s">
        <v>1811</v>
      </c>
      <c r="D184" s="461" t="s">
        <v>1597</v>
      </c>
      <c r="E184" s="462">
        <v>3923.5</v>
      </c>
      <c r="F184" s="476" t="s">
        <v>1808</v>
      </c>
    </row>
    <row r="185" spans="1:6" ht="14.1" customHeight="1" x14ac:dyDescent="0.25">
      <c r="A185" s="537" t="s">
        <v>1145</v>
      </c>
      <c r="B185" s="538" t="s">
        <v>1806</v>
      </c>
      <c r="C185" s="460" t="s">
        <v>1812</v>
      </c>
      <c r="D185" s="461" t="s">
        <v>1597</v>
      </c>
      <c r="E185" s="462">
        <v>4543</v>
      </c>
      <c r="F185" s="476" t="s">
        <v>1808</v>
      </c>
    </row>
    <row r="186" spans="1:6" ht="17.100000000000001" customHeight="1" x14ac:dyDescent="0.25">
      <c r="A186" s="537" t="s">
        <v>1145</v>
      </c>
      <c r="B186" s="538" t="s">
        <v>1806</v>
      </c>
      <c r="C186" s="460" t="s">
        <v>1813</v>
      </c>
      <c r="D186" s="461" t="s">
        <v>1597</v>
      </c>
      <c r="E186" s="462">
        <v>9204</v>
      </c>
      <c r="F186" s="476" t="s">
        <v>1808</v>
      </c>
    </row>
    <row r="187" spans="1:6" ht="15.95" customHeight="1" x14ac:dyDescent="0.25">
      <c r="A187" s="537" t="s">
        <v>1145</v>
      </c>
      <c r="B187" s="538" t="s">
        <v>1806</v>
      </c>
      <c r="C187" s="460" t="s">
        <v>1814</v>
      </c>
      <c r="D187" s="461" t="s">
        <v>1597</v>
      </c>
      <c r="E187" s="462">
        <v>1239</v>
      </c>
      <c r="F187" s="476" t="s">
        <v>1808</v>
      </c>
    </row>
    <row r="188" spans="1:6" ht="15.95" customHeight="1" x14ac:dyDescent="0.25">
      <c r="A188" s="537" t="s">
        <v>1145</v>
      </c>
      <c r="B188" s="538" t="s">
        <v>1806</v>
      </c>
      <c r="C188" s="460" t="s">
        <v>1815</v>
      </c>
      <c r="D188" s="461" t="s">
        <v>1597</v>
      </c>
      <c r="E188" s="462">
        <v>1239</v>
      </c>
      <c r="F188" s="476" t="s">
        <v>1808</v>
      </c>
    </row>
    <row r="189" spans="1:6" ht="32.25" customHeight="1" x14ac:dyDescent="0.25">
      <c r="A189" s="581" t="s">
        <v>1096</v>
      </c>
      <c r="B189" s="582" t="s">
        <v>1816</v>
      </c>
      <c r="C189" s="582" t="s">
        <v>1817</v>
      </c>
      <c r="D189" s="583" t="s">
        <v>1597</v>
      </c>
      <c r="E189" s="584">
        <v>54999.99</v>
      </c>
      <c r="F189" s="481" t="s">
        <v>1818</v>
      </c>
    </row>
    <row r="190" spans="1:6" ht="30.75" customHeight="1" x14ac:dyDescent="0.25">
      <c r="A190" s="581" t="s">
        <v>1096</v>
      </c>
      <c r="B190" s="582" t="s">
        <v>1816</v>
      </c>
      <c r="C190" s="582" t="s">
        <v>1819</v>
      </c>
      <c r="D190" s="583" t="s">
        <v>1597</v>
      </c>
      <c r="E190" s="584">
        <v>17023.8</v>
      </c>
      <c r="F190" s="481" t="s">
        <v>1818</v>
      </c>
    </row>
    <row r="191" spans="1:6" ht="25.5" customHeight="1" x14ac:dyDescent="0.25">
      <c r="A191" s="585" t="s">
        <v>1820</v>
      </c>
      <c r="B191" s="582" t="s">
        <v>1816</v>
      </c>
      <c r="C191" s="586" t="s">
        <v>1821</v>
      </c>
      <c r="D191" s="587" t="s">
        <v>1597</v>
      </c>
      <c r="E191" s="588">
        <v>4130</v>
      </c>
      <c r="F191" s="482" t="s">
        <v>1822</v>
      </c>
    </row>
    <row r="192" spans="1:6" ht="15.95" customHeight="1" x14ac:dyDescent="0.25">
      <c r="A192" s="585" t="s">
        <v>1820</v>
      </c>
      <c r="B192" s="582" t="s">
        <v>1816</v>
      </c>
      <c r="C192" s="586" t="s">
        <v>1823</v>
      </c>
      <c r="D192" s="587" t="s">
        <v>1597</v>
      </c>
      <c r="E192" s="588">
        <v>16048</v>
      </c>
      <c r="F192" s="482" t="s">
        <v>1822</v>
      </c>
    </row>
    <row r="193" spans="1:6" ht="27.75" customHeight="1" x14ac:dyDescent="0.25">
      <c r="A193" s="585" t="s">
        <v>1820</v>
      </c>
      <c r="B193" s="582" t="s">
        <v>1816</v>
      </c>
      <c r="C193" s="586" t="s">
        <v>1824</v>
      </c>
      <c r="D193" s="589" t="s">
        <v>1597</v>
      </c>
      <c r="E193" s="588">
        <v>24502.7</v>
      </c>
      <c r="F193" s="482" t="s">
        <v>1822</v>
      </c>
    </row>
    <row r="194" spans="1:6" ht="34.5" customHeight="1" x14ac:dyDescent="0.25">
      <c r="A194" s="581" t="s">
        <v>1825</v>
      </c>
      <c r="B194" s="582" t="s">
        <v>1816</v>
      </c>
      <c r="C194" s="582" t="s">
        <v>1826</v>
      </c>
      <c r="D194" s="583" t="s">
        <v>1597</v>
      </c>
      <c r="E194" s="584">
        <v>715000</v>
      </c>
      <c r="F194" s="481" t="s">
        <v>1827</v>
      </c>
    </row>
    <row r="195" spans="1:6" ht="23.25" customHeight="1" x14ac:dyDescent="0.25">
      <c r="A195" s="581" t="s">
        <v>1828</v>
      </c>
      <c r="B195" s="582" t="s">
        <v>1816</v>
      </c>
      <c r="C195" s="582" t="s">
        <v>1829</v>
      </c>
      <c r="D195" s="583" t="s">
        <v>1597</v>
      </c>
      <c r="E195" s="584">
        <v>60742.81</v>
      </c>
      <c r="F195" s="481" t="s">
        <v>1818</v>
      </c>
    </row>
    <row r="196" spans="1:6" ht="25.5" customHeight="1" x14ac:dyDescent="0.25">
      <c r="A196" s="558" t="s">
        <v>1828</v>
      </c>
      <c r="B196" s="582" t="s">
        <v>1816</v>
      </c>
      <c r="C196" s="582" t="s">
        <v>1830</v>
      </c>
      <c r="D196" s="583" t="s">
        <v>1597</v>
      </c>
      <c r="E196" s="584">
        <v>30385</v>
      </c>
      <c r="F196" s="481" t="s">
        <v>1818</v>
      </c>
    </row>
    <row r="197" spans="1:6" ht="24" x14ac:dyDescent="0.25">
      <c r="A197" s="581" t="s">
        <v>1828</v>
      </c>
      <c r="B197" s="582" t="s">
        <v>1816</v>
      </c>
      <c r="C197" s="582" t="s">
        <v>1831</v>
      </c>
      <c r="D197" s="583" t="s">
        <v>1597</v>
      </c>
      <c r="E197" s="584">
        <v>79818.740000000005</v>
      </c>
      <c r="F197" s="481" t="s">
        <v>1818</v>
      </c>
    </row>
    <row r="198" spans="1:6" ht="24" x14ac:dyDescent="0.25">
      <c r="A198" s="558" t="s">
        <v>1828</v>
      </c>
      <c r="B198" s="582" t="s">
        <v>1816</v>
      </c>
      <c r="C198" s="582" t="s">
        <v>1832</v>
      </c>
      <c r="D198" s="583" t="s">
        <v>1597</v>
      </c>
      <c r="E198" s="584">
        <v>4500</v>
      </c>
      <c r="F198" s="481" t="s">
        <v>1833</v>
      </c>
    </row>
    <row r="199" spans="1:6" ht="24" x14ac:dyDescent="0.25">
      <c r="A199" s="558" t="s">
        <v>1828</v>
      </c>
      <c r="B199" s="582" t="s">
        <v>1816</v>
      </c>
      <c r="C199" s="463" t="s">
        <v>1834</v>
      </c>
      <c r="D199" s="560" t="s">
        <v>1597</v>
      </c>
      <c r="E199" s="561">
        <v>44840</v>
      </c>
      <c r="F199" s="473" t="s">
        <v>1835</v>
      </c>
    </row>
    <row r="200" spans="1:6" ht="14.1" customHeight="1" x14ac:dyDescent="0.25">
      <c r="A200" s="581" t="s">
        <v>1828</v>
      </c>
      <c r="B200" s="582" t="s">
        <v>1816</v>
      </c>
      <c r="C200" s="582" t="s">
        <v>1836</v>
      </c>
      <c r="D200" s="583" t="s">
        <v>1597</v>
      </c>
      <c r="E200" s="584">
        <v>8850</v>
      </c>
      <c r="F200" s="481" t="s">
        <v>1818</v>
      </c>
    </row>
    <row r="201" spans="1:6" ht="14.1" customHeight="1" x14ac:dyDescent="0.25">
      <c r="A201" s="558" t="s">
        <v>1837</v>
      </c>
      <c r="B201" s="582" t="s">
        <v>1816</v>
      </c>
      <c r="C201" s="590" t="s">
        <v>1838</v>
      </c>
      <c r="D201" s="591" t="s">
        <v>1597</v>
      </c>
      <c r="E201" s="592">
        <v>45459.5</v>
      </c>
      <c r="F201" s="483" t="s">
        <v>1839</v>
      </c>
    </row>
    <row r="202" spans="1:6" ht="15.95" customHeight="1" x14ac:dyDescent="0.25">
      <c r="A202" s="558" t="s">
        <v>1837</v>
      </c>
      <c r="B202" s="582" t="s">
        <v>1816</v>
      </c>
      <c r="C202" s="590" t="s">
        <v>1840</v>
      </c>
      <c r="D202" s="591" t="s">
        <v>1597</v>
      </c>
      <c r="E202" s="592">
        <v>7500</v>
      </c>
      <c r="F202" s="483" t="s">
        <v>1841</v>
      </c>
    </row>
    <row r="203" spans="1:6" ht="15" customHeight="1" x14ac:dyDescent="0.25">
      <c r="A203" s="593" t="s">
        <v>1179</v>
      </c>
      <c r="B203" s="594" t="s">
        <v>1842</v>
      </c>
      <c r="C203" s="595" t="s">
        <v>1843</v>
      </c>
      <c r="D203" s="596" t="s">
        <v>1597</v>
      </c>
      <c r="E203" s="597">
        <v>68.44</v>
      </c>
      <c r="F203" s="484" t="s">
        <v>1844</v>
      </c>
    </row>
    <row r="204" spans="1:6" ht="15" customHeight="1" x14ac:dyDescent="0.25">
      <c r="A204" s="593" t="s">
        <v>1179</v>
      </c>
      <c r="B204" s="594" t="s">
        <v>1842</v>
      </c>
      <c r="C204" s="595" t="s">
        <v>1845</v>
      </c>
      <c r="D204" s="596" t="s">
        <v>1597</v>
      </c>
      <c r="E204" s="597">
        <v>3935.3</v>
      </c>
      <c r="F204" s="484" t="s">
        <v>1844</v>
      </c>
    </row>
    <row r="205" spans="1:6" ht="14.1" customHeight="1" x14ac:dyDescent="0.25">
      <c r="A205" s="593" t="s">
        <v>1179</v>
      </c>
      <c r="B205" s="594" t="s">
        <v>1842</v>
      </c>
      <c r="C205" s="595" t="s">
        <v>1846</v>
      </c>
      <c r="D205" s="596" t="s">
        <v>1597</v>
      </c>
      <c r="E205" s="597">
        <v>1548</v>
      </c>
      <c r="F205" s="484" t="s">
        <v>1844</v>
      </c>
    </row>
    <row r="206" spans="1:6" ht="12.95" customHeight="1" x14ac:dyDescent="0.25">
      <c r="A206" s="593" t="s">
        <v>1179</v>
      </c>
      <c r="B206" s="594" t="s">
        <v>1842</v>
      </c>
      <c r="C206" s="595" t="s">
        <v>1847</v>
      </c>
      <c r="D206" s="596" t="s">
        <v>1597</v>
      </c>
      <c r="E206" s="597">
        <v>130</v>
      </c>
      <c r="F206" s="484" t="s">
        <v>1844</v>
      </c>
    </row>
    <row r="207" spans="1:6" x14ac:dyDescent="0.25">
      <c r="A207" s="593" t="s">
        <v>1179</v>
      </c>
      <c r="B207" s="594" t="s">
        <v>1842</v>
      </c>
      <c r="C207" s="595" t="s">
        <v>1848</v>
      </c>
      <c r="D207" s="596" t="s">
        <v>1597</v>
      </c>
      <c r="E207" s="597">
        <v>341.02</v>
      </c>
      <c r="F207" s="484" t="s">
        <v>1844</v>
      </c>
    </row>
    <row r="208" spans="1:6" x14ac:dyDescent="0.25">
      <c r="A208" s="593" t="s">
        <v>1179</v>
      </c>
      <c r="B208" s="594" t="s">
        <v>1842</v>
      </c>
      <c r="C208" s="595" t="s">
        <v>1849</v>
      </c>
      <c r="D208" s="596" t="s">
        <v>1597</v>
      </c>
      <c r="E208" s="597">
        <v>120</v>
      </c>
      <c r="F208" s="484" t="s">
        <v>1844</v>
      </c>
    </row>
    <row r="209" spans="1:6" x14ac:dyDescent="0.25">
      <c r="A209" s="593" t="s">
        <v>1179</v>
      </c>
      <c r="B209" s="594" t="s">
        <v>1842</v>
      </c>
      <c r="C209" s="595" t="s">
        <v>1850</v>
      </c>
      <c r="D209" s="596" t="s">
        <v>1764</v>
      </c>
      <c r="E209" s="597">
        <v>57.784999999999997</v>
      </c>
      <c r="F209" s="484" t="s">
        <v>1844</v>
      </c>
    </row>
    <row r="210" spans="1:6" x14ac:dyDescent="0.25">
      <c r="A210" s="593" t="s">
        <v>1179</v>
      </c>
      <c r="B210" s="594" t="s">
        <v>1842</v>
      </c>
      <c r="C210" s="595" t="s">
        <v>1851</v>
      </c>
      <c r="D210" s="596" t="s">
        <v>1764</v>
      </c>
      <c r="E210" s="597">
        <v>118</v>
      </c>
      <c r="F210" s="484" t="s">
        <v>1844</v>
      </c>
    </row>
    <row r="211" spans="1:6" x14ac:dyDescent="0.25">
      <c r="A211" s="593" t="s">
        <v>1179</v>
      </c>
      <c r="B211" s="594" t="s">
        <v>1842</v>
      </c>
      <c r="C211" s="595" t="s">
        <v>1852</v>
      </c>
      <c r="D211" s="596" t="s">
        <v>1764</v>
      </c>
      <c r="E211" s="597">
        <v>138.06</v>
      </c>
      <c r="F211" s="484" t="s">
        <v>1844</v>
      </c>
    </row>
    <row r="212" spans="1:6" x14ac:dyDescent="0.25">
      <c r="A212" s="593" t="s">
        <v>1179</v>
      </c>
      <c r="B212" s="594" t="s">
        <v>1842</v>
      </c>
      <c r="C212" s="595" t="s">
        <v>1853</v>
      </c>
      <c r="D212" s="596" t="s">
        <v>1764</v>
      </c>
      <c r="E212" s="597">
        <v>136.88</v>
      </c>
      <c r="F212" s="484" t="s">
        <v>1844</v>
      </c>
    </row>
    <row r="213" spans="1:6" ht="14.1" customHeight="1" x14ac:dyDescent="0.25">
      <c r="A213" s="593" t="s">
        <v>1179</v>
      </c>
      <c r="B213" s="594" t="s">
        <v>1842</v>
      </c>
      <c r="C213" s="595" t="s">
        <v>1854</v>
      </c>
      <c r="D213" s="596" t="s">
        <v>1597</v>
      </c>
      <c r="E213" s="597">
        <v>270</v>
      </c>
      <c r="F213" s="484" t="s">
        <v>1844</v>
      </c>
    </row>
    <row r="214" spans="1:6" ht="15" customHeight="1" x14ac:dyDescent="0.25">
      <c r="A214" s="593" t="s">
        <v>1179</v>
      </c>
      <c r="B214" s="594" t="s">
        <v>1842</v>
      </c>
      <c r="C214" s="595" t="s">
        <v>1855</v>
      </c>
      <c r="D214" s="596" t="s">
        <v>1597</v>
      </c>
      <c r="E214" s="597">
        <v>300</v>
      </c>
      <c r="F214" s="484" t="s">
        <v>1844</v>
      </c>
    </row>
    <row r="215" spans="1:6" x14ac:dyDescent="0.25">
      <c r="A215" s="593" t="s">
        <v>1179</v>
      </c>
      <c r="B215" s="594" t="s">
        <v>1842</v>
      </c>
      <c r="C215" s="595" t="s">
        <v>1856</v>
      </c>
      <c r="D215" s="596" t="s">
        <v>1597</v>
      </c>
      <c r="E215" s="597">
        <v>160</v>
      </c>
      <c r="F215" s="484" t="s">
        <v>1844</v>
      </c>
    </row>
    <row r="216" spans="1:6" x14ac:dyDescent="0.25">
      <c r="A216" s="593" t="s">
        <v>1179</v>
      </c>
      <c r="B216" s="594" t="s">
        <v>1842</v>
      </c>
      <c r="C216" s="595" t="s">
        <v>1857</v>
      </c>
      <c r="D216" s="596" t="s">
        <v>1597</v>
      </c>
      <c r="E216" s="597">
        <v>728.06</v>
      </c>
      <c r="F216" s="484" t="s">
        <v>1844</v>
      </c>
    </row>
    <row r="217" spans="1:6" x14ac:dyDescent="0.25">
      <c r="A217" s="593" t="s">
        <v>1179</v>
      </c>
      <c r="B217" s="594" t="s">
        <v>1842</v>
      </c>
      <c r="C217" s="595" t="s">
        <v>1858</v>
      </c>
      <c r="D217" s="596" t="s">
        <v>1597</v>
      </c>
      <c r="E217" s="597">
        <v>125</v>
      </c>
      <c r="F217" s="484" t="s">
        <v>1844</v>
      </c>
    </row>
    <row r="218" spans="1:6" x14ac:dyDescent="0.25">
      <c r="A218" s="598" t="s">
        <v>1203</v>
      </c>
      <c r="B218" s="599" t="s">
        <v>1859</v>
      </c>
      <c r="C218" s="600" t="s">
        <v>1860</v>
      </c>
      <c r="D218" s="601" t="s">
        <v>1597</v>
      </c>
      <c r="E218" s="602">
        <v>7123.8959999999997</v>
      </c>
      <c r="F218" s="485" t="s">
        <v>1861</v>
      </c>
    </row>
    <row r="219" spans="1:6" x14ac:dyDescent="0.25">
      <c r="A219" s="598" t="s">
        <v>1203</v>
      </c>
      <c r="B219" s="599" t="s">
        <v>1859</v>
      </c>
      <c r="C219" s="600" t="s">
        <v>1862</v>
      </c>
      <c r="D219" s="153" t="s">
        <v>1597</v>
      </c>
      <c r="E219" s="154">
        <v>13570</v>
      </c>
      <c r="F219" s="486" t="s">
        <v>1861</v>
      </c>
    </row>
    <row r="220" spans="1:6" ht="19.5" customHeight="1" x14ac:dyDescent="0.25">
      <c r="A220" s="603" t="s">
        <v>1863</v>
      </c>
      <c r="B220" s="604" t="s">
        <v>1864</v>
      </c>
      <c r="C220" s="605" t="s">
        <v>1865</v>
      </c>
      <c r="D220" s="606" t="s">
        <v>1597</v>
      </c>
      <c r="E220" s="607">
        <v>6938.4</v>
      </c>
      <c r="F220" s="487" t="s">
        <v>1866</v>
      </c>
    </row>
    <row r="221" spans="1:6" ht="15.95" customHeight="1" x14ac:dyDescent="0.25">
      <c r="A221" s="608" t="s">
        <v>1863</v>
      </c>
      <c r="B221" s="604" t="s">
        <v>1864</v>
      </c>
      <c r="C221" s="609" t="s">
        <v>1867</v>
      </c>
      <c r="D221" s="610" t="s">
        <v>1597</v>
      </c>
      <c r="E221" s="611">
        <v>11800</v>
      </c>
      <c r="F221" s="488" t="s">
        <v>1868</v>
      </c>
    </row>
    <row r="222" spans="1:6" ht="15.95" customHeight="1" x14ac:dyDescent="0.25">
      <c r="A222" s="608" t="s">
        <v>1863</v>
      </c>
      <c r="B222" s="604" t="s">
        <v>1864</v>
      </c>
      <c r="C222" s="609" t="s">
        <v>1869</v>
      </c>
      <c r="D222" s="610" t="s">
        <v>1597</v>
      </c>
      <c r="E222" s="611">
        <v>10620</v>
      </c>
      <c r="F222" s="488" t="s">
        <v>1868</v>
      </c>
    </row>
    <row r="223" spans="1:6" x14ac:dyDescent="0.25">
      <c r="A223" s="603" t="s">
        <v>1863</v>
      </c>
      <c r="B223" s="604" t="s">
        <v>1864</v>
      </c>
      <c r="C223" s="605" t="s">
        <v>1870</v>
      </c>
      <c r="D223" s="606" t="s">
        <v>1597</v>
      </c>
      <c r="E223" s="607">
        <v>8142</v>
      </c>
      <c r="F223" s="487" t="s">
        <v>1866</v>
      </c>
    </row>
    <row r="224" spans="1:6" x14ac:dyDescent="0.25">
      <c r="A224" s="608" t="s">
        <v>1863</v>
      </c>
      <c r="B224" s="604" t="s">
        <v>1864</v>
      </c>
      <c r="C224" s="609" t="s">
        <v>1871</v>
      </c>
      <c r="D224" s="610" t="s">
        <v>1597</v>
      </c>
      <c r="E224" s="611">
        <v>11227.8771</v>
      </c>
      <c r="F224" s="489" t="s">
        <v>1868</v>
      </c>
    </row>
    <row r="225" spans="1:6" ht="21.75" customHeight="1" x14ac:dyDescent="0.25">
      <c r="A225" s="603" t="s">
        <v>1863</v>
      </c>
      <c r="B225" s="604" t="s">
        <v>1864</v>
      </c>
      <c r="C225" s="605" t="s">
        <v>1872</v>
      </c>
      <c r="D225" s="606" t="s">
        <v>1597</v>
      </c>
      <c r="E225" s="607">
        <v>8496</v>
      </c>
      <c r="F225" s="487" t="s">
        <v>1866</v>
      </c>
    </row>
    <row r="226" spans="1:6" ht="23.25" customHeight="1" x14ac:dyDescent="0.25">
      <c r="A226" s="603" t="s">
        <v>1863</v>
      </c>
      <c r="B226" s="604" t="s">
        <v>1864</v>
      </c>
      <c r="C226" s="605" t="s">
        <v>1873</v>
      </c>
      <c r="D226" s="155" t="s">
        <v>1597</v>
      </c>
      <c r="E226" s="156">
        <v>5605</v>
      </c>
      <c r="F226" s="490" t="s">
        <v>1866</v>
      </c>
    </row>
    <row r="227" spans="1:6" ht="23.25" customHeight="1" x14ac:dyDescent="0.25">
      <c r="A227" s="608" t="s">
        <v>1863</v>
      </c>
      <c r="B227" s="604" t="s">
        <v>1864</v>
      </c>
      <c r="C227" s="609" t="s">
        <v>1874</v>
      </c>
      <c r="D227" s="610" t="s">
        <v>1597</v>
      </c>
      <c r="E227" s="611">
        <v>14160</v>
      </c>
      <c r="F227" s="489" t="s">
        <v>1868</v>
      </c>
    </row>
    <row r="228" spans="1:6" x14ac:dyDescent="0.25">
      <c r="A228" s="603" t="s">
        <v>1863</v>
      </c>
      <c r="B228" s="604" t="s">
        <v>1864</v>
      </c>
      <c r="C228" s="605" t="s">
        <v>1875</v>
      </c>
      <c r="D228" s="606" t="s">
        <v>1597</v>
      </c>
      <c r="E228" s="607">
        <v>1121</v>
      </c>
      <c r="F228" s="487" t="s">
        <v>1866</v>
      </c>
    </row>
    <row r="229" spans="1:6" x14ac:dyDescent="0.25">
      <c r="A229" s="608" t="s">
        <v>1863</v>
      </c>
      <c r="B229" s="604" t="s">
        <v>1864</v>
      </c>
      <c r="C229" s="609" t="s">
        <v>1876</v>
      </c>
      <c r="D229" s="610" t="s">
        <v>1597</v>
      </c>
      <c r="E229" s="611">
        <v>450</v>
      </c>
      <c r="F229" s="489" t="s">
        <v>1868</v>
      </c>
    </row>
    <row r="230" spans="1:6" x14ac:dyDescent="0.25">
      <c r="A230" s="603" t="s">
        <v>1863</v>
      </c>
      <c r="B230" s="604" t="s">
        <v>1864</v>
      </c>
      <c r="C230" s="605" t="s">
        <v>1877</v>
      </c>
      <c r="D230" s="606" t="s">
        <v>1597</v>
      </c>
      <c r="E230" s="607">
        <v>5900</v>
      </c>
      <c r="F230" s="487" t="s">
        <v>1866</v>
      </c>
    </row>
    <row r="231" spans="1:6" x14ac:dyDescent="0.25">
      <c r="A231" s="608" t="s">
        <v>1863</v>
      </c>
      <c r="B231" s="604" t="s">
        <v>1864</v>
      </c>
      <c r="C231" s="609" t="s">
        <v>1878</v>
      </c>
      <c r="D231" s="610" t="s">
        <v>1597</v>
      </c>
      <c r="E231" s="611">
        <v>14160</v>
      </c>
      <c r="F231" s="489" t="s">
        <v>1868</v>
      </c>
    </row>
    <row r="232" spans="1:6" x14ac:dyDescent="0.25">
      <c r="A232" s="603" t="s">
        <v>1863</v>
      </c>
      <c r="B232" s="604" t="s">
        <v>1864</v>
      </c>
      <c r="C232" s="605" t="s">
        <v>1879</v>
      </c>
      <c r="D232" s="606" t="s">
        <v>1597</v>
      </c>
      <c r="E232" s="607">
        <v>18880</v>
      </c>
      <c r="F232" s="490" t="s">
        <v>1866</v>
      </c>
    </row>
    <row r="233" spans="1:6" x14ac:dyDescent="0.25">
      <c r="A233" s="603" t="s">
        <v>1863</v>
      </c>
      <c r="B233" s="604" t="s">
        <v>1864</v>
      </c>
      <c r="C233" s="605" t="s">
        <v>1880</v>
      </c>
      <c r="D233" s="606" t="s">
        <v>1597</v>
      </c>
      <c r="E233" s="607">
        <v>4130</v>
      </c>
      <c r="F233" s="490" t="s">
        <v>1866</v>
      </c>
    </row>
    <row r="234" spans="1:6" x14ac:dyDescent="0.25">
      <c r="A234" s="603" t="s">
        <v>1863</v>
      </c>
      <c r="B234" s="604" t="s">
        <v>1864</v>
      </c>
      <c r="C234" s="605" t="s">
        <v>1881</v>
      </c>
      <c r="D234" s="606" t="s">
        <v>1597</v>
      </c>
      <c r="E234" s="607">
        <v>2950</v>
      </c>
      <c r="F234" s="490" t="s">
        <v>1866</v>
      </c>
    </row>
    <row r="235" spans="1:6" x14ac:dyDescent="0.25">
      <c r="A235" s="608" t="s">
        <v>1863</v>
      </c>
      <c r="B235" s="604" t="s">
        <v>1864</v>
      </c>
      <c r="C235" s="609" t="s">
        <v>1882</v>
      </c>
      <c r="D235" s="610" t="s">
        <v>1597</v>
      </c>
      <c r="E235" s="611">
        <v>7949.66</v>
      </c>
      <c r="F235" s="489" t="s">
        <v>1868</v>
      </c>
    </row>
    <row r="236" spans="1:6" x14ac:dyDescent="0.25">
      <c r="A236" s="608" t="s">
        <v>1863</v>
      </c>
      <c r="B236" s="604" t="s">
        <v>1864</v>
      </c>
      <c r="C236" s="609" t="s">
        <v>1883</v>
      </c>
      <c r="D236" s="610" t="s">
        <v>1597</v>
      </c>
      <c r="E236" s="611">
        <v>1303.9000000000001</v>
      </c>
      <c r="F236" s="489" t="s">
        <v>1868</v>
      </c>
    </row>
    <row r="237" spans="1:6" x14ac:dyDescent="0.25">
      <c r="A237" s="608" t="s">
        <v>1863</v>
      </c>
      <c r="B237" s="604" t="s">
        <v>1864</v>
      </c>
      <c r="C237" s="609" t="s">
        <v>1884</v>
      </c>
      <c r="D237" s="610" t="s">
        <v>1597</v>
      </c>
      <c r="E237" s="611">
        <v>7949.66</v>
      </c>
      <c r="F237" s="489" t="s">
        <v>1868</v>
      </c>
    </row>
    <row r="238" spans="1:6" x14ac:dyDescent="0.25">
      <c r="A238" s="608" t="s">
        <v>1863</v>
      </c>
      <c r="B238" s="604" t="s">
        <v>1864</v>
      </c>
      <c r="C238" s="609" t="s">
        <v>1885</v>
      </c>
      <c r="D238" s="610" t="s">
        <v>1597</v>
      </c>
      <c r="E238" s="611">
        <v>9912</v>
      </c>
      <c r="F238" s="489" t="s">
        <v>1868</v>
      </c>
    </row>
    <row r="239" spans="1:6" ht="19.5" customHeight="1" x14ac:dyDescent="0.25">
      <c r="A239" s="603" t="s">
        <v>1863</v>
      </c>
      <c r="B239" s="604" t="s">
        <v>1864</v>
      </c>
      <c r="C239" s="157" t="s">
        <v>1886</v>
      </c>
      <c r="D239" s="155" t="s">
        <v>1597</v>
      </c>
      <c r="E239" s="156">
        <v>14004.83</v>
      </c>
      <c r="F239" s="490" t="s">
        <v>1866</v>
      </c>
    </row>
    <row r="240" spans="1:6" ht="20.25" customHeight="1" x14ac:dyDescent="0.25">
      <c r="A240" s="603" t="s">
        <v>1863</v>
      </c>
      <c r="B240" s="604" t="s">
        <v>1864</v>
      </c>
      <c r="C240" s="605" t="s">
        <v>1887</v>
      </c>
      <c r="D240" s="606" t="s">
        <v>1597</v>
      </c>
      <c r="E240" s="607">
        <v>12019.008</v>
      </c>
      <c r="F240" s="490" t="s">
        <v>1866</v>
      </c>
    </row>
    <row r="241" spans="1:6" x14ac:dyDescent="0.25">
      <c r="A241" s="603" t="s">
        <v>1863</v>
      </c>
      <c r="B241" s="604" t="s">
        <v>1864</v>
      </c>
      <c r="C241" s="605" t="s">
        <v>1888</v>
      </c>
      <c r="D241" s="155" t="s">
        <v>1597</v>
      </c>
      <c r="E241" s="156">
        <v>4378.9799999999996</v>
      </c>
      <c r="F241" s="490" t="s">
        <v>1868</v>
      </c>
    </row>
    <row r="242" spans="1:6" x14ac:dyDescent="0.25">
      <c r="A242" s="603" t="s">
        <v>1863</v>
      </c>
      <c r="B242" s="604" t="s">
        <v>1864</v>
      </c>
      <c r="C242" s="605" t="s">
        <v>1889</v>
      </c>
      <c r="D242" s="606" t="s">
        <v>1597</v>
      </c>
      <c r="E242" s="607">
        <v>3482.18</v>
      </c>
      <c r="F242" s="487" t="s">
        <v>1866</v>
      </c>
    </row>
    <row r="243" spans="1:6" x14ac:dyDescent="0.25">
      <c r="A243" s="603" t="s">
        <v>1863</v>
      </c>
      <c r="B243" s="604" t="s">
        <v>1864</v>
      </c>
      <c r="C243" s="605" t="s">
        <v>1890</v>
      </c>
      <c r="D243" s="606" t="s">
        <v>1597</v>
      </c>
      <c r="E243" s="607">
        <v>6755.7359999999999</v>
      </c>
      <c r="F243" s="490" t="s">
        <v>1866</v>
      </c>
    </row>
    <row r="244" spans="1:6" ht="12.95" customHeight="1" x14ac:dyDescent="0.25">
      <c r="A244" s="612" t="s">
        <v>1891</v>
      </c>
      <c r="B244" s="613" t="s">
        <v>1892</v>
      </c>
      <c r="C244" s="614" t="s">
        <v>1893</v>
      </c>
      <c r="D244" s="615" t="s">
        <v>1597</v>
      </c>
      <c r="E244" s="616"/>
      <c r="F244" s="491" t="s">
        <v>1894</v>
      </c>
    </row>
    <row r="245" spans="1:6" x14ac:dyDescent="0.25">
      <c r="A245" s="617" t="s">
        <v>1895</v>
      </c>
      <c r="B245" s="618" t="s">
        <v>1896</v>
      </c>
      <c r="C245" s="619" t="s">
        <v>1897</v>
      </c>
      <c r="D245" s="620" t="s">
        <v>1597</v>
      </c>
      <c r="E245" s="621">
        <v>36028.94</v>
      </c>
      <c r="F245" s="492" t="s">
        <v>1898</v>
      </c>
    </row>
    <row r="246" spans="1:6" x14ac:dyDescent="0.25">
      <c r="A246" s="617" t="s">
        <v>1895</v>
      </c>
      <c r="B246" s="618" t="s">
        <v>1896</v>
      </c>
      <c r="C246" s="619" t="s">
        <v>1899</v>
      </c>
      <c r="D246" s="620" t="s">
        <v>1597</v>
      </c>
      <c r="E246" s="621">
        <v>30591.5</v>
      </c>
      <c r="F246" s="492" t="s">
        <v>1898</v>
      </c>
    </row>
    <row r="247" spans="1:6" x14ac:dyDescent="0.25">
      <c r="A247" s="617" t="s">
        <v>1895</v>
      </c>
      <c r="B247" s="618" t="s">
        <v>1896</v>
      </c>
      <c r="C247" s="619" t="s">
        <v>1900</v>
      </c>
      <c r="D247" s="620" t="s">
        <v>1597</v>
      </c>
      <c r="E247" s="621">
        <v>626.58000000000004</v>
      </c>
      <c r="F247" s="492" t="s">
        <v>1898</v>
      </c>
    </row>
    <row r="248" spans="1:6" x14ac:dyDescent="0.25">
      <c r="A248" s="617" t="s">
        <v>1895</v>
      </c>
      <c r="B248" s="618" t="s">
        <v>1896</v>
      </c>
      <c r="C248" s="619" t="s">
        <v>1901</v>
      </c>
      <c r="D248" s="620" t="s">
        <v>1597</v>
      </c>
      <c r="E248" s="621">
        <v>62031.42</v>
      </c>
      <c r="F248" s="492" t="s">
        <v>1898</v>
      </c>
    </row>
    <row r="249" spans="1:6" x14ac:dyDescent="0.25">
      <c r="A249" s="537" t="s">
        <v>1064</v>
      </c>
      <c r="B249" s="538" t="s">
        <v>1902</v>
      </c>
      <c r="C249" s="460" t="s">
        <v>1903</v>
      </c>
      <c r="D249" s="461" t="s">
        <v>1597</v>
      </c>
      <c r="E249" s="462">
        <v>100</v>
      </c>
      <c r="F249" s="476" t="s">
        <v>1904</v>
      </c>
    </row>
    <row r="250" spans="1:6" ht="24" x14ac:dyDescent="0.25">
      <c r="A250" s="622" t="s">
        <v>1905</v>
      </c>
      <c r="B250" s="623" t="s">
        <v>1906</v>
      </c>
      <c r="C250" s="624" t="s">
        <v>1907</v>
      </c>
      <c r="D250" s="625" t="s">
        <v>1597</v>
      </c>
      <c r="E250" s="626">
        <v>487.34</v>
      </c>
      <c r="F250" s="493" t="s">
        <v>1908</v>
      </c>
    </row>
    <row r="251" spans="1:6" ht="24" x14ac:dyDescent="0.25">
      <c r="A251" s="622" t="s">
        <v>1905</v>
      </c>
      <c r="B251" s="623" t="s">
        <v>1906</v>
      </c>
      <c r="C251" s="624" t="s">
        <v>1909</v>
      </c>
      <c r="D251" s="625" t="s">
        <v>1597</v>
      </c>
      <c r="E251" s="626">
        <v>88.5</v>
      </c>
      <c r="F251" s="493" t="s">
        <v>1908</v>
      </c>
    </row>
    <row r="252" spans="1:6" x14ac:dyDescent="0.25">
      <c r="A252" s="627" t="s">
        <v>1139</v>
      </c>
      <c r="B252" s="628" t="s">
        <v>1910</v>
      </c>
      <c r="C252" s="629" t="s">
        <v>1911</v>
      </c>
      <c r="D252" s="630" t="s">
        <v>1597</v>
      </c>
      <c r="E252" s="631">
        <v>177</v>
      </c>
      <c r="F252" s="494" t="s">
        <v>1912</v>
      </c>
    </row>
    <row r="253" spans="1:6" ht="24" x14ac:dyDescent="0.25">
      <c r="A253" s="627" t="s">
        <v>1139</v>
      </c>
      <c r="B253" s="628" t="s">
        <v>1910</v>
      </c>
      <c r="C253" s="629" t="s">
        <v>1913</v>
      </c>
      <c r="D253" s="630" t="s">
        <v>1597</v>
      </c>
      <c r="E253" s="631">
        <v>5959</v>
      </c>
      <c r="F253" s="494" t="s">
        <v>1912</v>
      </c>
    </row>
    <row r="254" spans="1:6" x14ac:dyDescent="0.25">
      <c r="A254" s="537" t="s">
        <v>1151</v>
      </c>
      <c r="B254" s="538" t="s">
        <v>1914</v>
      </c>
      <c r="C254" s="460" t="s">
        <v>1915</v>
      </c>
      <c r="D254" s="461" t="s">
        <v>1916</v>
      </c>
      <c r="E254" s="462">
        <v>18.88</v>
      </c>
      <c r="F254" s="468" t="s">
        <v>1917</v>
      </c>
    </row>
    <row r="255" spans="1:6" x14ac:dyDescent="0.25">
      <c r="A255" s="537" t="s">
        <v>1156</v>
      </c>
      <c r="B255" s="538" t="s">
        <v>1918</v>
      </c>
      <c r="C255" s="460" t="s">
        <v>1919</v>
      </c>
      <c r="D255" s="461" t="s">
        <v>1597</v>
      </c>
      <c r="E255" s="462">
        <v>4124.1000000000004</v>
      </c>
      <c r="F255" s="468" t="s">
        <v>1920</v>
      </c>
    </row>
    <row r="256" spans="1:6" ht="19.5" customHeight="1" x14ac:dyDescent="0.25">
      <c r="A256" s="537" t="s">
        <v>1156</v>
      </c>
      <c r="B256" s="538" t="s">
        <v>1918</v>
      </c>
      <c r="C256" s="460" t="s">
        <v>1921</v>
      </c>
      <c r="D256" s="461" t="s">
        <v>1597</v>
      </c>
      <c r="E256" s="462">
        <v>4737.7</v>
      </c>
      <c r="F256" s="468" t="s">
        <v>1920</v>
      </c>
    </row>
    <row r="257" spans="1:6" x14ac:dyDescent="0.25">
      <c r="A257" s="537" t="s">
        <v>1156</v>
      </c>
      <c r="B257" s="538" t="s">
        <v>1918</v>
      </c>
      <c r="C257" s="460" t="s">
        <v>1922</v>
      </c>
      <c r="D257" s="461" t="s">
        <v>1597</v>
      </c>
      <c r="E257" s="462">
        <v>1239</v>
      </c>
      <c r="F257" s="468" t="s">
        <v>1920</v>
      </c>
    </row>
    <row r="258" spans="1:6" ht="24" x14ac:dyDescent="0.25">
      <c r="A258" s="627" t="s">
        <v>1136</v>
      </c>
      <c r="B258" s="628" t="s">
        <v>1923</v>
      </c>
      <c r="C258" s="629" t="s">
        <v>1924</v>
      </c>
      <c r="D258" s="630" t="s">
        <v>1597</v>
      </c>
      <c r="E258" s="631">
        <v>711.54</v>
      </c>
      <c r="F258" s="494" t="s">
        <v>1912</v>
      </c>
    </row>
    <row r="259" spans="1:6" ht="23.25" customHeight="1" x14ac:dyDescent="0.25">
      <c r="A259" s="627" t="s">
        <v>1136</v>
      </c>
      <c r="B259" s="628" t="s">
        <v>1923</v>
      </c>
      <c r="C259" s="629" t="s">
        <v>1925</v>
      </c>
      <c r="D259" s="630" t="s">
        <v>1597</v>
      </c>
      <c r="E259" s="631">
        <v>74</v>
      </c>
      <c r="F259" s="494" t="s">
        <v>1912</v>
      </c>
    </row>
    <row r="260" spans="1:6" ht="17.25" customHeight="1" x14ac:dyDescent="0.25">
      <c r="A260" s="627" t="s">
        <v>1136</v>
      </c>
      <c r="B260" s="628" t="s">
        <v>1923</v>
      </c>
      <c r="C260" s="629" t="s">
        <v>1926</v>
      </c>
      <c r="D260" s="630" t="s">
        <v>1597</v>
      </c>
      <c r="E260" s="631">
        <v>93.22</v>
      </c>
      <c r="F260" s="494" t="s">
        <v>1927</v>
      </c>
    </row>
    <row r="261" spans="1:6" ht="15" customHeight="1" x14ac:dyDescent="0.25">
      <c r="A261" s="627" t="s">
        <v>1136</v>
      </c>
      <c r="B261" s="628" t="s">
        <v>1923</v>
      </c>
      <c r="C261" s="629" t="s">
        <v>1928</v>
      </c>
      <c r="D261" s="630" t="s">
        <v>1597</v>
      </c>
      <c r="E261" s="631">
        <v>140.125</v>
      </c>
      <c r="F261" s="494" t="s">
        <v>1927</v>
      </c>
    </row>
    <row r="262" spans="1:6" ht="24" x14ac:dyDescent="0.25">
      <c r="A262" s="627" t="s">
        <v>1136</v>
      </c>
      <c r="B262" s="628" t="s">
        <v>1923</v>
      </c>
      <c r="C262" s="629" t="s">
        <v>1929</v>
      </c>
      <c r="D262" s="630" t="s">
        <v>1597</v>
      </c>
      <c r="E262" s="631">
        <v>194.7</v>
      </c>
      <c r="F262" s="494" t="s">
        <v>1927</v>
      </c>
    </row>
    <row r="263" spans="1:6" ht="24" x14ac:dyDescent="0.25">
      <c r="A263" s="627" t="s">
        <v>1136</v>
      </c>
      <c r="B263" s="628" t="s">
        <v>1923</v>
      </c>
      <c r="C263" s="629" t="s">
        <v>1930</v>
      </c>
      <c r="D263" s="630" t="s">
        <v>1597</v>
      </c>
      <c r="E263" s="631">
        <v>334.82499999999999</v>
      </c>
      <c r="F263" s="494" t="s">
        <v>1927</v>
      </c>
    </row>
    <row r="264" spans="1:6" ht="24" x14ac:dyDescent="0.25">
      <c r="A264" s="627" t="s">
        <v>1136</v>
      </c>
      <c r="B264" s="628" t="s">
        <v>1923</v>
      </c>
      <c r="C264" s="629" t="s">
        <v>1931</v>
      </c>
      <c r="D264" s="630" t="s">
        <v>1597</v>
      </c>
      <c r="E264" s="631">
        <v>474.36</v>
      </c>
      <c r="F264" s="494" t="s">
        <v>1927</v>
      </c>
    </row>
    <row r="265" spans="1:6" ht="24" x14ac:dyDescent="0.25">
      <c r="A265" s="627" t="s">
        <v>1136</v>
      </c>
      <c r="B265" s="628" t="s">
        <v>1923</v>
      </c>
      <c r="C265" s="629" t="s">
        <v>1932</v>
      </c>
      <c r="D265" s="630" t="s">
        <v>1597</v>
      </c>
      <c r="E265" s="631">
        <v>548.70000000000005</v>
      </c>
      <c r="F265" s="494" t="s">
        <v>1927</v>
      </c>
    </row>
    <row r="266" spans="1:6" ht="24" x14ac:dyDescent="0.25">
      <c r="A266" s="627" t="s">
        <v>1136</v>
      </c>
      <c r="B266" s="628" t="s">
        <v>1923</v>
      </c>
      <c r="C266" s="629" t="s">
        <v>1933</v>
      </c>
      <c r="D266" s="630" t="s">
        <v>1597</v>
      </c>
      <c r="E266" s="631">
        <v>628.94000000000005</v>
      </c>
      <c r="F266" s="494" t="s">
        <v>1927</v>
      </c>
    </row>
    <row r="267" spans="1:6" ht="24" x14ac:dyDescent="0.25">
      <c r="A267" s="627" t="s">
        <v>1136</v>
      </c>
      <c r="B267" s="628" t="s">
        <v>1923</v>
      </c>
      <c r="C267" s="629" t="s">
        <v>1934</v>
      </c>
      <c r="D267" s="630" t="s">
        <v>1597</v>
      </c>
      <c r="E267" s="631">
        <v>401.2</v>
      </c>
      <c r="F267" s="494" t="s">
        <v>1927</v>
      </c>
    </row>
    <row r="268" spans="1:6" ht="24" x14ac:dyDescent="0.25">
      <c r="A268" s="627" t="s">
        <v>1136</v>
      </c>
      <c r="B268" s="628" t="s">
        <v>1923</v>
      </c>
      <c r="C268" s="629" t="s">
        <v>1935</v>
      </c>
      <c r="D268" s="630" t="s">
        <v>1597</v>
      </c>
      <c r="E268" s="631">
        <v>526.57500000000005</v>
      </c>
      <c r="F268" s="494" t="s">
        <v>1927</v>
      </c>
    </row>
    <row r="269" spans="1:6" ht="24" x14ac:dyDescent="0.25">
      <c r="A269" s="627" t="s">
        <v>1136</v>
      </c>
      <c r="B269" s="628" t="s">
        <v>1923</v>
      </c>
      <c r="C269" s="629" t="s">
        <v>1936</v>
      </c>
      <c r="D269" s="630" t="s">
        <v>1624</v>
      </c>
      <c r="E269" s="631">
        <v>175.82</v>
      </c>
      <c r="F269" s="494" t="s">
        <v>1927</v>
      </c>
    </row>
    <row r="270" spans="1:6" ht="24" x14ac:dyDescent="0.25">
      <c r="A270" s="627" t="s">
        <v>1136</v>
      </c>
      <c r="B270" s="628" t="s">
        <v>1923</v>
      </c>
      <c r="C270" s="629" t="s">
        <v>1937</v>
      </c>
      <c r="D270" s="630" t="s">
        <v>1624</v>
      </c>
      <c r="E270" s="631">
        <v>531</v>
      </c>
      <c r="F270" s="494" t="s">
        <v>1927</v>
      </c>
    </row>
    <row r="271" spans="1:6" ht="24" x14ac:dyDescent="0.25">
      <c r="A271" s="627" t="s">
        <v>1136</v>
      </c>
      <c r="B271" s="628" t="s">
        <v>1923</v>
      </c>
      <c r="C271" s="629" t="s">
        <v>1938</v>
      </c>
      <c r="D271" s="630" t="s">
        <v>1624</v>
      </c>
      <c r="E271" s="631">
        <v>233.64</v>
      </c>
      <c r="F271" s="494" t="s">
        <v>1927</v>
      </c>
    </row>
    <row r="272" spans="1:6" ht="24" x14ac:dyDescent="0.25">
      <c r="A272" s="627" t="s">
        <v>1136</v>
      </c>
      <c r="B272" s="628" t="s">
        <v>1923</v>
      </c>
      <c r="C272" s="629" t="s">
        <v>1939</v>
      </c>
      <c r="D272" s="630" t="s">
        <v>1624</v>
      </c>
      <c r="E272" s="631">
        <v>260.00110000000001</v>
      </c>
      <c r="F272" s="494" t="s">
        <v>1927</v>
      </c>
    </row>
    <row r="273" spans="1:6" ht="24" x14ac:dyDescent="0.25">
      <c r="A273" s="627" t="s">
        <v>1136</v>
      </c>
      <c r="B273" s="628" t="s">
        <v>1923</v>
      </c>
      <c r="C273" s="629" t="s">
        <v>1940</v>
      </c>
      <c r="D273" s="630" t="s">
        <v>1597</v>
      </c>
      <c r="E273" s="631">
        <v>283.2</v>
      </c>
      <c r="F273" s="494" t="s">
        <v>1912</v>
      </c>
    </row>
    <row r="274" spans="1:6" ht="24" x14ac:dyDescent="0.25">
      <c r="A274" s="627" t="s">
        <v>1136</v>
      </c>
      <c r="B274" s="628" t="s">
        <v>1923</v>
      </c>
      <c r="C274" s="629" t="s">
        <v>1941</v>
      </c>
      <c r="D274" s="630" t="s">
        <v>1597</v>
      </c>
      <c r="E274" s="631">
        <v>132.75</v>
      </c>
      <c r="F274" s="494" t="s">
        <v>1927</v>
      </c>
    </row>
    <row r="275" spans="1:6" ht="24" x14ac:dyDescent="0.25">
      <c r="A275" s="627" t="s">
        <v>1136</v>
      </c>
      <c r="B275" s="628" t="s">
        <v>1923</v>
      </c>
      <c r="C275" s="629" t="s">
        <v>1942</v>
      </c>
      <c r="D275" s="630" t="s">
        <v>1597</v>
      </c>
      <c r="E275" s="631">
        <v>368.75</v>
      </c>
      <c r="F275" s="494" t="s">
        <v>1927</v>
      </c>
    </row>
    <row r="276" spans="1:6" ht="24" x14ac:dyDescent="0.25">
      <c r="A276" s="627" t="s">
        <v>1136</v>
      </c>
      <c r="B276" s="628" t="s">
        <v>1923</v>
      </c>
      <c r="C276" s="629" t="s">
        <v>1943</v>
      </c>
      <c r="D276" s="630" t="s">
        <v>1597</v>
      </c>
      <c r="E276" s="631">
        <v>5546</v>
      </c>
      <c r="F276" s="494" t="s">
        <v>1912</v>
      </c>
    </row>
    <row r="277" spans="1:6" ht="24" x14ac:dyDescent="0.25">
      <c r="A277" s="627" t="s">
        <v>1136</v>
      </c>
      <c r="B277" s="628" t="s">
        <v>1923</v>
      </c>
      <c r="C277" s="629" t="s">
        <v>1944</v>
      </c>
      <c r="D277" s="630" t="s">
        <v>1597</v>
      </c>
      <c r="E277" s="631">
        <v>1215.4000000000001</v>
      </c>
      <c r="F277" s="494" t="s">
        <v>1912</v>
      </c>
    </row>
    <row r="278" spans="1:6" ht="24" x14ac:dyDescent="0.25">
      <c r="A278" s="627" t="s">
        <v>1136</v>
      </c>
      <c r="B278" s="628" t="s">
        <v>1923</v>
      </c>
      <c r="C278" s="629" t="s">
        <v>1945</v>
      </c>
      <c r="D278" s="630" t="s">
        <v>1946</v>
      </c>
      <c r="E278" s="631">
        <v>288</v>
      </c>
      <c r="F278" s="494" t="s">
        <v>1947</v>
      </c>
    </row>
    <row r="279" spans="1:6" ht="24" x14ac:dyDescent="0.25">
      <c r="A279" s="627" t="s">
        <v>1136</v>
      </c>
      <c r="B279" s="628" t="s">
        <v>1923</v>
      </c>
      <c r="C279" s="629" t="s">
        <v>1948</v>
      </c>
      <c r="D279" s="630" t="s">
        <v>1946</v>
      </c>
      <c r="E279" s="631">
        <v>294.7</v>
      </c>
      <c r="F279" s="494" t="s">
        <v>1947</v>
      </c>
    </row>
    <row r="280" spans="1:6" ht="24" x14ac:dyDescent="0.25">
      <c r="A280" s="627" t="s">
        <v>1136</v>
      </c>
      <c r="B280" s="628" t="s">
        <v>1923</v>
      </c>
      <c r="C280" s="629" t="s">
        <v>1949</v>
      </c>
      <c r="D280" s="630" t="s">
        <v>1597</v>
      </c>
      <c r="E280" s="631">
        <v>12.803000000000001</v>
      </c>
      <c r="F280" s="494" t="s">
        <v>1927</v>
      </c>
    </row>
    <row r="281" spans="1:6" ht="24" x14ac:dyDescent="0.25">
      <c r="A281" s="627" t="s">
        <v>1136</v>
      </c>
      <c r="B281" s="628" t="s">
        <v>1923</v>
      </c>
      <c r="C281" s="629" t="s">
        <v>1950</v>
      </c>
      <c r="D281" s="630" t="s">
        <v>1597</v>
      </c>
      <c r="E281" s="631">
        <v>663.75</v>
      </c>
      <c r="F281" s="494" t="s">
        <v>1927</v>
      </c>
    </row>
    <row r="282" spans="1:6" ht="24" x14ac:dyDescent="0.25">
      <c r="A282" s="627" t="s">
        <v>1136</v>
      </c>
      <c r="B282" s="628" t="s">
        <v>1923</v>
      </c>
      <c r="C282" s="629" t="s">
        <v>1951</v>
      </c>
      <c r="D282" s="630" t="s">
        <v>1597</v>
      </c>
      <c r="E282" s="631">
        <v>6149.9943000000003</v>
      </c>
      <c r="F282" s="494" t="s">
        <v>1912</v>
      </c>
    </row>
    <row r="283" spans="1:6" x14ac:dyDescent="0.25">
      <c r="A283" s="537" t="s">
        <v>1155</v>
      </c>
      <c r="B283" s="538" t="s">
        <v>1952</v>
      </c>
      <c r="C283" s="460" t="s">
        <v>1953</v>
      </c>
      <c r="D283" s="461" t="s">
        <v>1597</v>
      </c>
      <c r="E283" s="462">
        <v>6490</v>
      </c>
      <c r="F283" s="476" t="s">
        <v>1954</v>
      </c>
    </row>
    <row r="284" spans="1:6" x14ac:dyDescent="0.25">
      <c r="A284" s="537" t="s">
        <v>1155</v>
      </c>
      <c r="B284" s="538" t="s">
        <v>1952</v>
      </c>
      <c r="C284" s="460" t="s">
        <v>1955</v>
      </c>
      <c r="D284" s="461" t="s">
        <v>1597</v>
      </c>
      <c r="E284" s="462">
        <v>6490</v>
      </c>
      <c r="F284" s="476" t="s">
        <v>1954</v>
      </c>
    </row>
    <row r="285" spans="1:6" x14ac:dyDescent="0.25">
      <c r="A285" s="537" t="s">
        <v>1155</v>
      </c>
      <c r="B285" s="538" t="s">
        <v>1952</v>
      </c>
      <c r="C285" s="460" t="s">
        <v>1956</v>
      </c>
      <c r="D285" s="461" t="s">
        <v>1597</v>
      </c>
      <c r="E285" s="462">
        <v>6490</v>
      </c>
      <c r="F285" s="476" t="s">
        <v>1954</v>
      </c>
    </row>
    <row r="286" spans="1:6" ht="14.1" customHeight="1" x14ac:dyDescent="0.25">
      <c r="A286" s="537" t="s">
        <v>1155</v>
      </c>
      <c r="B286" s="538" t="s">
        <v>1952</v>
      </c>
      <c r="C286" s="460" t="s">
        <v>1957</v>
      </c>
      <c r="D286" s="461" t="s">
        <v>1597</v>
      </c>
      <c r="E286" s="462">
        <v>6490</v>
      </c>
      <c r="F286" s="476" t="s">
        <v>1954</v>
      </c>
    </row>
    <row r="287" spans="1:6" ht="15" customHeight="1" x14ac:dyDescent="0.25">
      <c r="A287" s="537" t="s">
        <v>1155</v>
      </c>
      <c r="B287" s="538" t="s">
        <v>1952</v>
      </c>
      <c r="C287" s="460" t="s">
        <v>1958</v>
      </c>
      <c r="D287" s="461" t="s">
        <v>1597</v>
      </c>
      <c r="E287" s="462">
        <v>6490</v>
      </c>
      <c r="F287" s="476" t="s">
        <v>1954</v>
      </c>
    </row>
    <row r="288" spans="1:6" ht="21.75" customHeight="1" x14ac:dyDescent="0.2">
      <c r="A288" s="464" t="s">
        <v>1186</v>
      </c>
      <c r="B288" s="158" t="s">
        <v>1959</v>
      </c>
      <c r="C288" s="632" t="s">
        <v>1960</v>
      </c>
      <c r="D288" s="633" t="s">
        <v>1597</v>
      </c>
      <c r="E288" s="634">
        <v>2205.7732999999998</v>
      </c>
      <c r="F288" s="495" t="s">
        <v>1961</v>
      </c>
    </row>
    <row r="289" spans="1:6" ht="15.95" customHeight="1" x14ac:dyDescent="0.2">
      <c r="A289" s="464" t="s">
        <v>1186</v>
      </c>
      <c r="B289" s="158" t="s">
        <v>1959</v>
      </c>
      <c r="C289" s="632" t="s">
        <v>1962</v>
      </c>
      <c r="D289" s="633" t="s">
        <v>1597</v>
      </c>
      <c r="E289" s="634">
        <v>501.5</v>
      </c>
      <c r="F289" s="495" t="s">
        <v>1961</v>
      </c>
    </row>
    <row r="290" spans="1:6" x14ac:dyDescent="0.2">
      <c r="A290" s="464" t="s">
        <v>1186</v>
      </c>
      <c r="B290" s="158" t="s">
        <v>1959</v>
      </c>
      <c r="C290" s="632" t="s">
        <v>1963</v>
      </c>
      <c r="D290" s="633" t="s">
        <v>1597</v>
      </c>
      <c r="E290" s="634">
        <v>442.5</v>
      </c>
      <c r="F290" s="495" t="s">
        <v>1961</v>
      </c>
    </row>
    <row r="291" spans="1:6" ht="14.1" customHeight="1" x14ac:dyDescent="0.2">
      <c r="A291" s="464" t="s">
        <v>1186</v>
      </c>
      <c r="B291" s="158" t="s">
        <v>1959</v>
      </c>
      <c r="C291" s="632" t="s">
        <v>1964</v>
      </c>
      <c r="D291" s="633" t="s">
        <v>1597</v>
      </c>
      <c r="E291" s="634">
        <v>531</v>
      </c>
      <c r="F291" s="495" t="s">
        <v>1961</v>
      </c>
    </row>
    <row r="292" spans="1:6" x14ac:dyDescent="0.2">
      <c r="A292" s="464" t="s">
        <v>1186</v>
      </c>
      <c r="B292" s="158" t="s">
        <v>1959</v>
      </c>
      <c r="C292" s="632" t="s">
        <v>1965</v>
      </c>
      <c r="D292" s="633" t="s">
        <v>1597</v>
      </c>
      <c r="E292" s="634">
        <v>796.5</v>
      </c>
      <c r="F292" s="495" t="s">
        <v>1961</v>
      </c>
    </row>
    <row r="293" spans="1:6" ht="17.25" customHeight="1" x14ac:dyDescent="0.2">
      <c r="A293" s="464" t="s">
        <v>1186</v>
      </c>
      <c r="B293" s="158" t="s">
        <v>1959</v>
      </c>
      <c r="C293" s="632" t="s">
        <v>1966</v>
      </c>
      <c r="D293" s="633" t="s">
        <v>1597</v>
      </c>
      <c r="E293" s="634">
        <v>5640.4</v>
      </c>
      <c r="F293" s="495" t="s">
        <v>1961</v>
      </c>
    </row>
    <row r="294" spans="1:6" ht="30.75" customHeight="1" x14ac:dyDescent="0.2">
      <c r="A294" s="464" t="s">
        <v>1186</v>
      </c>
      <c r="B294" s="158" t="s">
        <v>1959</v>
      </c>
      <c r="C294" s="632" t="s">
        <v>1967</v>
      </c>
      <c r="D294" s="633" t="s">
        <v>1597</v>
      </c>
      <c r="E294" s="634">
        <v>5640.4</v>
      </c>
      <c r="F294" s="495" t="s">
        <v>1961</v>
      </c>
    </row>
    <row r="295" spans="1:6" x14ac:dyDescent="0.2">
      <c r="A295" s="464" t="s">
        <v>1186</v>
      </c>
      <c r="B295" s="158" t="s">
        <v>1959</v>
      </c>
      <c r="C295" s="632" t="s">
        <v>1968</v>
      </c>
      <c r="D295" s="633" t="s">
        <v>1597</v>
      </c>
      <c r="E295" s="634">
        <v>5640.4</v>
      </c>
      <c r="F295" s="495" t="s">
        <v>1961</v>
      </c>
    </row>
    <row r="296" spans="1:6" ht="29.25" customHeight="1" x14ac:dyDescent="0.2">
      <c r="A296" s="464" t="s">
        <v>1186</v>
      </c>
      <c r="B296" s="158" t="s">
        <v>1959</v>
      </c>
      <c r="C296" s="632" t="s">
        <v>1969</v>
      </c>
      <c r="D296" s="633" t="s">
        <v>1597</v>
      </c>
      <c r="E296" s="634">
        <v>4366</v>
      </c>
      <c r="F296" s="495" t="s">
        <v>1961</v>
      </c>
    </row>
    <row r="297" spans="1:6" ht="28.5" customHeight="1" x14ac:dyDescent="0.2">
      <c r="A297" s="464" t="s">
        <v>1186</v>
      </c>
      <c r="B297" s="158" t="s">
        <v>1959</v>
      </c>
      <c r="C297" s="632" t="s">
        <v>1970</v>
      </c>
      <c r="D297" s="633" t="s">
        <v>1597</v>
      </c>
      <c r="E297" s="634">
        <v>15611.4</v>
      </c>
      <c r="F297" s="495" t="s">
        <v>1961</v>
      </c>
    </row>
    <row r="298" spans="1:6" ht="28.5" customHeight="1" x14ac:dyDescent="0.2">
      <c r="A298" s="464" t="s">
        <v>1186</v>
      </c>
      <c r="B298" s="158" t="s">
        <v>1959</v>
      </c>
      <c r="C298" s="632" t="s">
        <v>1971</v>
      </c>
      <c r="D298" s="633" t="s">
        <v>1597</v>
      </c>
      <c r="E298" s="634">
        <v>179.15</v>
      </c>
      <c r="F298" s="495" t="s">
        <v>1961</v>
      </c>
    </row>
    <row r="299" spans="1:6" ht="22.5" customHeight="1" x14ac:dyDescent="0.2">
      <c r="A299" s="464" t="s">
        <v>1186</v>
      </c>
      <c r="B299" s="158" t="s">
        <v>1959</v>
      </c>
      <c r="C299" s="632" t="s">
        <v>1972</v>
      </c>
      <c r="D299" s="633" t="s">
        <v>1597</v>
      </c>
      <c r="E299" s="634">
        <v>194.7</v>
      </c>
      <c r="F299" s="495" t="s">
        <v>1961</v>
      </c>
    </row>
    <row r="300" spans="1:6" x14ac:dyDescent="0.2">
      <c r="A300" s="464" t="s">
        <v>1186</v>
      </c>
      <c r="B300" s="158" t="s">
        <v>1959</v>
      </c>
      <c r="C300" s="632" t="s">
        <v>1973</v>
      </c>
      <c r="D300" s="633" t="s">
        <v>1597</v>
      </c>
      <c r="E300" s="634">
        <v>672.6</v>
      </c>
      <c r="F300" s="495" t="s">
        <v>1961</v>
      </c>
    </row>
    <row r="301" spans="1:6" x14ac:dyDescent="0.2">
      <c r="A301" s="464" t="s">
        <v>1186</v>
      </c>
      <c r="B301" s="158" t="s">
        <v>1959</v>
      </c>
      <c r="C301" s="632" t="s">
        <v>1974</v>
      </c>
      <c r="D301" s="633" t="s">
        <v>1597</v>
      </c>
      <c r="E301" s="634">
        <v>20650</v>
      </c>
      <c r="F301" s="495" t="s">
        <v>1961</v>
      </c>
    </row>
    <row r="302" spans="1:6" x14ac:dyDescent="0.2">
      <c r="A302" s="464" t="s">
        <v>1186</v>
      </c>
      <c r="B302" s="158" t="s">
        <v>1959</v>
      </c>
      <c r="C302" s="632" t="s">
        <v>1975</v>
      </c>
      <c r="D302" s="633" t="s">
        <v>1597</v>
      </c>
      <c r="E302" s="634">
        <v>4661</v>
      </c>
      <c r="F302" s="495" t="s">
        <v>1961</v>
      </c>
    </row>
    <row r="303" spans="1:6" x14ac:dyDescent="0.2">
      <c r="A303" s="464" t="s">
        <v>1186</v>
      </c>
      <c r="B303" s="158" t="s">
        <v>1959</v>
      </c>
      <c r="C303" s="632" t="s">
        <v>1976</v>
      </c>
      <c r="D303" s="633" t="s">
        <v>1597</v>
      </c>
      <c r="E303" s="634">
        <v>525.1</v>
      </c>
      <c r="F303" s="495" t="s">
        <v>1961</v>
      </c>
    </row>
    <row r="304" spans="1:6" x14ac:dyDescent="0.2">
      <c r="A304" s="464" t="s">
        <v>1186</v>
      </c>
      <c r="B304" s="158" t="s">
        <v>1959</v>
      </c>
      <c r="C304" s="632" t="s">
        <v>1977</v>
      </c>
      <c r="D304" s="633" t="s">
        <v>1597</v>
      </c>
      <c r="E304" s="634">
        <v>6384.19</v>
      </c>
      <c r="F304" s="495" t="s">
        <v>1961</v>
      </c>
    </row>
    <row r="305" spans="1:6" ht="21" customHeight="1" x14ac:dyDescent="0.2">
      <c r="A305" s="464" t="s">
        <v>1186</v>
      </c>
      <c r="B305" s="158" t="s">
        <v>1959</v>
      </c>
      <c r="C305" s="632" t="s">
        <v>1978</v>
      </c>
      <c r="D305" s="633" t="s">
        <v>1597</v>
      </c>
      <c r="E305" s="634">
        <v>899.04330000000004</v>
      </c>
      <c r="F305" s="495" t="s">
        <v>1961</v>
      </c>
    </row>
    <row r="306" spans="1:6" ht="29.25" customHeight="1" x14ac:dyDescent="0.2">
      <c r="A306" s="464" t="s">
        <v>1186</v>
      </c>
      <c r="B306" s="158" t="s">
        <v>1959</v>
      </c>
      <c r="C306" s="632" t="s">
        <v>1979</v>
      </c>
      <c r="D306" s="633" t="s">
        <v>1597</v>
      </c>
      <c r="E306" s="634">
        <v>348.1</v>
      </c>
      <c r="F306" s="495" t="s">
        <v>1961</v>
      </c>
    </row>
    <row r="307" spans="1:6" ht="28.5" customHeight="1" x14ac:dyDescent="0.2">
      <c r="A307" s="464" t="s">
        <v>1186</v>
      </c>
      <c r="B307" s="158" t="s">
        <v>1959</v>
      </c>
      <c r="C307" s="632" t="s">
        <v>1980</v>
      </c>
      <c r="D307" s="633" t="s">
        <v>1597</v>
      </c>
      <c r="E307" s="634">
        <v>147.5</v>
      </c>
      <c r="F307" s="495" t="s">
        <v>1961</v>
      </c>
    </row>
    <row r="308" spans="1:6" ht="32.25" customHeight="1" x14ac:dyDescent="0.2">
      <c r="A308" s="464" t="s">
        <v>1186</v>
      </c>
      <c r="B308" s="158" t="s">
        <v>1959</v>
      </c>
      <c r="C308" s="632" t="s">
        <v>1981</v>
      </c>
      <c r="D308" s="633" t="s">
        <v>1597</v>
      </c>
      <c r="E308" s="634">
        <v>11210</v>
      </c>
      <c r="F308" s="495" t="s">
        <v>1961</v>
      </c>
    </row>
    <row r="309" spans="1:6" x14ac:dyDescent="0.2">
      <c r="A309" s="464" t="s">
        <v>1186</v>
      </c>
      <c r="B309" s="158" t="s">
        <v>1959</v>
      </c>
      <c r="C309" s="632" t="s">
        <v>1982</v>
      </c>
      <c r="D309" s="633" t="s">
        <v>1597</v>
      </c>
      <c r="E309" s="634">
        <v>1333.4</v>
      </c>
      <c r="F309" s="495" t="s">
        <v>1961</v>
      </c>
    </row>
    <row r="310" spans="1:6" ht="24" x14ac:dyDescent="0.25">
      <c r="A310" s="635" t="s">
        <v>1142</v>
      </c>
      <c r="B310" s="636" t="s">
        <v>1983</v>
      </c>
      <c r="C310" s="637" t="s">
        <v>1984</v>
      </c>
      <c r="D310" s="638" t="s">
        <v>1597</v>
      </c>
      <c r="E310" s="639">
        <v>939.75</v>
      </c>
      <c r="F310" s="496" t="s">
        <v>1985</v>
      </c>
    </row>
    <row r="311" spans="1:6" ht="22.5" customHeight="1" x14ac:dyDescent="0.25">
      <c r="A311" s="635" t="s">
        <v>1142</v>
      </c>
      <c r="B311" s="636" t="s">
        <v>1983</v>
      </c>
      <c r="C311" s="637" t="s">
        <v>1986</v>
      </c>
      <c r="D311" s="638" t="s">
        <v>1597</v>
      </c>
      <c r="E311" s="639">
        <v>590</v>
      </c>
      <c r="F311" s="496" t="s">
        <v>1985</v>
      </c>
    </row>
    <row r="312" spans="1:6" ht="24" x14ac:dyDescent="0.25">
      <c r="A312" s="635" t="s">
        <v>1142</v>
      </c>
      <c r="B312" s="636" t="s">
        <v>1983</v>
      </c>
      <c r="C312" s="637" t="s">
        <v>1987</v>
      </c>
      <c r="D312" s="638" t="s">
        <v>1597</v>
      </c>
      <c r="E312" s="639">
        <v>761.25</v>
      </c>
      <c r="F312" s="496" t="s">
        <v>1985</v>
      </c>
    </row>
    <row r="313" spans="1:6" ht="24" x14ac:dyDescent="0.25">
      <c r="A313" s="635" t="s">
        <v>1142</v>
      </c>
      <c r="B313" s="636" t="s">
        <v>1983</v>
      </c>
      <c r="C313" s="159" t="s">
        <v>1987</v>
      </c>
      <c r="D313" s="160" t="s">
        <v>1597</v>
      </c>
      <c r="E313" s="161">
        <v>761.25</v>
      </c>
      <c r="F313" s="497" t="s">
        <v>1988</v>
      </c>
    </row>
    <row r="314" spans="1:6" ht="26.25" customHeight="1" x14ac:dyDescent="0.25">
      <c r="A314" s="635" t="s">
        <v>1142</v>
      </c>
      <c r="B314" s="636" t="s">
        <v>1983</v>
      </c>
      <c r="C314" s="159" t="s">
        <v>1989</v>
      </c>
      <c r="D314" s="160" t="s">
        <v>1597</v>
      </c>
      <c r="E314" s="161">
        <v>309.75</v>
      </c>
      <c r="F314" s="497" t="s">
        <v>1988</v>
      </c>
    </row>
    <row r="315" spans="1:6" ht="18" customHeight="1" x14ac:dyDescent="0.25">
      <c r="A315" s="635" t="s">
        <v>1142</v>
      </c>
      <c r="B315" s="636" t="s">
        <v>1983</v>
      </c>
      <c r="C315" s="637" t="s">
        <v>1990</v>
      </c>
      <c r="D315" s="638" t="s">
        <v>1597</v>
      </c>
      <c r="E315" s="639">
        <v>270.48</v>
      </c>
      <c r="F315" s="497" t="s">
        <v>1988</v>
      </c>
    </row>
    <row r="316" spans="1:6" ht="24" x14ac:dyDescent="0.25">
      <c r="A316" s="635" t="s">
        <v>1142</v>
      </c>
      <c r="B316" s="636" t="s">
        <v>1983</v>
      </c>
      <c r="C316" s="637" t="s">
        <v>1991</v>
      </c>
      <c r="D316" s="638" t="s">
        <v>1597</v>
      </c>
      <c r="E316" s="639">
        <v>229.21530000000001</v>
      </c>
      <c r="F316" s="496" t="s">
        <v>1985</v>
      </c>
    </row>
    <row r="317" spans="1:6" ht="24" x14ac:dyDescent="0.25">
      <c r="A317" s="635" t="s">
        <v>1142</v>
      </c>
      <c r="B317" s="636" t="s">
        <v>1983</v>
      </c>
      <c r="C317" s="637" t="s">
        <v>1992</v>
      </c>
      <c r="D317" s="638" t="s">
        <v>1597</v>
      </c>
      <c r="E317" s="639">
        <v>194.25</v>
      </c>
      <c r="F317" s="497" t="s">
        <v>1988</v>
      </c>
    </row>
    <row r="318" spans="1:6" ht="24" x14ac:dyDescent="0.25">
      <c r="A318" s="635" t="s">
        <v>1142</v>
      </c>
      <c r="B318" s="636" t="s">
        <v>1983</v>
      </c>
      <c r="C318" s="637" t="s">
        <v>1993</v>
      </c>
      <c r="D318" s="638" t="s">
        <v>1597</v>
      </c>
      <c r="E318" s="639">
        <v>414.75</v>
      </c>
      <c r="F318" s="496" t="s">
        <v>1985</v>
      </c>
    </row>
    <row r="319" spans="1:6" ht="24" x14ac:dyDescent="0.25">
      <c r="A319" s="635" t="s">
        <v>1142</v>
      </c>
      <c r="B319" s="636" t="s">
        <v>1983</v>
      </c>
      <c r="C319" s="637" t="s">
        <v>1994</v>
      </c>
      <c r="D319" s="638" t="s">
        <v>1597</v>
      </c>
      <c r="E319" s="639">
        <v>414.75</v>
      </c>
      <c r="F319" s="497" t="s">
        <v>1988</v>
      </c>
    </row>
    <row r="320" spans="1:6" ht="24" x14ac:dyDescent="0.25">
      <c r="A320" s="635" t="s">
        <v>1142</v>
      </c>
      <c r="B320" s="636" t="s">
        <v>1983</v>
      </c>
      <c r="C320" s="159" t="s">
        <v>1995</v>
      </c>
      <c r="D320" s="160" t="s">
        <v>1597</v>
      </c>
      <c r="E320" s="161">
        <v>3669.75</v>
      </c>
      <c r="F320" s="497" t="s">
        <v>1988</v>
      </c>
    </row>
    <row r="321" spans="1:6" ht="24" x14ac:dyDescent="0.25">
      <c r="A321" s="635" t="s">
        <v>1142</v>
      </c>
      <c r="B321" s="636" t="s">
        <v>1983</v>
      </c>
      <c r="C321" s="637" t="s">
        <v>1996</v>
      </c>
      <c r="D321" s="638" t="s">
        <v>1997</v>
      </c>
      <c r="E321" s="639">
        <v>866.25</v>
      </c>
      <c r="F321" s="497" t="s">
        <v>1988</v>
      </c>
    </row>
    <row r="322" spans="1:6" ht="24" x14ac:dyDescent="0.25">
      <c r="A322" s="635" t="s">
        <v>1142</v>
      </c>
      <c r="B322" s="636" t="s">
        <v>1983</v>
      </c>
      <c r="C322" s="637" t="s">
        <v>1998</v>
      </c>
      <c r="D322" s="638" t="s">
        <v>1597</v>
      </c>
      <c r="E322" s="639">
        <v>8096</v>
      </c>
      <c r="F322" s="497" t="s">
        <v>1988</v>
      </c>
    </row>
    <row r="323" spans="1:6" ht="24" x14ac:dyDescent="0.25">
      <c r="A323" s="635" t="s">
        <v>1142</v>
      </c>
      <c r="B323" s="636" t="s">
        <v>1983</v>
      </c>
      <c r="C323" s="637" t="s">
        <v>1999</v>
      </c>
      <c r="D323" s="638" t="s">
        <v>1597</v>
      </c>
      <c r="E323" s="639">
        <v>8000</v>
      </c>
      <c r="F323" s="497" t="s">
        <v>1988</v>
      </c>
    </row>
    <row r="324" spans="1:6" ht="24" x14ac:dyDescent="0.25">
      <c r="A324" s="635" t="s">
        <v>1142</v>
      </c>
      <c r="B324" s="636" t="s">
        <v>1983</v>
      </c>
      <c r="C324" s="159" t="s">
        <v>2000</v>
      </c>
      <c r="D324" s="160" t="s">
        <v>1597</v>
      </c>
      <c r="E324" s="161">
        <v>167.27</v>
      </c>
      <c r="F324" s="497" t="s">
        <v>1988</v>
      </c>
    </row>
    <row r="325" spans="1:6" ht="30.75" customHeight="1" x14ac:dyDescent="0.25">
      <c r="A325" s="635" t="s">
        <v>1142</v>
      </c>
      <c r="B325" s="636" t="s">
        <v>1983</v>
      </c>
      <c r="C325" s="637" t="s">
        <v>2001</v>
      </c>
      <c r="D325" s="638" t="s">
        <v>1597</v>
      </c>
      <c r="E325" s="639">
        <v>402.67669999999998</v>
      </c>
      <c r="F325" s="496" t="s">
        <v>1985</v>
      </c>
    </row>
    <row r="326" spans="1:6" ht="24" x14ac:dyDescent="0.25">
      <c r="A326" s="635" t="s">
        <v>1142</v>
      </c>
      <c r="B326" s="636" t="s">
        <v>1983</v>
      </c>
      <c r="C326" s="637" t="s">
        <v>2002</v>
      </c>
      <c r="D326" s="638" t="s">
        <v>1597</v>
      </c>
      <c r="E326" s="639">
        <v>600.9153</v>
      </c>
      <c r="F326" s="496" t="s">
        <v>1985</v>
      </c>
    </row>
    <row r="327" spans="1:6" ht="24" x14ac:dyDescent="0.25">
      <c r="A327" s="635" t="s">
        <v>1142</v>
      </c>
      <c r="B327" s="636" t="s">
        <v>1983</v>
      </c>
      <c r="C327" s="637" t="s">
        <v>2003</v>
      </c>
      <c r="D327" s="638" t="s">
        <v>1997</v>
      </c>
      <c r="E327" s="639">
        <v>489.40600000000001</v>
      </c>
      <c r="F327" s="497" t="s">
        <v>1988</v>
      </c>
    </row>
    <row r="328" spans="1:6" ht="24.75" customHeight="1" x14ac:dyDescent="0.25">
      <c r="A328" s="635" t="s">
        <v>1142</v>
      </c>
      <c r="B328" s="636" t="s">
        <v>1983</v>
      </c>
      <c r="C328" s="637" t="s">
        <v>2004</v>
      </c>
      <c r="D328" s="638" t="s">
        <v>1597</v>
      </c>
      <c r="E328" s="639">
        <v>455.48</v>
      </c>
      <c r="F328" s="496" t="s">
        <v>1985</v>
      </c>
    </row>
    <row r="329" spans="1:6" x14ac:dyDescent="0.25">
      <c r="A329" s="537" t="s">
        <v>1158</v>
      </c>
      <c r="B329" s="538" t="s">
        <v>2005</v>
      </c>
      <c r="C329" s="460" t="s">
        <v>2006</v>
      </c>
      <c r="D329" s="461" t="s">
        <v>1597</v>
      </c>
      <c r="E329" s="462">
        <v>6490</v>
      </c>
      <c r="F329" s="476" t="s">
        <v>2007</v>
      </c>
    </row>
    <row r="330" spans="1:6" x14ac:dyDescent="0.25">
      <c r="A330" s="537" t="s">
        <v>2008</v>
      </c>
      <c r="B330" s="538" t="s">
        <v>2009</v>
      </c>
      <c r="C330" s="460" t="s">
        <v>2010</v>
      </c>
      <c r="D330" s="461" t="s">
        <v>1764</v>
      </c>
      <c r="E330" s="462">
        <v>460.2</v>
      </c>
      <c r="F330" s="476" t="s">
        <v>2011</v>
      </c>
    </row>
    <row r="331" spans="1:6" ht="24" x14ac:dyDescent="0.25">
      <c r="A331" s="537" t="s">
        <v>1056</v>
      </c>
      <c r="B331" s="538" t="s">
        <v>2012</v>
      </c>
      <c r="C331" s="460" t="s">
        <v>2013</v>
      </c>
      <c r="D331" s="461" t="s">
        <v>2014</v>
      </c>
      <c r="E331" s="462">
        <v>44877.760000000002</v>
      </c>
      <c r="F331" s="476" t="s">
        <v>2015</v>
      </c>
    </row>
    <row r="332" spans="1:6" x14ac:dyDescent="0.25">
      <c r="A332" s="465" t="s">
        <v>1251</v>
      </c>
      <c r="B332" s="151" t="s">
        <v>2016</v>
      </c>
      <c r="C332" s="460" t="s">
        <v>2017</v>
      </c>
      <c r="D332" s="461" t="s">
        <v>2018</v>
      </c>
      <c r="E332" s="462">
        <v>3000</v>
      </c>
      <c r="F332" s="476" t="s">
        <v>2019</v>
      </c>
    </row>
    <row r="333" spans="1:6" ht="36" x14ac:dyDescent="0.2">
      <c r="A333" s="466" t="s">
        <v>2020</v>
      </c>
      <c r="B333" s="162" t="s">
        <v>2021</v>
      </c>
      <c r="C333" s="640" t="s">
        <v>2022</v>
      </c>
      <c r="D333" s="641" t="s">
        <v>1597</v>
      </c>
      <c r="E333" s="642">
        <v>23562.5</v>
      </c>
      <c r="F333" s="498" t="s">
        <v>2023</v>
      </c>
    </row>
    <row r="334" spans="1:6" ht="36" x14ac:dyDescent="0.2">
      <c r="A334" s="466" t="s">
        <v>2020</v>
      </c>
      <c r="B334" s="162" t="s">
        <v>2021</v>
      </c>
      <c r="C334" s="640" t="s">
        <v>2024</v>
      </c>
      <c r="D334" s="641" t="s">
        <v>1597</v>
      </c>
      <c r="E334" s="642">
        <v>102660</v>
      </c>
      <c r="F334" s="498" t="s">
        <v>2023</v>
      </c>
    </row>
    <row r="335" spans="1:6" ht="20.25" customHeight="1" x14ac:dyDescent="0.2">
      <c r="A335" s="467" t="s">
        <v>2025</v>
      </c>
      <c r="B335" s="163" t="s">
        <v>2026</v>
      </c>
      <c r="C335" s="643" t="s">
        <v>2027</v>
      </c>
      <c r="D335" s="644" t="s">
        <v>1597</v>
      </c>
      <c r="E335" s="645">
        <v>590</v>
      </c>
      <c r="F335" s="499" t="s">
        <v>2028</v>
      </c>
    </row>
    <row r="336" spans="1:6" ht="15" customHeight="1" x14ac:dyDescent="0.2">
      <c r="A336" s="467" t="s">
        <v>2025</v>
      </c>
      <c r="B336" s="163" t="s">
        <v>2026</v>
      </c>
      <c r="C336" s="643" t="s">
        <v>2029</v>
      </c>
      <c r="D336" s="644" t="s">
        <v>1597</v>
      </c>
      <c r="E336" s="645">
        <v>2124</v>
      </c>
      <c r="F336" s="499" t="s">
        <v>2028</v>
      </c>
    </row>
    <row r="337" spans="1:6" ht="14.1" customHeight="1" x14ac:dyDescent="0.2">
      <c r="A337" s="467" t="s">
        <v>2025</v>
      </c>
      <c r="B337" s="163" t="s">
        <v>2026</v>
      </c>
      <c r="C337" s="643" t="s">
        <v>2030</v>
      </c>
      <c r="D337" s="644" t="s">
        <v>2031</v>
      </c>
      <c r="E337" s="645">
        <v>2832</v>
      </c>
      <c r="F337" s="499" t="s">
        <v>2028</v>
      </c>
    </row>
    <row r="338" spans="1:6" x14ac:dyDescent="0.2">
      <c r="A338" s="467" t="s">
        <v>2025</v>
      </c>
      <c r="B338" s="163" t="s">
        <v>2026</v>
      </c>
      <c r="C338" s="643" t="s">
        <v>2032</v>
      </c>
      <c r="D338" s="644" t="s">
        <v>2031</v>
      </c>
      <c r="E338" s="645">
        <v>2548.8000000000002</v>
      </c>
      <c r="F338" s="499" t="s">
        <v>2028</v>
      </c>
    </row>
    <row r="339" spans="1:6" ht="15" customHeight="1" x14ac:dyDescent="0.2">
      <c r="A339" s="467" t="s">
        <v>2025</v>
      </c>
      <c r="B339" s="163" t="s">
        <v>2026</v>
      </c>
      <c r="C339" s="643" t="s">
        <v>2033</v>
      </c>
      <c r="D339" s="644" t="s">
        <v>2031</v>
      </c>
      <c r="E339" s="645">
        <v>2360</v>
      </c>
      <c r="F339" s="499" t="s">
        <v>2028</v>
      </c>
    </row>
    <row r="340" spans="1:6" x14ac:dyDescent="0.2">
      <c r="A340" s="467" t="s">
        <v>2025</v>
      </c>
      <c r="B340" s="163" t="s">
        <v>2026</v>
      </c>
      <c r="C340" s="643" t="s">
        <v>2034</v>
      </c>
      <c r="D340" s="644" t="s">
        <v>2031</v>
      </c>
      <c r="E340" s="645">
        <v>2360</v>
      </c>
      <c r="F340" s="499" t="s">
        <v>2028</v>
      </c>
    </row>
    <row r="341" spans="1:6" x14ac:dyDescent="0.2">
      <c r="A341" s="467" t="s">
        <v>2025</v>
      </c>
      <c r="B341" s="163" t="s">
        <v>2026</v>
      </c>
      <c r="C341" s="643" t="s">
        <v>2035</v>
      </c>
      <c r="D341" s="644" t="s">
        <v>2031</v>
      </c>
      <c r="E341" s="645">
        <v>708</v>
      </c>
      <c r="F341" s="499" t="s">
        <v>2028</v>
      </c>
    </row>
    <row r="342" spans="1:6" x14ac:dyDescent="0.2">
      <c r="A342" s="467" t="s">
        <v>2025</v>
      </c>
      <c r="B342" s="163" t="s">
        <v>2026</v>
      </c>
      <c r="C342" s="643" t="s">
        <v>2036</v>
      </c>
      <c r="D342" s="644" t="s">
        <v>1597</v>
      </c>
      <c r="E342" s="645">
        <v>7670</v>
      </c>
      <c r="F342" s="499" t="s">
        <v>2028</v>
      </c>
    </row>
    <row r="343" spans="1:6" x14ac:dyDescent="0.2">
      <c r="A343" s="467" t="s">
        <v>2025</v>
      </c>
      <c r="B343" s="163" t="s">
        <v>2026</v>
      </c>
      <c r="C343" s="643" t="s">
        <v>2037</v>
      </c>
      <c r="D343" s="644" t="s">
        <v>2031</v>
      </c>
      <c r="E343" s="645">
        <v>2548.8000000000002</v>
      </c>
      <c r="F343" s="499" t="s">
        <v>2028</v>
      </c>
    </row>
    <row r="344" spans="1:6" x14ac:dyDescent="0.2">
      <c r="A344" s="467" t="s">
        <v>2025</v>
      </c>
      <c r="B344" s="163" t="s">
        <v>2026</v>
      </c>
      <c r="C344" s="643" t="s">
        <v>2038</v>
      </c>
      <c r="D344" s="644" t="s">
        <v>1597</v>
      </c>
      <c r="E344" s="645">
        <v>2360</v>
      </c>
      <c r="F344" s="499" t="s">
        <v>2028</v>
      </c>
    </row>
    <row r="345" spans="1:6" x14ac:dyDescent="0.2">
      <c r="A345" s="467" t="s">
        <v>2025</v>
      </c>
      <c r="B345" s="163" t="s">
        <v>2026</v>
      </c>
      <c r="C345" s="643" t="s">
        <v>2039</v>
      </c>
      <c r="D345" s="644" t="s">
        <v>1597</v>
      </c>
      <c r="E345" s="645">
        <v>1770</v>
      </c>
      <c r="F345" s="499" t="s">
        <v>2028</v>
      </c>
    </row>
    <row r="346" spans="1:6" x14ac:dyDescent="0.2">
      <c r="A346" s="467" t="s">
        <v>2025</v>
      </c>
      <c r="B346" s="163" t="s">
        <v>2026</v>
      </c>
      <c r="C346" s="643" t="s">
        <v>2040</v>
      </c>
      <c r="D346" s="644" t="s">
        <v>1597</v>
      </c>
      <c r="E346" s="645">
        <v>1121</v>
      </c>
      <c r="F346" s="499" t="s">
        <v>2028</v>
      </c>
    </row>
    <row r="347" spans="1:6" ht="24" x14ac:dyDescent="0.25">
      <c r="A347" s="646" t="s">
        <v>2041</v>
      </c>
      <c r="B347" s="647" t="s">
        <v>2042</v>
      </c>
      <c r="C347" s="648" t="s">
        <v>2043</v>
      </c>
      <c r="D347" s="649" t="s">
        <v>1597</v>
      </c>
      <c r="E347" s="650">
        <v>1770</v>
      </c>
      <c r="F347" s="165" t="s">
        <v>2044</v>
      </c>
    </row>
    <row r="348" spans="1:6" ht="24" x14ac:dyDescent="0.25">
      <c r="A348" s="646" t="s">
        <v>2041</v>
      </c>
      <c r="B348" s="647" t="s">
        <v>2042</v>
      </c>
      <c r="C348" s="648" t="s">
        <v>2045</v>
      </c>
      <c r="D348" s="649" t="s">
        <v>1597</v>
      </c>
      <c r="E348" s="650">
        <v>1062</v>
      </c>
      <c r="F348" s="165" t="s">
        <v>2044</v>
      </c>
    </row>
    <row r="349" spans="1:6" ht="24" x14ac:dyDescent="0.25">
      <c r="A349" s="646" t="s">
        <v>2041</v>
      </c>
      <c r="B349" s="647" t="s">
        <v>2042</v>
      </c>
      <c r="C349" s="648" t="s">
        <v>2046</v>
      </c>
      <c r="D349" s="649" t="s">
        <v>1597</v>
      </c>
      <c r="E349" s="650">
        <v>420.55200000000002</v>
      </c>
      <c r="F349" s="165" t="s">
        <v>2044</v>
      </c>
    </row>
    <row r="350" spans="1:6" ht="24" x14ac:dyDescent="0.25">
      <c r="A350" s="646" t="s">
        <v>2041</v>
      </c>
      <c r="B350" s="647" t="s">
        <v>2042</v>
      </c>
      <c r="C350" s="648" t="s">
        <v>2047</v>
      </c>
      <c r="D350" s="649" t="s">
        <v>1597</v>
      </c>
      <c r="E350" s="650">
        <v>420.73</v>
      </c>
      <c r="F350" s="165" t="s">
        <v>2044</v>
      </c>
    </row>
    <row r="351" spans="1:6" ht="24" x14ac:dyDescent="0.25">
      <c r="A351" s="646" t="s">
        <v>2041</v>
      </c>
      <c r="B351" s="647" t="s">
        <v>2042</v>
      </c>
      <c r="C351" s="648" t="s">
        <v>2048</v>
      </c>
      <c r="D351" s="649" t="s">
        <v>1597</v>
      </c>
      <c r="E351" s="650">
        <v>1379.48</v>
      </c>
      <c r="F351" s="165" t="s">
        <v>2044</v>
      </c>
    </row>
    <row r="352" spans="1:6" ht="24" x14ac:dyDescent="0.25">
      <c r="A352" s="646" t="s">
        <v>2041</v>
      </c>
      <c r="B352" s="647" t="s">
        <v>2042</v>
      </c>
      <c r="C352" s="648" t="s">
        <v>2048</v>
      </c>
      <c r="D352" s="649" t="s">
        <v>1597</v>
      </c>
      <c r="E352" s="650">
        <v>486.69200000000001</v>
      </c>
      <c r="F352" s="165" t="s">
        <v>2044</v>
      </c>
    </row>
    <row r="353" spans="1:6" ht="24" x14ac:dyDescent="0.25">
      <c r="A353" s="646" t="s">
        <v>2041</v>
      </c>
      <c r="B353" s="647" t="s">
        <v>2042</v>
      </c>
      <c r="C353" s="648" t="s">
        <v>2049</v>
      </c>
      <c r="D353" s="649" t="s">
        <v>1597</v>
      </c>
      <c r="E353" s="650">
        <v>420.09199999999998</v>
      </c>
      <c r="F353" s="165" t="s">
        <v>2044</v>
      </c>
    </row>
    <row r="354" spans="1:6" ht="24" x14ac:dyDescent="0.25">
      <c r="A354" s="646" t="s">
        <v>2041</v>
      </c>
      <c r="B354" s="647" t="s">
        <v>2042</v>
      </c>
      <c r="C354" s="648" t="s">
        <v>2050</v>
      </c>
      <c r="D354" s="649" t="s">
        <v>1597</v>
      </c>
      <c r="E354" s="650">
        <v>422.358</v>
      </c>
      <c r="F354" s="165" t="s">
        <v>2044</v>
      </c>
    </row>
    <row r="355" spans="1:6" ht="15" customHeight="1" x14ac:dyDescent="0.25">
      <c r="A355" s="646" t="s">
        <v>2041</v>
      </c>
      <c r="B355" s="647" t="s">
        <v>2042</v>
      </c>
      <c r="C355" s="648" t="s">
        <v>2051</v>
      </c>
      <c r="D355" s="649" t="s">
        <v>1597</v>
      </c>
      <c r="E355" s="650">
        <v>422.44</v>
      </c>
      <c r="F355" s="165" t="s">
        <v>2044</v>
      </c>
    </row>
    <row r="356" spans="1:6" ht="24" x14ac:dyDescent="0.25">
      <c r="A356" s="646" t="s">
        <v>2041</v>
      </c>
      <c r="B356" s="647" t="s">
        <v>2042</v>
      </c>
      <c r="C356" s="648" t="s">
        <v>2052</v>
      </c>
      <c r="D356" s="649" t="s">
        <v>1597</v>
      </c>
      <c r="E356" s="650">
        <v>422.62799999999999</v>
      </c>
      <c r="F356" s="165" t="s">
        <v>2044</v>
      </c>
    </row>
    <row r="357" spans="1:6" ht="14.1" customHeight="1" x14ac:dyDescent="0.25">
      <c r="A357" s="646" t="s">
        <v>2041</v>
      </c>
      <c r="B357" s="647" t="s">
        <v>2042</v>
      </c>
      <c r="C357" s="648" t="s">
        <v>2053</v>
      </c>
      <c r="D357" s="649" t="s">
        <v>1597</v>
      </c>
      <c r="E357" s="650">
        <v>810.41200000000003</v>
      </c>
      <c r="F357" s="165" t="s">
        <v>2044</v>
      </c>
    </row>
    <row r="358" spans="1:6" ht="24" x14ac:dyDescent="0.25">
      <c r="A358" s="646" t="s">
        <v>2041</v>
      </c>
      <c r="B358" s="647" t="s">
        <v>2042</v>
      </c>
      <c r="C358" s="648" t="s">
        <v>2054</v>
      </c>
      <c r="D358" s="649" t="s">
        <v>1597</v>
      </c>
      <c r="E358" s="650">
        <v>1069.47</v>
      </c>
      <c r="F358" s="165" t="s">
        <v>2044</v>
      </c>
    </row>
    <row r="359" spans="1:6" ht="18" customHeight="1" x14ac:dyDescent="0.25">
      <c r="A359" s="646" t="s">
        <v>2041</v>
      </c>
      <c r="B359" s="647" t="s">
        <v>2042</v>
      </c>
      <c r="C359" s="648" t="s">
        <v>2055</v>
      </c>
      <c r="D359" s="649" t="s">
        <v>1597</v>
      </c>
      <c r="E359" s="650">
        <v>3499.9967000000001</v>
      </c>
      <c r="F359" s="165" t="s">
        <v>2044</v>
      </c>
    </row>
    <row r="360" spans="1:6" ht="18.95" customHeight="1" x14ac:dyDescent="0.25">
      <c r="A360" s="646" t="s">
        <v>2041</v>
      </c>
      <c r="B360" s="647" t="s">
        <v>2042</v>
      </c>
      <c r="C360" s="648" t="s">
        <v>2056</v>
      </c>
      <c r="D360" s="649" t="s">
        <v>1597</v>
      </c>
      <c r="E360" s="650">
        <v>200.6</v>
      </c>
      <c r="F360" s="165" t="s">
        <v>2044</v>
      </c>
    </row>
    <row r="361" spans="1:6" ht="15.95" customHeight="1" x14ac:dyDescent="0.25">
      <c r="A361" s="646" t="s">
        <v>2041</v>
      </c>
      <c r="B361" s="647" t="s">
        <v>2042</v>
      </c>
      <c r="C361" s="648" t="s">
        <v>2057</v>
      </c>
      <c r="D361" s="649" t="s">
        <v>1597</v>
      </c>
      <c r="E361" s="650">
        <v>17.405000000000001</v>
      </c>
      <c r="F361" s="165" t="s">
        <v>2044</v>
      </c>
    </row>
    <row r="362" spans="1:6" ht="21" customHeight="1" x14ac:dyDescent="0.25">
      <c r="A362" s="646" t="s">
        <v>2041</v>
      </c>
      <c r="B362" s="647" t="s">
        <v>2042</v>
      </c>
      <c r="C362" s="648" t="s">
        <v>2058</v>
      </c>
      <c r="D362" s="649" t="s">
        <v>1597</v>
      </c>
      <c r="E362" s="650">
        <v>101.48</v>
      </c>
      <c r="F362" s="165" t="s">
        <v>2044</v>
      </c>
    </row>
    <row r="363" spans="1:6" ht="24" x14ac:dyDescent="0.25">
      <c r="A363" s="646" t="s">
        <v>2041</v>
      </c>
      <c r="B363" s="647" t="s">
        <v>2042</v>
      </c>
      <c r="C363" s="648" t="s">
        <v>2059</v>
      </c>
      <c r="D363" s="649" t="s">
        <v>1597</v>
      </c>
      <c r="E363" s="650">
        <v>15.281000000000001</v>
      </c>
      <c r="F363" s="165" t="s">
        <v>2044</v>
      </c>
    </row>
    <row r="364" spans="1:6" ht="24" x14ac:dyDescent="0.25">
      <c r="A364" s="646" t="s">
        <v>2041</v>
      </c>
      <c r="B364" s="647" t="s">
        <v>2042</v>
      </c>
      <c r="C364" s="648" t="s">
        <v>2060</v>
      </c>
      <c r="D364" s="649" t="s">
        <v>1597</v>
      </c>
      <c r="E364" s="650">
        <v>34.81</v>
      </c>
      <c r="F364" s="165" t="s">
        <v>2044</v>
      </c>
    </row>
    <row r="365" spans="1:6" ht="24" x14ac:dyDescent="0.25">
      <c r="A365" s="646" t="s">
        <v>2041</v>
      </c>
      <c r="B365" s="647" t="s">
        <v>2042</v>
      </c>
      <c r="C365" s="648" t="s">
        <v>2061</v>
      </c>
      <c r="D365" s="649" t="s">
        <v>1597</v>
      </c>
      <c r="E365" s="650">
        <v>77.88</v>
      </c>
      <c r="F365" s="165" t="s">
        <v>2044</v>
      </c>
    </row>
    <row r="366" spans="1:6" ht="24" x14ac:dyDescent="0.25">
      <c r="A366" s="646" t="s">
        <v>2041</v>
      </c>
      <c r="B366" s="647" t="s">
        <v>2042</v>
      </c>
      <c r="C366" s="648" t="s">
        <v>2062</v>
      </c>
      <c r="D366" s="649" t="s">
        <v>1624</v>
      </c>
      <c r="E366" s="650">
        <v>403.79669999999999</v>
      </c>
      <c r="F366" s="165" t="s">
        <v>2044</v>
      </c>
    </row>
    <row r="367" spans="1:6" ht="24" x14ac:dyDescent="0.25">
      <c r="A367" s="646" t="s">
        <v>2041</v>
      </c>
      <c r="B367" s="647" t="s">
        <v>2042</v>
      </c>
      <c r="C367" s="648" t="s">
        <v>2063</v>
      </c>
      <c r="D367" s="649" t="s">
        <v>1624</v>
      </c>
      <c r="E367" s="650">
        <v>36</v>
      </c>
      <c r="F367" s="165" t="s">
        <v>2044</v>
      </c>
    </row>
    <row r="368" spans="1:6" ht="24" x14ac:dyDescent="0.25">
      <c r="A368" s="646" t="s">
        <v>2041</v>
      </c>
      <c r="B368" s="647" t="s">
        <v>2042</v>
      </c>
      <c r="C368" s="648" t="s">
        <v>2064</v>
      </c>
      <c r="D368" s="649" t="s">
        <v>1624</v>
      </c>
      <c r="E368" s="650">
        <v>154.875</v>
      </c>
      <c r="F368" s="165" t="s">
        <v>2044</v>
      </c>
    </row>
    <row r="369" spans="1:6" ht="24" x14ac:dyDescent="0.25">
      <c r="A369" s="646" t="s">
        <v>2041</v>
      </c>
      <c r="B369" s="647" t="s">
        <v>2042</v>
      </c>
      <c r="C369" s="647" t="s">
        <v>2065</v>
      </c>
      <c r="D369" s="649" t="s">
        <v>1597</v>
      </c>
      <c r="E369" s="651">
        <v>121.54</v>
      </c>
      <c r="F369" s="652" t="s">
        <v>2044</v>
      </c>
    </row>
    <row r="370" spans="1:6" ht="18" customHeight="1" x14ac:dyDescent="0.25">
      <c r="A370" s="646" t="s">
        <v>2041</v>
      </c>
      <c r="B370" s="647" t="s">
        <v>2042</v>
      </c>
      <c r="C370" s="648" t="s">
        <v>2066</v>
      </c>
      <c r="D370" s="649" t="s">
        <v>1597</v>
      </c>
      <c r="E370" s="650">
        <v>510.04250000000002</v>
      </c>
      <c r="F370" s="165" t="s">
        <v>2044</v>
      </c>
    </row>
    <row r="371" spans="1:6" ht="24" x14ac:dyDescent="0.25">
      <c r="A371" s="646" t="s">
        <v>2041</v>
      </c>
      <c r="B371" s="647" t="s">
        <v>2042</v>
      </c>
      <c r="C371" s="648" t="s">
        <v>2067</v>
      </c>
      <c r="D371" s="649" t="s">
        <v>1597</v>
      </c>
      <c r="E371" s="650">
        <v>510.04250000000002</v>
      </c>
      <c r="F371" s="165" t="s">
        <v>2044</v>
      </c>
    </row>
    <row r="372" spans="1:6" ht="24" x14ac:dyDescent="0.25">
      <c r="A372" s="646" t="s">
        <v>2041</v>
      </c>
      <c r="B372" s="647" t="s">
        <v>2042</v>
      </c>
      <c r="C372" s="648" t="s">
        <v>2068</v>
      </c>
      <c r="D372" s="649" t="s">
        <v>1597</v>
      </c>
      <c r="E372" s="650">
        <v>445.214</v>
      </c>
      <c r="F372" s="165" t="s">
        <v>2044</v>
      </c>
    </row>
    <row r="373" spans="1:6" ht="24" x14ac:dyDescent="0.25">
      <c r="A373" s="646" t="s">
        <v>2041</v>
      </c>
      <c r="B373" s="647" t="s">
        <v>2042</v>
      </c>
      <c r="C373" s="648" t="s">
        <v>2069</v>
      </c>
      <c r="D373" s="649" t="s">
        <v>1597</v>
      </c>
      <c r="E373" s="650">
        <v>445.21409999999997</v>
      </c>
      <c r="F373" s="165" t="s">
        <v>2044</v>
      </c>
    </row>
    <row r="374" spans="1:6" ht="21.75" customHeight="1" x14ac:dyDescent="0.25">
      <c r="A374" s="646" t="s">
        <v>2041</v>
      </c>
      <c r="B374" s="647" t="s">
        <v>2042</v>
      </c>
      <c r="C374" s="648" t="s">
        <v>2069</v>
      </c>
      <c r="D374" s="649" t="s">
        <v>1597</v>
      </c>
      <c r="E374" s="650">
        <v>437.91</v>
      </c>
      <c r="F374" s="165" t="s">
        <v>2044</v>
      </c>
    </row>
    <row r="375" spans="1:6" ht="24" x14ac:dyDescent="0.25">
      <c r="A375" s="646" t="s">
        <v>2041</v>
      </c>
      <c r="B375" s="647" t="s">
        <v>2042</v>
      </c>
      <c r="C375" s="648" t="s">
        <v>2070</v>
      </c>
      <c r="D375" s="649" t="s">
        <v>1597</v>
      </c>
      <c r="E375" s="650">
        <v>440.16329999999999</v>
      </c>
      <c r="F375" s="165" t="s">
        <v>2044</v>
      </c>
    </row>
    <row r="376" spans="1:6" ht="24" x14ac:dyDescent="0.25">
      <c r="A376" s="646" t="s">
        <v>2041</v>
      </c>
      <c r="B376" s="647" t="s">
        <v>2042</v>
      </c>
      <c r="C376" s="648" t="s">
        <v>2071</v>
      </c>
      <c r="D376" s="649" t="s">
        <v>1597</v>
      </c>
      <c r="E376" s="650">
        <v>439.49</v>
      </c>
      <c r="F376" s="165" t="s">
        <v>2044</v>
      </c>
    </row>
    <row r="377" spans="1:6" ht="24" x14ac:dyDescent="0.25">
      <c r="A377" s="646" t="s">
        <v>2041</v>
      </c>
      <c r="B377" s="647" t="s">
        <v>2042</v>
      </c>
      <c r="C377" s="648" t="s">
        <v>2072</v>
      </c>
      <c r="D377" s="649" t="s">
        <v>1597</v>
      </c>
      <c r="E377" s="650">
        <v>442.005</v>
      </c>
      <c r="F377" s="165" t="s">
        <v>2044</v>
      </c>
    </row>
    <row r="378" spans="1:6" ht="24" x14ac:dyDescent="0.25">
      <c r="A378" s="646" t="s">
        <v>2041</v>
      </c>
      <c r="B378" s="647" t="s">
        <v>2042</v>
      </c>
      <c r="C378" s="648" t="s">
        <v>2073</v>
      </c>
      <c r="D378" s="649" t="s">
        <v>1597</v>
      </c>
      <c r="E378" s="650">
        <v>439.49</v>
      </c>
      <c r="F378" s="165" t="s">
        <v>2044</v>
      </c>
    </row>
    <row r="379" spans="1:6" ht="24" x14ac:dyDescent="0.25">
      <c r="A379" s="646" t="s">
        <v>2041</v>
      </c>
      <c r="B379" s="647" t="s">
        <v>2042</v>
      </c>
      <c r="C379" s="648" t="s">
        <v>2074</v>
      </c>
      <c r="D379" s="649" t="s">
        <v>1597</v>
      </c>
      <c r="E379" s="650">
        <v>835.00300000000004</v>
      </c>
      <c r="F379" s="165" t="s">
        <v>2044</v>
      </c>
    </row>
    <row r="380" spans="1:6" ht="24" x14ac:dyDescent="0.25">
      <c r="A380" s="646" t="s">
        <v>2041</v>
      </c>
      <c r="B380" s="647" t="s">
        <v>2042</v>
      </c>
      <c r="C380" s="648" t="s">
        <v>2075</v>
      </c>
      <c r="D380" s="649" t="s">
        <v>1597</v>
      </c>
      <c r="E380" s="650">
        <v>1110</v>
      </c>
      <c r="F380" s="165" t="s">
        <v>2044</v>
      </c>
    </row>
    <row r="381" spans="1:6" ht="24" x14ac:dyDescent="0.25">
      <c r="A381" s="646" t="s">
        <v>2041</v>
      </c>
      <c r="B381" s="647" t="s">
        <v>2042</v>
      </c>
      <c r="C381" s="648" t="s">
        <v>2076</v>
      </c>
      <c r="D381" s="649" t="s">
        <v>1597</v>
      </c>
      <c r="E381" s="650">
        <v>932.61249999999995</v>
      </c>
      <c r="F381" s="165" t="s">
        <v>2044</v>
      </c>
    </row>
    <row r="382" spans="1:6" ht="24" x14ac:dyDescent="0.25">
      <c r="A382" s="646" t="s">
        <v>2041</v>
      </c>
      <c r="B382" s="647" t="s">
        <v>2042</v>
      </c>
      <c r="C382" s="648" t="s">
        <v>2077</v>
      </c>
      <c r="D382" s="649" t="s">
        <v>1597</v>
      </c>
      <c r="E382" s="650">
        <v>932.39</v>
      </c>
      <c r="F382" s="165" t="s">
        <v>2044</v>
      </c>
    </row>
    <row r="383" spans="1:6" ht="24" x14ac:dyDescent="0.25">
      <c r="A383" s="646" t="s">
        <v>2041</v>
      </c>
      <c r="B383" s="647" t="s">
        <v>2042</v>
      </c>
      <c r="C383" s="648" t="s">
        <v>2078</v>
      </c>
      <c r="D383" s="649" t="s">
        <v>1597</v>
      </c>
      <c r="E383" s="650">
        <v>932.39</v>
      </c>
      <c r="F383" s="165" t="s">
        <v>2044</v>
      </c>
    </row>
    <row r="384" spans="1:6" ht="24" x14ac:dyDescent="0.25">
      <c r="A384" s="646" t="s">
        <v>2041</v>
      </c>
      <c r="B384" s="647" t="s">
        <v>2042</v>
      </c>
      <c r="C384" s="648" t="s">
        <v>2079</v>
      </c>
      <c r="D384" s="649" t="s">
        <v>1597</v>
      </c>
      <c r="E384" s="650">
        <v>1015</v>
      </c>
      <c r="F384" s="165" t="s">
        <v>2044</v>
      </c>
    </row>
    <row r="385" spans="1:6" ht="24" x14ac:dyDescent="0.25">
      <c r="A385" s="646" t="s">
        <v>2041</v>
      </c>
      <c r="B385" s="647" t="s">
        <v>2042</v>
      </c>
      <c r="C385" s="648" t="s">
        <v>2080</v>
      </c>
      <c r="D385" s="649" t="s">
        <v>1597</v>
      </c>
      <c r="E385" s="650">
        <v>927.75</v>
      </c>
      <c r="F385" s="165" t="s">
        <v>2044</v>
      </c>
    </row>
    <row r="386" spans="1:6" ht="24" x14ac:dyDescent="0.25">
      <c r="A386" s="646" t="s">
        <v>2041</v>
      </c>
      <c r="B386" s="647" t="s">
        <v>2042</v>
      </c>
      <c r="C386" s="648" t="s">
        <v>2081</v>
      </c>
      <c r="D386" s="649" t="s">
        <v>1597</v>
      </c>
      <c r="E386" s="650">
        <v>922.77329999999995</v>
      </c>
      <c r="F386" s="165" t="s">
        <v>2044</v>
      </c>
    </row>
    <row r="387" spans="1:6" ht="24" x14ac:dyDescent="0.25">
      <c r="A387" s="646" t="s">
        <v>2041</v>
      </c>
      <c r="B387" s="647" t="s">
        <v>2042</v>
      </c>
      <c r="C387" s="648" t="s">
        <v>2082</v>
      </c>
      <c r="D387" s="649" t="s">
        <v>1597</v>
      </c>
      <c r="E387" s="650">
        <v>929.53330000000005</v>
      </c>
      <c r="F387" s="165" t="s">
        <v>2044</v>
      </c>
    </row>
    <row r="388" spans="1:6" ht="24" x14ac:dyDescent="0.25">
      <c r="A388" s="646" t="s">
        <v>2041</v>
      </c>
      <c r="B388" s="647" t="s">
        <v>2042</v>
      </c>
      <c r="C388" s="648" t="s">
        <v>2083</v>
      </c>
      <c r="D388" s="649" t="s">
        <v>1597</v>
      </c>
      <c r="E388" s="650">
        <v>885</v>
      </c>
      <c r="F388" s="165" t="s">
        <v>2044</v>
      </c>
    </row>
    <row r="389" spans="1:6" ht="24" x14ac:dyDescent="0.25">
      <c r="A389" s="646" t="s">
        <v>2041</v>
      </c>
      <c r="B389" s="647" t="s">
        <v>2042</v>
      </c>
      <c r="C389" s="648" t="s">
        <v>2084</v>
      </c>
      <c r="D389" s="649" t="s">
        <v>1597</v>
      </c>
      <c r="E389" s="650">
        <v>1017.5025000000001</v>
      </c>
      <c r="F389" s="165" t="s">
        <v>2044</v>
      </c>
    </row>
    <row r="390" spans="1:6" ht="24" x14ac:dyDescent="0.25">
      <c r="A390" s="646" t="s">
        <v>2041</v>
      </c>
      <c r="B390" s="647" t="s">
        <v>2042</v>
      </c>
      <c r="C390" s="648" t="s">
        <v>2085</v>
      </c>
      <c r="D390" s="649" t="s">
        <v>1597</v>
      </c>
      <c r="E390" s="650">
        <v>2700.0052000000001</v>
      </c>
      <c r="F390" s="165" t="s">
        <v>2044</v>
      </c>
    </row>
    <row r="391" spans="1:6" ht="24" x14ac:dyDescent="0.25">
      <c r="A391" s="646" t="s">
        <v>2041</v>
      </c>
      <c r="B391" s="647" t="s">
        <v>2042</v>
      </c>
      <c r="C391" s="648" t="s">
        <v>2086</v>
      </c>
      <c r="D391" s="649" t="s">
        <v>1597</v>
      </c>
      <c r="E391" s="650">
        <v>2799.9985000000001</v>
      </c>
      <c r="F391" s="165" t="s">
        <v>2044</v>
      </c>
    </row>
    <row r="392" spans="1:6" ht="24" x14ac:dyDescent="0.25">
      <c r="A392" s="646" t="s">
        <v>2041</v>
      </c>
      <c r="B392" s="647" t="s">
        <v>2042</v>
      </c>
      <c r="C392" s="648" t="s">
        <v>2087</v>
      </c>
      <c r="D392" s="649" t="s">
        <v>1597</v>
      </c>
      <c r="E392" s="650">
        <v>2149.9960000000001</v>
      </c>
      <c r="F392" s="165" t="s">
        <v>2044</v>
      </c>
    </row>
    <row r="393" spans="1:6" ht="24" x14ac:dyDescent="0.25">
      <c r="A393" s="646" t="s">
        <v>2041</v>
      </c>
      <c r="B393" s="647" t="s">
        <v>2042</v>
      </c>
      <c r="C393" s="648" t="s">
        <v>2088</v>
      </c>
      <c r="D393" s="649" t="s">
        <v>1597</v>
      </c>
      <c r="E393" s="650">
        <v>3650</v>
      </c>
      <c r="F393" s="165" t="s">
        <v>2044</v>
      </c>
    </row>
    <row r="394" spans="1:6" ht="14.1" customHeight="1" x14ac:dyDescent="0.25">
      <c r="A394" s="646" t="s">
        <v>2041</v>
      </c>
      <c r="B394" s="647" t="s">
        <v>2042</v>
      </c>
      <c r="C394" s="648" t="s">
        <v>2089</v>
      </c>
      <c r="D394" s="649" t="s">
        <v>1597</v>
      </c>
      <c r="E394" s="650">
        <v>30.68</v>
      </c>
      <c r="F394" s="165" t="s">
        <v>2044</v>
      </c>
    </row>
    <row r="395" spans="1:6" ht="24" x14ac:dyDescent="0.25">
      <c r="A395" s="646" t="s">
        <v>2041</v>
      </c>
      <c r="B395" s="647" t="s">
        <v>2042</v>
      </c>
      <c r="C395" s="648" t="s">
        <v>2090</v>
      </c>
      <c r="D395" s="649" t="s">
        <v>1597</v>
      </c>
      <c r="E395" s="650">
        <v>5039.8509999999997</v>
      </c>
      <c r="F395" s="165" t="s">
        <v>2044</v>
      </c>
    </row>
    <row r="396" spans="1:6" ht="24" x14ac:dyDescent="0.25">
      <c r="A396" s="646" t="s">
        <v>2041</v>
      </c>
      <c r="B396" s="647" t="s">
        <v>2042</v>
      </c>
      <c r="C396" s="648" t="s">
        <v>2091</v>
      </c>
      <c r="D396" s="649" t="s">
        <v>1597</v>
      </c>
      <c r="E396" s="650">
        <v>2700.0050000000001</v>
      </c>
      <c r="F396" s="165" t="s">
        <v>2044</v>
      </c>
    </row>
    <row r="397" spans="1:6" ht="24" x14ac:dyDescent="0.25">
      <c r="A397" s="646" t="s">
        <v>2041</v>
      </c>
      <c r="B397" s="647" t="s">
        <v>2042</v>
      </c>
      <c r="C397" s="648" t="s">
        <v>2092</v>
      </c>
      <c r="D397" s="649" t="s">
        <v>1597</v>
      </c>
      <c r="E397" s="650">
        <v>9.9946000000000002</v>
      </c>
      <c r="F397" s="165" t="s">
        <v>2044</v>
      </c>
    </row>
    <row r="398" spans="1:6" ht="24.75" customHeight="1" x14ac:dyDescent="0.25">
      <c r="A398" s="646" t="s">
        <v>2041</v>
      </c>
      <c r="B398" s="647" t="s">
        <v>2042</v>
      </c>
      <c r="C398" s="648" t="s">
        <v>2093</v>
      </c>
      <c r="D398" s="649" t="s">
        <v>1597</v>
      </c>
      <c r="E398" s="650">
        <v>35.4</v>
      </c>
      <c r="F398" s="165" t="s">
        <v>2044</v>
      </c>
    </row>
    <row r="399" spans="1:6" ht="24" x14ac:dyDescent="0.25">
      <c r="A399" s="646" t="s">
        <v>2041</v>
      </c>
      <c r="B399" s="647" t="s">
        <v>2042</v>
      </c>
      <c r="C399" s="648" t="s">
        <v>2094</v>
      </c>
      <c r="D399" s="649" t="s">
        <v>1597</v>
      </c>
      <c r="E399" s="650">
        <v>1184.72</v>
      </c>
      <c r="F399" s="165" t="s">
        <v>2044</v>
      </c>
    </row>
    <row r="400" spans="1:6" ht="24" x14ac:dyDescent="0.25">
      <c r="A400" s="646" t="s">
        <v>2041</v>
      </c>
      <c r="B400" s="647" t="s">
        <v>2042</v>
      </c>
      <c r="C400" s="648" t="s">
        <v>2095</v>
      </c>
      <c r="D400" s="649" t="s">
        <v>1597</v>
      </c>
      <c r="E400" s="650">
        <v>2265.6</v>
      </c>
      <c r="F400" s="165" t="s">
        <v>2044</v>
      </c>
    </row>
    <row r="401" spans="1:6" ht="24" x14ac:dyDescent="0.25">
      <c r="A401" s="646" t="s">
        <v>2041</v>
      </c>
      <c r="B401" s="647" t="s">
        <v>2042</v>
      </c>
      <c r="C401" s="648" t="s">
        <v>2096</v>
      </c>
      <c r="D401" s="649" t="s">
        <v>1597</v>
      </c>
      <c r="E401" s="650">
        <v>13.3222</v>
      </c>
      <c r="F401" s="165" t="s">
        <v>2044</v>
      </c>
    </row>
    <row r="402" spans="1:6" ht="24" x14ac:dyDescent="0.25">
      <c r="A402" s="646" t="s">
        <v>2041</v>
      </c>
      <c r="B402" s="647" t="s">
        <v>2042</v>
      </c>
      <c r="C402" s="648" t="s">
        <v>2097</v>
      </c>
      <c r="D402" s="649" t="s">
        <v>1597</v>
      </c>
      <c r="E402" s="650">
        <v>107.675</v>
      </c>
      <c r="F402" s="165" t="s">
        <v>2044</v>
      </c>
    </row>
    <row r="403" spans="1:6" ht="21.75" customHeight="1" x14ac:dyDescent="0.25">
      <c r="A403" s="646" t="s">
        <v>2041</v>
      </c>
      <c r="B403" s="647" t="s">
        <v>2042</v>
      </c>
      <c r="C403" s="648" t="s">
        <v>2098</v>
      </c>
      <c r="D403" s="649" t="s">
        <v>1597</v>
      </c>
      <c r="E403" s="650">
        <v>21.771000000000001</v>
      </c>
      <c r="F403" s="165" t="s">
        <v>2044</v>
      </c>
    </row>
    <row r="404" spans="1:6" ht="24" x14ac:dyDescent="0.25">
      <c r="A404" s="646" t="s">
        <v>2041</v>
      </c>
      <c r="B404" s="647" t="s">
        <v>2042</v>
      </c>
      <c r="C404" s="648" t="s">
        <v>2099</v>
      </c>
      <c r="D404" s="649" t="s">
        <v>1597</v>
      </c>
      <c r="E404" s="650">
        <v>7.8470000000000004</v>
      </c>
      <c r="F404" s="165" t="s">
        <v>2044</v>
      </c>
    </row>
    <row r="405" spans="1:6" ht="24" x14ac:dyDescent="0.25">
      <c r="A405" s="646" t="s">
        <v>2041</v>
      </c>
      <c r="B405" s="647" t="s">
        <v>2042</v>
      </c>
      <c r="C405" s="648" t="s">
        <v>2100</v>
      </c>
      <c r="D405" s="649" t="s">
        <v>1597</v>
      </c>
      <c r="E405" s="650">
        <v>885.4</v>
      </c>
      <c r="F405" s="165" t="s">
        <v>2044</v>
      </c>
    </row>
    <row r="406" spans="1:6" ht="24" x14ac:dyDescent="0.25">
      <c r="A406" s="646" t="s">
        <v>2041</v>
      </c>
      <c r="B406" s="647" t="s">
        <v>2042</v>
      </c>
      <c r="C406" s="648" t="s">
        <v>2101</v>
      </c>
      <c r="D406" s="649" t="s">
        <v>1597</v>
      </c>
      <c r="E406" s="650">
        <v>880.95249999999999</v>
      </c>
      <c r="F406" s="165" t="s">
        <v>2044</v>
      </c>
    </row>
    <row r="407" spans="1:6" ht="24" x14ac:dyDescent="0.25">
      <c r="A407" s="646" t="s">
        <v>2041</v>
      </c>
      <c r="B407" s="647" t="s">
        <v>2042</v>
      </c>
      <c r="C407" s="648" t="s">
        <v>2102</v>
      </c>
      <c r="D407" s="649" t="s">
        <v>1597</v>
      </c>
      <c r="E407" s="650">
        <v>889.42600000000004</v>
      </c>
      <c r="F407" s="165" t="s">
        <v>2044</v>
      </c>
    </row>
    <row r="408" spans="1:6" ht="24" x14ac:dyDescent="0.25">
      <c r="A408" s="646" t="s">
        <v>2041</v>
      </c>
      <c r="B408" s="647" t="s">
        <v>2042</v>
      </c>
      <c r="C408" s="648" t="s">
        <v>2103</v>
      </c>
      <c r="D408" s="649" t="s">
        <v>1597</v>
      </c>
      <c r="E408" s="650">
        <v>20.001000000000001</v>
      </c>
      <c r="F408" s="165" t="s">
        <v>2044</v>
      </c>
    </row>
    <row r="409" spans="1:6" ht="15.95" customHeight="1" x14ac:dyDescent="0.25">
      <c r="A409" s="646" t="s">
        <v>2041</v>
      </c>
      <c r="B409" s="647" t="s">
        <v>2042</v>
      </c>
      <c r="C409" s="164" t="s">
        <v>2104</v>
      </c>
      <c r="D409" s="649" t="s">
        <v>1597</v>
      </c>
      <c r="E409" s="165">
        <v>5750.01</v>
      </c>
      <c r="F409" s="165" t="s">
        <v>2044</v>
      </c>
    </row>
    <row r="410" spans="1:6" ht="24" x14ac:dyDescent="0.25">
      <c r="A410" s="646" t="s">
        <v>2041</v>
      </c>
      <c r="B410" s="647" t="s">
        <v>2042</v>
      </c>
      <c r="C410" s="648" t="s">
        <v>2105</v>
      </c>
      <c r="D410" s="649" t="s">
        <v>1597</v>
      </c>
      <c r="E410" s="650">
        <v>4500.0006000000003</v>
      </c>
      <c r="F410" s="165" t="s">
        <v>2044</v>
      </c>
    </row>
    <row r="411" spans="1:6" ht="24" x14ac:dyDescent="0.25">
      <c r="A411" s="646" t="s">
        <v>2041</v>
      </c>
      <c r="B411" s="647" t="s">
        <v>2042</v>
      </c>
      <c r="C411" s="648" t="s">
        <v>2106</v>
      </c>
      <c r="D411" s="649" t="s">
        <v>1997</v>
      </c>
      <c r="E411" s="650">
        <v>206.5</v>
      </c>
      <c r="F411" s="165" t="s">
        <v>2044</v>
      </c>
    </row>
    <row r="412" spans="1:6" ht="24" x14ac:dyDescent="0.25">
      <c r="A412" s="646" t="s">
        <v>2041</v>
      </c>
      <c r="B412" s="647" t="s">
        <v>2042</v>
      </c>
      <c r="C412" s="648" t="s">
        <v>2107</v>
      </c>
      <c r="D412" s="649" t="s">
        <v>1597</v>
      </c>
      <c r="E412" s="650">
        <v>144.9984</v>
      </c>
      <c r="F412" s="165" t="s">
        <v>2044</v>
      </c>
    </row>
    <row r="413" spans="1:6" ht="24" x14ac:dyDescent="0.25">
      <c r="A413" s="646" t="s">
        <v>2041</v>
      </c>
      <c r="B413" s="647" t="s">
        <v>2042</v>
      </c>
      <c r="C413" s="648" t="s">
        <v>2108</v>
      </c>
      <c r="D413" s="649" t="s">
        <v>1597</v>
      </c>
      <c r="E413" s="650">
        <v>1407.74</v>
      </c>
      <c r="F413" s="165" t="s">
        <v>2044</v>
      </c>
    </row>
    <row r="414" spans="1:6" ht="24" x14ac:dyDescent="0.25">
      <c r="A414" s="646" t="s">
        <v>2041</v>
      </c>
      <c r="B414" s="647" t="s">
        <v>2042</v>
      </c>
      <c r="C414" s="648" t="s">
        <v>2109</v>
      </c>
      <c r="D414" s="649" t="s">
        <v>1624</v>
      </c>
      <c r="E414" s="650">
        <v>150</v>
      </c>
      <c r="F414" s="165" t="s">
        <v>2044</v>
      </c>
    </row>
    <row r="415" spans="1:6" ht="24" x14ac:dyDescent="0.25">
      <c r="A415" s="646" t="s">
        <v>2041</v>
      </c>
      <c r="B415" s="647" t="s">
        <v>2042</v>
      </c>
      <c r="C415" s="648" t="s">
        <v>2110</v>
      </c>
      <c r="D415" s="649" t="s">
        <v>1597</v>
      </c>
      <c r="E415" s="650">
        <v>55</v>
      </c>
      <c r="F415" s="165" t="s">
        <v>2044</v>
      </c>
    </row>
    <row r="416" spans="1:6" ht="24" x14ac:dyDescent="0.25">
      <c r="A416" s="646" t="s">
        <v>2041</v>
      </c>
      <c r="B416" s="647" t="s">
        <v>2042</v>
      </c>
      <c r="C416" s="648" t="s">
        <v>2111</v>
      </c>
      <c r="D416" s="649" t="s">
        <v>1597</v>
      </c>
      <c r="E416" s="650">
        <v>55</v>
      </c>
      <c r="F416" s="165" t="s">
        <v>2044</v>
      </c>
    </row>
    <row r="417" spans="1:6" ht="24" x14ac:dyDescent="0.25">
      <c r="A417" s="646" t="s">
        <v>2041</v>
      </c>
      <c r="B417" s="647" t="s">
        <v>2042</v>
      </c>
      <c r="C417" s="648" t="s">
        <v>2112</v>
      </c>
      <c r="D417" s="649" t="s">
        <v>1997</v>
      </c>
      <c r="E417" s="650">
        <v>72.5</v>
      </c>
      <c r="F417" s="165" t="s">
        <v>2044</v>
      </c>
    </row>
    <row r="418" spans="1:6" ht="24" x14ac:dyDescent="0.25">
      <c r="A418" s="646" t="s">
        <v>2041</v>
      </c>
      <c r="B418" s="647" t="s">
        <v>2042</v>
      </c>
      <c r="C418" s="648" t="s">
        <v>2113</v>
      </c>
      <c r="D418" s="649" t="s">
        <v>1597</v>
      </c>
      <c r="E418" s="650">
        <v>50</v>
      </c>
      <c r="F418" s="165" t="s">
        <v>2044</v>
      </c>
    </row>
    <row r="419" spans="1:6" ht="24" x14ac:dyDescent="0.25">
      <c r="A419" s="646" t="s">
        <v>2041</v>
      </c>
      <c r="B419" s="647" t="s">
        <v>2042</v>
      </c>
      <c r="C419" s="648" t="s">
        <v>2114</v>
      </c>
      <c r="D419" s="649" t="s">
        <v>1597</v>
      </c>
      <c r="E419" s="650">
        <v>1121</v>
      </c>
      <c r="F419" s="165" t="s">
        <v>2044</v>
      </c>
    </row>
    <row r="420" spans="1:6" ht="24" x14ac:dyDescent="0.25">
      <c r="A420" s="646" t="s">
        <v>2041</v>
      </c>
      <c r="B420" s="647" t="s">
        <v>2042</v>
      </c>
      <c r="C420" s="648" t="s">
        <v>2115</v>
      </c>
      <c r="D420" s="649" t="s">
        <v>1597</v>
      </c>
      <c r="E420" s="650">
        <v>254.99799999999999</v>
      </c>
      <c r="F420" s="165" t="s">
        <v>2044</v>
      </c>
    </row>
    <row r="421" spans="1:6" ht="24" x14ac:dyDescent="0.25">
      <c r="A421" s="646" t="s">
        <v>2041</v>
      </c>
      <c r="B421" s="647" t="s">
        <v>2042</v>
      </c>
      <c r="C421" s="648" t="s">
        <v>2115</v>
      </c>
      <c r="D421" s="649" t="s">
        <v>1597</v>
      </c>
      <c r="E421" s="650">
        <v>365.8</v>
      </c>
      <c r="F421" s="165" t="s">
        <v>2044</v>
      </c>
    </row>
    <row r="422" spans="1:6" ht="24" x14ac:dyDescent="0.25">
      <c r="A422" s="646" t="s">
        <v>2041</v>
      </c>
      <c r="B422" s="647" t="s">
        <v>2042</v>
      </c>
      <c r="C422" s="164" t="s">
        <v>2116</v>
      </c>
      <c r="D422" s="649" t="s">
        <v>1597</v>
      </c>
      <c r="E422" s="165">
        <v>498.99799999999999</v>
      </c>
      <c r="F422" s="165" t="s">
        <v>2044</v>
      </c>
    </row>
    <row r="423" spans="1:6" ht="24" x14ac:dyDescent="0.25">
      <c r="A423" s="646" t="s">
        <v>2041</v>
      </c>
      <c r="B423" s="647" t="s">
        <v>2042</v>
      </c>
      <c r="C423" s="648" t="s">
        <v>2117</v>
      </c>
      <c r="D423" s="649" t="s">
        <v>1597</v>
      </c>
      <c r="E423" s="650">
        <v>10.9976</v>
      </c>
      <c r="F423" s="165" t="s">
        <v>2044</v>
      </c>
    </row>
    <row r="424" spans="1:6" ht="24" x14ac:dyDescent="0.25">
      <c r="A424" s="646" t="s">
        <v>2041</v>
      </c>
      <c r="B424" s="647" t="s">
        <v>2042</v>
      </c>
      <c r="C424" s="648" t="s">
        <v>2118</v>
      </c>
      <c r="D424" s="649" t="s">
        <v>1597</v>
      </c>
      <c r="E424" s="650">
        <v>53.1</v>
      </c>
      <c r="F424" s="165" t="s">
        <v>2044</v>
      </c>
    </row>
    <row r="425" spans="1:6" ht="24" x14ac:dyDescent="0.25">
      <c r="A425" s="646" t="s">
        <v>2041</v>
      </c>
      <c r="B425" s="647" t="s">
        <v>2042</v>
      </c>
      <c r="C425" s="648" t="s">
        <v>2119</v>
      </c>
      <c r="D425" s="649" t="s">
        <v>1597</v>
      </c>
      <c r="E425" s="650">
        <v>916.505</v>
      </c>
      <c r="F425" s="165" t="s">
        <v>2044</v>
      </c>
    </row>
    <row r="426" spans="1:6" ht="24" x14ac:dyDescent="0.25">
      <c r="A426" s="646" t="s">
        <v>2041</v>
      </c>
      <c r="B426" s="647" t="s">
        <v>2042</v>
      </c>
      <c r="C426" s="648" t="s">
        <v>2120</v>
      </c>
      <c r="D426" s="649" t="s">
        <v>1597</v>
      </c>
      <c r="E426" s="650">
        <v>5015</v>
      </c>
      <c r="F426" s="165" t="s">
        <v>2044</v>
      </c>
    </row>
    <row r="427" spans="1:6" ht="24" x14ac:dyDescent="0.25">
      <c r="A427" s="646" t="s">
        <v>2041</v>
      </c>
      <c r="B427" s="647" t="s">
        <v>2042</v>
      </c>
      <c r="C427" s="648" t="s">
        <v>2121</v>
      </c>
      <c r="D427" s="649" t="s">
        <v>1597</v>
      </c>
      <c r="E427" s="650">
        <v>10584.6</v>
      </c>
      <c r="F427" s="165" t="s">
        <v>2044</v>
      </c>
    </row>
    <row r="428" spans="1:6" ht="24" x14ac:dyDescent="0.25">
      <c r="A428" s="646" t="s">
        <v>2041</v>
      </c>
      <c r="B428" s="647" t="s">
        <v>2042</v>
      </c>
      <c r="C428" s="648" t="s">
        <v>2122</v>
      </c>
      <c r="D428" s="649" t="s">
        <v>1597</v>
      </c>
      <c r="E428" s="650">
        <v>8.85</v>
      </c>
      <c r="F428" s="165" t="s">
        <v>2044</v>
      </c>
    </row>
    <row r="429" spans="1:6" ht="24" x14ac:dyDescent="0.25">
      <c r="A429" s="646" t="s">
        <v>2041</v>
      </c>
      <c r="B429" s="647" t="s">
        <v>2042</v>
      </c>
      <c r="C429" s="648" t="s">
        <v>2123</v>
      </c>
      <c r="D429" s="649" t="s">
        <v>1597</v>
      </c>
      <c r="E429" s="650">
        <v>26.55</v>
      </c>
      <c r="F429" s="165" t="s">
        <v>2044</v>
      </c>
    </row>
    <row r="430" spans="1:6" ht="24" x14ac:dyDescent="0.25">
      <c r="A430" s="646" t="s">
        <v>2041</v>
      </c>
      <c r="B430" s="647" t="s">
        <v>2042</v>
      </c>
      <c r="C430" s="648" t="s">
        <v>2124</v>
      </c>
      <c r="D430" s="649" t="s">
        <v>1597</v>
      </c>
      <c r="E430" s="650">
        <v>71.98</v>
      </c>
      <c r="F430" s="165" t="s">
        <v>2044</v>
      </c>
    </row>
    <row r="431" spans="1:6" ht="24" x14ac:dyDescent="0.25">
      <c r="A431" s="646" t="s">
        <v>2041</v>
      </c>
      <c r="B431" s="647" t="s">
        <v>2042</v>
      </c>
      <c r="C431" s="648" t="s">
        <v>2125</v>
      </c>
      <c r="D431" s="649" t="s">
        <v>1597</v>
      </c>
      <c r="E431" s="650">
        <v>278.77499999999998</v>
      </c>
      <c r="F431" s="165" t="s">
        <v>2044</v>
      </c>
    </row>
    <row r="432" spans="1:6" ht="24" x14ac:dyDescent="0.25">
      <c r="A432" s="646" t="s">
        <v>2041</v>
      </c>
      <c r="B432" s="647" t="s">
        <v>2042</v>
      </c>
      <c r="C432" s="648" t="s">
        <v>2126</v>
      </c>
      <c r="D432" s="649" t="s">
        <v>1597</v>
      </c>
      <c r="E432" s="650">
        <v>32.001600000000003</v>
      </c>
      <c r="F432" s="165" t="s">
        <v>2044</v>
      </c>
    </row>
    <row r="433" spans="1:6" ht="24" x14ac:dyDescent="0.25">
      <c r="A433" s="646" t="s">
        <v>2041</v>
      </c>
      <c r="B433" s="647" t="s">
        <v>2042</v>
      </c>
      <c r="C433" s="648" t="s">
        <v>2127</v>
      </c>
      <c r="D433" s="649" t="s">
        <v>1597</v>
      </c>
      <c r="E433" s="650">
        <v>33.04</v>
      </c>
      <c r="F433" s="165" t="s">
        <v>2044</v>
      </c>
    </row>
    <row r="434" spans="1:6" ht="24" x14ac:dyDescent="0.25">
      <c r="A434" s="646" t="s">
        <v>2041</v>
      </c>
      <c r="B434" s="647" t="s">
        <v>2042</v>
      </c>
      <c r="C434" s="648" t="s">
        <v>2128</v>
      </c>
      <c r="D434" s="649" t="s">
        <v>1597</v>
      </c>
      <c r="E434" s="650">
        <v>24.78</v>
      </c>
      <c r="F434" s="165" t="s">
        <v>2044</v>
      </c>
    </row>
    <row r="435" spans="1:6" ht="24" x14ac:dyDescent="0.25">
      <c r="A435" s="646" t="s">
        <v>2041</v>
      </c>
      <c r="B435" s="647" t="s">
        <v>2042</v>
      </c>
      <c r="C435" s="648" t="s">
        <v>2129</v>
      </c>
      <c r="D435" s="649" t="s">
        <v>1597</v>
      </c>
      <c r="E435" s="650">
        <v>21.24</v>
      </c>
      <c r="F435" s="165" t="s">
        <v>2044</v>
      </c>
    </row>
    <row r="436" spans="1:6" ht="24" x14ac:dyDescent="0.25">
      <c r="A436" s="646" t="s">
        <v>2041</v>
      </c>
      <c r="B436" s="647" t="s">
        <v>2042</v>
      </c>
      <c r="C436" s="648" t="s">
        <v>2130</v>
      </c>
      <c r="D436" s="649" t="s">
        <v>1597</v>
      </c>
      <c r="E436" s="650">
        <v>8379.4282999999996</v>
      </c>
      <c r="F436" s="165" t="s">
        <v>2044</v>
      </c>
    </row>
    <row r="437" spans="1:6" ht="24" x14ac:dyDescent="0.25">
      <c r="A437" s="646" t="s">
        <v>2041</v>
      </c>
      <c r="B437" s="647" t="s">
        <v>2042</v>
      </c>
      <c r="C437" s="648" t="s">
        <v>2131</v>
      </c>
      <c r="D437" s="649" t="s">
        <v>1597</v>
      </c>
      <c r="E437" s="650">
        <v>3100.0016999999998</v>
      </c>
      <c r="F437" s="165" t="s">
        <v>2044</v>
      </c>
    </row>
    <row r="438" spans="1:6" ht="24" x14ac:dyDescent="0.25">
      <c r="A438" s="646" t="s">
        <v>2041</v>
      </c>
      <c r="B438" s="647" t="s">
        <v>2042</v>
      </c>
      <c r="C438" s="648" t="s">
        <v>2132</v>
      </c>
      <c r="D438" s="649" t="s">
        <v>1597</v>
      </c>
      <c r="E438" s="650">
        <v>7601.18</v>
      </c>
      <c r="F438" s="165" t="s">
        <v>2044</v>
      </c>
    </row>
    <row r="439" spans="1:6" ht="24" x14ac:dyDescent="0.25">
      <c r="A439" s="646" t="s">
        <v>2041</v>
      </c>
      <c r="B439" s="647" t="s">
        <v>2042</v>
      </c>
      <c r="C439" s="648" t="s">
        <v>2133</v>
      </c>
      <c r="D439" s="649" t="s">
        <v>1597</v>
      </c>
      <c r="E439" s="650">
        <v>5.31</v>
      </c>
      <c r="F439" s="165" t="s">
        <v>2044</v>
      </c>
    </row>
    <row r="440" spans="1:6" ht="24" x14ac:dyDescent="0.25">
      <c r="A440" s="646" t="s">
        <v>2041</v>
      </c>
      <c r="B440" s="647" t="s">
        <v>2042</v>
      </c>
      <c r="C440" s="648" t="s">
        <v>2134</v>
      </c>
      <c r="D440" s="649" t="s">
        <v>1597</v>
      </c>
      <c r="E440" s="650">
        <v>9.6760000000000002</v>
      </c>
      <c r="F440" s="165" t="s">
        <v>2044</v>
      </c>
    </row>
    <row r="441" spans="1:6" ht="24" x14ac:dyDescent="0.25">
      <c r="A441" s="646" t="s">
        <v>2041</v>
      </c>
      <c r="B441" s="647" t="s">
        <v>2042</v>
      </c>
      <c r="C441" s="648" t="s">
        <v>2135</v>
      </c>
      <c r="D441" s="649" t="s">
        <v>1597</v>
      </c>
      <c r="E441" s="650">
        <v>25.924600000000002</v>
      </c>
      <c r="F441" s="165" t="s">
        <v>2044</v>
      </c>
    </row>
    <row r="442" spans="1:6" ht="24" x14ac:dyDescent="0.25">
      <c r="A442" s="646" t="s">
        <v>2041</v>
      </c>
      <c r="B442" s="647" t="s">
        <v>2042</v>
      </c>
      <c r="C442" s="648" t="s">
        <v>2136</v>
      </c>
      <c r="D442" s="649" t="s">
        <v>1597</v>
      </c>
      <c r="E442" s="650">
        <v>4163.9250000000002</v>
      </c>
      <c r="F442" s="165" t="s">
        <v>2044</v>
      </c>
    </row>
    <row r="443" spans="1:6" ht="24" x14ac:dyDescent="0.25">
      <c r="A443" s="646" t="s">
        <v>2041</v>
      </c>
      <c r="B443" s="647" t="s">
        <v>2042</v>
      </c>
      <c r="C443" s="648" t="s">
        <v>2137</v>
      </c>
      <c r="D443" s="649" t="s">
        <v>1597</v>
      </c>
      <c r="E443" s="650">
        <v>15.34</v>
      </c>
      <c r="F443" s="165" t="s">
        <v>2044</v>
      </c>
    </row>
    <row r="444" spans="1:6" ht="24" x14ac:dyDescent="0.25">
      <c r="A444" s="646" t="s">
        <v>2041</v>
      </c>
      <c r="B444" s="647" t="s">
        <v>2042</v>
      </c>
      <c r="C444" s="648" t="s">
        <v>2138</v>
      </c>
      <c r="D444" s="649" t="s">
        <v>1597</v>
      </c>
      <c r="E444" s="650">
        <v>788.24</v>
      </c>
      <c r="F444" s="165" t="s">
        <v>2044</v>
      </c>
    </row>
    <row r="445" spans="1:6" ht="24" x14ac:dyDescent="0.25">
      <c r="A445" s="646" t="s">
        <v>2041</v>
      </c>
      <c r="B445" s="647" t="s">
        <v>2042</v>
      </c>
      <c r="C445" s="647" t="s">
        <v>2139</v>
      </c>
      <c r="D445" s="649" t="s">
        <v>1597</v>
      </c>
      <c r="E445" s="651">
        <v>1888</v>
      </c>
      <c r="F445" s="652" t="s">
        <v>2044</v>
      </c>
    </row>
    <row r="446" spans="1:6" ht="24" x14ac:dyDescent="0.25">
      <c r="A446" s="646" t="s">
        <v>2041</v>
      </c>
      <c r="B446" s="647" t="s">
        <v>2042</v>
      </c>
      <c r="C446" s="647" t="s">
        <v>2140</v>
      </c>
      <c r="D446" s="649" t="s">
        <v>1597</v>
      </c>
      <c r="E446" s="651">
        <v>1888</v>
      </c>
      <c r="F446" s="652" t="s">
        <v>2044</v>
      </c>
    </row>
    <row r="447" spans="1:6" ht="24" x14ac:dyDescent="0.25">
      <c r="A447" s="646" t="s">
        <v>2041</v>
      </c>
      <c r="B447" s="647" t="s">
        <v>2042</v>
      </c>
      <c r="C447" s="647" t="s">
        <v>2141</v>
      </c>
      <c r="D447" s="649" t="s">
        <v>1597</v>
      </c>
      <c r="E447" s="651">
        <v>1858.5</v>
      </c>
      <c r="F447" s="652" t="s">
        <v>2044</v>
      </c>
    </row>
    <row r="448" spans="1:6" ht="24" x14ac:dyDescent="0.25">
      <c r="A448" s="646" t="s">
        <v>2041</v>
      </c>
      <c r="B448" s="647" t="s">
        <v>2042</v>
      </c>
      <c r="C448" s="648" t="s">
        <v>2142</v>
      </c>
      <c r="D448" s="649" t="s">
        <v>1624</v>
      </c>
      <c r="E448" s="650">
        <v>27.14</v>
      </c>
      <c r="F448" s="165" t="s">
        <v>2044</v>
      </c>
    </row>
    <row r="449" spans="1:6" ht="24" x14ac:dyDescent="0.25">
      <c r="A449" s="646" t="s">
        <v>2041</v>
      </c>
      <c r="B449" s="647" t="s">
        <v>2042</v>
      </c>
      <c r="C449" s="648" t="s">
        <v>2143</v>
      </c>
      <c r="D449" s="649" t="s">
        <v>1597</v>
      </c>
      <c r="E449" s="650">
        <v>33.4176</v>
      </c>
      <c r="F449" s="165" t="s">
        <v>2044</v>
      </c>
    </row>
    <row r="450" spans="1:6" ht="24" x14ac:dyDescent="0.25">
      <c r="A450" s="646" t="s">
        <v>2041</v>
      </c>
      <c r="B450" s="647" t="s">
        <v>2042</v>
      </c>
      <c r="C450" s="648" t="s">
        <v>2144</v>
      </c>
      <c r="D450" s="649" t="s">
        <v>1597</v>
      </c>
      <c r="E450" s="650">
        <v>46.999499999999998</v>
      </c>
      <c r="F450" s="165" t="s">
        <v>2044</v>
      </c>
    </row>
    <row r="451" spans="1:6" ht="24" x14ac:dyDescent="0.25">
      <c r="A451" s="646" t="s">
        <v>2041</v>
      </c>
      <c r="B451" s="647" t="s">
        <v>2042</v>
      </c>
      <c r="C451" s="648" t="s">
        <v>2145</v>
      </c>
      <c r="D451" s="649" t="s">
        <v>1597</v>
      </c>
      <c r="E451" s="650">
        <v>49.206000000000003</v>
      </c>
      <c r="F451" s="165" t="s">
        <v>2044</v>
      </c>
    </row>
    <row r="452" spans="1:6" ht="24" x14ac:dyDescent="0.25">
      <c r="A452" s="646" t="s">
        <v>2041</v>
      </c>
      <c r="B452" s="647" t="s">
        <v>2042</v>
      </c>
      <c r="C452" s="648" t="s">
        <v>2146</v>
      </c>
      <c r="D452" s="649" t="s">
        <v>1597</v>
      </c>
      <c r="E452" s="650">
        <v>619.5</v>
      </c>
      <c r="F452" s="165" t="s">
        <v>2044</v>
      </c>
    </row>
    <row r="453" spans="1:6" ht="18" customHeight="1" x14ac:dyDescent="0.25">
      <c r="A453" s="646" t="s">
        <v>2041</v>
      </c>
      <c r="B453" s="647" t="s">
        <v>2042</v>
      </c>
      <c r="C453" s="648" t="s">
        <v>2147</v>
      </c>
      <c r="D453" s="649" t="s">
        <v>1597</v>
      </c>
      <c r="E453" s="650">
        <v>49.607300000000002</v>
      </c>
      <c r="F453" s="165" t="s">
        <v>2044</v>
      </c>
    </row>
    <row r="454" spans="1:6" ht="24" x14ac:dyDescent="0.25">
      <c r="A454" s="646" t="s">
        <v>2041</v>
      </c>
      <c r="B454" s="647" t="s">
        <v>2042</v>
      </c>
      <c r="C454" s="648" t="s">
        <v>2148</v>
      </c>
      <c r="D454" s="649" t="s">
        <v>1597</v>
      </c>
      <c r="E454" s="650">
        <v>1362.9</v>
      </c>
      <c r="F454" s="165" t="s">
        <v>2044</v>
      </c>
    </row>
    <row r="455" spans="1:6" ht="24" x14ac:dyDescent="0.25">
      <c r="A455" s="646" t="s">
        <v>2041</v>
      </c>
      <c r="B455" s="647" t="s">
        <v>2042</v>
      </c>
      <c r="C455" s="648" t="s">
        <v>2149</v>
      </c>
      <c r="D455" s="649" t="s">
        <v>1597</v>
      </c>
      <c r="E455" s="650">
        <v>114.46</v>
      </c>
      <c r="F455" s="165" t="s">
        <v>2044</v>
      </c>
    </row>
    <row r="456" spans="1:6" ht="18.95" customHeight="1" x14ac:dyDescent="0.25">
      <c r="A456" s="646" t="s">
        <v>2041</v>
      </c>
      <c r="B456" s="647" t="s">
        <v>2042</v>
      </c>
      <c r="C456" s="648" t="s">
        <v>2150</v>
      </c>
      <c r="D456" s="649" t="s">
        <v>1597</v>
      </c>
      <c r="E456" s="650">
        <v>4399.9949999999999</v>
      </c>
      <c r="F456" s="165" t="s">
        <v>2044</v>
      </c>
    </row>
    <row r="457" spans="1:6" ht="18.95" customHeight="1" x14ac:dyDescent="0.25">
      <c r="A457" s="646" t="s">
        <v>2041</v>
      </c>
      <c r="B457" s="647" t="s">
        <v>2042</v>
      </c>
      <c r="C457" s="648" t="s">
        <v>2151</v>
      </c>
      <c r="D457" s="649" t="s">
        <v>1597</v>
      </c>
      <c r="E457" s="650">
        <v>2242</v>
      </c>
      <c r="F457" s="165" t="s">
        <v>2044</v>
      </c>
    </row>
    <row r="458" spans="1:6" ht="18.95" customHeight="1" x14ac:dyDescent="0.25">
      <c r="A458" s="646" t="s">
        <v>2041</v>
      </c>
      <c r="B458" s="647" t="s">
        <v>2042</v>
      </c>
      <c r="C458" s="648" t="s">
        <v>2152</v>
      </c>
      <c r="D458" s="649" t="s">
        <v>1597</v>
      </c>
      <c r="E458" s="650">
        <v>1982.4</v>
      </c>
      <c r="F458" s="165" t="s">
        <v>2044</v>
      </c>
    </row>
    <row r="459" spans="1:6" ht="24" x14ac:dyDescent="0.25">
      <c r="A459" s="646" t="s">
        <v>2041</v>
      </c>
      <c r="B459" s="647" t="s">
        <v>2042</v>
      </c>
      <c r="C459" s="648" t="s">
        <v>2153</v>
      </c>
      <c r="D459" s="649" t="s">
        <v>1597</v>
      </c>
      <c r="E459" s="650">
        <v>2006</v>
      </c>
      <c r="F459" s="165" t="s">
        <v>2044</v>
      </c>
    </row>
    <row r="460" spans="1:6" ht="15" customHeight="1" x14ac:dyDescent="0.25">
      <c r="A460" s="646" t="s">
        <v>2041</v>
      </c>
      <c r="B460" s="647" t="s">
        <v>2042</v>
      </c>
      <c r="C460" s="648" t="s">
        <v>2154</v>
      </c>
      <c r="D460" s="649" t="s">
        <v>1597</v>
      </c>
      <c r="E460" s="650">
        <v>3186</v>
      </c>
      <c r="F460" s="165" t="s">
        <v>2044</v>
      </c>
    </row>
    <row r="461" spans="1:6" ht="24" x14ac:dyDescent="0.25">
      <c r="A461" s="646" t="s">
        <v>2041</v>
      </c>
      <c r="B461" s="647" t="s">
        <v>2042</v>
      </c>
      <c r="C461" s="648" t="s">
        <v>2155</v>
      </c>
      <c r="D461" s="649" t="s">
        <v>1597</v>
      </c>
      <c r="E461" s="650">
        <v>2908.2525000000001</v>
      </c>
      <c r="F461" s="165" t="s">
        <v>2044</v>
      </c>
    </row>
    <row r="462" spans="1:6" ht="20.25" customHeight="1" x14ac:dyDescent="0.25">
      <c r="A462" s="646" t="s">
        <v>2041</v>
      </c>
      <c r="B462" s="647" t="s">
        <v>2042</v>
      </c>
      <c r="C462" s="648" t="s">
        <v>2156</v>
      </c>
      <c r="D462" s="649" t="s">
        <v>1597</v>
      </c>
      <c r="E462" s="650">
        <v>4979.6000000000004</v>
      </c>
      <c r="F462" s="165" t="s">
        <v>2044</v>
      </c>
    </row>
    <row r="463" spans="1:6" ht="21.75" customHeight="1" x14ac:dyDescent="0.25">
      <c r="A463" s="646" t="s">
        <v>2041</v>
      </c>
      <c r="B463" s="647" t="s">
        <v>2042</v>
      </c>
      <c r="C463" s="648" t="s">
        <v>2157</v>
      </c>
      <c r="D463" s="649" t="s">
        <v>1597</v>
      </c>
      <c r="E463" s="650">
        <v>4248</v>
      </c>
      <c r="F463" s="165" t="s">
        <v>2044</v>
      </c>
    </row>
    <row r="464" spans="1:6" ht="21.75" customHeight="1" x14ac:dyDescent="0.25">
      <c r="A464" s="646" t="s">
        <v>2041</v>
      </c>
      <c r="B464" s="647" t="s">
        <v>2042</v>
      </c>
      <c r="C464" s="648" t="s">
        <v>2158</v>
      </c>
      <c r="D464" s="649" t="s">
        <v>1597</v>
      </c>
      <c r="E464" s="650">
        <v>2419</v>
      </c>
      <c r="F464" s="165" t="s">
        <v>2044</v>
      </c>
    </row>
    <row r="465" spans="1:6" ht="15" customHeight="1" x14ac:dyDescent="0.25">
      <c r="A465" s="646" t="s">
        <v>2041</v>
      </c>
      <c r="B465" s="647" t="s">
        <v>2042</v>
      </c>
      <c r="C465" s="648" t="s">
        <v>2159</v>
      </c>
      <c r="D465" s="649" t="s">
        <v>1597</v>
      </c>
      <c r="E465" s="650">
        <v>5015</v>
      </c>
      <c r="F465" s="165" t="s">
        <v>2044</v>
      </c>
    </row>
    <row r="466" spans="1:6" ht="17.100000000000001" customHeight="1" x14ac:dyDescent="0.25">
      <c r="A466" s="646" t="s">
        <v>2041</v>
      </c>
      <c r="B466" s="647" t="s">
        <v>2042</v>
      </c>
      <c r="C466" s="648" t="s">
        <v>2160</v>
      </c>
      <c r="D466" s="649" t="s">
        <v>1597</v>
      </c>
      <c r="E466" s="650">
        <v>4398.45</v>
      </c>
      <c r="F466" s="165" t="s">
        <v>2044</v>
      </c>
    </row>
    <row r="467" spans="1:6" ht="14.1" customHeight="1" x14ac:dyDescent="0.25">
      <c r="A467" s="646" t="s">
        <v>2041</v>
      </c>
      <c r="B467" s="647" t="s">
        <v>2042</v>
      </c>
      <c r="C467" s="648" t="s">
        <v>2161</v>
      </c>
      <c r="D467" s="649" t="s">
        <v>1597</v>
      </c>
      <c r="E467" s="650">
        <v>8142</v>
      </c>
      <c r="F467" s="165" t="s">
        <v>2044</v>
      </c>
    </row>
    <row r="468" spans="1:6" ht="14.1" customHeight="1" x14ac:dyDescent="0.25">
      <c r="A468" s="646" t="s">
        <v>2041</v>
      </c>
      <c r="B468" s="647" t="s">
        <v>2042</v>
      </c>
      <c r="C468" s="648" t="s">
        <v>2162</v>
      </c>
      <c r="D468" s="649" t="s">
        <v>1597</v>
      </c>
      <c r="E468" s="650">
        <v>6608</v>
      </c>
      <c r="F468" s="165" t="s">
        <v>2044</v>
      </c>
    </row>
    <row r="469" spans="1:6" ht="15" customHeight="1" x14ac:dyDescent="0.25">
      <c r="A469" s="646" t="s">
        <v>2041</v>
      </c>
      <c r="B469" s="647" t="s">
        <v>2042</v>
      </c>
      <c r="C469" s="648" t="s">
        <v>2163</v>
      </c>
      <c r="D469" s="649" t="s">
        <v>1597</v>
      </c>
      <c r="E469" s="650">
        <v>1899.8</v>
      </c>
      <c r="F469" s="165" t="s">
        <v>2044</v>
      </c>
    </row>
    <row r="470" spans="1:6" ht="24" x14ac:dyDescent="0.25">
      <c r="A470" s="646" t="s">
        <v>2041</v>
      </c>
      <c r="B470" s="647" t="s">
        <v>2042</v>
      </c>
      <c r="C470" s="648" t="s">
        <v>2164</v>
      </c>
      <c r="D470" s="649" t="s">
        <v>1597</v>
      </c>
      <c r="E470" s="650">
        <v>7788</v>
      </c>
      <c r="F470" s="165" t="s">
        <v>2044</v>
      </c>
    </row>
    <row r="471" spans="1:6" ht="24" x14ac:dyDescent="0.25">
      <c r="A471" s="646" t="s">
        <v>2041</v>
      </c>
      <c r="B471" s="647" t="s">
        <v>2042</v>
      </c>
      <c r="C471" s="648" t="s">
        <v>2165</v>
      </c>
      <c r="D471" s="649" t="s">
        <v>1597</v>
      </c>
      <c r="E471" s="650">
        <v>8732</v>
      </c>
      <c r="F471" s="165" t="s">
        <v>2044</v>
      </c>
    </row>
    <row r="472" spans="1:6" ht="14.1" customHeight="1" x14ac:dyDescent="0.25">
      <c r="A472" s="646" t="s">
        <v>2041</v>
      </c>
      <c r="B472" s="647" t="s">
        <v>2042</v>
      </c>
      <c r="C472" s="648" t="s">
        <v>2166</v>
      </c>
      <c r="D472" s="649" t="s">
        <v>1597</v>
      </c>
      <c r="E472" s="650">
        <v>1911.01</v>
      </c>
      <c r="F472" s="165" t="s">
        <v>2044</v>
      </c>
    </row>
    <row r="473" spans="1:6" ht="14.1" customHeight="1" x14ac:dyDescent="0.25">
      <c r="A473" s="646" t="s">
        <v>2041</v>
      </c>
      <c r="B473" s="647" t="s">
        <v>2042</v>
      </c>
      <c r="C473" s="648" t="s">
        <v>2167</v>
      </c>
      <c r="D473" s="649" t="s">
        <v>1597</v>
      </c>
      <c r="E473" s="650">
        <v>7670</v>
      </c>
      <c r="F473" s="165" t="s">
        <v>2044</v>
      </c>
    </row>
    <row r="474" spans="1:6" ht="15.95" customHeight="1" x14ac:dyDescent="0.25">
      <c r="A474" s="646" t="s">
        <v>2041</v>
      </c>
      <c r="B474" s="647" t="s">
        <v>2042</v>
      </c>
      <c r="C474" s="648" t="s">
        <v>2168</v>
      </c>
      <c r="D474" s="649" t="s">
        <v>1597</v>
      </c>
      <c r="E474" s="650">
        <v>14.75</v>
      </c>
      <c r="F474" s="165" t="s">
        <v>2044</v>
      </c>
    </row>
    <row r="475" spans="1:6" ht="15.95" customHeight="1" x14ac:dyDescent="0.25">
      <c r="A475" s="646" t="s">
        <v>2041</v>
      </c>
      <c r="B475" s="647" t="s">
        <v>2042</v>
      </c>
      <c r="C475" s="648" t="s">
        <v>2169</v>
      </c>
      <c r="D475" s="649" t="s">
        <v>1597</v>
      </c>
      <c r="E475" s="650">
        <v>233.64</v>
      </c>
      <c r="F475" s="165" t="s">
        <v>2044</v>
      </c>
    </row>
    <row r="476" spans="1:6" ht="15" customHeight="1" x14ac:dyDescent="0.25">
      <c r="A476" s="653" t="s">
        <v>2170</v>
      </c>
      <c r="B476" s="654" t="s">
        <v>2171</v>
      </c>
      <c r="C476" s="655" t="s">
        <v>2172</v>
      </c>
      <c r="D476" s="656" t="s">
        <v>1997</v>
      </c>
      <c r="E476" s="657">
        <v>250</v>
      </c>
      <c r="F476" s="500" t="s">
        <v>2173</v>
      </c>
    </row>
    <row r="477" spans="1:6" x14ac:dyDescent="0.25">
      <c r="A477" s="653" t="s">
        <v>2170</v>
      </c>
      <c r="B477" s="654" t="s">
        <v>2171</v>
      </c>
      <c r="C477" s="655" t="s">
        <v>2174</v>
      </c>
      <c r="D477" s="656" t="s">
        <v>1597</v>
      </c>
      <c r="E477" s="657">
        <v>362.25</v>
      </c>
      <c r="F477" s="500" t="s">
        <v>2175</v>
      </c>
    </row>
    <row r="478" spans="1:6" ht="15" customHeight="1" x14ac:dyDescent="0.25">
      <c r="A478" s="653" t="s">
        <v>2170</v>
      </c>
      <c r="B478" s="654" t="s">
        <v>2171</v>
      </c>
      <c r="C478" s="655" t="s">
        <v>2176</v>
      </c>
      <c r="D478" s="656" t="s">
        <v>1597</v>
      </c>
      <c r="E478" s="657">
        <v>402.67669999999998</v>
      </c>
      <c r="F478" s="500" t="s">
        <v>2173</v>
      </c>
    </row>
    <row r="479" spans="1:6" x14ac:dyDescent="0.25">
      <c r="A479" s="653" t="s">
        <v>2170</v>
      </c>
      <c r="B479" s="654" t="s">
        <v>2171</v>
      </c>
      <c r="C479" s="658" t="s">
        <v>2177</v>
      </c>
      <c r="D479" s="659" t="s">
        <v>1597</v>
      </c>
      <c r="E479" s="660">
        <v>475.16</v>
      </c>
      <c r="F479" s="500" t="s">
        <v>2175</v>
      </c>
    </row>
    <row r="480" spans="1:6" ht="15.95" customHeight="1" x14ac:dyDescent="0.25">
      <c r="A480" s="653" t="s">
        <v>2170</v>
      </c>
      <c r="B480" s="654" t="s">
        <v>2171</v>
      </c>
      <c r="C480" s="655" t="s">
        <v>2178</v>
      </c>
      <c r="D480" s="656" t="s">
        <v>1597</v>
      </c>
      <c r="E480" s="657">
        <v>466.1</v>
      </c>
      <c r="F480" s="500" t="s">
        <v>2173</v>
      </c>
    </row>
    <row r="481" spans="1:6" x14ac:dyDescent="0.25">
      <c r="A481" s="653" t="s">
        <v>2170</v>
      </c>
      <c r="B481" s="654" t="s">
        <v>2171</v>
      </c>
      <c r="C481" s="655" t="s">
        <v>2179</v>
      </c>
      <c r="D481" s="656" t="s">
        <v>1597</v>
      </c>
      <c r="E481" s="657">
        <v>475.16</v>
      </c>
      <c r="F481" s="500" t="s">
        <v>2175</v>
      </c>
    </row>
    <row r="482" spans="1:6" ht="17.100000000000001" customHeight="1" x14ac:dyDescent="0.25">
      <c r="A482" s="653" t="s">
        <v>2170</v>
      </c>
      <c r="B482" s="654" t="s">
        <v>2171</v>
      </c>
      <c r="C482" s="655" t="s">
        <v>2180</v>
      </c>
      <c r="D482" s="656" t="s">
        <v>1916</v>
      </c>
      <c r="E482" s="657">
        <v>148</v>
      </c>
      <c r="F482" s="500" t="s">
        <v>2173</v>
      </c>
    </row>
    <row r="483" spans="1:6" x14ac:dyDescent="0.25">
      <c r="A483" s="653" t="s">
        <v>2170</v>
      </c>
      <c r="B483" s="654" t="s">
        <v>2171</v>
      </c>
      <c r="C483" s="655" t="s">
        <v>2181</v>
      </c>
      <c r="D483" s="656" t="s">
        <v>1916</v>
      </c>
      <c r="E483" s="657">
        <v>393.75</v>
      </c>
      <c r="F483" s="500" t="s">
        <v>2175</v>
      </c>
    </row>
    <row r="484" spans="1:6" x14ac:dyDescent="0.25">
      <c r="A484" s="653" t="s">
        <v>2170</v>
      </c>
      <c r="B484" s="654" t="s">
        <v>2171</v>
      </c>
      <c r="C484" s="655" t="s">
        <v>2182</v>
      </c>
      <c r="D484" s="656" t="s">
        <v>1597</v>
      </c>
      <c r="E484" s="657">
        <v>1535.12</v>
      </c>
      <c r="F484" s="500" t="s">
        <v>2175</v>
      </c>
    </row>
    <row r="485" spans="1:6" x14ac:dyDescent="0.25">
      <c r="A485" s="653" t="s">
        <v>2170</v>
      </c>
      <c r="B485" s="654" t="s">
        <v>2171</v>
      </c>
      <c r="C485" s="655" t="s">
        <v>2183</v>
      </c>
      <c r="D485" s="656" t="s">
        <v>1597</v>
      </c>
      <c r="E485" s="657">
        <v>1300.95</v>
      </c>
      <c r="F485" s="500" t="s">
        <v>2173</v>
      </c>
    </row>
    <row r="486" spans="1:6" x14ac:dyDescent="0.25">
      <c r="A486" s="653" t="s">
        <v>2170</v>
      </c>
      <c r="B486" s="654" t="s">
        <v>2171</v>
      </c>
      <c r="C486" s="655" t="s">
        <v>2184</v>
      </c>
      <c r="D486" s="656" t="s">
        <v>1597</v>
      </c>
      <c r="E486" s="657">
        <v>299.72000000000003</v>
      </c>
      <c r="F486" s="500" t="s">
        <v>2175</v>
      </c>
    </row>
    <row r="487" spans="1:6" x14ac:dyDescent="0.25">
      <c r="A487" s="653" t="s">
        <v>2170</v>
      </c>
      <c r="B487" s="654" t="s">
        <v>2171</v>
      </c>
      <c r="C487" s="655" t="s">
        <v>2185</v>
      </c>
      <c r="D487" s="656" t="s">
        <v>1597</v>
      </c>
      <c r="E487" s="657">
        <v>236</v>
      </c>
      <c r="F487" s="500" t="s">
        <v>2173</v>
      </c>
    </row>
    <row r="488" spans="1:6" x14ac:dyDescent="0.25">
      <c r="A488" s="653" t="s">
        <v>2170</v>
      </c>
      <c r="B488" s="654" t="s">
        <v>2171</v>
      </c>
      <c r="C488" s="655" t="s">
        <v>2186</v>
      </c>
      <c r="D488" s="656" t="s">
        <v>1597</v>
      </c>
      <c r="E488" s="657">
        <v>131.58000000000001</v>
      </c>
      <c r="F488" s="500" t="s">
        <v>2175</v>
      </c>
    </row>
    <row r="489" spans="1:6" ht="21.95" customHeight="1" x14ac:dyDescent="0.25">
      <c r="A489" s="653" t="s">
        <v>2170</v>
      </c>
      <c r="B489" s="654" t="s">
        <v>2171</v>
      </c>
      <c r="C489" s="655" t="s">
        <v>2187</v>
      </c>
      <c r="D489" s="656" t="s">
        <v>1597</v>
      </c>
      <c r="E489" s="657">
        <v>136.29</v>
      </c>
      <c r="F489" s="500" t="s">
        <v>2173</v>
      </c>
    </row>
    <row r="490" spans="1:6" ht="24.75" customHeight="1" x14ac:dyDescent="0.25">
      <c r="A490" s="653" t="s">
        <v>2170</v>
      </c>
      <c r="B490" s="654" t="s">
        <v>2171</v>
      </c>
      <c r="C490" s="655" t="s">
        <v>2188</v>
      </c>
      <c r="D490" s="656" t="s">
        <v>1597</v>
      </c>
      <c r="E490" s="657">
        <v>74.34</v>
      </c>
      <c r="F490" s="500" t="s">
        <v>2173</v>
      </c>
    </row>
    <row r="491" spans="1:6" ht="27.75" customHeight="1" x14ac:dyDescent="0.25">
      <c r="A491" s="653" t="s">
        <v>2170</v>
      </c>
      <c r="B491" s="654" t="s">
        <v>2171</v>
      </c>
      <c r="C491" s="655" t="s">
        <v>2189</v>
      </c>
      <c r="D491" s="656" t="s">
        <v>1597</v>
      </c>
      <c r="E491" s="657">
        <v>52.4983</v>
      </c>
      <c r="F491" s="500" t="s">
        <v>2173</v>
      </c>
    </row>
    <row r="492" spans="1:6" ht="24.95" customHeight="1" x14ac:dyDescent="0.25">
      <c r="A492" s="653" t="s">
        <v>2170</v>
      </c>
      <c r="B492" s="654" t="s">
        <v>2171</v>
      </c>
      <c r="C492" s="655" t="s">
        <v>2190</v>
      </c>
      <c r="D492" s="656" t="s">
        <v>1597</v>
      </c>
      <c r="E492" s="657">
        <v>61.95</v>
      </c>
      <c r="F492" s="500" t="s">
        <v>2175</v>
      </c>
    </row>
    <row r="493" spans="1:6" ht="20.100000000000001" customHeight="1" x14ac:dyDescent="0.25">
      <c r="A493" s="653" t="s">
        <v>2170</v>
      </c>
      <c r="B493" s="654" t="s">
        <v>2171</v>
      </c>
      <c r="C493" s="655" t="s">
        <v>2191</v>
      </c>
      <c r="D493" s="656" t="s">
        <v>1597</v>
      </c>
      <c r="E493" s="657">
        <v>94.352699999999999</v>
      </c>
      <c r="F493" s="500" t="s">
        <v>2173</v>
      </c>
    </row>
    <row r="494" spans="1:6" ht="21" customHeight="1" x14ac:dyDescent="0.25">
      <c r="A494" s="653" t="s">
        <v>2170</v>
      </c>
      <c r="B494" s="654" t="s">
        <v>2171</v>
      </c>
      <c r="C494" s="655" t="s">
        <v>2192</v>
      </c>
      <c r="D494" s="656" t="s">
        <v>1597</v>
      </c>
      <c r="E494" s="657">
        <v>131.58199999999999</v>
      </c>
      <c r="F494" s="500" t="s">
        <v>2175</v>
      </c>
    </row>
    <row r="495" spans="1:6" ht="22.5" customHeight="1" x14ac:dyDescent="0.25">
      <c r="A495" s="653" t="s">
        <v>2170</v>
      </c>
      <c r="B495" s="654" t="s">
        <v>2171</v>
      </c>
      <c r="C495" s="655" t="s">
        <v>2193</v>
      </c>
      <c r="D495" s="656" t="s">
        <v>1597</v>
      </c>
      <c r="E495" s="657">
        <v>94.352699999999999</v>
      </c>
      <c r="F495" s="500" t="s">
        <v>2173</v>
      </c>
    </row>
    <row r="496" spans="1:6" ht="21" customHeight="1" x14ac:dyDescent="0.25">
      <c r="A496" s="653" t="s">
        <v>2170</v>
      </c>
      <c r="B496" s="654" t="s">
        <v>2171</v>
      </c>
      <c r="C496" s="655" t="s">
        <v>2194</v>
      </c>
      <c r="D496" s="656" t="s">
        <v>1597</v>
      </c>
      <c r="E496" s="657">
        <v>131.58199999999999</v>
      </c>
      <c r="F496" s="500" t="s">
        <v>2175</v>
      </c>
    </row>
    <row r="497" spans="1:6" ht="21" customHeight="1" x14ac:dyDescent="0.25">
      <c r="A497" s="653" t="s">
        <v>2170</v>
      </c>
      <c r="B497" s="654" t="s">
        <v>2171</v>
      </c>
      <c r="C497" s="655" t="s">
        <v>2195</v>
      </c>
      <c r="D497" s="656" t="s">
        <v>1597</v>
      </c>
      <c r="E497" s="657">
        <v>43.365299999999998</v>
      </c>
      <c r="F497" s="500" t="s">
        <v>2173</v>
      </c>
    </row>
    <row r="498" spans="1:6" ht="23.25" customHeight="1" x14ac:dyDescent="0.25">
      <c r="A498" s="653" t="s">
        <v>2170</v>
      </c>
      <c r="B498" s="654" t="s">
        <v>2171</v>
      </c>
      <c r="C498" s="655" t="s">
        <v>2196</v>
      </c>
      <c r="D498" s="656" t="s">
        <v>1597</v>
      </c>
      <c r="E498" s="657">
        <v>78.75</v>
      </c>
      <c r="F498" s="500" t="s">
        <v>2175</v>
      </c>
    </row>
    <row r="499" spans="1:6" ht="23.25" customHeight="1" x14ac:dyDescent="0.25">
      <c r="A499" s="653" t="s">
        <v>2170</v>
      </c>
      <c r="B499" s="654" t="s">
        <v>2171</v>
      </c>
      <c r="C499" s="655" t="s">
        <v>2197</v>
      </c>
      <c r="D499" s="656" t="s">
        <v>1597</v>
      </c>
      <c r="E499" s="657">
        <v>73</v>
      </c>
      <c r="F499" s="500" t="s">
        <v>2173</v>
      </c>
    </row>
    <row r="500" spans="1:6" ht="15" customHeight="1" x14ac:dyDescent="0.25">
      <c r="A500" s="653" t="s">
        <v>2170</v>
      </c>
      <c r="B500" s="654" t="s">
        <v>2171</v>
      </c>
      <c r="C500" s="655" t="s">
        <v>2198</v>
      </c>
      <c r="D500" s="656" t="s">
        <v>1597</v>
      </c>
      <c r="E500" s="657">
        <v>723.70500000000004</v>
      </c>
      <c r="F500" s="500" t="s">
        <v>2175</v>
      </c>
    </row>
    <row r="501" spans="1:6" ht="22.5" customHeight="1" x14ac:dyDescent="0.25">
      <c r="A501" s="653" t="s">
        <v>2170</v>
      </c>
      <c r="B501" s="654" t="s">
        <v>2171</v>
      </c>
      <c r="C501" s="655" t="s">
        <v>2199</v>
      </c>
      <c r="D501" s="656" t="s">
        <v>1597</v>
      </c>
      <c r="E501" s="657">
        <v>224.2</v>
      </c>
      <c r="F501" s="500" t="s">
        <v>2173</v>
      </c>
    </row>
    <row r="502" spans="1:6" ht="26.25" customHeight="1" x14ac:dyDescent="0.25">
      <c r="A502" s="653" t="s">
        <v>2170</v>
      </c>
      <c r="B502" s="654" t="s">
        <v>2171</v>
      </c>
      <c r="C502" s="655" t="s">
        <v>2200</v>
      </c>
      <c r="D502" s="656" t="s">
        <v>1597</v>
      </c>
      <c r="E502" s="657">
        <v>433.65</v>
      </c>
      <c r="F502" s="500" t="s">
        <v>2175</v>
      </c>
    </row>
    <row r="503" spans="1:6" ht="18.95" customHeight="1" x14ac:dyDescent="0.25">
      <c r="A503" s="653" t="s">
        <v>2170</v>
      </c>
      <c r="B503" s="654" t="s">
        <v>2171</v>
      </c>
      <c r="C503" s="655" t="s">
        <v>2201</v>
      </c>
      <c r="D503" s="656" t="s">
        <v>1597</v>
      </c>
      <c r="E503" s="657">
        <v>224.2</v>
      </c>
      <c r="F503" s="500" t="s">
        <v>2173</v>
      </c>
    </row>
    <row r="504" spans="1:6" ht="17.100000000000001" customHeight="1" x14ac:dyDescent="0.25">
      <c r="A504" s="653" t="s">
        <v>2170</v>
      </c>
      <c r="B504" s="654" t="s">
        <v>2171</v>
      </c>
      <c r="C504" s="655" t="s">
        <v>2202</v>
      </c>
      <c r="D504" s="656" t="s">
        <v>1597</v>
      </c>
      <c r="E504" s="657">
        <v>433.65</v>
      </c>
      <c r="F504" s="500" t="s">
        <v>2175</v>
      </c>
    </row>
    <row r="505" spans="1:6" ht="29.25" customHeight="1" x14ac:dyDescent="0.25">
      <c r="A505" s="653" t="s">
        <v>2170</v>
      </c>
      <c r="B505" s="654" t="s">
        <v>2171</v>
      </c>
      <c r="C505" s="655" t="s">
        <v>2203</v>
      </c>
      <c r="D505" s="656" t="s">
        <v>1597</v>
      </c>
      <c r="E505" s="657">
        <v>224.2</v>
      </c>
      <c r="F505" s="500" t="s">
        <v>2173</v>
      </c>
    </row>
    <row r="506" spans="1:6" ht="31.5" customHeight="1" x14ac:dyDescent="0.25">
      <c r="A506" s="653" t="s">
        <v>2170</v>
      </c>
      <c r="B506" s="654" t="s">
        <v>2171</v>
      </c>
      <c r="C506" s="655" t="s">
        <v>2204</v>
      </c>
      <c r="D506" s="656" t="s">
        <v>1597</v>
      </c>
      <c r="E506" s="657">
        <v>433.65</v>
      </c>
      <c r="F506" s="500" t="s">
        <v>2175</v>
      </c>
    </row>
    <row r="507" spans="1:6" ht="24.75" customHeight="1" x14ac:dyDescent="0.25">
      <c r="A507" s="653" t="s">
        <v>2170</v>
      </c>
      <c r="B507" s="654" t="s">
        <v>2171</v>
      </c>
      <c r="C507" s="655" t="s">
        <v>2205</v>
      </c>
      <c r="D507" s="656" t="s">
        <v>1597</v>
      </c>
      <c r="E507" s="657">
        <v>99.12</v>
      </c>
      <c r="F507" s="500" t="s">
        <v>2173</v>
      </c>
    </row>
    <row r="508" spans="1:6" x14ac:dyDescent="0.25">
      <c r="A508" s="653" t="s">
        <v>2170</v>
      </c>
      <c r="B508" s="654" t="s">
        <v>2171</v>
      </c>
      <c r="C508" s="655" t="s">
        <v>2206</v>
      </c>
      <c r="D508" s="656" t="s">
        <v>1597</v>
      </c>
      <c r="E508" s="657">
        <v>384.09</v>
      </c>
      <c r="F508" s="500" t="s">
        <v>2173</v>
      </c>
    </row>
    <row r="509" spans="1:6" ht="36.75" customHeight="1" x14ac:dyDescent="0.25">
      <c r="A509" s="653" t="s">
        <v>2170</v>
      </c>
      <c r="B509" s="654" t="s">
        <v>2171</v>
      </c>
      <c r="C509" s="655" t="s">
        <v>2207</v>
      </c>
      <c r="D509" s="656" t="s">
        <v>1597</v>
      </c>
      <c r="E509" s="657">
        <v>3669.75</v>
      </c>
      <c r="F509" s="500" t="s">
        <v>2173</v>
      </c>
    </row>
    <row r="510" spans="1:6" ht="37.5" customHeight="1" x14ac:dyDescent="0.25">
      <c r="A510" s="653" t="s">
        <v>2170</v>
      </c>
      <c r="B510" s="654" t="s">
        <v>2171</v>
      </c>
      <c r="C510" s="655" t="s">
        <v>2208</v>
      </c>
      <c r="D510" s="656" t="s">
        <v>1997</v>
      </c>
      <c r="E510" s="657">
        <v>183.75</v>
      </c>
      <c r="F510" s="500" t="s">
        <v>2173</v>
      </c>
    </row>
    <row r="511" spans="1:6" ht="34.5" customHeight="1" x14ac:dyDescent="0.25">
      <c r="A511" s="653" t="s">
        <v>2170</v>
      </c>
      <c r="B511" s="654" t="s">
        <v>2171</v>
      </c>
      <c r="C511" s="655" t="s">
        <v>2209</v>
      </c>
      <c r="D511" s="656" t="s">
        <v>1597</v>
      </c>
      <c r="E511" s="657">
        <v>255.86</v>
      </c>
      <c r="F511" s="500" t="s">
        <v>2175</v>
      </c>
    </row>
    <row r="512" spans="1:6" ht="30.75" customHeight="1" x14ac:dyDescent="0.25">
      <c r="A512" s="653" t="s">
        <v>2170</v>
      </c>
      <c r="B512" s="654" t="s">
        <v>2171</v>
      </c>
      <c r="C512" s="655" t="s">
        <v>2210</v>
      </c>
      <c r="D512" s="656" t="s">
        <v>1597</v>
      </c>
      <c r="E512" s="657">
        <v>548.26</v>
      </c>
      <c r="F512" s="500" t="s">
        <v>2175</v>
      </c>
    </row>
    <row r="513" spans="1:6" ht="35.25" customHeight="1" x14ac:dyDescent="0.25">
      <c r="A513" s="653" t="s">
        <v>2170</v>
      </c>
      <c r="B513" s="654" t="s">
        <v>2171</v>
      </c>
      <c r="C513" s="655" t="s">
        <v>2211</v>
      </c>
      <c r="D513" s="656" t="s">
        <v>1597</v>
      </c>
      <c r="E513" s="657">
        <v>3422</v>
      </c>
      <c r="F513" s="500" t="s">
        <v>2173</v>
      </c>
    </row>
    <row r="514" spans="1:6" ht="24.75" customHeight="1" x14ac:dyDescent="0.25">
      <c r="A514" s="537" t="s">
        <v>1059</v>
      </c>
      <c r="B514" s="538" t="s">
        <v>2212</v>
      </c>
      <c r="C514" s="460" t="s">
        <v>2213</v>
      </c>
      <c r="D514" s="461" t="s">
        <v>2214</v>
      </c>
      <c r="E514" s="462">
        <v>3900</v>
      </c>
      <c r="F514" s="476" t="s">
        <v>2215</v>
      </c>
    </row>
    <row r="515" spans="1:6" ht="24.75" customHeight="1" x14ac:dyDescent="0.25">
      <c r="A515" s="537" t="s">
        <v>1059</v>
      </c>
      <c r="B515" s="538" t="s">
        <v>2212</v>
      </c>
      <c r="C515" s="460" t="s">
        <v>2216</v>
      </c>
      <c r="D515" s="461" t="s">
        <v>2214</v>
      </c>
      <c r="E515" s="462">
        <v>1700</v>
      </c>
      <c r="F515" s="476" t="s">
        <v>2215</v>
      </c>
    </row>
    <row r="516" spans="1:6" ht="27" customHeight="1" x14ac:dyDescent="0.25">
      <c r="A516" s="537" t="s">
        <v>1059</v>
      </c>
      <c r="B516" s="538" t="s">
        <v>2212</v>
      </c>
      <c r="C516" s="460" t="s">
        <v>2217</v>
      </c>
      <c r="D516" s="461" t="s">
        <v>2214</v>
      </c>
      <c r="E516" s="462">
        <v>4100</v>
      </c>
      <c r="F516" s="476" t="s">
        <v>2215</v>
      </c>
    </row>
    <row r="517" spans="1:6" ht="27" customHeight="1" x14ac:dyDescent="0.25">
      <c r="A517" s="537" t="s">
        <v>1059</v>
      </c>
      <c r="B517" s="538" t="s">
        <v>2212</v>
      </c>
      <c r="C517" s="460" t="s">
        <v>2218</v>
      </c>
      <c r="D517" s="461" t="s">
        <v>2214</v>
      </c>
      <c r="E517" s="462">
        <v>1900</v>
      </c>
      <c r="F517" s="476" t="s">
        <v>2215</v>
      </c>
    </row>
    <row r="518" spans="1:6" ht="27.75" customHeight="1" x14ac:dyDescent="0.25">
      <c r="A518" s="537" t="s">
        <v>1059</v>
      </c>
      <c r="B518" s="538" t="s">
        <v>2212</v>
      </c>
      <c r="C518" s="460" t="s">
        <v>2219</v>
      </c>
      <c r="D518" s="461" t="s">
        <v>2214</v>
      </c>
      <c r="E518" s="462">
        <v>4750</v>
      </c>
      <c r="F518" s="476" t="s">
        <v>2215</v>
      </c>
    </row>
    <row r="519" spans="1:6" ht="27.75" customHeight="1" x14ac:dyDescent="0.25">
      <c r="A519" s="537" t="s">
        <v>1059</v>
      </c>
      <c r="B519" s="538" t="s">
        <v>2212</v>
      </c>
      <c r="C519" s="460" t="s">
        <v>2220</v>
      </c>
      <c r="D519" s="461" t="s">
        <v>2214</v>
      </c>
      <c r="E519" s="462">
        <v>2150</v>
      </c>
      <c r="F519" s="476" t="s">
        <v>2215</v>
      </c>
    </row>
    <row r="520" spans="1:6" ht="32.25" customHeight="1" x14ac:dyDescent="0.25">
      <c r="A520" s="537" t="s">
        <v>1059</v>
      </c>
      <c r="B520" s="538" t="s">
        <v>2212</v>
      </c>
      <c r="C520" s="460" t="s">
        <v>2221</v>
      </c>
      <c r="D520" s="461" t="s">
        <v>2214</v>
      </c>
      <c r="E520" s="462">
        <v>5250</v>
      </c>
      <c r="F520" s="476" t="s">
        <v>2215</v>
      </c>
    </row>
    <row r="521" spans="1:6" ht="32.25" customHeight="1" x14ac:dyDescent="0.25">
      <c r="A521" s="537" t="s">
        <v>1059</v>
      </c>
      <c r="B521" s="538" t="s">
        <v>2212</v>
      </c>
      <c r="C521" s="460" t="s">
        <v>2222</v>
      </c>
      <c r="D521" s="461" t="s">
        <v>2214</v>
      </c>
      <c r="E521" s="462">
        <v>2450</v>
      </c>
      <c r="F521" s="476" t="s">
        <v>2215</v>
      </c>
    </row>
    <row r="522" spans="1:6" ht="32.25" customHeight="1" x14ac:dyDescent="0.25">
      <c r="A522" s="537" t="s">
        <v>1059</v>
      </c>
      <c r="B522" s="538" t="s">
        <v>2212</v>
      </c>
      <c r="C522" s="460" t="s">
        <v>2223</v>
      </c>
      <c r="D522" s="461" t="s">
        <v>2214</v>
      </c>
      <c r="E522" s="462">
        <v>5750</v>
      </c>
      <c r="F522" s="476" t="s">
        <v>2215</v>
      </c>
    </row>
    <row r="523" spans="1:6" ht="32.25" customHeight="1" x14ac:dyDescent="0.25">
      <c r="A523" s="537" t="s">
        <v>1059</v>
      </c>
      <c r="B523" s="538" t="s">
        <v>2212</v>
      </c>
      <c r="C523" s="460" t="s">
        <v>2224</v>
      </c>
      <c r="D523" s="461" t="s">
        <v>2214</v>
      </c>
      <c r="E523" s="462" t="s">
        <v>2225</v>
      </c>
      <c r="F523" s="476" t="s">
        <v>2215</v>
      </c>
    </row>
    <row r="524" spans="1:6" ht="32.25" customHeight="1" x14ac:dyDescent="0.25">
      <c r="A524" s="537" t="s">
        <v>1059</v>
      </c>
      <c r="B524" s="538" t="s">
        <v>2212</v>
      </c>
      <c r="C524" s="460" t="s">
        <v>2226</v>
      </c>
      <c r="D524" s="461" t="s">
        <v>2214</v>
      </c>
      <c r="E524" s="462" t="s">
        <v>2227</v>
      </c>
      <c r="F524" s="476" t="s">
        <v>2215</v>
      </c>
    </row>
    <row r="525" spans="1:6" ht="32.25" customHeight="1" x14ac:dyDescent="0.25">
      <c r="A525" s="537" t="s">
        <v>1059</v>
      </c>
      <c r="B525" s="538" t="s">
        <v>2212</v>
      </c>
      <c r="C525" s="460" t="s">
        <v>2228</v>
      </c>
      <c r="D525" s="461" t="s">
        <v>2214</v>
      </c>
      <c r="E525" s="462">
        <v>3050</v>
      </c>
      <c r="F525" s="476" t="s">
        <v>2215</v>
      </c>
    </row>
    <row r="526" spans="1:6" x14ac:dyDescent="0.25">
      <c r="A526" s="537" t="s">
        <v>1215</v>
      </c>
      <c r="B526" s="538" t="s">
        <v>2229</v>
      </c>
      <c r="C526" s="460" t="s">
        <v>1215</v>
      </c>
      <c r="D526" s="461" t="s">
        <v>2230</v>
      </c>
      <c r="E526" s="462">
        <v>0</v>
      </c>
      <c r="F526" s="476" t="s">
        <v>2231</v>
      </c>
    </row>
    <row r="527" spans="1:6" x14ac:dyDescent="0.25">
      <c r="A527" s="537" t="s">
        <v>1216</v>
      </c>
      <c r="B527" s="538" t="s">
        <v>2229</v>
      </c>
      <c r="C527" s="460" t="s">
        <v>1216</v>
      </c>
      <c r="D527" s="461" t="s">
        <v>2230</v>
      </c>
      <c r="E527" s="462">
        <v>0</v>
      </c>
      <c r="F527" s="476" t="s">
        <v>2232</v>
      </c>
    </row>
    <row r="528" spans="1:6" x14ac:dyDescent="0.25">
      <c r="A528" s="661" t="s">
        <v>1217</v>
      </c>
      <c r="B528" s="662" t="s">
        <v>2229</v>
      </c>
      <c r="C528" s="663" t="s">
        <v>1217</v>
      </c>
      <c r="D528" s="664" t="s">
        <v>2230</v>
      </c>
      <c r="E528" s="665">
        <v>0</v>
      </c>
      <c r="F528" s="506" t="s">
        <v>2233</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40625" defaultRowHeight="15" x14ac:dyDescent="0.25"/>
  <cols>
    <col min="1" max="1" width="9.140625" customWidth="1"/>
    <col min="2" max="2" width="76.5703125" bestFit="1" customWidth="1"/>
    <col min="3" max="3" width="30.42578125" bestFit="1" customWidth="1"/>
  </cols>
  <sheetData>
    <row r="4" spans="2:7" x14ac:dyDescent="0.25">
      <c r="B4" s="170" t="s">
        <v>1593</v>
      </c>
      <c r="C4" s="170" t="s">
        <v>927</v>
      </c>
      <c r="F4" t="s">
        <v>2234</v>
      </c>
    </row>
    <row r="5" spans="2:7" x14ac:dyDescent="0.25">
      <c r="B5" s="169" t="s">
        <v>1133</v>
      </c>
      <c r="C5" s="169" t="s">
        <v>1595</v>
      </c>
      <c r="F5" t="s">
        <v>2235</v>
      </c>
    </row>
    <row r="6" spans="2:7" x14ac:dyDescent="0.25">
      <c r="B6" s="169" t="s">
        <v>1126</v>
      </c>
      <c r="C6" s="169" t="s">
        <v>1600</v>
      </c>
      <c r="F6" t="s">
        <v>2236</v>
      </c>
    </row>
    <row r="7" spans="2:7" x14ac:dyDescent="0.25">
      <c r="B7" s="169" t="s">
        <v>1148</v>
      </c>
      <c r="C7" s="169" t="s">
        <v>1622</v>
      </c>
      <c r="F7" t="s">
        <v>2237</v>
      </c>
    </row>
    <row r="8" spans="2:7" x14ac:dyDescent="0.25">
      <c r="B8" s="169" t="s">
        <v>1632</v>
      </c>
      <c r="C8" s="169" t="s">
        <v>1633</v>
      </c>
      <c r="F8" t="s">
        <v>2238</v>
      </c>
    </row>
    <row r="9" spans="2:7" x14ac:dyDescent="0.25">
      <c r="B9" s="169" t="s">
        <v>1221</v>
      </c>
      <c r="C9" s="169" t="s">
        <v>1640</v>
      </c>
    </row>
    <row r="10" spans="2:7" x14ac:dyDescent="0.25">
      <c r="B10" s="169" t="s">
        <v>1650</v>
      </c>
      <c r="C10" s="169" t="s">
        <v>1651</v>
      </c>
    </row>
    <row r="11" spans="2:7" x14ac:dyDescent="0.25">
      <c r="B11" s="169" t="s">
        <v>1741</v>
      </c>
      <c r="C11" s="169" t="s">
        <v>1742</v>
      </c>
    </row>
    <row r="12" spans="2:7" x14ac:dyDescent="0.25">
      <c r="B12" s="169" t="s">
        <v>1224</v>
      </c>
      <c r="C12" s="169" t="s">
        <v>1749</v>
      </c>
    </row>
    <row r="13" spans="2:7" x14ac:dyDescent="0.25">
      <c r="B13" s="169" t="s">
        <v>1111</v>
      </c>
      <c r="C13" s="169" t="s">
        <v>1753</v>
      </c>
    </row>
    <row r="14" spans="2:7" x14ac:dyDescent="0.25">
      <c r="B14" s="169" t="s">
        <v>1167</v>
      </c>
      <c r="C14" s="169" t="s">
        <v>1758</v>
      </c>
    </row>
    <row r="15" spans="2:7" x14ac:dyDescent="0.25">
      <c r="B15" s="169" t="s">
        <v>1159</v>
      </c>
      <c r="C15" s="169" t="s">
        <v>1770</v>
      </c>
      <c r="F15" t="s">
        <v>2239</v>
      </c>
    </row>
    <row r="16" spans="2:7" x14ac:dyDescent="0.25">
      <c r="B16" s="169" t="s">
        <v>1057</v>
      </c>
      <c r="C16" s="169" t="s">
        <v>1803</v>
      </c>
      <c r="F16" s="169" t="s">
        <v>1632</v>
      </c>
      <c r="G16" s="169" t="s">
        <v>1633</v>
      </c>
    </row>
    <row r="17" spans="2:7" x14ac:dyDescent="0.25">
      <c r="B17" s="169" t="s">
        <v>1145</v>
      </c>
      <c r="C17" s="169" t="s">
        <v>1806</v>
      </c>
      <c r="F17" s="169" t="s">
        <v>1741</v>
      </c>
      <c r="G17" s="169" t="s">
        <v>1742</v>
      </c>
    </row>
    <row r="18" spans="2:7" x14ac:dyDescent="0.25">
      <c r="B18" s="169" t="s">
        <v>1096</v>
      </c>
      <c r="C18" s="169" t="s">
        <v>1816</v>
      </c>
      <c r="F18" s="169" t="s">
        <v>1224</v>
      </c>
      <c r="G18" s="169" t="s">
        <v>1749</v>
      </c>
    </row>
    <row r="19" spans="2:7" x14ac:dyDescent="0.25">
      <c r="B19" s="169" t="s">
        <v>1820</v>
      </c>
      <c r="C19" s="169" t="s">
        <v>1816</v>
      </c>
      <c r="F19" t="s">
        <v>1096</v>
      </c>
      <c r="G19" t="s">
        <v>1816</v>
      </c>
    </row>
    <row r="20" spans="2:7" x14ac:dyDescent="0.25">
      <c r="B20" s="169" t="s">
        <v>1825</v>
      </c>
      <c r="C20" s="169" t="s">
        <v>1816</v>
      </c>
      <c r="F20" t="s">
        <v>1820</v>
      </c>
      <c r="G20" t="s">
        <v>1816</v>
      </c>
    </row>
    <row r="21" spans="2:7" x14ac:dyDescent="0.25">
      <c r="B21" s="169" t="s">
        <v>1828</v>
      </c>
      <c r="C21" s="169" t="s">
        <v>1816</v>
      </c>
      <c r="F21" t="s">
        <v>1825</v>
      </c>
      <c r="G21" t="s">
        <v>1816</v>
      </c>
    </row>
    <row r="22" spans="2:7" x14ac:dyDescent="0.25">
      <c r="B22" s="169" t="s">
        <v>1837</v>
      </c>
      <c r="C22" s="169" t="s">
        <v>1816</v>
      </c>
      <c r="F22" t="s">
        <v>1828</v>
      </c>
      <c r="G22" t="s">
        <v>1816</v>
      </c>
    </row>
    <row r="23" spans="2:7" x14ac:dyDescent="0.25">
      <c r="B23" s="169" t="s">
        <v>1179</v>
      </c>
      <c r="C23" s="169" t="s">
        <v>1842</v>
      </c>
      <c r="F23" t="s">
        <v>1837</v>
      </c>
      <c r="G23" t="s">
        <v>1816</v>
      </c>
    </row>
    <row r="24" spans="2:7" x14ac:dyDescent="0.25">
      <c r="B24" s="169" t="s">
        <v>1203</v>
      </c>
      <c r="C24" s="169" t="s">
        <v>1859</v>
      </c>
      <c r="F24" t="s">
        <v>1203</v>
      </c>
      <c r="G24" t="s">
        <v>1859</v>
      </c>
    </row>
    <row r="25" spans="2:7" x14ac:dyDescent="0.25">
      <c r="B25" s="169" t="s">
        <v>1863</v>
      </c>
      <c r="C25" s="169" t="s">
        <v>1864</v>
      </c>
      <c r="F25" t="s">
        <v>1863</v>
      </c>
      <c r="G25" t="s">
        <v>1864</v>
      </c>
    </row>
    <row r="26" spans="2:7" x14ac:dyDescent="0.25">
      <c r="B26" s="169" t="s">
        <v>1891</v>
      </c>
      <c r="C26" s="169" t="s">
        <v>1892</v>
      </c>
      <c r="F26" t="s">
        <v>1895</v>
      </c>
      <c r="G26" t="s">
        <v>1896</v>
      </c>
    </row>
    <row r="27" spans="2:7" x14ac:dyDescent="0.25">
      <c r="B27" s="169" t="s">
        <v>1895</v>
      </c>
      <c r="C27" s="169" t="s">
        <v>1896</v>
      </c>
      <c r="F27" t="s">
        <v>2020</v>
      </c>
      <c r="G27" t="s">
        <v>2021</v>
      </c>
    </row>
    <row r="28" spans="2:7" x14ac:dyDescent="0.25">
      <c r="B28" s="169" t="s">
        <v>1064</v>
      </c>
      <c r="C28" s="169" t="s">
        <v>1902</v>
      </c>
      <c r="F28" t="s">
        <v>1215</v>
      </c>
      <c r="G28" t="s">
        <v>2229</v>
      </c>
    </row>
    <row r="29" spans="2:7" x14ac:dyDescent="0.25">
      <c r="B29" s="169" t="s">
        <v>1905</v>
      </c>
      <c r="C29" s="169" t="s">
        <v>1906</v>
      </c>
      <c r="F29" t="s">
        <v>1216</v>
      </c>
      <c r="G29" t="s">
        <v>2229</v>
      </c>
    </row>
    <row r="30" spans="2:7" x14ac:dyDescent="0.25">
      <c r="B30" s="169" t="s">
        <v>1139</v>
      </c>
      <c r="C30" s="169" t="s">
        <v>1910</v>
      </c>
      <c r="F30" t="s">
        <v>1217</v>
      </c>
      <c r="G30" t="s">
        <v>2229</v>
      </c>
    </row>
    <row r="31" spans="2:7" x14ac:dyDescent="0.25">
      <c r="B31" s="169" t="s">
        <v>1151</v>
      </c>
      <c r="C31" s="169" t="s">
        <v>1914</v>
      </c>
    </row>
    <row r="32" spans="2:7" x14ac:dyDescent="0.25">
      <c r="B32" s="169" t="s">
        <v>1156</v>
      </c>
      <c r="C32" s="169" t="s">
        <v>1918</v>
      </c>
    </row>
    <row r="33" spans="2:3" x14ac:dyDescent="0.25">
      <c r="B33" s="169" t="s">
        <v>1136</v>
      </c>
      <c r="C33" s="169" t="s">
        <v>1923</v>
      </c>
    </row>
    <row r="34" spans="2:3" x14ac:dyDescent="0.25">
      <c r="B34" s="169" t="s">
        <v>1155</v>
      </c>
      <c r="C34" s="169" t="s">
        <v>1952</v>
      </c>
    </row>
    <row r="35" spans="2:3" x14ac:dyDescent="0.25">
      <c r="B35" s="169" t="s">
        <v>1186</v>
      </c>
      <c r="C35" s="169" t="s">
        <v>1959</v>
      </c>
    </row>
    <row r="36" spans="2:3" x14ac:dyDescent="0.25">
      <c r="B36" s="169" t="s">
        <v>1142</v>
      </c>
      <c r="C36" s="169" t="s">
        <v>1983</v>
      </c>
    </row>
    <row r="37" spans="2:3" x14ac:dyDescent="0.25">
      <c r="B37" s="169" t="s">
        <v>1158</v>
      </c>
      <c r="C37" s="169" t="s">
        <v>2005</v>
      </c>
    </row>
    <row r="38" spans="2:3" x14ac:dyDescent="0.25">
      <c r="B38" s="169" t="s">
        <v>2008</v>
      </c>
      <c r="C38" s="169" t="s">
        <v>2009</v>
      </c>
    </row>
    <row r="39" spans="2:3" x14ac:dyDescent="0.25">
      <c r="B39" s="169" t="s">
        <v>1056</v>
      </c>
      <c r="C39" s="169" t="s">
        <v>2012</v>
      </c>
    </row>
    <row r="40" spans="2:3" x14ac:dyDescent="0.25">
      <c r="B40" s="169" t="s">
        <v>1251</v>
      </c>
      <c r="C40" s="169" t="s">
        <v>2016</v>
      </c>
    </row>
    <row r="41" spans="2:3" x14ac:dyDescent="0.25">
      <c r="B41" s="169" t="s">
        <v>2020</v>
      </c>
      <c r="C41" s="169" t="s">
        <v>2021</v>
      </c>
    </row>
    <row r="42" spans="2:3" x14ac:dyDescent="0.25">
      <c r="B42" s="169" t="s">
        <v>2025</v>
      </c>
      <c r="C42" s="169" t="s">
        <v>2026</v>
      </c>
    </row>
    <row r="43" spans="2:3" x14ac:dyDescent="0.25">
      <c r="B43" s="169" t="s">
        <v>2041</v>
      </c>
      <c r="C43" s="169" t="s">
        <v>2042</v>
      </c>
    </row>
    <row r="44" spans="2:3" x14ac:dyDescent="0.25">
      <c r="B44" s="169" t="s">
        <v>2170</v>
      </c>
      <c r="C44" s="169" t="s">
        <v>2171</v>
      </c>
    </row>
    <row r="45" spans="2:3" x14ac:dyDescent="0.25">
      <c r="B45" s="169" t="s">
        <v>1059</v>
      </c>
      <c r="C45" s="169" t="s">
        <v>2212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150E0-1A1C-4493-96DD-18003D90FCF1}">
  <dimension ref="A2:J27"/>
  <sheetViews>
    <sheetView topLeftCell="A22" workbookViewId="0">
      <selection activeCell="E3" sqref="E3:F27"/>
    </sheetView>
  </sheetViews>
  <sheetFormatPr baseColWidth="10" defaultColWidth="11.42578125" defaultRowHeight="15" x14ac:dyDescent="0.25"/>
  <cols>
    <col min="1" max="1" width="43.28515625" customWidth="1"/>
    <col min="2" max="2" width="25.42578125" hidden="1" customWidth="1"/>
    <col min="3" max="3" width="5.28515625" bestFit="1" customWidth="1"/>
    <col min="4" max="4" width="41.7109375" hidden="1" customWidth="1"/>
    <col min="5" max="5" width="63.7109375" customWidth="1"/>
    <col min="6" max="6" width="6.85546875" bestFit="1" customWidth="1"/>
    <col min="9" max="9" width="37.7109375" customWidth="1"/>
    <col min="10" max="10" width="9.85546875" bestFit="1" customWidth="1"/>
  </cols>
  <sheetData>
    <row r="2" spans="1:10" ht="15.75" x14ac:dyDescent="0.25">
      <c r="A2" s="518" t="s">
        <v>2240</v>
      </c>
      <c r="B2" s="520" t="s">
        <v>2241</v>
      </c>
      <c r="C2" s="519" t="s">
        <v>2242</v>
      </c>
      <c r="D2" s="536" t="s">
        <v>2243</v>
      </c>
      <c r="E2" s="518" t="s">
        <v>2244</v>
      </c>
      <c r="F2" s="519" t="s">
        <v>2245</v>
      </c>
      <c r="I2" t="s">
        <v>2246</v>
      </c>
      <c r="J2" t="s">
        <v>99</v>
      </c>
    </row>
    <row r="3" spans="1:10" ht="89.25" x14ac:dyDescent="0.25">
      <c r="A3" s="527" t="str">
        <f>_xlfn.CONCAT(Tabla13[[#This Row],[EE]]," - ",Tabla13[[#This Row],[Eje Estratégic0]])</f>
        <v>EE.1 - Desarrollo y fortalecimiento de las redes integradas de servicios de salud, fundamentada en el Modelo de Atención</v>
      </c>
      <c r="B3" s="521" t="s">
        <v>2247</v>
      </c>
      <c r="C3" s="522" t="s">
        <v>2248</v>
      </c>
      <c r="D3" s="527" t="str">
        <f>_xlfn.CONCAT(Tabla13[[#This Row],[RE]]," - ",Tabla13[[#This Row],[Resultados Estratégicos]])</f>
        <v>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v>
      </c>
      <c r="E3" s="523" t="s">
        <v>2249</v>
      </c>
      <c r="F3" s="524" t="s">
        <v>2250</v>
      </c>
      <c r="I3" s="530" t="s">
        <v>111</v>
      </c>
      <c r="J3" s="531" t="s">
        <v>2248</v>
      </c>
    </row>
    <row r="4" spans="1:10" ht="76.5" x14ac:dyDescent="0.25">
      <c r="A4" s="528" t="str">
        <f>_xlfn.CONCAT(Tabla13[[#This Row],[EE]]," - ",Tabla13[[#This Row],[Eje Estratégic0]])</f>
        <v>EE.1 - Desarrollo y fortalecimiento de las redes integradas de servicios de salud, fundamentada en el Modelo de Atención</v>
      </c>
      <c r="B4" s="521" t="s">
        <v>2247</v>
      </c>
      <c r="C4" s="522" t="s">
        <v>2248</v>
      </c>
      <c r="D4" s="528" t="str">
        <f>_xlfn.CONCAT(Tabla13[[#This Row],[RE]]," - ",Tabla13[[#This Row],[Resultados Estratégicos]])</f>
        <v>RE1.2 - Aumentado el cumplimiento normativo para reducir la incidencia de complicaciones neonatales y maternas, pasando de un promedio del 75.5% en el año 2023 al 88% en el año 2028 en todas las regiones de la Red Pública de Servicios de Salud.</v>
      </c>
      <c r="E4" s="523" t="s">
        <v>2251</v>
      </c>
      <c r="F4" s="524" t="s">
        <v>2252</v>
      </c>
      <c r="I4" s="532" t="s">
        <v>165</v>
      </c>
      <c r="J4" s="533" t="s">
        <v>2253</v>
      </c>
    </row>
    <row r="5" spans="1:10" ht="63.75" x14ac:dyDescent="0.25">
      <c r="A5" s="527" t="str">
        <f>_xlfn.CONCAT(Tabla13[[#This Row],[EE]]," - ",Tabla13[[#This Row],[Eje Estratégic0]])</f>
        <v>EE.1 - Desarrollo y fortalecimiento de las redes integradas de servicios de salud, fundamentada en el Modelo de Atención</v>
      </c>
      <c r="B5" s="521" t="s">
        <v>2247</v>
      </c>
      <c r="C5" s="522" t="s">
        <v>2248</v>
      </c>
      <c r="D5" s="527" t="str">
        <f>_xlfn.CONCAT(Tabla13[[#This Row],[RE]]," - ",Tabla13[[#This Row],[Resultados Estratégicos]])</f>
        <v>RE1.3 - Reducido el embarazo en adolescentes atendidas en los establecimientos de la Red Pública en un 20% al año 2028, mediante el fortalecimiento del acceso a servicios integrales de salud sexual y reproductiva.</v>
      </c>
      <c r="E5" s="523" t="s">
        <v>2254</v>
      </c>
      <c r="F5" s="524" t="s">
        <v>2255</v>
      </c>
      <c r="I5" s="534" t="s">
        <v>171</v>
      </c>
      <c r="J5" s="535" t="s">
        <v>2256</v>
      </c>
    </row>
    <row r="6" spans="1:10" ht="63.75" x14ac:dyDescent="0.25">
      <c r="A6" s="528" t="str">
        <f>_xlfn.CONCAT(Tabla13[[#This Row],[EE]]," - ",Tabla13[[#This Row],[Eje Estratégic0]])</f>
        <v>EE.1 - Desarrollo y fortalecimiento de las redes integradas de servicios de salud, fundamentada en el Modelo de Atención</v>
      </c>
      <c r="B6" s="521" t="s">
        <v>2247</v>
      </c>
      <c r="C6" s="522" t="s">
        <v>2248</v>
      </c>
      <c r="D6" s="528" t="str">
        <f>_xlfn.CONCAT(Tabla13[[#This Row],[RE]]," - ",Tabla13[[#This Row],[Resultados Estratégicos]])</f>
        <v>RE1.4 - Disminuida la proporción de partos por cesárea en hospitales del sector público pasando de 48.83 en el 2023 a 34 en el 2028.</v>
      </c>
      <c r="E6" s="523" t="s">
        <v>2257</v>
      </c>
      <c r="F6" s="524" t="s">
        <v>2258</v>
      </c>
    </row>
    <row r="7" spans="1:10" ht="89.25" x14ac:dyDescent="0.25">
      <c r="A7" s="527" t="str">
        <f>_xlfn.CONCAT(Tabla13[[#This Row],[EE]]," - ",Tabla13[[#This Row],[Eje Estratégic0]])</f>
        <v>EE.1 - Desarrollo y fortalecimiento de las redes integradas de servicios de salud, fundamentada en el Modelo de Atención</v>
      </c>
      <c r="B7" s="521" t="s">
        <v>2247</v>
      </c>
      <c r="C7" s="522" t="s">
        <v>2248</v>
      </c>
      <c r="D7" s="527" t="str">
        <f>_xlfn.CONCAT(Tabla13[[#This Row],[RE]]," - ",Tabla13[[#This Row],[Resultados Estratégicos]])</f>
        <v>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v>
      </c>
      <c r="E7" s="523" t="s">
        <v>2259</v>
      </c>
      <c r="F7" s="524" t="s">
        <v>2260</v>
      </c>
    </row>
    <row r="8" spans="1:10" ht="63.75" x14ac:dyDescent="0.25">
      <c r="A8" s="528" t="str">
        <f>_xlfn.CONCAT(Tabla13[[#This Row],[EE]]," - ",Tabla13[[#This Row],[Eje Estratégic0]])</f>
        <v>EE.1 - Desarrollo y fortalecimiento de las redes integradas de servicios de salud, fundamentada en el Modelo de Atención</v>
      </c>
      <c r="B8" s="521" t="s">
        <v>2247</v>
      </c>
      <c r="C8" s="522" t="s">
        <v>2248</v>
      </c>
      <c r="D8" s="528" t="str">
        <f>_xlfn.CONCAT(Tabla13[[#This Row],[RE]]," - ",Tabla13[[#This Row],[Resultados Estratégicos]])</f>
        <v>RE1.6 - Incrementado el acceso oportuno a servicios de salud de calidad, aumentando el acceso a servicios preventivos de 2.23% de la población prioritaria en 2023 al 5.24% en 2028 en todas las regiones del país.</v>
      </c>
      <c r="E8" s="523" t="s">
        <v>2261</v>
      </c>
      <c r="F8" s="524" t="s">
        <v>2262</v>
      </c>
    </row>
    <row r="9" spans="1:10" ht="76.5" x14ac:dyDescent="0.25">
      <c r="A9" s="527" t="str">
        <f>_xlfn.CONCAT(Tabla13[[#This Row],[EE]]," - ",Tabla13[[#This Row],[Eje Estratégic0]])</f>
        <v>EE.1 - Desarrollo y fortalecimiento de las redes integradas de servicios de salud, fundamentada en el Modelo de Atención</v>
      </c>
      <c r="B9" s="521" t="s">
        <v>2247</v>
      </c>
      <c r="C9" s="522" t="s">
        <v>2248</v>
      </c>
      <c r="D9" s="527" t="str">
        <f>_xlfn.CONCAT(Tabla13[[#This Row],[RE]]," - ",Tabla13[[#This Row],[Resultados Estratégicos]])</f>
        <v>RE1.7 - Aumentada la disponibilidad de medicamentos esenciales en los establecimientos de la Red Pública de Servicios de Salud, incrementando el cumplimiento promedio de abastecimiento del 88% en 2023 al 93% en 2028 en todas las regiones del país.</v>
      </c>
      <c r="E9" s="523" t="s">
        <v>2263</v>
      </c>
      <c r="F9" s="524" t="s">
        <v>2264</v>
      </c>
    </row>
    <row r="10" spans="1:10" ht="89.25" x14ac:dyDescent="0.25">
      <c r="A10" s="528" t="str">
        <f>_xlfn.CONCAT(Tabla13[[#This Row],[EE]]," - ",Tabla13[[#This Row],[Eje Estratégic0]])</f>
        <v>EE.1 - Desarrollo y fortalecimiento de las redes integradas de servicios de salud, fundamentada en el Modelo de Atención</v>
      </c>
      <c r="B10" s="521" t="s">
        <v>2247</v>
      </c>
      <c r="C10" s="522" t="s">
        <v>2248</v>
      </c>
      <c r="D10" s="528" t="str">
        <f>_xlfn.CONCAT(Tabla13[[#This Row],[RE]]," - ",Tabla13[[#This Row],[Resultados Estratégicos]])</f>
        <v>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0" s="523" t="s">
        <v>2265</v>
      </c>
      <c r="F10" s="524" t="s">
        <v>2266</v>
      </c>
    </row>
    <row r="11" spans="1:10" ht="63.75" x14ac:dyDescent="0.25">
      <c r="A11" s="527" t="str">
        <f>_xlfn.CONCAT(Tabla13[[#This Row],[EE]]," - ",Tabla13[[#This Row],[Eje Estratégic0]])</f>
        <v>EE.1 - Desarrollo y fortalecimiento de las redes integradas de servicios de salud, fundamentada en el Modelo de Atención</v>
      </c>
      <c r="B11" s="521" t="s">
        <v>2247</v>
      </c>
      <c r="C11" s="522" t="s">
        <v>2248</v>
      </c>
      <c r="D11" s="527" t="str">
        <f>_xlfn.CONCAT(Tabla13[[#This Row],[RE]]," - ",Tabla13[[#This Row],[Resultados Estratégicos]])</f>
        <v>RE1.9 - Fortalecida la implementación del Modelo de Atención en Salud beneficiando a la población usuaria del primer nivel de atención, incrementando la adscripción del 7% en 2023 al 80% en 2028, en todas las regiones del país.</v>
      </c>
      <c r="E11" s="523" t="s">
        <v>2267</v>
      </c>
      <c r="F11" s="524" t="s">
        <v>2268</v>
      </c>
    </row>
    <row r="12" spans="1:10" ht="63.75" x14ac:dyDescent="0.25">
      <c r="A12" s="528" t="str">
        <f>_xlfn.CONCAT(Tabla13[[#This Row],[EE]]," - ",Tabla13[[#This Row],[Eje Estratégic0]])</f>
        <v>EE.1 - Desarrollo y fortalecimiento de las redes integradas de servicios de salud, fundamentada en el Modelo de Atención</v>
      </c>
      <c r="B12" s="521" t="s">
        <v>2247</v>
      </c>
      <c r="C12" s="522" t="s">
        <v>2248</v>
      </c>
      <c r="D12" s="528" t="str">
        <f>_xlfn.CONCAT(Tabla13[[#This Row],[RE]]," - ",Tabla13[[#This Row],[Resultados Estratégicos]])</f>
        <v>RE1.10 - Mejorada la distribución y presencia del Primer Nivel de Atención respecto a la sectorización, incrementando la presencia del Primer Nivel del 70% en 2023 al 71% en 2028  en todas las regiones del territorio nacional.</v>
      </c>
      <c r="E12" s="523" t="s">
        <v>2269</v>
      </c>
      <c r="F12" s="524" t="s">
        <v>2270</v>
      </c>
    </row>
    <row r="13" spans="1:10" ht="63.75" x14ac:dyDescent="0.25">
      <c r="A13" s="527" t="str">
        <f>_xlfn.CONCAT(Tabla13[[#This Row],[EE]]," - ",Tabla13[[#This Row],[Eje Estratégic0]])</f>
        <v>EE.1 - Desarrollo y fortalecimiento de las redes integradas de servicios de salud, fundamentada en el Modelo de Atención</v>
      </c>
      <c r="B13" s="521" t="s">
        <v>2247</v>
      </c>
      <c r="C13" s="522" t="s">
        <v>2248</v>
      </c>
      <c r="D13" s="527" t="str">
        <f>_xlfn.CONCAT(Tabla13[[#This Row],[RE]]," - ",Tabla13[[#This Row],[Resultados Estratégicos]])</f>
        <v>RE1.11 - Fortalecida la continuidad en la atención de las puérperas y recién nacidos, aumentando la captación oportuna del 30% en 2023 al 50% en 2028 en el Primer Nivel de Atención.</v>
      </c>
      <c r="E13" s="523" t="s">
        <v>2271</v>
      </c>
      <c r="F13" s="524" t="s">
        <v>2272</v>
      </c>
    </row>
    <row r="14" spans="1:10" ht="89.25" x14ac:dyDescent="0.25">
      <c r="A14" s="528" t="str">
        <f>_xlfn.CONCAT(Tabla13[[#This Row],[EE]]," - ",Tabla13[[#This Row],[Eje Estratégic0]])</f>
        <v>EE.1 - Desarrollo y fortalecimiento de las redes integradas de servicios de salud, fundamentada en el Modelo de Atención</v>
      </c>
      <c r="B14" s="521" t="s">
        <v>2247</v>
      </c>
      <c r="C14" s="522" t="s">
        <v>2248</v>
      </c>
      <c r="D14" s="528" t="str">
        <f>_xlfn.CONCAT(Tabla13[[#This Row],[RE]]," - ",Tabla13[[#This Row],[Resultados Estratégicos]])</f>
        <v>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4" s="523" t="s">
        <v>2265</v>
      </c>
      <c r="F14" s="524" t="s">
        <v>2273</v>
      </c>
    </row>
    <row r="15" spans="1:10" ht="63.75" x14ac:dyDescent="0.25">
      <c r="A15" s="527" t="str">
        <f>_xlfn.CONCAT(Tabla13[[#This Row],[EE]]," - ",Tabla13[[#This Row],[Eje Estratégic0]])</f>
        <v>EE.1 - Desarrollo y fortalecimiento de las redes integradas de servicios de salud, fundamentada en el Modelo de Atención</v>
      </c>
      <c r="B15" s="521" t="s">
        <v>2247</v>
      </c>
      <c r="C15" s="522" t="s">
        <v>2248</v>
      </c>
      <c r="D15" s="527" t="str">
        <f>_xlfn.CONCAT(Tabla13[[#This Row],[RE]]," - ",Tabla13[[#This Row],[Resultados Estratégicos]])</f>
        <v>RE1.13 - Fortalecida la continuidad en la atención de las puérperas y recién nacidos, aumentando la captación oportuna del 30% en 2023 al 50% en 2028 en el Primer Nivel de Atención.</v>
      </c>
      <c r="E15" s="523" t="s">
        <v>2271</v>
      </c>
      <c r="F15" s="524" t="s">
        <v>2274</v>
      </c>
    </row>
    <row r="16" spans="1:10" ht="51" x14ac:dyDescent="0.25">
      <c r="A16" s="528" t="str">
        <f>_xlfn.CONCAT(Tabla13[[#This Row],[EE]]," - ",Tabla13[[#This Row],[Eje Estratégic0]])</f>
        <v>EE.2 - Fortalecimiento del desarrollo y la gestión de los recursos humanos</v>
      </c>
      <c r="B16" s="521" t="s">
        <v>2275</v>
      </c>
      <c r="C16" s="522" t="s">
        <v>2253</v>
      </c>
      <c r="D16" s="528" t="str">
        <f>_xlfn.CONCAT(Tabla13[[#This Row],[RE]]," - ",Tabla13[[#This Row],[Resultados Estratégicos]])</f>
        <v>RE2.1 - Reducida la escasez de recursos humanos de salud, aumentando un 12% en el 2028 la dotación de personal en establecimientos públicos del país.</v>
      </c>
      <c r="E16" s="523" t="s">
        <v>2276</v>
      </c>
      <c r="F16" s="524" t="s">
        <v>2277</v>
      </c>
    </row>
    <row r="17" spans="1:6" ht="51" x14ac:dyDescent="0.25">
      <c r="A17" s="527" t="str">
        <f>_xlfn.CONCAT(Tabla13[[#This Row],[EE]]," - ",Tabla13[[#This Row],[Eje Estratégic0]])</f>
        <v>EE.2 - Fortalecimiento del desarrollo y la gestión de los recursos humanos</v>
      </c>
      <c r="B17" s="521" t="s">
        <v>2275</v>
      </c>
      <c r="C17" s="522" t="s">
        <v>2253</v>
      </c>
      <c r="D17" s="527" t="str">
        <f>_xlfn.CONCAT(Tabla13[[#This Row],[RE]]," - ",Tabla13[[#This Row],[Resultados Estratégicos]])</f>
        <v>RE2.2 - Incrementada la eficacia de los procesos de contratación y retención de recursos humanos de salud en establecimientos públicos, reduciendo vacantes y mejorando la dotación de personal.</v>
      </c>
      <c r="E17" s="523" t="s">
        <v>2278</v>
      </c>
      <c r="F17" s="524" t="s">
        <v>2279</v>
      </c>
    </row>
    <row r="18" spans="1:6" ht="89.25" x14ac:dyDescent="0.25">
      <c r="A18" s="528" t="str">
        <f>_xlfn.CONCAT(Tabla13[[#This Row],[EE]]," - ",Tabla13[[#This Row],[Eje Estratégic0]])</f>
        <v>EE.3 - Fortalecimiento institucional</v>
      </c>
      <c r="B18" s="521" t="s">
        <v>2280</v>
      </c>
      <c r="C18" s="522" t="s">
        <v>2256</v>
      </c>
      <c r="D18" s="528" t="str">
        <f>_xlfn.CONCAT(Tabla13[[#This Row],[RE]]," - ",Tabla13[[#This Row],[Resultados Estratégicos]])</f>
        <v>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v>
      </c>
      <c r="E18" s="523" t="s">
        <v>2281</v>
      </c>
      <c r="F18" s="524" t="s">
        <v>2282</v>
      </c>
    </row>
    <row r="19" spans="1:6" ht="25.5" x14ac:dyDescent="0.25">
      <c r="A19" s="527" t="str">
        <f>_xlfn.CONCAT(Tabla13[[#This Row],[EE]]," - ",Tabla13[[#This Row],[Eje Estratégic0]])</f>
        <v>EE.3 - Fortalecimiento institucional</v>
      </c>
      <c r="B19" s="521" t="s">
        <v>2280</v>
      </c>
      <c r="C19" s="522" t="s">
        <v>2256</v>
      </c>
      <c r="D19" s="527" t="str">
        <f>_xlfn.CONCAT(Tabla13[[#This Row],[RE]]," - ",Tabla13[[#This Row],[Resultados Estratégicos]])</f>
        <v>RE3.2 - Incrementada la satisfacción de usuarios y la calidad percibida de los servicios públicos</v>
      </c>
      <c r="E19" s="523" t="s">
        <v>2283</v>
      </c>
      <c r="F19" s="524" t="s">
        <v>2284</v>
      </c>
    </row>
    <row r="20" spans="1:6" ht="51" x14ac:dyDescent="0.25">
      <c r="A20" s="528" t="str">
        <f>_xlfn.CONCAT(Tabla13[[#This Row],[EE]]," - ",Tabla13[[#This Row],[Eje Estratégic0]])</f>
        <v>EE.3 - Fortalecimiento institucional</v>
      </c>
      <c r="B20" s="521" t="s">
        <v>2280</v>
      </c>
      <c r="C20" s="522" t="s">
        <v>2256</v>
      </c>
      <c r="D20" s="528" t="str">
        <f>_xlfn.CONCAT(Tabla13[[#This Row],[RE]]," - ",Tabla13[[#This Row],[Resultados Estratégicos]])</f>
        <v>RE3.3 - Cumplidos los indicadores de gestión pública institucional, garantizando disponibilidad oportuna de la información para la toma de decisiones.</v>
      </c>
      <c r="E20" s="523" t="s">
        <v>2285</v>
      </c>
      <c r="F20" s="524" t="s">
        <v>2286</v>
      </c>
    </row>
    <row r="21" spans="1:6" ht="51" x14ac:dyDescent="0.25">
      <c r="A21" s="527" t="str">
        <f>_xlfn.CONCAT(Tabla13[[#This Row],[EE]]," - ",Tabla13[[#This Row],[Eje Estratégic0]])</f>
        <v>EE.3 - Fortalecimiento institucional</v>
      </c>
      <c r="B21" s="521" t="s">
        <v>2280</v>
      </c>
      <c r="C21" s="522" t="s">
        <v>2256</v>
      </c>
      <c r="D21" s="527" t="str">
        <f>_xlfn.CONCAT(Tabla13[[#This Row],[RE]]," - ",Tabla13[[#This Row],[Resultados Estratégicos]])</f>
        <v>RE3.4 - Alcanzado un cumplimiento mínimo del 90% de las metas de planificación y ejecución presupuestaria, optimizando la asignación y uso de recursos.</v>
      </c>
      <c r="E21" s="523" t="s">
        <v>2287</v>
      </c>
      <c r="F21" s="524" t="s">
        <v>2288</v>
      </c>
    </row>
    <row r="22" spans="1:6" ht="51" x14ac:dyDescent="0.25">
      <c r="A22" s="528" t="str">
        <f>_xlfn.CONCAT(Tabla13[[#This Row],[EE]]," - ",Tabla13[[#This Row],[Eje Estratégic0]])</f>
        <v>EE.3 - Fortalecimiento institucional</v>
      </c>
      <c r="B22" s="521" t="s">
        <v>2280</v>
      </c>
      <c r="C22" s="522" t="s">
        <v>2256</v>
      </c>
      <c r="D22" s="528" t="str">
        <f>_xlfn.CONCAT(Tabla13[[#This Row],[RE]]," - ",Tabla13[[#This Row],[Resultados Estratégicos]])</f>
        <v>RE3.5 - Atendidas las solicitudes de información recibidas en los plazos establecidos, con reportes de cumplimiento mensual y mecanismos de retroalimentación al usuario.</v>
      </c>
      <c r="E22" s="523" t="s">
        <v>2289</v>
      </c>
      <c r="F22" s="524" t="s">
        <v>2290</v>
      </c>
    </row>
    <row r="23" spans="1:6" ht="51" x14ac:dyDescent="0.25">
      <c r="A23" s="527" t="str">
        <f>_xlfn.CONCAT(Tabla13[[#This Row],[EE]]," - ",Tabla13[[#This Row],[Eje Estratégic0]])</f>
        <v>EE.3 - Fortalecimiento institucional</v>
      </c>
      <c r="B23" s="521" t="s">
        <v>2280</v>
      </c>
      <c r="C23" s="522" t="s">
        <v>2256</v>
      </c>
      <c r="D23" s="527" t="str">
        <f>_xlfn.CONCAT(Tabla13[[#This Row],[RE]]," - ",Tabla13[[#This Row],[Resultados Estratégicos]])</f>
        <v>RE3.6 - Registradas y procesadas en el Sistema Electrónico de Compras Públicas las adquisiciones y contrataciones institucionales y de la Red Pública.</v>
      </c>
      <c r="E23" s="523" t="s">
        <v>2291</v>
      </c>
      <c r="F23" s="524" t="s">
        <v>2292</v>
      </c>
    </row>
    <row r="24" spans="1:6" ht="38.25" x14ac:dyDescent="0.25">
      <c r="A24" s="528" t="str">
        <f>_xlfn.CONCAT(Tabla13[[#This Row],[EE]]," - ",Tabla13[[#This Row],[Eje Estratégic0]])</f>
        <v>EE.3 - Fortalecimiento institucional</v>
      </c>
      <c r="B24" s="521" t="s">
        <v>2280</v>
      </c>
      <c r="C24" s="522" t="s">
        <v>2256</v>
      </c>
      <c r="D24" s="528" t="str">
        <f>_xlfn.CONCAT(Tabla13[[#This Row],[RE]]," - ",Tabla13[[#This Row],[Resultados Estratégicos]])</f>
        <v>RE3.7 - Incrementando progresivamente el índice de uso de las TIC y Gobierno Digital en la Red Pública de Servicios de Salud</v>
      </c>
      <c r="E24" s="523" t="s">
        <v>2293</v>
      </c>
      <c r="F24" s="524" t="s">
        <v>2294</v>
      </c>
    </row>
    <row r="25" spans="1:6" ht="51" x14ac:dyDescent="0.25">
      <c r="A25" s="527" t="str">
        <f>_xlfn.CONCAT(Tabla13[[#This Row],[EE]]," - ",Tabla13[[#This Row],[Eje Estratégic0]])</f>
        <v>EE.3 - Fortalecimiento institucional</v>
      </c>
      <c r="B25" s="521" t="s">
        <v>2280</v>
      </c>
      <c r="C25" s="522" t="s">
        <v>2256</v>
      </c>
      <c r="D25" s="527" t="str">
        <f>_xlfn.CONCAT(Tabla13[[#This Row],[RE]]," - ",Tabla13[[#This Row],[Resultados Estratégicos]])</f>
        <v>RE3.8 - Implementados y operativos los controles internos definidos por las NOBACI, con revisiones de cumplimiento semestrales y planes de mejora continua.</v>
      </c>
      <c r="E25" s="523" t="s">
        <v>2295</v>
      </c>
      <c r="F25" s="524" t="s">
        <v>2296</v>
      </c>
    </row>
    <row r="26" spans="1:6" ht="38.25" x14ac:dyDescent="0.25">
      <c r="A26" s="528" t="str">
        <f>_xlfn.CONCAT(Tabla13[[#This Row],[EE]]," - ",Tabla13[[#This Row],[Eje Estratégic0]])</f>
        <v>EE.3 - Fortalecimiento institucional</v>
      </c>
      <c r="B26" s="521" t="s">
        <v>2280</v>
      </c>
      <c r="C26" s="522" t="s">
        <v>2256</v>
      </c>
      <c r="D26" s="528" t="str">
        <f>_xlfn.CONCAT(Tabla13[[#This Row],[RE]]," - ",Tabla13[[#This Row],[Resultados Estratégicos]])</f>
        <v>RE3.9 - Instalaciones físicas remodeladas y equipadas conforme a estándares de centros de salud incrementando su capacidad resolutiva.</v>
      </c>
      <c r="E26" s="523" t="s">
        <v>2297</v>
      </c>
      <c r="F26" s="524" t="s">
        <v>2298</v>
      </c>
    </row>
    <row r="27" spans="1:6" ht="63.75" x14ac:dyDescent="0.25">
      <c r="A27" s="529" t="str">
        <f>_xlfn.CONCAT(Tabla13[[#This Row],[EE]]," - ",Tabla13[[#This Row],[Eje Estratégic0]])</f>
        <v>EE.3 - Fortalecimiento institucional</v>
      </c>
      <c r="B27" s="521" t="s">
        <v>2280</v>
      </c>
      <c r="C27" s="522" t="s">
        <v>2256</v>
      </c>
      <c r="D27" s="529" t="str">
        <f>_xlfn.CONCAT(Tabla13[[#This Row],[RE]]," - ",Tabla13[[#This Row],[Resultados Estratégicos]])</f>
        <v>RE3.10 - Implementado un sistema integral de medición y gestión de la satisfacción de usuarios, con reportes trimestrales y planes de mejora continua para elevar la calidad percibida de los servicios públicos.</v>
      </c>
      <c r="E27" s="523" t="s">
        <v>2299</v>
      </c>
      <c r="F27" s="524" t="s">
        <v>2300</v>
      </c>
    </row>
  </sheetData>
  <phoneticPr fontId="28" type="noConversion"/>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6" zoomScale="59" zoomScaleNormal="59" workbookViewId="0">
      <selection activeCell="B56" sqref="B56:F80"/>
    </sheetView>
  </sheetViews>
  <sheetFormatPr baseColWidth="10" defaultColWidth="9.140625" defaultRowHeight="15.75" x14ac:dyDescent="0.25"/>
  <cols>
    <col min="1" max="1" width="8.5703125" style="122" customWidth="1"/>
    <col min="2" max="2" width="25.7109375" style="122" customWidth="1"/>
    <col min="3" max="3" width="12.7109375" style="122" customWidth="1"/>
    <col min="4" max="4" width="85.140625" style="122" customWidth="1"/>
    <col min="5" max="5" width="10.85546875" style="122" customWidth="1"/>
    <col min="6" max="6" width="74.28515625" style="122" customWidth="1"/>
    <col min="7" max="7" width="13.28515625" style="122" customWidth="1"/>
    <col min="8" max="8" width="62.85546875" style="122" customWidth="1"/>
    <col min="9" max="9" width="21.28515625" style="122" customWidth="1"/>
    <col min="10" max="10" width="40.140625" style="122" customWidth="1"/>
    <col min="11" max="11" width="31.140625" style="122" customWidth="1"/>
    <col min="12" max="12" width="9.140625" style="122" customWidth="1"/>
    <col min="13" max="13" width="49.7109375" style="122" customWidth="1"/>
    <col min="14" max="15" width="9.140625" style="122" customWidth="1"/>
    <col min="16" max="16" width="65" style="122" customWidth="1"/>
    <col min="17" max="18" width="9.140625" style="122" customWidth="1"/>
    <col min="19" max="19" width="45.5703125" style="122" customWidth="1"/>
    <col min="20" max="16384" width="9.140625" style="122"/>
  </cols>
  <sheetData>
    <row r="5" spans="2:20" x14ac:dyDescent="0.25">
      <c r="B5" s="453" t="s">
        <v>2301</v>
      </c>
      <c r="C5" s="452" t="s">
        <v>2302</v>
      </c>
      <c r="F5" s="450" t="s">
        <v>2303</v>
      </c>
      <c r="G5" s="451" t="s">
        <v>2304</v>
      </c>
      <c r="H5" s="450" t="s">
        <v>2305</v>
      </c>
      <c r="J5" s="123" t="s">
        <v>2306</v>
      </c>
      <c r="K5" s="123" t="s">
        <v>2307</v>
      </c>
      <c r="M5" s="124" t="s">
        <v>2308</v>
      </c>
      <c r="N5" s="123"/>
      <c r="P5" s="124" t="s">
        <v>2309</v>
      </c>
      <c r="Q5" s="123"/>
      <c r="S5" s="124" t="s">
        <v>2310</v>
      </c>
      <c r="T5" s="123"/>
    </row>
    <row r="6" spans="2:20" ht="92.45" customHeight="1" x14ac:dyDescent="0.25">
      <c r="B6" s="454" t="s">
        <v>2311</v>
      </c>
      <c r="C6" s="455" t="s">
        <v>2312</v>
      </c>
      <c r="E6" s="122" t="str">
        <f>G6</f>
        <v>Obj1.1</v>
      </c>
      <c r="F6" s="132" t="s">
        <v>2313</v>
      </c>
      <c r="G6" s="448" t="s">
        <v>2306</v>
      </c>
      <c r="H6" s="448" t="s">
        <v>2312</v>
      </c>
      <c r="J6" s="132" t="s">
        <v>2314</v>
      </c>
      <c r="K6" s="133" t="s">
        <v>2315</v>
      </c>
      <c r="M6" s="132" t="s">
        <v>2316</v>
      </c>
      <c r="N6" s="133" t="s">
        <v>2317</v>
      </c>
      <c r="P6" s="132" t="s">
        <v>2318</v>
      </c>
      <c r="Q6" s="133" t="s">
        <v>2319</v>
      </c>
      <c r="S6" s="132" t="s">
        <v>2320</v>
      </c>
      <c r="T6" s="133" t="s">
        <v>2321</v>
      </c>
    </row>
    <row r="7" spans="2:20" ht="82.9" customHeight="1" x14ac:dyDescent="0.25">
      <c r="B7" s="454" t="s">
        <v>2322</v>
      </c>
      <c r="C7" s="455" t="s">
        <v>2323</v>
      </c>
      <c r="E7" s="122" t="str">
        <f t="shared" ref="E7:E18" si="0">G7</f>
        <v>Obj1.2</v>
      </c>
      <c r="F7" s="132" t="s">
        <v>2324</v>
      </c>
      <c r="G7" s="448" t="s">
        <v>2325</v>
      </c>
      <c r="H7" s="448" t="s">
        <v>2312</v>
      </c>
      <c r="J7" s="132" t="s">
        <v>2326</v>
      </c>
      <c r="K7" s="133" t="s">
        <v>2327</v>
      </c>
      <c r="M7" s="132" t="s">
        <v>2328</v>
      </c>
      <c r="N7" s="133" t="s">
        <v>2329</v>
      </c>
      <c r="P7" s="132" t="s">
        <v>2330</v>
      </c>
      <c r="Q7" s="133" t="s">
        <v>2331</v>
      </c>
    </row>
    <row r="8" spans="2:20" ht="70.150000000000006" customHeight="1" x14ac:dyDescent="0.25">
      <c r="B8" s="456" t="s">
        <v>2332</v>
      </c>
      <c r="C8" s="457" t="s">
        <v>2333</v>
      </c>
      <c r="E8" s="122" t="str">
        <f t="shared" si="0"/>
        <v>Obj1.3</v>
      </c>
      <c r="F8" s="132" t="s">
        <v>2334</v>
      </c>
      <c r="G8" s="448" t="s">
        <v>2308</v>
      </c>
      <c r="H8" s="448" t="s">
        <v>2312</v>
      </c>
      <c r="J8" s="132" t="s">
        <v>2335</v>
      </c>
      <c r="K8" s="133" t="s">
        <v>2336</v>
      </c>
      <c r="M8" s="125"/>
      <c r="P8" s="132" t="s">
        <v>2337</v>
      </c>
      <c r="Q8" s="133" t="s">
        <v>2338</v>
      </c>
      <c r="S8" s="124" t="s">
        <v>2339</v>
      </c>
      <c r="T8" s="123"/>
    </row>
    <row r="9" spans="2:20" ht="83.45" customHeight="1" x14ac:dyDescent="0.25">
      <c r="B9" s="434"/>
      <c r="C9" s="435"/>
      <c r="E9" s="122" t="str">
        <f t="shared" si="0"/>
        <v>Obj2.1</v>
      </c>
      <c r="F9" s="132" t="s">
        <v>2340</v>
      </c>
      <c r="G9" s="448" t="s">
        <v>2341</v>
      </c>
      <c r="H9" s="448" t="s">
        <v>2323</v>
      </c>
      <c r="J9" s="132" t="s">
        <v>2342</v>
      </c>
      <c r="K9" s="133" t="s">
        <v>2343</v>
      </c>
      <c r="M9" s="124" t="s">
        <v>2344</v>
      </c>
      <c r="N9" s="123"/>
      <c r="P9" s="132" t="s">
        <v>2345</v>
      </c>
      <c r="Q9" s="133" t="s">
        <v>2346</v>
      </c>
      <c r="S9" s="132" t="s">
        <v>2347</v>
      </c>
      <c r="T9" s="133" t="s">
        <v>2348</v>
      </c>
    </row>
    <row r="10" spans="2:20" ht="63" x14ac:dyDescent="0.25">
      <c r="E10" s="122" t="str">
        <f t="shared" si="0"/>
        <v>Obj2.2</v>
      </c>
      <c r="F10" s="132" t="s">
        <v>2349</v>
      </c>
      <c r="G10" s="448" t="s">
        <v>2350</v>
      </c>
      <c r="H10" s="448" t="s">
        <v>2323</v>
      </c>
      <c r="M10" s="132" t="s">
        <v>2351</v>
      </c>
      <c r="N10" s="133" t="s">
        <v>2352</v>
      </c>
      <c r="S10" s="132" t="s">
        <v>2353</v>
      </c>
      <c r="T10" s="133" t="s">
        <v>2354</v>
      </c>
    </row>
    <row r="11" spans="2:20" ht="63" x14ac:dyDescent="0.25">
      <c r="E11" s="122" t="str">
        <f t="shared" si="0"/>
        <v>Obj2.3</v>
      </c>
      <c r="F11" s="429" t="s">
        <v>2355</v>
      </c>
      <c r="G11" s="448" t="s">
        <v>2356</v>
      </c>
      <c r="H11" s="448" t="s">
        <v>2323</v>
      </c>
    </row>
    <row r="12" spans="2:20" ht="31.5" x14ac:dyDescent="0.25">
      <c r="E12" s="122" t="str">
        <f t="shared" si="0"/>
        <v>Obj3.1</v>
      </c>
      <c r="F12" s="316" t="s">
        <v>2357</v>
      </c>
      <c r="G12" s="449" t="s">
        <v>2358</v>
      </c>
      <c r="H12" s="449" t="s">
        <v>2333</v>
      </c>
      <c r="J12" s="124" t="s">
        <v>2325</v>
      </c>
      <c r="K12" s="123"/>
      <c r="M12" s="124" t="s">
        <v>2359</v>
      </c>
      <c r="N12" s="123"/>
      <c r="P12" s="124" t="s">
        <v>2360</v>
      </c>
      <c r="Q12" s="123"/>
      <c r="S12" s="124" t="s">
        <v>2361</v>
      </c>
      <c r="T12" s="123"/>
    </row>
    <row r="13" spans="2:20" ht="63" x14ac:dyDescent="0.25">
      <c r="E13" s="122" t="str">
        <f t="shared" si="0"/>
        <v>Obj3.2</v>
      </c>
      <c r="F13" s="318" t="s">
        <v>2362</v>
      </c>
      <c r="G13" s="449" t="s">
        <v>2363</v>
      </c>
      <c r="H13" s="449" t="s">
        <v>2333</v>
      </c>
      <c r="J13" s="124" t="s">
        <v>2364</v>
      </c>
      <c r="K13" s="123" t="s">
        <v>2365</v>
      </c>
      <c r="M13" s="132" t="s">
        <v>2366</v>
      </c>
      <c r="N13" s="133" t="s">
        <v>2367</v>
      </c>
      <c r="O13" s="134"/>
      <c r="P13" s="132" t="s">
        <v>2368</v>
      </c>
      <c r="Q13" s="133" t="s">
        <v>2369</v>
      </c>
      <c r="S13" s="124" t="s">
        <v>2370</v>
      </c>
      <c r="T13" s="123" t="s">
        <v>2371</v>
      </c>
    </row>
    <row r="14" spans="2:20" ht="47.25" x14ac:dyDescent="0.25">
      <c r="E14" s="122" t="str">
        <f t="shared" si="0"/>
        <v>Obj3.3</v>
      </c>
      <c r="F14" s="318" t="s">
        <v>2372</v>
      </c>
      <c r="G14" s="449" t="s">
        <v>2373</v>
      </c>
      <c r="H14" s="449" t="s">
        <v>2333</v>
      </c>
      <c r="J14" s="124" t="s">
        <v>2374</v>
      </c>
      <c r="K14" s="123" t="s">
        <v>2375</v>
      </c>
      <c r="S14" s="124" t="s">
        <v>2376</v>
      </c>
      <c r="T14" s="123" t="s">
        <v>2377</v>
      </c>
    </row>
    <row r="15" spans="2:20" ht="47.25" x14ac:dyDescent="0.25">
      <c r="E15" s="122" t="str">
        <f t="shared" si="0"/>
        <v>Obj3.4</v>
      </c>
      <c r="F15" s="318" t="s">
        <v>2378</v>
      </c>
      <c r="G15" s="449" t="s">
        <v>2379</v>
      </c>
      <c r="H15" s="449" t="s">
        <v>2333</v>
      </c>
    </row>
    <row r="16" spans="2:20" ht="31.5" x14ac:dyDescent="0.25">
      <c r="E16" s="122" t="str">
        <f t="shared" si="0"/>
        <v>Obj3.5</v>
      </c>
      <c r="F16" s="318" t="s">
        <v>2380</v>
      </c>
      <c r="G16" s="449" t="s">
        <v>2381</v>
      </c>
      <c r="H16" s="449" t="s">
        <v>2333</v>
      </c>
      <c r="J16" s="123" t="s">
        <v>2341</v>
      </c>
      <c r="K16" s="123"/>
      <c r="M16" s="123" t="s">
        <v>2350</v>
      </c>
      <c r="N16" s="123"/>
      <c r="P16" s="123" t="s">
        <v>2356</v>
      </c>
      <c r="Q16" s="123"/>
    </row>
    <row r="17" spans="5:17" ht="47.25" x14ac:dyDescent="0.25">
      <c r="E17" s="122" t="str">
        <f t="shared" si="0"/>
        <v>Obj3.6</v>
      </c>
      <c r="F17" s="430" t="s">
        <v>2382</v>
      </c>
      <c r="G17" s="449" t="s">
        <v>2383</v>
      </c>
      <c r="H17" s="449" t="s">
        <v>2333</v>
      </c>
      <c r="J17" s="124" t="s">
        <v>2384</v>
      </c>
      <c r="K17" s="123" t="s">
        <v>2385</v>
      </c>
      <c r="M17" s="132" t="s">
        <v>2386</v>
      </c>
      <c r="N17" s="133" t="s">
        <v>2387</v>
      </c>
      <c r="O17" s="134"/>
      <c r="P17" s="132" t="s">
        <v>2388</v>
      </c>
      <c r="Q17" s="133" t="s">
        <v>2389</v>
      </c>
    </row>
    <row r="18" spans="5:17" ht="63" x14ac:dyDescent="0.25">
      <c r="E18" s="122" t="str">
        <f t="shared" si="0"/>
        <v>Obj3.7</v>
      </c>
      <c r="F18" s="318" t="s">
        <v>2390</v>
      </c>
      <c r="G18" s="449" t="s">
        <v>2391</v>
      </c>
      <c r="H18" s="449" t="s">
        <v>2333</v>
      </c>
      <c r="J18" s="124" t="s">
        <v>2392</v>
      </c>
      <c r="K18" s="123" t="s">
        <v>2393</v>
      </c>
      <c r="M18" s="132" t="s">
        <v>2394</v>
      </c>
      <c r="N18" s="133" t="s">
        <v>2395</v>
      </c>
      <c r="O18" s="134"/>
      <c r="P18" s="134"/>
      <c r="Q18" s="134"/>
    </row>
    <row r="19" spans="5:17" ht="47.25" x14ac:dyDescent="0.25">
      <c r="F19" s="318"/>
      <c r="G19" s="134"/>
      <c r="J19" s="124" t="s">
        <v>2396</v>
      </c>
      <c r="K19" s="123" t="s">
        <v>2397</v>
      </c>
    </row>
    <row r="20" spans="5:17" x14ac:dyDescent="0.25">
      <c r="F20" s="318"/>
      <c r="G20" s="134"/>
    </row>
    <row r="21" spans="5:17" x14ac:dyDescent="0.25">
      <c r="F21" s="318"/>
      <c r="G21" s="134"/>
      <c r="J21" s="123" t="s">
        <v>2358</v>
      </c>
      <c r="K21" s="123"/>
      <c r="M21" s="123" t="s">
        <v>2363</v>
      </c>
      <c r="N21" s="123"/>
      <c r="P21" s="123" t="s">
        <v>2373</v>
      </c>
      <c r="Q21" s="123"/>
    </row>
    <row r="22" spans="5:17" ht="110.25" x14ac:dyDescent="0.25">
      <c r="J22" s="126" t="s">
        <v>2398</v>
      </c>
      <c r="K22" s="127" t="s">
        <v>2399</v>
      </c>
      <c r="L22" s="128"/>
      <c r="M22" s="132" t="s">
        <v>2400</v>
      </c>
      <c r="N22" s="133" t="s">
        <v>2401</v>
      </c>
      <c r="O22" s="134"/>
      <c r="P22" s="132" t="s">
        <v>2402</v>
      </c>
      <c r="Q22" s="133" t="s">
        <v>2403</v>
      </c>
    </row>
    <row r="25" spans="5:17" x14ac:dyDescent="0.25">
      <c r="J25" s="124" t="s">
        <v>2404</v>
      </c>
      <c r="K25" s="123"/>
    </row>
    <row r="26" spans="5:17" ht="63" x14ac:dyDescent="0.25">
      <c r="J26" s="124" t="s">
        <v>2405</v>
      </c>
      <c r="K26" s="123" t="s">
        <v>2406</v>
      </c>
    </row>
    <row r="27" spans="5:17" ht="78.75" x14ac:dyDescent="0.25">
      <c r="J27" s="124" t="s">
        <v>2407</v>
      </c>
      <c r="K27" s="123" t="s">
        <v>2408</v>
      </c>
    </row>
    <row r="28" spans="5:17" ht="78.75" x14ac:dyDescent="0.25">
      <c r="J28" s="124" t="s">
        <v>2409</v>
      </c>
      <c r="K28" s="123" t="s">
        <v>2410</v>
      </c>
    </row>
    <row r="29" spans="5:17" ht="63" x14ac:dyDescent="0.25">
      <c r="J29" s="124" t="s">
        <v>2411</v>
      </c>
      <c r="K29" s="123" t="s">
        <v>2412</v>
      </c>
    </row>
    <row r="30" spans="5:17" ht="78.75" x14ac:dyDescent="0.25">
      <c r="J30" s="124" t="s">
        <v>2413</v>
      </c>
      <c r="K30" s="123" t="s">
        <v>2414</v>
      </c>
    </row>
    <row r="54" spans="2:6" x14ac:dyDescent="0.25">
      <c r="B54" s="122" t="s">
        <v>2415</v>
      </c>
    </row>
    <row r="56" spans="2:6" x14ac:dyDescent="0.25">
      <c r="B56" s="438" t="s">
        <v>2416</v>
      </c>
      <c r="C56" s="122" t="s">
        <v>2307</v>
      </c>
      <c r="D56" s="147" t="s">
        <v>2417</v>
      </c>
      <c r="E56" s="122" t="s">
        <v>2418</v>
      </c>
      <c r="F56" s="442" t="s">
        <v>2419</v>
      </c>
    </row>
    <row r="57" spans="2:6" ht="63.75" x14ac:dyDescent="0.25">
      <c r="B57" s="439" t="str">
        <f>+B6</f>
        <v>LE.1 - Desarrollo y fortalecimiento de las redes integradas de servicios de salud fundamentada en el Modelo de Atención</v>
      </c>
      <c r="C57" s="319" t="s">
        <v>2312</v>
      </c>
      <c r="D57" s="432" t="str">
        <f>+F6</f>
        <v>Fortalecer los niveles de atención priorizando el Primer Nivel de Atención, incrementando su capacidad de resolución para satisfacer eficientemente las necesidades de salud de la población.</v>
      </c>
      <c r="E57" s="123" t="s">
        <v>2306</v>
      </c>
      <c r="F57" s="443" t="s">
        <v>2420</v>
      </c>
    </row>
    <row r="58" spans="2:6" ht="63.75" x14ac:dyDescent="0.25">
      <c r="B58" s="439" t="str">
        <f>+B6</f>
        <v>LE.1 - Desarrollo y fortalecimiento de las redes integradas de servicios de salud fundamentada en el Modelo de Atención</v>
      </c>
      <c r="C58" s="319" t="s">
        <v>2312</v>
      </c>
      <c r="D58" s="432" t="str">
        <f>+F6</f>
        <v>Fortalecer los niveles de atención priorizando el Primer Nivel de Atención, incrementando su capacidad de resolución para satisfacer eficientemente las necesidades de salud de la población.</v>
      </c>
      <c r="E58" s="123" t="s">
        <v>2306</v>
      </c>
      <c r="F58" s="443" t="s">
        <v>2421</v>
      </c>
    </row>
    <row r="59" spans="2:6" ht="63.75" x14ac:dyDescent="0.25">
      <c r="B59" s="439" t="str">
        <f>+B6</f>
        <v>LE.1 - Desarrollo y fortalecimiento de las redes integradas de servicios de salud fundamentada en el Modelo de Atención</v>
      </c>
      <c r="C59" s="319" t="s">
        <v>2312</v>
      </c>
      <c r="D59" s="432" t="str">
        <f>+F6</f>
        <v>Fortalecer los niveles de atención priorizando el Primer Nivel de Atención, incrementando su capacidad de resolución para satisfacer eficientemente las necesidades de salud de la población.</v>
      </c>
      <c r="E59" s="123" t="s">
        <v>2306</v>
      </c>
      <c r="F59" s="443" t="s">
        <v>2422</v>
      </c>
    </row>
    <row r="60" spans="2:6" ht="63.75" x14ac:dyDescent="0.25">
      <c r="B60" s="439" t="str">
        <f>+B6</f>
        <v>LE.1 - Desarrollo y fortalecimiento de las redes integradas de servicios de salud fundamentada en el Modelo de Atención</v>
      </c>
      <c r="C60" s="319" t="s">
        <v>2312</v>
      </c>
      <c r="D60" s="432" t="str">
        <f>+F6</f>
        <v>Fortalecer los niveles de atención priorizando el Primer Nivel de Atención, incrementando su capacidad de resolución para satisfacer eficientemente las necesidades de salud de la población.</v>
      </c>
      <c r="E60" s="123" t="s">
        <v>2306</v>
      </c>
      <c r="F60" s="443" t="s">
        <v>2423</v>
      </c>
    </row>
    <row r="61" spans="2:6" ht="63.75" x14ac:dyDescent="0.25">
      <c r="B61" s="439" t="str">
        <f>+B6</f>
        <v>LE.1 - Desarrollo y fortalecimiento de las redes integradas de servicios de salud fundamentada en el Modelo de Atención</v>
      </c>
      <c r="C61" s="319" t="s">
        <v>2312</v>
      </c>
      <c r="D61" s="432" t="s">
        <v>2324</v>
      </c>
      <c r="E61" s="123" t="s">
        <v>2325</v>
      </c>
      <c r="F61" s="443" t="s">
        <v>2424</v>
      </c>
    </row>
    <row r="62" spans="2:6" ht="63.75" x14ac:dyDescent="0.25">
      <c r="B62" s="439" t="str">
        <f>+B6</f>
        <v>LE.1 - Desarrollo y fortalecimiento de las redes integradas de servicios de salud fundamentada en el Modelo de Atención</v>
      </c>
      <c r="C62" s="319" t="s">
        <v>2312</v>
      </c>
      <c r="D62" s="432" t="s">
        <v>2324</v>
      </c>
      <c r="E62" s="123" t="s">
        <v>2325</v>
      </c>
      <c r="F62" s="443" t="s">
        <v>2425</v>
      </c>
    </row>
    <row r="63" spans="2:6" ht="63.75" x14ac:dyDescent="0.25">
      <c r="B63" s="439" t="str">
        <f>+B6</f>
        <v>LE.1 - Desarrollo y fortalecimiento de las redes integradas de servicios de salud fundamentada en el Modelo de Atención</v>
      </c>
      <c r="C63" s="319" t="s">
        <v>2312</v>
      </c>
      <c r="D63" s="432" t="s">
        <v>2324</v>
      </c>
      <c r="E63" s="123" t="s">
        <v>2325</v>
      </c>
      <c r="F63" s="443" t="s">
        <v>2426</v>
      </c>
    </row>
    <row r="64" spans="2:6" ht="63.75" x14ac:dyDescent="0.25">
      <c r="B64" s="439" t="str">
        <f>+B6</f>
        <v>LE.1 - Desarrollo y fortalecimiento de las redes integradas de servicios de salud fundamentada en el Modelo de Atención</v>
      </c>
      <c r="C64" s="319" t="s">
        <v>2312</v>
      </c>
      <c r="D64" s="432" t="s">
        <v>2324</v>
      </c>
      <c r="E64" s="123" t="s">
        <v>2325</v>
      </c>
      <c r="F64" s="443" t="s">
        <v>2427</v>
      </c>
    </row>
    <row r="65" spans="2:6" ht="63.75" x14ac:dyDescent="0.25">
      <c r="B65" s="439" t="str">
        <f>+B6</f>
        <v>LE.1 - Desarrollo y fortalecimiento de las redes integradas de servicios de salud fundamentada en el Modelo de Atención</v>
      </c>
      <c r="C65" s="319" t="s">
        <v>2312</v>
      </c>
      <c r="D65" s="432" t="s">
        <v>2324</v>
      </c>
      <c r="E65" s="123" t="s">
        <v>2325</v>
      </c>
      <c r="F65" s="443" t="s">
        <v>2428</v>
      </c>
    </row>
    <row r="66" spans="2:6" ht="63.75" x14ac:dyDescent="0.25">
      <c r="B66" s="439" t="str">
        <f>+B6</f>
        <v>LE.1 - Desarrollo y fortalecimiento de las redes integradas de servicios de salud fundamentada en el Modelo de Atención</v>
      </c>
      <c r="C66" s="319" t="s">
        <v>2312</v>
      </c>
      <c r="D66" s="432" t="s">
        <v>2334</v>
      </c>
      <c r="E66" s="123" t="s">
        <v>2308</v>
      </c>
      <c r="F66" s="443" t="s">
        <v>2429</v>
      </c>
    </row>
    <row r="67" spans="2:6" ht="63.75" x14ac:dyDescent="0.25">
      <c r="B67" s="439" t="str">
        <f>+B6</f>
        <v>LE.1 - Desarrollo y fortalecimiento de las redes integradas de servicios de salud fundamentada en el Modelo de Atención</v>
      </c>
      <c r="C67" s="319" t="s">
        <v>2312</v>
      </c>
      <c r="D67" s="432" t="s">
        <v>2334</v>
      </c>
      <c r="E67" s="123" t="s">
        <v>2308</v>
      </c>
      <c r="F67" s="443" t="s">
        <v>2430</v>
      </c>
    </row>
    <row r="68" spans="2:6" ht="63.75" x14ac:dyDescent="0.25">
      <c r="B68" s="439" t="str">
        <f>+B6</f>
        <v>LE.1 - Desarrollo y fortalecimiento de las redes integradas de servicios de salud fundamentada en el Modelo de Atención</v>
      </c>
      <c r="C68" s="319" t="s">
        <v>2312</v>
      </c>
      <c r="D68" s="432" t="s">
        <v>2334</v>
      </c>
      <c r="E68" s="123" t="s">
        <v>2308</v>
      </c>
      <c r="F68" s="443" t="s">
        <v>2431</v>
      </c>
    </row>
    <row r="69" spans="2:6" ht="63.75" x14ac:dyDescent="0.25">
      <c r="B69" s="439" t="str">
        <f>+B6</f>
        <v>LE.1 - Desarrollo y fortalecimiento de las redes integradas de servicios de salud fundamentada en el Modelo de Atención</v>
      </c>
      <c r="C69" s="319" t="s">
        <v>2312</v>
      </c>
      <c r="D69" s="432" t="s">
        <v>2334</v>
      </c>
      <c r="E69" s="123" t="s">
        <v>2308</v>
      </c>
      <c r="F69" s="443" t="s">
        <v>2432</v>
      </c>
    </row>
    <row r="70" spans="2:6" ht="38.25" x14ac:dyDescent="0.25">
      <c r="B70" s="440" t="str">
        <f>+B7</f>
        <v>LE.2 - Fortalecimiento de la gestión y desarrollo de los recursos humanos.</v>
      </c>
      <c r="C70" s="319" t="s">
        <v>2323</v>
      </c>
      <c r="D70" s="432" t="s">
        <v>2340</v>
      </c>
      <c r="E70" s="133" t="s">
        <v>2341</v>
      </c>
      <c r="F70" s="443" t="s">
        <v>2433</v>
      </c>
    </row>
    <row r="71" spans="2:6" ht="38.25" x14ac:dyDescent="0.25">
      <c r="B71" s="440" t="str">
        <f>+B7</f>
        <v>LE.2 - Fortalecimiento de la gestión y desarrollo de los recursos humanos.</v>
      </c>
      <c r="C71" s="319" t="s">
        <v>2323</v>
      </c>
      <c r="D71" s="432" t="s">
        <v>2349</v>
      </c>
      <c r="E71" s="133" t="s">
        <v>2350</v>
      </c>
      <c r="F71" s="443" t="s">
        <v>2434</v>
      </c>
    </row>
    <row r="72" spans="2:6" ht="38.25" x14ac:dyDescent="0.25">
      <c r="B72" s="440" t="str">
        <f>+B7</f>
        <v>LE.2 - Fortalecimiento de la gestión y desarrollo de los recursos humanos.</v>
      </c>
      <c r="C72" s="319" t="s">
        <v>2323</v>
      </c>
      <c r="D72" s="432" t="s">
        <v>2349</v>
      </c>
      <c r="E72" s="133" t="s">
        <v>2350</v>
      </c>
      <c r="F72" s="443" t="s">
        <v>2435</v>
      </c>
    </row>
    <row r="73" spans="2:6" ht="38.25" x14ac:dyDescent="0.25">
      <c r="B73" s="440" t="str">
        <f>+B7</f>
        <v>LE.2 - Fortalecimiento de la gestión y desarrollo de los recursos humanos.</v>
      </c>
      <c r="C73" s="319" t="s">
        <v>2323</v>
      </c>
      <c r="D73" s="432" t="s">
        <v>2355</v>
      </c>
      <c r="E73" s="133" t="s">
        <v>2356</v>
      </c>
      <c r="F73" s="443" t="s">
        <v>2436</v>
      </c>
    </row>
    <row r="74" spans="2:6" ht="60" customHeight="1" x14ac:dyDescent="0.25">
      <c r="B74" s="441" t="str">
        <f>+B8</f>
        <v>LE.3 - Fortalecimiento Institucional</v>
      </c>
      <c r="C74" s="319" t="s">
        <v>2333</v>
      </c>
      <c r="D74" s="433" t="s">
        <v>2357</v>
      </c>
      <c r="E74" s="133" t="s">
        <v>2358</v>
      </c>
      <c r="F74" s="443" t="s">
        <v>2437</v>
      </c>
    </row>
    <row r="75" spans="2:6" ht="60" customHeight="1" x14ac:dyDescent="0.25">
      <c r="B75" s="441" t="str">
        <f>+B8</f>
        <v>LE.3 - Fortalecimiento Institucional</v>
      </c>
      <c r="C75" s="319" t="s">
        <v>2333</v>
      </c>
      <c r="D75" s="433" t="s">
        <v>2362</v>
      </c>
      <c r="E75" s="133" t="s">
        <v>2363</v>
      </c>
      <c r="F75" s="443" t="s">
        <v>2438</v>
      </c>
    </row>
    <row r="76" spans="2:6" ht="60" customHeight="1" x14ac:dyDescent="0.25">
      <c r="B76" s="441" t="str">
        <f>+B8</f>
        <v>LE.3 - Fortalecimiento Institucional</v>
      </c>
      <c r="C76" s="319" t="s">
        <v>2333</v>
      </c>
      <c r="D76" s="433" t="s">
        <v>2372</v>
      </c>
      <c r="E76" s="133" t="s">
        <v>2373</v>
      </c>
      <c r="F76" s="443" t="s">
        <v>2439</v>
      </c>
    </row>
    <row r="77" spans="2:6" ht="60" customHeight="1" x14ac:dyDescent="0.25">
      <c r="B77" s="441" t="str">
        <f>+B8</f>
        <v>LE.3 - Fortalecimiento Institucional</v>
      </c>
      <c r="C77" s="319" t="s">
        <v>2333</v>
      </c>
      <c r="D77" s="433" t="s">
        <v>2378</v>
      </c>
      <c r="E77" s="133" t="s">
        <v>2379</v>
      </c>
      <c r="F77" s="443" t="s">
        <v>2440</v>
      </c>
    </row>
    <row r="78" spans="2:6" ht="25.5" x14ac:dyDescent="0.25">
      <c r="B78" s="441" t="str">
        <f>+B8</f>
        <v>LE.3 - Fortalecimiento Institucional</v>
      </c>
      <c r="C78" s="319" t="s">
        <v>2333</v>
      </c>
      <c r="D78" s="432" t="s">
        <v>2380</v>
      </c>
      <c r="E78" s="133" t="s">
        <v>2381</v>
      </c>
      <c r="F78" s="443" t="s">
        <v>2441</v>
      </c>
    </row>
    <row r="79" spans="2:6" ht="25.5" x14ac:dyDescent="0.25">
      <c r="B79" s="441" t="str">
        <f>+B8</f>
        <v>LE.3 - Fortalecimiento Institucional</v>
      </c>
      <c r="C79" s="319" t="s">
        <v>2333</v>
      </c>
      <c r="D79" s="432" t="s">
        <v>2382</v>
      </c>
      <c r="E79" s="133" t="s">
        <v>2383</v>
      </c>
      <c r="F79" s="443" t="s">
        <v>2442</v>
      </c>
    </row>
    <row r="80" spans="2:6" ht="38.25" x14ac:dyDescent="0.25">
      <c r="B80" s="444" t="str">
        <f>+B8</f>
        <v>LE.3 - Fortalecimiento Institucional</v>
      </c>
      <c r="C80" s="445" t="s">
        <v>2333</v>
      </c>
      <c r="D80" s="446" t="s">
        <v>2390</v>
      </c>
      <c r="E80" s="317" t="s">
        <v>2391</v>
      </c>
      <c r="F80" s="447" t="s">
        <v>2443</v>
      </c>
    </row>
    <row r="91" spans="4:5" x14ac:dyDescent="0.25">
      <c r="D91"/>
      <c r="E91"/>
    </row>
    <row r="92" spans="4:5" x14ac:dyDescent="0.25">
      <c r="D92"/>
      <c r="E92"/>
    </row>
    <row r="93" spans="4:5" x14ac:dyDescent="0.25">
      <c r="D93"/>
      <c r="E93"/>
    </row>
    <row r="94" spans="4:5" x14ac:dyDescent="0.25">
      <c r="D94"/>
      <c r="E94"/>
    </row>
    <row r="95" spans="4:5" x14ac:dyDescent="0.25">
      <c r="D95"/>
      <c r="E95"/>
    </row>
    <row r="96" spans="4:5" x14ac:dyDescent="0.25">
      <c r="D96"/>
      <c r="E96"/>
    </row>
    <row r="97" spans="2:5" x14ac:dyDescent="0.25">
      <c r="D97"/>
      <c r="E97"/>
    </row>
    <row r="98" spans="2:5" x14ac:dyDescent="0.25">
      <c r="D98"/>
      <c r="E98"/>
    </row>
    <row r="99" spans="2:5" x14ac:dyDescent="0.25">
      <c r="D99"/>
      <c r="E99"/>
    </row>
    <row r="100" spans="2:5" x14ac:dyDescent="0.25">
      <c r="D100"/>
      <c r="E100"/>
    </row>
    <row r="101" spans="2:5" x14ac:dyDescent="0.25">
      <c r="D101"/>
      <c r="E101"/>
    </row>
    <row r="102" spans="2:5" x14ac:dyDescent="0.25">
      <c r="D102"/>
      <c r="E102"/>
    </row>
    <row r="103" spans="2:5" x14ac:dyDescent="0.25">
      <c r="D103"/>
      <c r="E103"/>
    </row>
    <row r="104" spans="2:5" x14ac:dyDescent="0.25">
      <c r="D104"/>
      <c r="E104"/>
    </row>
    <row r="105" spans="2:5" x14ac:dyDescent="0.25">
      <c r="D105"/>
      <c r="E105"/>
    </row>
    <row r="106" spans="2:5" x14ac:dyDescent="0.25">
      <c r="D106"/>
      <c r="E106"/>
    </row>
    <row r="107" spans="2:5" x14ac:dyDescent="0.25">
      <c r="D107"/>
      <c r="E107"/>
    </row>
    <row r="108" spans="2:5" x14ac:dyDescent="0.25">
      <c r="D108"/>
      <c r="E108"/>
    </row>
    <row r="109" spans="2:5" x14ac:dyDescent="0.25">
      <c r="B109"/>
    </row>
    <row r="110" spans="2:5" x14ac:dyDescent="0.25">
      <c r="B110"/>
    </row>
    <row r="111" spans="2:5" x14ac:dyDescent="0.25">
      <c r="B111"/>
    </row>
    <row r="112" spans="2:5" x14ac:dyDescent="0.25">
      <c r="B112"/>
    </row>
    <row r="113" spans="2:6" x14ac:dyDescent="0.25">
      <c r="B113"/>
    </row>
    <row r="114" spans="2:6" x14ac:dyDescent="0.25">
      <c r="B114"/>
    </row>
    <row r="115" spans="2:6" x14ac:dyDescent="0.25">
      <c r="B115"/>
    </row>
    <row r="116" spans="2:6" x14ac:dyDescent="0.25">
      <c r="B116"/>
    </row>
    <row r="117" spans="2:6" x14ac:dyDescent="0.25">
      <c r="B117"/>
    </row>
    <row r="118" spans="2:6" x14ac:dyDescent="0.25">
      <c r="B118"/>
    </row>
    <row r="119" spans="2:6" x14ac:dyDescent="0.25">
      <c r="B119"/>
    </row>
    <row r="120" spans="2:6" x14ac:dyDescent="0.25">
      <c r="B120"/>
    </row>
    <row r="121" spans="2:6" x14ac:dyDescent="0.25">
      <c r="B121"/>
      <c r="D121" s="146" t="s">
        <v>2417</v>
      </c>
      <c r="E121" s="123" t="s">
        <v>2418</v>
      </c>
      <c r="F121" s="122" t="s">
        <v>2444</v>
      </c>
    </row>
    <row r="122" spans="2:6" ht="45" x14ac:dyDescent="0.25">
      <c r="B122"/>
      <c r="D122" s="431" t="s">
        <v>2445</v>
      </c>
      <c r="E122" s="102" t="s">
        <v>2306</v>
      </c>
      <c r="F122" s="122" t="s">
        <v>2312</v>
      </c>
    </row>
    <row r="123" spans="2:6" ht="30" x14ac:dyDescent="0.25">
      <c r="B123"/>
      <c r="D123" s="431" t="s">
        <v>2446</v>
      </c>
      <c r="E123" s="102" t="s">
        <v>2325</v>
      </c>
      <c r="F123" s="122" t="s">
        <v>2312</v>
      </c>
    </row>
    <row r="124" spans="2:6" ht="45" x14ac:dyDescent="0.25">
      <c r="B124"/>
      <c r="D124" s="431" t="s">
        <v>2447</v>
      </c>
      <c r="E124" s="102" t="s">
        <v>2308</v>
      </c>
      <c r="F124" s="122" t="s">
        <v>2312</v>
      </c>
    </row>
    <row r="125" spans="2:6" ht="45" x14ac:dyDescent="0.25">
      <c r="B125"/>
      <c r="D125" s="431" t="s">
        <v>2448</v>
      </c>
      <c r="E125" s="102" t="s">
        <v>2341</v>
      </c>
      <c r="F125" s="122" t="s">
        <v>2323</v>
      </c>
    </row>
    <row r="126" spans="2:6" ht="30" x14ac:dyDescent="0.25">
      <c r="B126"/>
      <c r="D126" s="431" t="s">
        <v>2449</v>
      </c>
      <c r="E126" s="102" t="s">
        <v>2350</v>
      </c>
      <c r="F126" s="122" t="s">
        <v>2323</v>
      </c>
    </row>
    <row r="127" spans="2:6" ht="60" x14ac:dyDescent="0.25">
      <c r="B127"/>
      <c r="D127" s="431" t="s">
        <v>2450</v>
      </c>
      <c r="E127" s="102" t="s">
        <v>2356</v>
      </c>
      <c r="F127" s="122" t="s">
        <v>2323</v>
      </c>
    </row>
    <row r="128" spans="2:6" ht="30" x14ac:dyDescent="0.25">
      <c r="B128"/>
      <c r="D128" s="431" t="s">
        <v>2451</v>
      </c>
      <c r="E128" s="102" t="s">
        <v>2358</v>
      </c>
      <c r="F128" s="122" t="s">
        <v>2333</v>
      </c>
    </row>
    <row r="129" spans="2:8" ht="30" x14ac:dyDescent="0.25">
      <c r="B129"/>
      <c r="D129" s="431" t="s">
        <v>2452</v>
      </c>
      <c r="E129" s="102" t="s">
        <v>2363</v>
      </c>
      <c r="F129" s="122" t="s">
        <v>2333</v>
      </c>
    </row>
    <row r="130" spans="2:8" ht="30" x14ac:dyDescent="0.25">
      <c r="B130"/>
      <c r="D130" s="431" t="s">
        <v>2453</v>
      </c>
      <c r="E130" s="102" t="s">
        <v>2373</v>
      </c>
      <c r="F130" s="122" t="s">
        <v>2333</v>
      </c>
    </row>
    <row r="131" spans="2:8" ht="45" x14ac:dyDescent="0.25">
      <c r="B131"/>
      <c r="D131" s="431" t="s">
        <v>2454</v>
      </c>
      <c r="E131" s="102" t="s">
        <v>2379</v>
      </c>
      <c r="F131" s="122" t="s">
        <v>2333</v>
      </c>
    </row>
    <row r="132" spans="2:8" ht="30" x14ac:dyDescent="0.25">
      <c r="B132"/>
      <c r="D132" s="431" t="s">
        <v>2455</v>
      </c>
      <c r="E132" s="102" t="s">
        <v>2381</v>
      </c>
      <c r="F132" s="122" t="s">
        <v>2333</v>
      </c>
    </row>
    <row r="133" spans="2:8" ht="30" x14ac:dyDescent="0.25">
      <c r="B133"/>
      <c r="D133" s="431" t="s">
        <v>2456</v>
      </c>
      <c r="E133" s="102" t="s">
        <v>2383</v>
      </c>
      <c r="F133" s="122" t="s">
        <v>2333</v>
      </c>
    </row>
    <row r="134" spans="2:8" ht="45" x14ac:dyDescent="0.25">
      <c r="B134"/>
      <c r="D134" s="431" t="s">
        <v>2457</v>
      </c>
      <c r="E134" s="102" t="s">
        <v>2391</v>
      </c>
      <c r="F134" s="122" t="s">
        <v>2333</v>
      </c>
      <c r="H134" s="102" t="str">
        <f>+D128</f>
        <v>3.1  Fortalecer los procesos de gestión institucional para mejorar la eficiencia, transparencia y efectividad en la administración de los recursos y servicios.</v>
      </c>
    </row>
    <row r="137" spans="2:8" x14ac:dyDescent="0.25">
      <c r="D137" s="125"/>
    </row>
    <row r="139" spans="2:8" ht="16.5" thickBot="1" x14ac:dyDescent="0.3"/>
    <row r="140" spans="2:8" ht="16.5" thickBot="1" x14ac:dyDescent="0.3">
      <c r="C140" s="122" t="s">
        <v>2458</v>
      </c>
      <c r="D140" s="436" t="s">
        <v>2419</v>
      </c>
    </row>
    <row r="141" spans="2:8" ht="60" x14ac:dyDescent="0.25">
      <c r="C141" s="103" t="s">
        <v>2306</v>
      </c>
      <c r="D141" s="437" t="s">
        <v>2420</v>
      </c>
    </row>
    <row r="142" spans="2:8" ht="60" x14ac:dyDescent="0.25">
      <c r="C142" s="103"/>
      <c r="D142" s="437" t="s">
        <v>2421</v>
      </c>
    </row>
    <row r="143" spans="2:8" ht="75" x14ac:dyDescent="0.25">
      <c r="C143" s="103"/>
      <c r="D143" s="437" t="s">
        <v>2459</v>
      </c>
    </row>
    <row r="144" spans="2:8" ht="45" x14ac:dyDescent="0.25">
      <c r="C144" s="103"/>
      <c r="D144" s="437" t="s">
        <v>2460</v>
      </c>
    </row>
    <row r="145" spans="3:4" ht="75" x14ac:dyDescent="0.25">
      <c r="C145" s="103" t="s">
        <v>2325</v>
      </c>
      <c r="D145" s="437" t="s">
        <v>2461</v>
      </c>
    </row>
    <row r="146" spans="3:4" ht="30" x14ac:dyDescent="0.25">
      <c r="C146" s="148"/>
      <c r="D146" s="437" t="s">
        <v>2462</v>
      </c>
    </row>
    <row r="147" spans="3:4" ht="60" x14ac:dyDescent="0.25">
      <c r="C147" s="103"/>
      <c r="D147" s="437" t="s">
        <v>2463</v>
      </c>
    </row>
    <row r="148" spans="3:4" ht="30" x14ac:dyDescent="0.25">
      <c r="C148" s="103"/>
      <c r="D148" s="437" t="s">
        <v>2464</v>
      </c>
    </row>
    <row r="149" spans="3:4" ht="30" x14ac:dyDescent="0.25">
      <c r="C149" s="103"/>
      <c r="D149" s="437" t="s">
        <v>2465</v>
      </c>
    </row>
    <row r="150" spans="3:4" ht="45" x14ac:dyDescent="0.25">
      <c r="C150" s="103" t="s">
        <v>2308</v>
      </c>
      <c r="D150" s="437" t="s">
        <v>2466</v>
      </c>
    </row>
    <row r="151" spans="3:4" ht="60" x14ac:dyDescent="0.25">
      <c r="C151" s="148"/>
      <c r="D151" s="437" t="s">
        <v>2467</v>
      </c>
    </row>
    <row r="152" spans="3:4" ht="75" x14ac:dyDescent="0.25">
      <c r="C152" s="103"/>
      <c r="D152" s="437" t="s">
        <v>2468</v>
      </c>
    </row>
    <row r="153" spans="3:4" ht="45" x14ac:dyDescent="0.25">
      <c r="C153" s="103"/>
      <c r="D153" s="437" t="s">
        <v>2469</v>
      </c>
    </row>
    <row r="154" spans="3:4" ht="45" x14ac:dyDescent="0.25">
      <c r="C154" s="103" t="s">
        <v>2341</v>
      </c>
      <c r="D154" s="437" t="s">
        <v>2470</v>
      </c>
    </row>
    <row r="155" spans="3:4" ht="30" x14ac:dyDescent="0.25">
      <c r="C155" s="103" t="s">
        <v>2350</v>
      </c>
      <c r="D155" s="437" t="s">
        <v>2471</v>
      </c>
    </row>
    <row r="156" spans="3:4" ht="30" x14ac:dyDescent="0.25">
      <c r="C156" s="103"/>
      <c r="D156" s="437" t="s">
        <v>2472</v>
      </c>
    </row>
    <row r="157" spans="3:4" ht="30" x14ac:dyDescent="0.25">
      <c r="C157" s="103" t="s">
        <v>2356</v>
      </c>
      <c r="D157" s="437" t="s">
        <v>2473</v>
      </c>
    </row>
    <row r="158" spans="3:4" ht="30" x14ac:dyDescent="0.25">
      <c r="C158" s="148" t="s">
        <v>2358</v>
      </c>
      <c r="D158" s="437" t="s">
        <v>2474</v>
      </c>
    </row>
    <row r="159" spans="3:4" ht="45" x14ac:dyDescent="0.25">
      <c r="C159" s="148" t="s">
        <v>2363</v>
      </c>
      <c r="D159" s="437" t="s">
        <v>2475</v>
      </c>
    </row>
    <row r="160" spans="3:4" ht="60" x14ac:dyDescent="0.25">
      <c r="C160" s="148" t="s">
        <v>2373</v>
      </c>
      <c r="D160" s="437" t="s">
        <v>2476</v>
      </c>
    </row>
    <row r="161" spans="3:4" ht="30" x14ac:dyDescent="0.25">
      <c r="C161" s="148" t="s">
        <v>2379</v>
      </c>
      <c r="D161" s="437" t="s">
        <v>2477</v>
      </c>
    </row>
    <row r="162" spans="3:4" ht="30" x14ac:dyDescent="0.25">
      <c r="C162" s="148" t="s">
        <v>2381</v>
      </c>
      <c r="D162" s="437" t="s">
        <v>2478</v>
      </c>
    </row>
    <row r="163" spans="3:4" ht="30" x14ac:dyDescent="0.25">
      <c r="C163" s="148" t="s">
        <v>2383</v>
      </c>
      <c r="D163" s="437" t="s">
        <v>2479</v>
      </c>
    </row>
    <row r="164" spans="3:4" ht="45" x14ac:dyDescent="0.25">
      <c r="C164" s="148" t="s">
        <v>2391</v>
      </c>
      <c r="D164" s="437" t="s">
        <v>2480</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111" zoomScaleNormal="100" workbookViewId="0">
      <selection activeCell="H17" sqref="H17"/>
    </sheetView>
  </sheetViews>
  <sheetFormatPr baseColWidth="10" defaultColWidth="9.140625" defaultRowHeight="15" x14ac:dyDescent="0.25"/>
  <cols>
    <col min="1" max="1" width="9.140625" customWidth="1"/>
    <col min="2" max="2" width="31.85546875" customWidth="1"/>
    <col min="3" max="3" width="31" customWidth="1"/>
    <col min="4" max="4" width="54.42578125" customWidth="1"/>
    <col min="5" max="5" width="52.42578125" customWidth="1"/>
    <col min="6" max="6" width="7" bestFit="1" customWidth="1"/>
    <col min="7" max="7" width="71" bestFit="1" customWidth="1"/>
    <col min="8" max="8" width="23" customWidth="1"/>
    <col min="9" max="10" width="9.140625" customWidth="1"/>
    <col min="11" max="11" width="26.42578125" customWidth="1"/>
    <col min="12" max="14" width="9.140625" customWidth="1"/>
    <col min="15" max="15" width="22" bestFit="1" customWidth="1"/>
  </cols>
  <sheetData>
    <row r="2" spans="1:8" ht="15.75" thickBot="1" x14ac:dyDescent="0.3">
      <c r="B2" s="142" t="s">
        <v>2481</v>
      </c>
      <c r="C2" t="s">
        <v>2482</v>
      </c>
    </row>
    <row r="3" spans="1:8" x14ac:dyDescent="0.25">
      <c r="B3" s="143">
        <v>2025</v>
      </c>
      <c r="C3" s="143"/>
    </row>
    <row r="4" spans="1:8" x14ac:dyDescent="0.25">
      <c r="B4" s="144">
        <v>2026</v>
      </c>
      <c r="C4" s="144"/>
    </row>
    <row r="5" spans="1:8" x14ac:dyDescent="0.25">
      <c r="B5" s="144">
        <v>2027</v>
      </c>
      <c r="C5" s="144"/>
    </row>
    <row r="6" spans="1:8" ht="15.75" thickBot="1" x14ac:dyDescent="0.3">
      <c r="A6" t="s">
        <v>2483</v>
      </c>
      <c r="B6" s="145">
        <v>2028</v>
      </c>
      <c r="C6" s="145"/>
    </row>
    <row r="9" spans="1:8" ht="15.75" thickBot="1" x14ac:dyDescent="0.3">
      <c r="B9" s="103" t="s">
        <v>2484</v>
      </c>
      <c r="G9" s="103"/>
    </row>
    <row r="10" spans="1:8" ht="15.75" thickBot="1" x14ac:dyDescent="0.3">
      <c r="B10" s="111" t="s">
        <v>2485</v>
      </c>
      <c r="C10" t="s">
        <v>2486</v>
      </c>
      <c r="D10" s="103" t="s">
        <v>2487</v>
      </c>
      <c r="G10" t="s">
        <v>2488</v>
      </c>
    </row>
    <row r="11" spans="1:8" x14ac:dyDescent="0.25">
      <c r="B11" s="112" t="s">
        <v>89</v>
      </c>
      <c r="C11" t="s">
        <v>2489</v>
      </c>
      <c r="D11" s="111" t="s">
        <v>2490</v>
      </c>
      <c r="G11" s="183" t="s">
        <v>2491</v>
      </c>
      <c r="H11" s="103" t="s">
        <v>2492</v>
      </c>
    </row>
    <row r="12" spans="1:8" x14ac:dyDescent="0.25">
      <c r="B12" s="112" t="s">
        <v>2493</v>
      </c>
      <c r="C12" t="s">
        <v>2489</v>
      </c>
      <c r="D12" s="112" t="s">
        <v>2494</v>
      </c>
      <c r="G12" s="183" t="s">
        <v>2495</v>
      </c>
      <c r="H12" s="103" t="s">
        <v>2492</v>
      </c>
    </row>
    <row r="13" spans="1:8" x14ac:dyDescent="0.25">
      <c r="B13" s="112" t="s">
        <v>2496</v>
      </c>
      <c r="C13" t="s">
        <v>2489</v>
      </c>
      <c r="D13" s="112" t="s">
        <v>2497</v>
      </c>
      <c r="G13" s="183" t="s">
        <v>2498</v>
      </c>
      <c r="H13" s="169" t="s">
        <v>2499</v>
      </c>
    </row>
    <row r="14" spans="1:8" x14ac:dyDescent="0.25">
      <c r="B14" s="112" t="s">
        <v>2500</v>
      </c>
      <c r="C14" t="s">
        <v>2489</v>
      </c>
      <c r="D14" s="112" t="s">
        <v>2501</v>
      </c>
      <c r="G14" s="183" t="s">
        <v>2502</v>
      </c>
      <c r="H14" s="169" t="s">
        <v>2499</v>
      </c>
    </row>
    <row r="15" spans="1:8" x14ac:dyDescent="0.25">
      <c r="B15" s="112" t="s">
        <v>2503</v>
      </c>
      <c r="C15" t="s">
        <v>2489</v>
      </c>
      <c r="D15" s="112" t="s">
        <v>2504</v>
      </c>
    </row>
    <row r="16" spans="1:8" x14ac:dyDescent="0.25">
      <c r="B16" s="112" t="s">
        <v>2505</v>
      </c>
      <c r="C16" t="s">
        <v>2489</v>
      </c>
      <c r="D16" s="112" t="s">
        <v>97</v>
      </c>
    </row>
    <row r="17" spans="1:8" x14ac:dyDescent="0.25">
      <c r="B17" s="112" t="s">
        <v>2506</v>
      </c>
      <c r="C17" t="s">
        <v>2489</v>
      </c>
    </row>
    <row r="18" spans="1:8" x14ac:dyDescent="0.25">
      <c r="B18" s="112" t="s">
        <v>2507</v>
      </c>
      <c r="C18" t="s">
        <v>2489</v>
      </c>
    </row>
    <row r="19" spans="1:8" x14ac:dyDescent="0.25">
      <c r="B19" s="112" t="s">
        <v>2508</v>
      </c>
      <c r="C19" t="s">
        <v>2489</v>
      </c>
      <c r="G19" s="182" t="s">
        <v>2509</v>
      </c>
      <c r="H19" s="103" t="s">
        <v>2510</v>
      </c>
    </row>
    <row r="20" spans="1:8" ht="15.75" thickBot="1" x14ac:dyDescent="0.3">
      <c r="B20" s="113" t="s">
        <v>2511</v>
      </c>
      <c r="C20" t="s">
        <v>2489</v>
      </c>
      <c r="G20" t="s">
        <v>2512</v>
      </c>
      <c r="H20" t="s">
        <v>2513</v>
      </c>
    </row>
    <row r="21" spans="1:8" x14ac:dyDescent="0.25">
      <c r="G21" t="s">
        <v>1891</v>
      </c>
      <c r="H21" t="s">
        <v>1894</v>
      </c>
    </row>
    <row r="22" spans="1:8" x14ac:dyDescent="0.25">
      <c r="A22" t="s">
        <v>2483</v>
      </c>
      <c r="B22" s="103"/>
      <c r="C22" s="103"/>
      <c r="G22" t="s">
        <v>2514</v>
      </c>
      <c r="H22" t="s">
        <v>2515</v>
      </c>
    </row>
    <row r="23" spans="1:8" ht="15.75" thickBot="1" x14ac:dyDescent="0.3">
      <c r="B23" s="103" t="s">
        <v>2486</v>
      </c>
      <c r="C23" s="103" t="s">
        <v>2516</v>
      </c>
      <c r="G23" t="s">
        <v>2517</v>
      </c>
      <c r="H23" t="s">
        <v>1839</v>
      </c>
    </row>
    <row r="24" spans="1:8" x14ac:dyDescent="0.25">
      <c r="B24" s="104" t="s">
        <v>2518</v>
      </c>
      <c r="C24" s="105" t="s">
        <v>2519</v>
      </c>
      <c r="D24" t="s">
        <v>2520</v>
      </c>
      <c r="G24" t="s">
        <v>2521</v>
      </c>
      <c r="H24" t="s">
        <v>1835</v>
      </c>
    </row>
    <row r="25" spans="1:8" x14ac:dyDescent="0.25">
      <c r="B25" s="106" t="s">
        <v>2522</v>
      </c>
      <c r="C25" s="107" t="s">
        <v>2523</v>
      </c>
      <c r="D25" t="s">
        <v>2524</v>
      </c>
      <c r="G25" t="s">
        <v>2525</v>
      </c>
      <c r="H25" t="s">
        <v>1841</v>
      </c>
    </row>
    <row r="26" spans="1:8" x14ac:dyDescent="0.25">
      <c r="B26" s="106" t="s">
        <v>2526</v>
      </c>
      <c r="C26" s="107" t="s">
        <v>2527</v>
      </c>
      <c r="D26" t="s">
        <v>2528</v>
      </c>
    </row>
    <row r="27" spans="1:8" x14ac:dyDescent="0.25">
      <c r="B27" s="106" t="s">
        <v>2529</v>
      </c>
      <c r="C27" s="107" t="s">
        <v>2530</v>
      </c>
      <c r="D27" t="s">
        <v>2531</v>
      </c>
      <c r="G27" s="170" t="s">
        <v>2499</v>
      </c>
      <c r="H27" s="103" t="s">
        <v>2532</v>
      </c>
    </row>
    <row r="28" spans="1:8" ht="15.75" thickBot="1" x14ac:dyDescent="0.3">
      <c r="B28" s="108" t="s">
        <v>2533</v>
      </c>
      <c r="C28" s="109" t="s">
        <v>2534</v>
      </c>
      <c r="D28" t="s">
        <v>2535</v>
      </c>
      <c r="G28" t="s">
        <v>2536</v>
      </c>
      <c r="H28" t="s">
        <v>2537</v>
      </c>
    </row>
    <row r="29" spans="1:8" ht="15.75" thickBot="1" x14ac:dyDescent="0.3">
      <c r="B29" s="108"/>
      <c r="C29" s="109"/>
      <c r="G29" t="s">
        <v>2538</v>
      </c>
      <c r="H29" t="s">
        <v>1822</v>
      </c>
    </row>
    <row r="30" spans="1:8" x14ac:dyDescent="0.25">
      <c r="G30" t="s">
        <v>1825</v>
      </c>
      <c r="H30" t="s">
        <v>1827</v>
      </c>
    </row>
    <row r="31" spans="1:8" x14ac:dyDescent="0.25">
      <c r="G31" t="s">
        <v>2539</v>
      </c>
      <c r="H31" t="s">
        <v>1818</v>
      </c>
    </row>
    <row r="32" spans="1:8" ht="15.75" thickBot="1" x14ac:dyDescent="0.3">
      <c r="B32" s="103" t="s">
        <v>2540</v>
      </c>
      <c r="C32" s="103" t="s">
        <v>2541</v>
      </c>
      <c r="D32" s="103" t="s">
        <v>920</v>
      </c>
    </row>
    <row r="33" spans="2:8" x14ac:dyDescent="0.25">
      <c r="B33" s="104" t="s">
        <v>2542</v>
      </c>
      <c r="C33" s="114" t="s">
        <v>2543</v>
      </c>
      <c r="D33" s="115" t="s">
        <v>2544</v>
      </c>
      <c r="G33" s="103" t="s">
        <v>2492</v>
      </c>
      <c r="H33" s="103" t="s">
        <v>2532</v>
      </c>
    </row>
    <row r="34" spans="2:8" ht="15.75" thickBot="1" x14ac:dyDescent="0.3">
      <c r="B34" s="108"/>
      <c r="C34" s="117"/>
      <c r="D34" s="109" t="s">
        <v>2485</v>
      </c>
      <c r="G34" s="184" t="s">
        <v>1632</v>
      </c>
      <c r="H34" t="s">
        <v>1635</v>
      </c>
    </row>
    <row r="35" spans="2:8" x14ac:dyDescent="0.25">
      <c r="G35" s="184" t="s">
        <v>1212</v>
      </c>
      <c r="H35" t="s">
        <v>1653</v>
      </c>
    </row>
    <row r="36" spans="2:8" ht="15.75" thickBot="1" x14ac:dyDescent="0.3">
      <c r="D36" s="295" t="s">
        <v>2526</v>
      </c>
      <c r="E36" s="295" t="s">
        <v>2518</v>
      </c>
      <c r="G36" s="184" t="s">
        <v>1741</v>
      </c>
      <c r="H36" t="s">
        <v>1744</v>
      </c>
    </row>
    <row r="37" spans="2:8" x14ac:dyDescent="0.25">
      <c r="B37" s="104" t="s">
        <v>2545</v>
      </c>
      <c r="C37" s="114" t="s">
        <v>2546</v>
      </c>
      <c r="D37" s="115" t="s">
        <v>75</v>
      </c>
      <c r="E37" t="s">
        <v>2547</v>
      </c>
      <c r="G37" s="184" t="s">
        <v>1224</v>
      </c>
      <c r="H37" t="s">
        <v>1751</v>
      </c>
    </row>
    <row r="38" spans="2:8" x14ac:dyDescent="0.25">
      <c r="B38" s="106" t="s">
        <v>2545</v>
      </c>
      <c r="C38" s="101" t="s">
        <v>2548</v>
      </c>
      <c r="D38" s="116" t="s">
        <v>74</v>
      </c>
      <c r="E38" t="s">
        <v>2547</v>
      </c>
      <c r="G38" s="184" t="s">
        <v>2549</v>
      </c>
      <c r="H38" t="s">
        <v>2231</v>
      </c>
    </row>
    <row r="39" spans="2:8" x14ac:dyDescent="0.25">
      <c r="B39" s="106" t="s">
        <v>2545</v>
      </c>
      <c r="C39" s="101" t="s">
        <v>2550</v>
      </c>
      <c r="D39" s="116" t="s">
        <v>2551</v>
      </c>
      <c r="E39" t="s">
        <v>2547</v>
      </c>
      <c r="G39" s="184" t="s">
        <v>1203</v>
      </c>
      <c r="H39" t="s">
        <v>1861</v>
      </c>
    </row>
    <row r="40" spans="2:8" x14ac:dyDescent="0.25">
      <c r="B40" s="106" t="s">
        <v>2545</v>
      </c>
      <c r="C40" s="101" t="s">
        <v>2552</v>
      </c>
      <c r="D40" s="116" t="s">
        <v>2553</v>
      </c>
      <c r="E40" t="s">
        <v>2554</v>
      </c>
      <c r="G40" s="184" t="s">
        <v>1863</v>
      </c>
      <c r="H40" t="s">
        <v>1868</v>
      </c>
    </row>
    <row r="41" spans="2:8" x14ac:dyDescent="0.25">
      <c r="B41" s="106" t="s">
        <v>2545</v>
      </c>
      <c r="C41" s="101" t="s">
        <v>2555</v>
      </c>
      <c r="D41" s="116" t="s">
        <v>2556</v>
      </c>
      <c r="E41" t="s">
        <v>2554</v>
      </c>
      <c r="G41" s="184" t="s">
        <v>1895</v>
      </c>
      <c r="H41" t="s">
        <v>1898</v>
      </c>
    </row>
    <row r="42" spans="2:8" x14ac:dyDescent="0.25">
      <c r="B42" s="106" t="s">
        <v>2545</v>
      </c>
      <c r="C42" s="101" t="s">
        <v>2557</v>
      </c>
      <c r="D42" s="116" t="s">
        <v>2558</v>
      </c>
      <c r="E42" t="s">
        <v>2559</v>
      </c>
      <c r="G42" s="184" t="s">
        <v>2020</v>
      </c>
      <c r="H42" t="s">
        <v>2023</v>
      </c>
    </row>
    <row r="43" spans="2:8" x14ac:dyDescent="0.25">
      <c r="B43" s="106" t="s">
        <v>2545</v>
      </c>
      <c r="C43" s="101" t="s">
        <v>2560</v>
      </c>
      <c r="D43" s="116" t="s">
        <v>2561</v>
      </c>
      <c r="E43" t="s">
        <v>2562</v>
      </c>
    </row>
    <row r="44" spans="2:8" x14ac:dyDescent="0.25">
      <c r="B44" s="106" t="s">
        <v>2545</v>
      </c>
      <c r="C44" s="101" t="s">
        <v>2563</v>
      </c>
      <c r="D44" s="116" t="s">
        <v>2564</v>
      </c>
      <c r="E44" t="s">
        <v>2562</v>
      </c>
      <c r="G44" t="s">
        <v>1215</v>
      </c>
      <c r="H44" s="167" t="s">
        <v>2231</v>
      </c>
    </row>
    <row r="45" spans="2:8" x14ac:dyDescent="0.25">
      <c r="B45" s="106" t="s">
        <v>2545</v>
      </c>
      <c r="C45" s="101" t="s">
        <v>2565</v>
      </c>
      <c r="D45" s="116" t="s">
        <v>2566</v>
      </c>
      <c r="E45" t="s">
        <v>2562</v>
      </c>
      <c r="G45" t="s">
        <v>1216</v>
      </c>
      <c r="H45" s="167" t="s">
        <v>2232</v>
      </c>
    </row>
    <row r="46" spans="2:8" x14ac:dyDescent="0.25">
      <c r="B46" s="106" t="s">
        <v>2545</v>
      </c>
      <c r="C46" s="101" t="s">
        <v>2567</v>
      </c>
      <c r="D46" s="116" t="s">
        <v>2568</v>
      </c>
      <c r="E46" t="s">
        <v>2562</v>
      </c>
      <c r="G46" t="s">
        <v>1217</v>
      </c>
      <c r="H46" s="167" t="s">
        <v>2233</v>
      </c>
    </row>
    <row r="47" spans="2:8" x14ac:dyDescent="0.25">
      <c r="B47" s="106" t="s">
        <v>2545</v>
      </c>
      <c r="C47" s="101" t="s">
        <v>2569</v>
      </c>
      <c r="D47" s="116" t="s">
        <v>70</v>
      </c>
      <c r="E47" t="s">
        <v>2562</v>
      </c>
    </row>
    <row r="48" spans="2:8" x14ac:dyDescent="0.25">
      <c r="B48" s="106" t="s">
        <v>2545</v>
      </c>
      <c r="C48" s="101" t="s">
        <v>2570</v>
      </c>
      <c r="D48" s="116" t="s">
        <v>2571</v>
      </c>
      <c r="E48" t="s">
        <v>2562</v>
      </c>
    </row>
    <row r="49" spans="2:5" x14ac:dyDescent="0.25">
      <c r="B49" s="106" t="s">
        <v>2545</v>
      </c>
      <c r="C49" s="101" t="s">
        <v>2572</v>
      </c>
      <c r="D49" s="116" t="s">
        <v>2573</v>
      </c>
      <c r="E49" t="s">
        <v>2573</v>
      </c>
    </row>
    <row r="50" spans="2:5" x14ac:dyDescent="0.25">
      <c r="B50" s="106" t="s">
        <v>2545</v>
      </c>
      <c r="C50" s="101" t="s">
        <v>2574</v>
      </c>
      <c r="D50" s="116" t="s">
        <v>2575</v>
      </c>
      <c r="E50" t="s">
        <v>2576</v>
      </c>
    </row>
    <row r="51" spans="2:5" x14ac:dyDescent="0.25">
      <c r="B51" s="106" t="s">
        <v>2545</v>
      </c>
      <c r="C51" s="101" t="s">
        <v>2577</v>
      </c>
      <c r="D51" s="116" t="s">
        <v>2578</v>
      </c>
      <c r="E51" t="s">
        <v>2576</v>
      </c>
    </row>
    <row r="52" spans="2:5" x14ac:dyDescent="0.25">
      <c r="B52" s="106" t="s">
        <v>2545</v>
      </c>
      <c r="C52" s="101" t="s">
        <v>2579</v>
      </c>
      <c r="D52" s="116" t="s">
        <v>22</v>
      </c>
      <c r="E52" t="s">
        <v>2576</v>
      </c>
    </row>
    <row r="53" spans="2:5" x14ac:dyDescent="0.25">
      <c r="B53" s="106" t="s">
        <v>2545</v>
      </c>
      <c r="C53" s="101" t="s">
        <v>2580</v>
      </c>
      <c r="D53" s="116" t="s">
        <v>2581</v>
      </c>
      <c r="E53" t="s">
        <v>2576</v>
      </c>
    </row>
    <row r="54" spans="2:5" x14ac:dyDescent="0.25">
      <c r="B54" s="106" t="s">
        <v>2545</v>
      </c>
      <c r="C54" s="101" t="s">
        <v>2582</v>
      </c>
      <c r="D54" s="116" t="s">
        <v>2583</v>
      </c>
      <c r="E54" t="s">
        <v>2576</v>
      </c>
    </row>
    <row r="55" spans="2:5" x14ac:dyDescent="0.25">
      <c r="B55" s="106" t="s">
        <v>2545</v>
      </c>
      <c r="C55" s="101" t="s">
        <v>2584</v>
      </c>
      <c r="D55" s="116" t="s">
        <v>53</v>
      </c>
      <c r="E55" t="s">
        <v>2585</v>
      </c>
    </row>
    <row r="56" spans="2:5" x14ac:dyDescent="0.25">
      <c r="B56" s="106" t="s">
        <v>2545</v>
      </c>
      <c r="C56" s="101" t="s">
        <v>2586</v>
      </c>
      <c r="D56" s="116" t="s">
        <v>55</v>
      </c>
      <c r="E56" t="s">
        <v>2585</v>
      </c>
    </row>
    <row r="57" spans="2:5" x14ac:dyDescent="0.25">
      <c r="B57" s="106" t="s">
        <v>2545</v>
      </c>
      <c r="C57" s="101" t="s">
        <v>2587</v>
      </c>
      <c r="D57" s="116" t="s">
        <v>2588</v>
      </c>
      <c r="E57" t="s">
        <v>2585</v>
      </c>
    </row>
    <row r="58" spans="2:5" x14ac:dyDescent="0.25">
      <c r="B58" s="106" t="s">
        <v>2545</v>
      </c>
      <c r="C58" s="101" t="s">
        <v>2589</v>
      </c>
      <c r="D58" s="116" t="s">
        <v>2590</v>
      </c>
      <c r="E58" t="s">
        <v>2585</v>
      </c>
    </row>
    <row r="59" spans="2:5" x14ac:dyDescent="0.25">
      <c r="B59" s="106" t="s">
        <v>2545</v>
      </c>
      <c r="C59" s="101" t="s">
        <v>2591</v>
      </c>
      <c r="D59" s="116" t="s">
        <v>2592</v>
      </c>
      <c r="E59" t="s">
        <v>2585</v>
      </c>
    </row>
    <row r="60" spans="2:5" x14ac:dyDescent="0.25">
      <c r="B60" s="106" t="s">
        <v>2545</v>
      </c>
      <c r="C60" s="101" t="s">
        <v>2593</v>
      </c>
      <c r="D60" s="116" t="s">
        <v>2594</v>
      </c>
      <c r="E60" t="s">
        <v>2585</v>
      </c>
    </row>
    <row r="61" spans="2:5" x14ac:dyDescent="0.25">
      <c r="B61" s="106" t="s">
        <v>2545</v>
      </c>
      <c r="C61" s="101" t="s">
        <v>2595</v>
      </c>
      <c r="D61" s="116" t="s">
        <v>2596</v>
      </c>
      <c r="E61" t="s">
        <v>2585</v>
      </c>
    </row>
    <row r="62" spans="2:5" x14ac:dyDescent="0.25">
      <c r="B62" s="106" t="s">
        <v>2545</v>
      </c>
      <c r="C62" s="101" t="s">
        <v>2597</v>
      </c>
      <c r="D62" s="116" t="s">
        <v>2598</v>
      </c>
      <c r="E62" t="s">
        <v>2599</v>
      </c>
    </row>
    <row r="63" spans="2:5" x14ac:dyDescent="0.25">
      <c r="B63" s="106" t="s">
        <v>2545</v>
      </c>
      <c r="C63" s="101" t="s">
        <v>2600</v>
      </c>
      <c r="D63" s="116" t="s">
        <v>2601</v>
      </c>
      <c r="E63" t="s">
        <v>2599</v>
      </c>
    </row>
    <row r="64" spans="2:5" x14ac:dyDescent="0.25">
      <c r="B64" s="106" t="s">
        <v>2545</v>
      </c>
      <c r="C64" s="101" t="s">
        <v>2602</v>
      </c>
      <c r="D64" s="116" t="s">
        <v>2603</v>
      </c>
      <c r="E64" t="s">
        <v>2599</v>
      </c>
    </row>
    <row r="65" spans="2:5" x14ac:dyDescent="0.25">
      <c r="B65" s="106" t="s">
        <v>2545</v>
      </c>
      <c r="C65" s="101" t="s">
        <v>2604</v>
      </c>
      <c r="D65" s="116" t="s">
        <v>2605</v>
      </c>
      <c r="E65" t="s">
        <v>2599</v>
      </c>
    </row>
    <row r="66" spans="2:5" x14ac:dyDescent="0.25">
      <c r="B66" s="106" t="s">
        <v>2545</v>
      </c>
      <c r="C66" s="101" t="s">
        <v>2606</v>
      </c>
      <c r="D66" s="116" t="s">
        <v>2607</v>
      </c>
      <c r="E66" t="s">
        <v>2608</v>
      </c>
    </row>
    <row r="67" spans="2:5" x14ac:dyDescent="0.25">
      <c r="B67" s="106" t="s">
        <v>2545</v>
      </c>
      <c r="C67" s="101" t="s">
        <v>2609</v>
      </c>
      <c r="D67" s="116" t="s">
        <v>2610</v>
      </c>
      <c r="E67" t="s">
        <v>2608</v>
      </c>
    </row>
    <row r="68" spans="2:5" ht="15.75" customHeight="1" x14ac:dyDescent="0.25">
      <c r="B68" s="106"/>
      <c r="C68" s="102"/>
      <c r="D68" s="116" t="s">
        <v>2611</v>
      </c>
      <c r="E68" t="s">
        <v>2608</v>
      </c>
    </row>
    <row r="69" spans="2:5" ht="15.75" customHeight="1" x14ac:dyDescent="0.25">
      <c r="B69" s="296"/>
      <c r="C69" s="297"/>
      <c r="D69" s="298" t="s">
        <v>2612</v>
      </c>
      <c r="E69" t="s">
        <v>2613</v>
      </c>
    </row>
    <row r="70" spans="2:5" ht="15.75" customHeight="1" x14ac:dyDescent="0.25">
      <c r="B70" s="296"/>
      <c r="C70" s="297"/>
      <c r="D70" s="298" t="s">
        <v>2614</v>
      </c>
      <c r="E70" t="s">
        <v>2613</v>
      </c>
    </row>
    <row r="71" spans="2:5" ht="15.75" customHeight="1" x14ac:dyDescent="0.25">
      <c r="B71" s="296"/>
      <c r="C71" s="297"/>
      <c r="D71" s="298" t="s">
        <v>2615</v>
      </c>
      <c r="E71" t="s">
        <v>2613</v>
      </c>
    </row>
    <row r="72" spans="2:5" ht="15.75" customHeight="1" x14ac:dyDescent="0.25">
      <c r="B72" s="296"/>
      <c r="C72" s="297"/>
      <c r="D72" s="298" t="s">
        <v>2616</v>
      </c>
      <c r="E72" t="s">
        <v>2613</v>
      </c>
    </row>
    <row r="73" spans="2:5" ht="15.75" customHeight="1" x14ac:dyDescent="0.25">
      <c r="B73" s="296"/>
      <c r="C73" s="297"/>
      <c r="D73" s="298" t="s">
        <v>2617</v>
      </c>
      <c r="E73" t="s">
        <v>2618</v>
      </c>
    </row>
    <row r="74" spans="2:5" ht="15.75" customHeight="1" x14ac:dyDescent="0.25">
      <c r="B74" s="296"/>
      <c r="C74" s="297"/>
      <c r="D74" s="298" t="s">
        <v>2619</v>
      </c>
      <c r="E74" t="s">
        <v>2618</v>
      </c>
    </row>
    <row r="75" spans="2:5" ht="15.75" customHeight="1" x14ac:dyDescent="0.25">
      <c r="B75" s="296"/>
      <c r="C75" s="297"/>
      <c r="D75" s="298" t="s">
        <v>2620</v>
      </c>
      <c r="E75" t="s">
        <v>2621</v>
      </c>
    </row>
    <row r="76" spans="2:5" ht="15.75" customHeight="1" x14ac:dyDescent="0.25">
      <c r="B76" s="296"/>
      <c r="C76" s="297"/>
      <c r="D76" s="298" t="s">
        <v>2622</v>
      </c>
      <c r="E76" t="s">
        <v>2621</v>
      </c>
    </row>
    <row r="77" spans="2:5" ht="15.75" customHeight="1" x14ac:dyDescent="0.25">
      <c r="B77" s="296"/>
      <c r="C77" s="297"/>
      <c r="D77" s="298" t="s">
        <v>2623</v>
      </c>
      <c r="E77" t="s">
        <v>2621</v>
      </c>
    </row>
    <row r="78" spans="2:5" ht="15.75" customHeight="1" x14ac:dyDescent="0.25">
      <c r="B78" s="296"/>
      <c r="C78" s="297"/>
      <c r="D78" s="298" t="s">
        <v>2624</v>
      </c>
      <c r="E78" t="s">
        <v>2625</v>
      </c>
    </row>
    <row r="79" spans="2:5" ht="15.75" customHeight="1" x14ac:dyDescent="0.25">
      <c r="B79" s="296"/>
      <c r="C79" s="297"/>
      <c r="D79" s="298" t="s">
        <v>4</v>
      </c>
      <c r="E79" t="s">
        <v>2625</v>
      </c>
    </row>
    <row r="80" spans="2:5" ht="15.75" customHeight="1" x14ac:dyDescent="0.25">
      <c r="B80" s="296"/>
      <c r="C80" s="297"/>
      <c r="D80" s="298" t="s">
        <v>2626</v>
      </c>
      <c r="E80" t="s">
        <v>2625</v>
      </c>
    </row>
    <row r="81" spans="2:5" ht="15.75" customHeight="1" x14ac:dyDescent="0.25">
      <c r="B81" s="296"/>
      <c r="C81" s="297"/>
      <c r="D81" s="298" t="s">
        <v>2627</v>
      </c>
      <c r="E81" t="s">
        <v>2625</v>
      </c>
    </row>
    <row r="82" spans="2:5" ht="15.75" customHeight="1" x14ac:dyDescent="0.25">
      <c r="B82" s="296"/>
      <c r="C82" s="297"/>
      <c r="D82" s="298" t="s">
        <v>2628</v>
      </c>
      <c r="E82" t="s">
        <v>2629</v>
      </c>
    </row>
    <row r="83" spans="2:5" ht="15.75" customHeight="1" x14ac:dyDescent="0.25">
      <c r="B83" s="296"/>
      <c r="C83" s="297"/>
      <c r="D83" s="298" t="s">
        <v>2630</v>
      </c>
      <c r="E83" t="s">
        <v>2629</v>
      </c>
    </row>
    <row r="84" spans="2:5" ht="15.75" customHeight="1" x14ac:dyDescent="0.25">
      <c r="B84" s="296"/>
      <c r="C84" s="297"/>
      <c r="D84" s="298" t="s">
        <v>2631</v>
      </c>
      <c r="E84" t="s">
        <v>2632</v>
      </c>
    </row>
    <row r="85" spans="2:5" ht="15.75" customHeight="1" x14ac:dyDescent="0.25">
      <c r="B85" s="296"/>
      <c r="C85" s="297"/>
      <c r="D85" s="298" t="s">
        <v>47</v>
      </c>
      <c r="E85" t="s">
        <v>2632</v>
      </c>
    </row>
    <row r="86" spans="2:5" ht="15.75" customHeight="1" x14ac:dyDescent="0.25">
      <c r="B86" s="296"/>
      <c r="C86" s="297"/>
      <c r="D86" s="298" t="s">
        <v>19</v>
      </c>
      <c r="E86" t="s">
        <v>2632</v>
      </c>
    </row>
    <row r="87" spans="2:5" ht="15.75" customHeight="1" x14ac:dyDescent="0.25">
      <c r="B87" s="296"/>
      <c r="C87" s="297"/>
      <c r="D87" s="298" t="s">
        <v>2633</v>
      </c>
      <c r="E87" t="s">
        <v>2634</v>
      </c>
    </row>
    <row r="88" spans="2:5" ht="15.75" customHeight="1" x14ac:dyDescent="0.25">
      <c r="B88" s="296"/>
      <c r="C88" s="297"/>
      <c r="D88" s="298" t="s">
        <v>2635</v>
      </c>
      <c r="E88" t="s">
        <v>2634</v>
      </c>
    </row>
    <row r="89" spans="2:5" ht="15.75" customHeight="1" x14ac:dyDescent="0.25">
      <c r="B89" s="296"/>
      <c r="C89" s="297"/>
      <c r="D89" s="298" t="s">
        <v>2636</v>
      </c>
      <c r="E89" t="s">
        <v>2634</v>
      </c>
    </row>
    <row r="90" spans="2:5" ht="15.75" customHeight="1" x14ac:dyDescent="0.25">
      <c r="B90" s="296"/>
      <c r="C90" s="297"/>
      <c r="D90" s="298" t="s">
        <v>2637</v>
      </c>
      <c r="E90" t="s">
        <v>2634</v>
      </c>
    </row>
    <row r="91" spans="2:5" ht="15.75" customHeight="1" x14ac:dyDescent="0.25">
      <c r="B91" s="296"/>
      <c r="C91" s="297"/>
      <c r="D91" s="298" t="s">
        <v>2638</v>
      </c>
      <c r="E91" t="s">
        <v>2639</v>
      </c>
    </row>
    <row r="92" spans="2:5" ht="15.75" customHeight="1" x14ac:dyDescent="0.25">
      <c r="B92" s="296"/>
      <c r="C92" s="297"/>
      <c r="D92" s="298" t="s">
        <v>2640</v>
      </c>
      <c r="E92" t="s">
        <v>2639</v>
      </c>
    </row>
    <row r="93" spans="2:5" ht="15.75" customHeight="1" x14ac:dyDescent="0.25">
      <c r="B93" s="296"/>
      <c r="C93" s="297"/>
      <c r="D93" s="298" t="s">
        <v>2641</v>
      </c>
      <c r="E93" t="s">
        <v>2639</v>
      </c>
    </row>
    <row r="94" spans="2:5" ht="15.75" customHeight="1" x14ac:dyDescent="0.25">
      <c r="B94" s="296"/>
      <c r="C94" s="297"/>
      <c r="D94" s="298" t="s">
        <v>2642</v>
      </c>
      <c r="E94" t="s">
        <v>2639</v>
      </c>
    </row>
    <row r="95" spans="2:5" x14ac:dyDescent="0.25">
      <c r="B95" s="296"/>
      <c r="C95" s="297"/>
      <c r="D95" s="298" t="s">
        <v>2643</v>
      </c>
      <c r="E95" t="s">
        <v>2644</v>
      </c>
    </row>
    <row r="96" spans="2:5" x14ac:dyDescent="0.25">
      <c r="B96" s="296"/>
      <c r="C96" s="297"/>
      <c r="D96" s="298"/>
    </row>
    <row r="97" spans="2:4" ht="15.75" thickBot="1" x14ac:dyDescent="0.3">
      <c r="B97" s="108"/>
      <c r="C97" s="117"/>
      <c r="D97" s="109"/>
    </row>
    <row r="99" spans="2:4" ht="15.75" thickBot="1" x14ac:dyDescent="0.3"/>
    <row r="100" spans="2:4" x14ac:dyDescent="0.25">
      <c r="B100" s="104" t="s">
        <v>2645</v>
      </c>
      <c r="C100" s="114" t="s">
        <v>2646</v>
      </c>
      <c r="D100" s="115" t="str">
        <f>+E37</f>
        <v>Dirección de Comunicaciones</v>
      </c>
    </row>
    <row r="101" spans="2:4" x14ac:dyDescent="0.25">
      <c r="B101" s="106" t="s">
        <v>2645</v>
      </c>
      <c r="C101" s="101" t="s">
        <v>2647</v>
      </c>
      <c r="D101" s="116" t="str">
        <f>+E40</f>
        <v>Dirección Jurídica</v>
      </c>
    </row>
    <row r="102" spans="2:4" x14ac:dyDescent="0.25">
      <c r="B102" s="106" t="s">
        <v>2645</v>
      </c>
      <c r="C102" s="101" t="s">
        <v>2648</v>
      </c>
      <c r="D102" s="116" t="str">
        <f>+E42</f>
        <v>Oficina Acceso a la Información</v>
      </c>
    </row>
    <row r="103" spans="2:4" x14ac:dyDescent="0.25">
      <c r="B103" s="106" t="s">
        <v>2645</v>
      </c>
      <c r="C103" s="101" t="s">
        <v>2649</v>
      </c>
      <c r="D103" s="116" t="str">
        <f>+E43</f>
        <v>Dirección Recursos Humanos</v>
      </c>
    </row>
    <row r="104" spans="2:4" x14ac:dyDescent="0.25">
      <c r="B104" s="106" t="s">
        <v>2645</v>
      </c>
      <c r="C104" s="101" t="s">
        <v>2650</v>
      </c>
      <c r="D104" s="116" t="str">
        <f>+E49</f>
        <v>Dirección de Fiscalización y Control</v>
      </c>
    </row>
    <row r="105" spans="2:4" x14ac:dyDescent="0.25">
      <c r="B105" s="106" t="s">
        <v>2645</v>
      </c>
      <c r="C105" s="101" t="s">
        <v>2651</v>
      </c>
      <c r="D105" s="116" t="str">
        <f>+E50</f>
        <v>Dirección Planificación y Desarrollo</v>
      </c>
    </row>
    <row r="106" spans="2:4" x14ac:dyDescent="0.25">
      <c r="B106" s="106" t="s">
        <v>2645</v>
      </c>
      <c r="C106" s="101" t="s">
        <v>2652</v>
      </c>
      <c r="D106" s="116" t="str">
        <f>+E55</f>
        <v>Dirección Administrativa</v>
      </c>
    </row>
    <row r="107" spans="2:4" x14ac:dyDescent="0.25">
      <c r="B107" s="106" t="s">
        <v>2645</v>
      </c>
      <c r="C107" s="101" t="s">
        <v>2653</v>
      </c>
      <c r="D107" s="116" t="str">
        <f>+E62</f>
        <v>Dirección de Tecnologías de la Información y Comunicación</v>
      </c>
    </row>
    <row r="108" spans="2:4" x14ac:dyDescent="0.25">
      <c r="B108" s="106" t="s">
        <v>2645</v>
      </c>
      <c r="C108" s="101" t="s">
        <v>2654</v>
      </c>
      <c r="D108" s="116" t="str">
        <f>+E66</f>
        <v>Dirección Financiera</v>
      </c>
    </row>
    <row r="109" spans="2:4" x14ac:dyDescent="0.25">
      <c r="B109" s="106" t="s">
        <v>2645</v>
      </c>
      <c r="C109" s="101" t="s">
        <v>2655</v>
      </c>
      <c r="D109" s="116" t="str">
        <f>+E69</f>
        <v>Dirección Emergencias Médicas</v>
      </c>
    </row>
    <row r="110" spans="2:4" x14ac:dyDescent="0.25">
      <c r="B110" s="106" t="s">
        <v>2645</v>
      </c>
      <c r="C110" s="101" t="s">
        <v>2656</v>
      </c>
      <c r="D110" s="116" t="str">
        <f>+E73</f>
        <v>Dirección Medicamentos e Insumos</v>
      </c>
    </row>
    <row r="111" spans="2:4" x14ac:dyDescent="0.25">
      <c r="B111" s="106" t="s">
        <v>2645</v>
      </c>
      <c r="C111" s="101" t="s">
        <v>2657</v>
      </c>
      <c r="D111" s="116" t="str">
        <f>+E76</f>
        <v>Dirección Gestión de la Información</v>
      </c>
    </row>
    <row r="112" spans="2:4" x14ac:dyDescent="0.25">
      <c r="B112" s="106" t="s">
        <v>2645</v>
      </c>
      <c r="C112" s="101" t="s">
        <v>2658</v>
      </c>
      <c r="D112" s="116" t="str">
        <f>+E78</f>
        <v>Dirección Gestión de Calidad en los Servicios de Salud</v>
      </c>
    </row>
    <row r="113" spans="2:4" x14ac:dyDescent="0.25">
      <c r="B113" s="106" t="s">
        <v>2645</v>
      </c>
      <c r="C113" s="101" t="s">
        <v>2659</v>
      </c>
      <c r="D113" s="116" t="str">
        <f>+E82</f>
        <v xml:space="preserve">Dirección Materno, Infantil y Adolescentes </v>
      </c>
    </row>
    <row r="114" spans="2:4" x14ac:dyDescent="0.25">
      <c r="B114" s="106" t="s">
        <v>2645</v>
      </c>
      <c r="C114" s="101" t="s">
        <v>2660</v>
      </c>
      <c r="D114" s="116" t="str">
        <f>+E84</f>
        <v xml:space="preserve">Dirección de Asistencia a la Red de Servicios de Salud </v>
      </c>
    </row>
    <row r="115" spans="2:4" x14ac:dyDescent="0.25">
      <c r="B115" s="106" t="s">
        <v>2645</v>
      </c>
      <c r="C115" s="101" t="s">
        <v>2661</v>
      </c>
      <c r="D115" s="116" t="str">
        <f>+E87</f>
        <v>Dirección Centros Hospitalarios</v>
      </c>
    </row>
    <row r="116" spans="2:4" x14ac:dyDescent="0.25">
      <c r="B116" s="106" t="s">
        <v>2645</v>
      </c>
      <c r="C116" s="101" t="s">
        <v>2662</v>
      </c>
      <c r="D116" s="116" t="str">
        <f>+E91</f>
        <v>Dirección Primer Nivel de Atención</v>
      </c>
    </row>
    <row r="117" spans="2:4" x14ac:dyDescent="0.25">
      <c r="B117" s="106"/>
      <c r="C117" s="101" t="s">
        <v>2663</v>
      </c>
      <c r="D117" s="116" t="str">
        <f>+E95</f>
        <v>Seguridad</v>
      </c>
    </row>
    <row r="118" spans="2:4" x14ac:dyDescent="0.25">
      <c r="B118" s="106"/>
      <c r="C118" s="101"/>
      <c r="D118" s="116"/>
    </row>
    <row r="119" spans="2:4" x14ac:dyDescent="0.25">
      <c r="B119" s="106"/>
      <c r="C119" s="102"/>
      <c r="D119" s="107"/>
    </row>
    <row r="120" spans="2:4" ht="15.75" thickBot="1" x14ac:dyDescent="0.3">
      <c r="B120" s="108"/>
      <c r="C120" s="117"/>
      <c r="D120" s="109"/>
    </row>
    <row r="123" spans="2:4" x14ac:dyDescent="0.25">
      <c r="B123" s="102" t="s">
        <v>2664</v>
      </c>
      <c r="C123" s="102"/>
      <c r="D123" s="102"/>
    </row>
    <row r="124" spans="2:4" x14ac:dyDescent="0.25">
      <c r="B124" s="102"/>
      <c r="C124" s="102"/>
      <c r="D124" s="102"/>
    </row>
    <row r="125" spans="2:4" x14ac:dyDescent="0.25">
      <c r="B125" s="102"/>
      <c r="C125" s="102"/>
      <c r="D125" s="102"/>
    </row>
    <row r="127" spans="2:4" x14ac:dyDescent="0.25">
      <c r="B127" s="102" t="s">
        <v>2534</v>
      </c>
      <c r="C127" s="101" t="s">
        <v>2648</v>
      </c>
      <c r="D127" s="101" t="s">
        <v>203</v>
      </c>
    </row>
    <row r="128" spans="2:4" x14ac:dyDescent="0.25">
      <c r="B128" s="102" t="s">
        <v>2534</v>
      </c>
      <c r="C128" s="101" t="s">
        <v>2665</v>
      </c>
      <c r="D128" s="101" t="s">
        <v>2666</v>
      </c>
    </row>
    <row r="129" spans="1:13" x14ac:dyDescent="0.25">
      <c r="B129" s="102"/>
      <c r="C129" s="102"/>
      <c r="D129" s="102"/>
    </row>
    <row r="130" spans="1:13" x14ac:dyDescent="0.25">
      <c r="B130" s="102"/>
      <c r="C130" s="102"/>
      <c r="D130" s="102"/>
    </row>
    <row r="135" spans="1:13" ht="15.75" thickBot="1" x14ac:dyDescent="0.3"/>
    <row r="136" spans="1:13" ht="15.75" thickBot="1" x14ac:dyDescent="0.3">
      <c r="B136" s="138" t="s">
        <v>2489</v>
      </c>
      <c r="C136" s="139"/>
      <c r="D136" s="140"/>
      <c r="E136" s="140"/>
    </row>
    <row r="137" spans="1:13" x14ac:dyDescent="0.25">
      <c r="A137" t="s">
        <v>2483</v>
      </c>
      <c r="B137" s="110" t="s">
        <v>92</v>
      </c>
      <c r="C137" s="110" t="s">
        <v>2667</v>
      </c>
      <c r="D137" s="110" t="s">
        <v>2668</v>
      </c>
      <c r="E137" s="110">
        <v>1</v>
      </c>
    </row>
    <row r="138" spans="1:13" x14ac:dyDescent="0.25">
      <c r="B138" s="102" t="s">
        <v>2526</v>
      </c>
      <c r="C138" s="102" t="s">
        <v>2669</v>
      </c>
      <c r="D138" s="102" t="s">
        <v>2670</v>
      </c>
      <c r="E138" s="102">
        <v>2</v>
      </c>
    </row>
    <row r="139" spans="1:13" x14ac:dyDescent="0.25">
      <c r="B139" s="102" t="s">
        <v>2529</v>
      </c>
      <c r="C139" s="102" t="s">
        <v>2530</v>
      </c>
      <c r="D139" s="102" t="s">
        <v>2671</v>
      </c>
      <c r="E139" s="102">
        <v>3</v>
      </c>
    </row>
    <row r="140" spans="1:13" x14ac:dyDescent="0.25">
      <c r="B140" s="102" t="s">
        <v>2230</v>
      </c>
      <c r="C140" s="102" t="s">
        <v>2672</v>
      </c>
      <c r="D140" s="102" t="s">
        <v>2673</v>
      </c>
      <c r="E140" s="102">
        <v>4</v>
      </c>
    </row>
    <row r="141" spans="1:13" x14ac:dyDescent="0.25">
      <c r="B141" s="102" t="s">
        <v>2533</v>
      </c>
      <c r="C141" s="102" t="s">
        <v>2674</v>
      </c>
      <c r="D141" s="102" t="s">
        <v>2675</v>
      </c>
      <c r="E141" s="102">
        <v>5</v>
      </c>
    </row>
    <row r="143" spans="1:13" ht="15.75" thickBot="1" x14ac:dyDescent="0.3"/>
    <row r="144" spans="1:13" ht="15.75" thickBot="1" x14ac:dyDescent="0.3">
      <c r="B144" s="137" t="s">
        <v>2676</v>
      </c>
      <c r="C144" s="103"/>
      <c r="D144" s="103"/>
      <c r="E144" s="137" t="s">
        <v>2530</v>
      </c>
      <c r="F144" s="103"/>
      <c r="I144" s="103"/>
      <c r="L144" s="103"/>
      <c r="M144" s="103"/>
    </row>
    <row r="145" spans="1:6" x14ac:dyDescent="0.25">
      <c r="A145" t="s">
        <v>2483</v>
      </c>
      <c r="B145" s="110" t="s">
        <v>2677</v>
      </c>
      <c r="C145">
        <v>1</v>
      </c>
      <c r="D145" t="s">
        <v>2483</v>
      </c>
      <c r="E145" s="110" t="s">
        <v>2678</v>
      </c>
      <c r="F145">
        <v>1</v>
      </c>
    </row>
    <row r="146" spans="1:6" x14ac:dyDescent="0.25">
      <c r="B146" s="102" t="s">
        <v>176</v>
      </c>
      <c r="C146">
        <v>2</v>
      </c>
      <c r="E146" s="102" t="s">
        <v>2679</v>
      </c>
      <c r="F146">
        <v>2</v>
      </c>
    </row>
    <row r="147" spans="1:6" x14ac:dyDescent="0.25">
      <c r="B147" s="102" t="s">
        <v>179</v>
      </c>
      <c r="C147">
        <v>3</v>
      </c>
      <c r="E147" s="102" t="s">
        <v>2680</v>
      </c>
      <c r="F147">
        <v>3</v>
      </c>
    </row>
    <row r="148" spans="1:6" x14ac:dyDescent="0.25">
      <c r="B148" s="102" t="s">
        <v>2681</v>
      </c>
      <c r="C148">
        <v>4</v>
      </c>
      <c r="E148" s="102" t="s">
        <v>2682</v>
      </c>
      <c r="F148">
        <v>4</v>
      </c>
    </row>
    <row r="149" spans="1:6" x14ac:dyDescent="0.25">
      <c r="B149" s="102" t="s">
        <v>2683</v>
      </c>
      <c r="C149">
        <v>5</v>
      </c>
      <c r="E149" s="102" t="s">
        <v>2684</v>
      </c>
      <c r="F149">
        <v>5</v>
      </c>
    </row>
    <row r="150" spans="1:6" x14ac:dyDescent="0.25">
      <c r="B150" s="102" t="s">
        <v>2685</v>
      </c>
      <c r="C150">
        <v>6</v>
      </c>
      <c r="E150" s="102" t="s">
        <v>2686</v>
      </c>
      <c r="F150">
        <v>6</v>
      </c>
    </row>
    <row r="151" spans="1:6" x14ac:dyDescent="0.25">
      <c r="B151" s="102" t="s">
        <v>2687</v>
      </c>
      <c r="C151">
        <v>7</v>
      </c>
      <c r="E151" s="102" t="s">
        <v>2688</v>
      </c>
      <c r="F151">
        <v>7</v>
      </c>
    </row>
    <row r="152" spans="1:6" x14ac:dyDescent="0.25">
      <c r="B152" s="102" t="s">
        <v>2689</v>
      </c>
      <c r="C152">
        <v>8</v>
      </c>
      <c r="E152" s="102" t="s">
        <v>2690</v>
      </c>
      <c r="F152">
        <v>8</v>
      </c>
    </row>
    <row r="153" spans="1:6" x14ac:dyDescent="0.25">
      <c r="B153" s="102" t="s">
        <v>2691</v>
      </c>
      <c r="C153">
        <v>9</v>
      </c>
      <c r="E153" s="102" t="s">
        <v>2692</v>
      </c>
      <c r="F153">
        <v>9</v>
      </c>
    </row>
    <row r="154" spans="1:6" x14ac:dyDescent="0.25">
      <c r="B154" s="102" t="s">
        <v>2693</v>
      </c>
      <c r="C154">
        <v>10</v>
      </c>
      <c r="E154" s="102" t="s">
        <v>2694</v>
      </c>
      <c r="F154">
        <v>10</v>
      </c>
    </row>
    <row r="155" spans="1:6" x14ac:dyDescent="0.25">
      <c r="B155" s="102" t="s">
        <v>2695</v>
      </c>
      <c r="C155">
        <v>11</v>
      </c>
      <c r="E155" s="102" t="s">
        <v>2696</v>
      </c>
      <c r="F155">
        <v>11</v>
      </c>
    </row>
    <row r="156" spans="1:6" x14ac:dyDescent="0.25">
      <c r="B156" s="102" t="s">
        <v>2697</v>
      </c>
      <c r="C156">
        <v>12</v>
      </c>
      <c r="E156" s="102" t="s">
        <v>2698</v>
      </c>
      <c r="F156">
        <v>12</v>
      </c>
    </row>
    <row r="157" spans="1:6" x14ac:dyDescent="0.25">
      <c r="B157" s="102" t="s">
        <v>2699</v>
      </c>
      <c r="C157">
        <v>13</v>
      </c>
      <c r="E157" s="102" t="s">
        <v>2700</v>
      </c>
      <c r="F157">
        <v>13</v>
      </c>
    </row>
    <row r="158" spans="1:6" x14ac:dyDescent="0.25">
      <c r="B158" s="102" t="s">
        <v>2701</v>
      </c>
      <c r="C158">
        <v>14</v>
      </c>
      <c r="E158" s="102" t="s">
        <v>126</v>
      </c>
      <c r="F158">
        <v>14</v>
      </c>
    </row>
    <row r="159" spans="1:6" x14ac:dyDescent="0.25">
      <c r="B159" s="102" t="s">
        <v>27</v>
      </c>
      <c r="C159">
        <v>15</v>
      </c>
      <c r="E159" s="102" t="s">
        <v>2702</v>
      </c>
      <c r="F159">
        <v>15</v>
      </c>
    </row>
    <row r="160" spans="1:6" x14ac:dyDescent="0.25">
      <c r="B160" s="102" t="s">
        <v>2703</v>
      </c>
      <c r="C160">
        <v>16</v>
      </c>
      <c r="E160" s="102"/>
    </row>
    <row r="161" spans="2:8" x14ac:dyDescent="0.25">
      <c r="B161" s="102" t="s">
        <v>2704</v>
      </c>
      <c r="C161">
        <v>17</v>
      </c>
      <c r="E161" s="102"/>
    </row>
    <row r="162" spans="2:8" ht="15.75" thickBot="1" x14ac:dyDescent="0.3">
      <c r="B162" s="102" t="s">
        <v>2705</v>
      </c>
      <c r="C162">
        <v>18</v>
      </c>
    </row>
    <row r="163" spans="2:8" x14ac:dyDescent="0.25">
      <c r="B163" s="102" t="s">
        <v>2706</v>
      </c>
      <c r="C163">
        <v>19</v>
      </c>
      <c r="D163" s="103"/>
      <c r="E163" s="141" t="s">
        <v>2667</v>
      </c>
    </row>
    <row r="164" spans="2:8" x14ac:dyDescent="0.25">
      <c r="B164" s="102" t="s">
        <v>2707</v>
      </c>
      <c r="C164">
        <v>20</v>
      </c>
      <c r="D164" t="s">
        <v>2483</v>
      </c>
      <c r="E164" s="102" t="s">
        <v>94</v>
      </c>
      <c r="F164">
        <v>1</v>
      </c>
    </row>
    <row r="165" spans="2:8" x14ac:dyDescent="0.25">
      <c r="B165" s="102" t="s">
        <v>2708</v>
      </c>
      <c r="C165">
        <v>21</v>
      </c>
      <c r="E165" s="102"/>
    </row>
    <row r="166" spans="2:8" x14ac:dyDescent="0.25">
      <c r="B166" s="102" t="s">
        <v>2709</v>
      </c>
      <c r="C166">
        <v>22</v>
      </c>
      <c r="E166" s="102"/>
    </row>
    <row r="167" spans="2:8" x14ac:dyDescent="0.25">
      <c r="B167" s="102" t="s">
        <v>2710</v>
      </c>
      <c r="C167">
        <v>23</v>
      </c>
    </row>
    <row r="168" spans="2:8" ht="15.75" thickBot="1" x14ac:dyDescent="0.3">
      <c r="B168" s="102" t="s">
        <v>2711</v>
      </c>
      <c r="C168">
        <v>24</v>
      </c>
    </row>
    <row r="169" spans="2:8" ht="15.75" thickBot="1" x14ac:dyDescent="0.3">
      <c r="B169" s="102" t="s">
        <v>2712</v>
      </c>
      <c r="C169">
        <v>25</v>
      </c>
      <c r="D169" s="103"/>
      <c r="G169" s="137" t="s">
        <v>2669</v>
      </c>
    </row>
    <row r="170" spans="2:8" x14ac:dyDescent="0.25">
      <c r="B170" s="102" t="s">
        <v>136</v>
      </c>
      <c r="C170">
        <v>26</v>
      </c>
      <c r="D170" t="s">
        <v>2483</v>
      </c>
      <c r="G170" s="110" t="s">
        <v>215</v>
      </c>
      <c r="H170">
        <v>1</v>
      </c>
    </row>
    <row r="171" spans="2:8" x14ac:dyDescent="0.25">
      <c r="B171" s="102"/>
      <c r="G171" s="102" t="s">
        <v>2713</v>
      </c>
      <c r="H171">
        <v>2</v>
      </c>
    </row>
    <row r="172" spans="2:8" x14ac:dyDescent="0.25">
      <c r="B172" s="102"/>
      <c r="G172" s="102" t="s">
        <v>2714</v>
      </c>
      <c r="H172">
        <v>3</v>
      </c>
    </row>
    <row r="173" spans="2:8" x14ac:dyDescent="0.25">
      <c r="B173" s="102"/>
      <c r="G173" s="102" t="s">
        <v>176</v>
      </c>
      <c r="H173">
        <v>4</v>
      </c>
    </row>
    <row r="174" spans="2:8" x14ac:dyDescent="0.25">
      <c r="G174" s="102" t="s">
        <v>2715</v>
      </c>
      <c r="H174">
        <v>5</v>
      </c>
    </row>
    <row r="175" spans="2:8" x14ac:dyDescent="0.25">
      <c r="G175" s="102" t="s">
        <v>2716</v>
      </c>
      <c r="H175">
        <v>6</v>
      </c>
    </row>
    <row r="176" spans="2:8" x14ac:dyDescent="0.25">
      <c r="G176" s="201" t="s">
        <v>2717</v>
      </c>
      <c r="H176">
        <v>7</v>
      </c>
    </row>
    <row r="177" spans="2:8" ht="15.75" thickBot="1" x14ac:dyDescent="0.3">
      <c r="G177" s="201" t="s">
        <v>2718</v>
      </c>
      <c r="H177">
        <v>8</v>
      </c>
    </row>
    <row r="178" spans="2:8" ht="15.75" thickBot="1" x14ac:dyDescent="0.3">
      <c r="D178" s="103"/>
      <c r="E178" s="137" t="s">
        <v>2674</v>
      </c>
      <c r="G178" s="201" t="s">
        <v>2719</v>
      </c>
      <c r="H178">
        <v>9</v>
      </c>
    </row>
    <row r="179" spans="2:8" x14ac:dyDescent="0.25">
      <c r="D179" t="s">
        <v>2483</v>
      </c>
      <c r="E179" s="110" t="s">
        <v>2720</v>
      </c>
      <c r="F179">
        <v>1</v>
      </c>
      <c r="G179" s="201" t="s">
        <v>2692</v>
      </c>
      <c r="H179">
        <v>10</v>
      </c>
    </row>
    <row r="180" spans="2:8" x14ac:dyDescent="0.25">
      <c r="E180" s="102" t="s">
        <v>2721</v>
      </c>
      <c r="F180">
        <v>2</v>
      </c>
      <c r="G180" s="201" t="s">
        <v>181</v>
      </c>
      <c r="H180">
        <v>11</v>
      </c>
    </row>
    <row r="181" spans="2:8" x14ac:dyDescent="0.25">
      <c r="E181" s="102"/>
      <c r="G181" s="201" t="s">
        <v>2722</v>
      </c>
      <c r="H181">
        <v>12</v>
      </c>
    </row>
    <row r="186" spans="2:8" ht="15.75" thickBot="1" x14ac:dyDescent="0.3"/>
    <row r="187" spans="2:8" ht="15.75" thickBot="1" x14ac:dyDescent="0.3">
      <c r="B187" s="137" t="s">
        <v>2723</v>
      </c>
    </row>
    <row r="188" spans="2:8" x14ac:dyDescent="0.25">
      <c r="B188" s="136" t="s">
        <v>245</v>
      </c>
      <c r="C188">
        <v>1</v>
      </c>
    </row>
    <row r="189" spans="2:8" x14ac:dyDescent="0.25">
      <c r="B189" s="135" t="s">
        <v>258</v>
      </c>
      <c r="C189">
        <v>2</v>
      </c>
    </row>
    <row r="190" spans="2:8" x14ac:dyDescent="0.25">
      <c r="B190" s="135" t="s">
        <v>635</v>
      </c>
      <c r="C190">
        <v>3</v>
      </c>
    </row>
    <row r="191" spans="2:8" x14ac:dyDescent="0.25">
      <c r="B191" s="135" t="s">
        <v>264</v>
      </c>
      <c r="C191">
        <v>4</v>
      </c>
    </row>
    <row r="192" spans="2:8" x14ac:dyDescent="0.25">
      <c r="B192" s="135" t="s">
        <v>254</v>
      </c>
      <c r="C192">
        <v>5</v>
      </c>
    </row>
    <row r="193" spans="2:3" x14ac:dyDescent="0.25">
      <c r="B193" s="135" t="s">
        <v>2724</v>
      </c>
      <c r="C193">
        <v>6</v>
      </c>
    </row>
    <row r="194" spans="2:3" x14ac:dyDescent="0.25">
      <c r="B194" s="135" t="s">
        <v>2725</v>
      </c>
      <c r="C194">
        <v>7</v>
      </c>
    </row>
    <row r="195" spans="2:3" x14ac:dyDescent="0.25">
      <c r="B195" s="135" t="s">
        <v>843</v>
      </c>
      <c r="C195">
        <v>8</v>
      </c>
    </row>
    <row r="196" spans="2:3" x14ac:dyDescent="0.25">
      <c r="B196" s="135" t="s">
        <v>409</v>
      </c>
      <c r="C196">
        <v>9</v>
      </c>
    </row>
    <row r="197" spans="2:3" x14ac:dyDescent="0.25">
      <c r="B197" s="135" t="s">
        <v>244</v>
      </c>
      <c r="C197">
        <v>10</v>
      </c>
    </row>
    <row r="198" spans="2:3" x14ac:dyDescent="0.25">
      <c r="B198" s="135" t="s">
        <v>251</v>
      </c>
      <c r="C198">
        <v>11</v>
      </c>
    </row>
    <row r="199" spans="2:3" x14ac:dyDescent="0.25">
      <c r="B199" s="135" t="s">
        <v>459</v>
      </c>
      <c r="C199">
        <v>12</v>
      </c>
    </row>
    <row r="200" spans="2:3" x14ac:dyDescent="0.25">
      <c r="B200" s="135" t="s">
        <v>648</v>
      </c>
      <c r="C200">
        <v>13</v>
      </c>
    </row>
    <row r="201" spans="2:3" x14ac:dyDescent="0.25">
      <c r="B201" s="135" t="s">
        <v>2726</v>
      </c>
      <c r="C201">
        <v>14</v>
      </c>
    </row>
    <row r="202" spans="2:3" x14ac:dyDescent="0.25">
      <c r="B202" s="135" t="s">
        <v>652</v>
      </c>
      <c r="C202">
        <v>15</v>
      </c>
    </row>
    <row r="203" spans="2:3" x14ac:dyDescent="0.25">
      <c r="B203" s="135" t="s">
        <v>2727</v>
      </c>
      <c r="C203">
        <v>16</v>
      </c>
    </row>
    <row r="204" spans="2:3" x14ac:dyDescent="0.25">
      <c r="B204" s="135" t="s">
        <v>663</v>
      </c>
      <c r="C204">
        <v>17</v>
      </c>
    </row>
    <row r="205" spans="2:3" x14ac:dyDescent="0.25">
      <c r="B205" s="135" t="s">
        <v>1228</v>
      </c>
      <c r="C205">
        <v>18</v>
      </c>
    </row>
    <row r="206" spans="2:3" x14ac:dyDescent="0.25">
      <c r="B206" s="135" t="s">
        <v>2728</v>
      </c>
      <c r="C206">
        <v>19</v>
      </c>
    </row>
    <row r="207" spans="2:3" x14ac:dyDescent="0.25">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96A0B4CA-9877-4556-8EF1-BE16679F638C}">
  <ds:schemaRefs>
    <ds:schemaRef ds:uri="http://schemas.microsoft.com/sharepoint/v3/contenttype/forms"/>
  </ds:schemaRefs>
</ds:datastoreItem>
</file>

<file path=customXml/itemProps2.xml><?xml version="1.0" encoding="utf-8"?>
<ds:datastoreItem xmlns:ds="http://schemas.openxmlformats.org/officeDocument/2006/customXml" ds:itemID="{09A1BF30-3640-4CE3-A993-D4F9F10F54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3F3D659-67F1-46C9-89A7-BFA0ED59758C}">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128</vt:i4>
      </vt:variant>
    </vt:vector>
  </HeadingPairs>
  <TitlesOfParts>
    <vt:vector size="144"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PEI SNS 2025-2028</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EE.1</vt:lpstr>
      <vt:lpstr>EE.2</vt:lpstr>
      <vt:lpstr>EE.3</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ls_ejes_estrategicos</vt:lpstr>
      <vt:lpstr>Ls_Estructura</vt:lpstr>
      <vt:lpstr>Ls_GerenciasSRS</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OAI</cp:lastModifiedBy>
  <cp:revision/>
  <dcterms:created xsi:type="dcterms:W3CDTF">2010-07-12T13:23:52Z</dcterms:created>
  <dcterms:modified xsi:type="dcterms:W3CDTF">2026-03-12T17:59:42Z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