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63EB1422-5975-4482-A8CE-FA081005E972}" xr6:coauthVersionLast="47" xr6:coauthVersionMax="47" xr10:uidLastSave="{00000000-0000-0000-0000-000000000000}"/>
  <bookViews>
    <workbookView xWindow="-120" yWindow="-120" windowWidth="29040" windowHeight="15840" firstSheet="1" xr2:uid="{00000000-000D-0000-FFFF-FFFF00000000}"/>
  </bookViews>
  <sheets>
    <sheet name="Balance General" sheetId="13" r:id="rId1"/>
    <sheet name="Estado de cuenta de suplidores" sheetId="2" r:id="rId2"/>
    <sheet name="Libro Banco Senasa" sheetId="22" r:id="rId3"/>
    <sheet name="Libro Banco MC" sheetId="18" r:id="rId4"/>
    <sheet name="Libro Banco OP" sheetId="23" r:id="rId5"/>
    <sheet name="Ejecucion presupuestaria" sheetId="12" r:id="rId6"/>
  </sheets>
  <externalReferences>
    <externalReference r:id="rId7"/>
    <externalReference r:id="rId8"/>
    <externalReference r:id="rId9"/>
    <externalReference r:id="rId10"/>
  </externalReferences>
  <definedNames>
    <definedName name="_xlnm._FilterDatabase" localSheetId="5" hidden="1">'Ejecucion presupuestaria'!$B$7:$O$84</definedName>
    <definedName name="_xlnm.Print_Area" localSheetId="5">'Ejecucion presupuestaria'!$A$1:$O$94</definedName>
    <definedName name="_xlnm.Print_Area" localSheetId="1">'Estado de cuenta de suplidores'!$A$1:$G$45</definedName>
    <definedName name="_xlnm.Print_Area" localSheetId="3">'Libro Banco MC'!$A$1:$G$24</definedName>
    <definedName name="_xlnm.Print_Area" localSheetId="4">'Libro Banco OP'!$A$1:$G$54</definedName>
    <definedName name="_xlnm.Print_Area" localSheetId="2">'Libro Banco Senasa'!$A$1:$H$173</definedName>
  </definedNames>
  <calcPr calcId="181029"/>
</workbook>
</file>

<file path=xl/calcChain.xml><?xml version="1.0" encoding="utf-8"?>
<calcChain xmlns="http://schemas.openxmlformats.org/spreadsheetml/2006/main">
  <c r="N15" i="12" l="1"/>
  <c r="N25" i="12"/>
  <c r="N9" i="12"/>
  <c r="F48" i="23" l="1"/>
  <c r="E48" i="23"/>
  <c r="G9" i="23"/>
  <c r="G10" i="23" s="1"/>
  <c r="G11" i="23" s="1"/>
  <c r="G12" i="23" s="1"/>
  <c r="G13" i="23" s="1"/>
  <c r="G14" i="23" s="1"/>
  <c r="G15" i="23" s="1"/>
  <c r="G16" i="23" s="1"/>
  <c r="G17" i="23" s="1"/>
  <c r="G18" i="23" s="1"/>
  <c r="G19" i="23" s="1"/>
  <c r="G20" i="23" s="1"/>
  <c r="G21" i="23" s="1"/>
  <c r="G22" i="23" s="1"/>
  <c r="G23" i="23" s="1"/>
  <c r="G24" i="23" s="1"/>
  <c r="G25" i="23" s="1"/>
  <c r="G26" i="23" s="1"/>
  <c r="G27" i="23" s="1"/>
  <c r="G28" i="23" s="1"/>
  <c r="G29" i="23" s="1"/>
  <c r="G30" i="23" s="1"/>
  <c r="G31" i="23" s="1"/>
  <c r="G32" i="23" s="1"/>
  <c r="G33" i="23" s="1"/>
  <c r="G34" i="23" s="1"/>
  <c r="G35" i="23" s="1"/>
  <c r="G36" i="23" s="1"/>
  <c r="G37" i="23" s="1"/>
  <c r="G38" i="23" s="1"/>
  <c r="G39" i="23" s="1"/>
  <c r="G40" i="23" s="1"/>
  <c r="G41" i="23" s="1"/>
  <c r="G42" i="23" s="1"/>
  <c r="G43" i="23" s="1"/>
  <c r="G44" i="23" s="1"/>
  <c r="G45" i="23" s="1"/>
  <c r="G46" i="23" s="1"/>
  <c r="G47" i="23" s="1"/>
  <c r="A1" i="23"/>
  <c r="G9" i="18"/>
  <c r="G10" i="18" s="1"/>
  <c r="G11" i="18" s="1"/>
  <c r="G12" i="18" s="1"/>
  <c r="G13" i="18" s="1"/>
  <c r="G14" i="18" s="1"/>
  <c r="G15" i="18" s="1"/>
  <c r="G16" i="18" s="1"/>
  <c r="F18" i="18"/>
  <c r="E18" i="18"/>
  <c r="G48" i="23" l="1"/>
  <c r="G17" i="18"/>
  <c r="F168" i="22" l="1"/>
  <c r="F167" i="22"/>
  <c r="G165" i="22"/>
  <c r="G164" i="22"/>
  <c r="B164" i="22"/>
  <c r="G163" i="22"/>
  <c r="B163" i="22"/>
  <c r="G162" i="22"/>
  <c r="B162" i="22"/>
  <c r="G161" i="22"/>
  <c r="B161" i="22"/>
  <c r="G160" i="22"/>
  <c r="B160" i="22"/>
  <c r="G159" i="22"/>
  <c r="B159" i="22"/>
  <c r="G158" i="22"/>
  <c r="B158" i="22"/>
  <c r="G157" i="22"/>
  <c r="B157" i="22"/>
  <c r="G156" i="22"/>
  <c r="B156" i="22"/>
  <c r="G155" i="22"/>
  <c r="B155" i="22"/>
  <c r="G154" i="22"/>
  <c r="B154" i="22"/>
  <c r="G153" i="22"/>
  <c r="B153" i="22"/>
  <c r="G152" i="22"/>
  <c r="B152" i="22"/>
  <c r="G151" i="22"/>
  <c r="B151" i="22"/>
  <c r="G150" i="22"/>
  <c r="B150" i="22"/>
  <c r="G149" i="22"/>
  <c r="B149" i="22"/>
  <c r="G148" i="22"/>
  <c r="B148" i="22"/>
  <c r="G147" i="22"/>
  <c r="B147" i="22"/>
  <c r="G146" i="22"/>
  <c r="B146" i="22"/>
  <c r="G145" i="22"/>
  <c r="B145" i="22"/>
  <c r="G144" i="22"/>
  <c r="B144" i="22"/>
  <c r="G143" i="22"/>
  <c r="B143" i="22"/>
  <c r="G142" i="22"/>
  <c r="B142" i="22"/>
  <c r="G141" i="22"/>
  <c r="B141" i="22"/>
  <c r="G140" i="22"/>
  <c r="B140" i="22"/>
  <c r="G139" i="22"/>
  <c r="B139" i="22"/>
  <c r="G138" i="22"/>
  <c r="B138" i="22"/>
  <c r="G137" i="22"/>
  <c r="B137" i="22"/>
  <c r="G136" i="22"/>
  <c r="B136" i="22"/>
  <c r="G135" i="22"/>
  <c r="B135" i="22"/>
  <c r="G134" i="22"/>
  <c r="B134" i="22"/>
  <c r="G132" i="22"/>
  <c r="B132" i="22"/>
  <c r="G131" i="22"/>
  <c r="B131" i="22"/>
  <c r="G130" i="22"/>
  <c r="B130" i="22"/>
  <c r="G129" i="22"/>
  <c r="B129" i="22"/>
  <c r="G128" i="22"/>
  <c r="B128" i="22"/>
  <c r="G127" i="22"/>
  <c r="B127" i="22"/>
  <c r="G126" i="22"/>
  <c r="B126" i="22"/>
  <c r="G125" i="22"/>
  <c r="B125" i="22"/>
  <c r="G124" i="22"/>
  <c r="B124" i="22"/>
  <c r="G123" i="22"/>
  <c r="B123" i="22"/>
  <c r="G122" i="22"/>
  <c r="B122" i="22"/>
  <c r="G121" i="22"/>
  <c r="B121" i="22"/>
  <c r="G120" i="22"/>
  <c r="B120" i="22"/>
  <c r="G119" i="22"/>
  <c r="B119" i="22"/>
  <c r="G118" i="22"/>
  <c r="B118" i="22"/>
  <c r="G117" i="22"/>
  <c r="B117" i="22"/>
  <c r="G116" i="22"/>
  <c r="B116" i="22"/>
  <c r="G115" i="22"/>
  <c r="B115" i="22"/>
  <c r="G114" i="22"/>
  <c r="B114" i="22"/>
  <c r="G112" i="22"/>
  <c r="B112" i="22"/>
  <c r="G111" i="22"/>
  <c r="B111" i="22"/>
  <c r="G110" i="22"/>
  <c r="B110" i="22"/>
  <c r="G109" i="22"/>
  <c r="B109" i="22"/>
  <c r="G108" i="22"/>
  <c r="B108" i="22"/>
  <c r="G107" i="22"/>
  <c r="B107" i="22"/>
  <c r="G106" i="22"/>
  <c r="B106" i="22"/>
  <c r="G105" i="22"/>
  <c r="B105" i="22"/>
  <c r="G102" i="22"/>
  <c r="B102" i="22"/>
  <c r="G101" i="22"/>
  <c r="B101" i="22"/>
  <c r="G100" i="22"/>
  <c r="B100" i="22"/>
  <c r="G99" i="22"/>
  <c r="B99" i="22"/>
  <c r="G98" i="22"/>
  <c r="B98" i="22"/>
  <c r="G97" i="22"/>
  <c r="B97" i="22"/>
  <c r="G96" i="22"/>
  <c r="B96" i="22"/>
  <c r="G95" i="22"/>
  <c r="B95" i="22"/>
  <c r="G94" i="22"/>
  <c r="B94" i="22"/>
  <c r="G93" i="22"/>
  <c r="B93" i="22"/>
  <c r="G92" i="22"/>
  <c r="B92" i="22"/>
  <c r="G91" i="22"/>
  <c r="B91" i="22"/>
  <c r="G90" i="22"/>
  <c r="B90" i="22"/>
  <c r="G89" i="22"/>
  <c r="B89" i="22"/>
  <c r="G88" i="22"/>
  <c r="B88" i="22"/>
  <c r="G87" i="22"/>
  <c r="B87" i="22"/>
  <c r="G86" i="22"/>
  <c r="B86" i="22"/>
  <c r="G85" i="22"/>
  <c r="B85" i="22"/>
  <c r="G84" i="22"/>
  <c r="B84" i="22"/>
  <c r="B83" i="22"/>
  <c r="B82" i="22"/>
  <c r="B80" i="22"/>
  <c r="B79" i="22"/>
  <c r="B78" i="22"/>
  <c r="B77"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H7" i="22"/>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G167" i="22" l="1"/>
  <c r="G177" i="22" s="1"/>
  <c r="G18" i="18"/>
  <c r="A1" i="18"/>
  <c r="L15" i="12" l="1"/>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G73" i="12" s="1"/>
  <c r="G86"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9" i="12"/>
  <c r="C58" i="12"/>
  <c r="C57" i="12"/>
  <c r="C56" i="12"/>
  <c r="C55" i="12"/>
  <c r="C54" i="12"/>
  <c r="C52" i="12"/>
  <c r="O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F35" i="12"/>
  <c r="E35" i="12"/>
  <c r="D35" i="12"/>
  <c r="C35" i="12" s="1"/>
  <c r="C34" i="12"/>
  <c r="C33" i="12"/>
  <c r="C32" i="12"/>
  <c r="C31" i="12"/>
  <c r="C30" i="12"/>
  <c r="C29" i="12"/>
  <c r="C28" i="12"/>
  <c r="C27" i="12"/>
  <c r="C26" i="12"/>
  <c r="O25" i="12"/>
  <c r="M25" i="12"/>
  <c r="J25" i="12"/>
  <c r="I25" i="12"/>
  <c r="H25" i="12"/>
  <c r="G25" i="12"/>
  <c r="F25" i="12"/>
  <c r="E25" i="12"/>
  <c r="D25" i="12"/>
  <c r="C24" i="12"/>
  <c r="C23" i="12"/>
  <c r="C21" i="12"/>
  <c r="C20" i="12"/>
  <c r="C19" i="12"/>
  <c r="C17" i="12"/>
  <c r="C16" i="12"/>
  <c r="O15" i="12"/>
  <c r="M15" i="12"/>
  <c r="J15" i="12"/>
  <c r="I15" i="12"/>
  <c r="H15" i="12"/>
  <c r="G15" i="12"/>
  <c r="F15" i="12"/>
  <c r="E15" i="12"/>
  <c r="D15" i="12"/>
  <c r="C14" i="12"/>
  <c r="C13" i="12"/>
  <c r="C12" i="12"/>
  <c r="C10" i="12"/>
  <c r="O9" i="12"/>
  <c r="O73" i="12" s="1"/>
  <c r="M9" i="12"/>
  <c r="I9" i="12"/>
  <c r="H9" i="12"/>
  <c r="G9" i="12"/>
  <c r="F9" i="12"/>
  <c r="E9" i="12"/>
  <c r="E73" i="12" s="1"/>
  <c r="E86" i="12" s="1"/>
  <c r="D9" i="12"/>
  <c r="AB8" i="12"/>
  <c r="U8" i="12"/>
  <c r="V8" i="12" s="1"/>
  <c r="W8" i="12" s="1"/>
  <c r="X8" i="12" s="1"/>
  <c r="Y8" i="12" s="1"/>
  <c r="Z8" i="12" s="1"/>
  <c r="A1" i="12"/>
  <c r="P73" i="12" l="1"/>
  <c r="J73" i="12"/>
  <c r="J86" i="12" s="1"/>
  <c r="C69" i="12"/>
  <c r="H73" i="12"/>
  <c r="H86" i="12" s="1"/>
  <c r="C43" i="12"/>
  <c r="D84" i="12"/>
  <c r="M73" i="12"/>
  <c r="M86" i="12" s="1"/>
  <c r="F73" i="12"/>
  <c r="F86" i="12" s="1"/>
  <c r="I73" i="12"/>
  <c r="I86" i="12" s="1"/>
  <c r="C25" i="12"/>
  <c r="L73" i="12"/>
  <c r="L86" i="12" s="1"/>
  <c r="C15" i="12"/>
  <c r="C9" i="12"/>
  <c r="B131" i="12"/>
  <c r="AA7" i="12"/>
  <c r="AB7" i="12" s="1"/>
  <c r="O86" i="12"/>
  <c r="D73" i="12"/>
  <c r="C51" i="12"/>
  <c r="N73" i="12"/>
  <c r="N86" i="12" s="1"/>
  <c r="D86" i="12" l="1"/>
</calcChain>
</file>

<file path=xl/sharedStrings.xml><?xml version="1.0" encoding="utf-8"?>
<sst xmlns="http://schemas.openxmlformats.org/spreadsheetml/2006/main" count="906" uniqueCount="781">
  <si>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</si>
  <si>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</si>
  <si>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</si>
  <si>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</si>
  <si>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</si>
  <si>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</si>
  <si>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</si>
  <si>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</si>
  <si>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</si>
  <si>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</si>
  <si>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</si>
  <si>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</si>
  <si>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</si>
  <si>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</si>
  <si>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</si>
  <si>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</si>
  <si>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</si>
  <si>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</si>
  <si>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</si>
  <si>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</si>
  <si>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</si>
  <si>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</si>
  <si>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</si>
  <si>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</si>
  <si>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</si>
  <si>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</si>
  <si>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</si>
  <si>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</si>
  <si>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</si>
  <si>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</si>
  <si>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</si>
  <si>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</si>
  <si>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</si>
  <si>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</si>
  <si>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</si>
  <si>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</si>
  <si>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</si>
  <si>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</si>
  <si>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</si>
  <si>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</si>
  <si>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</si>
  <si>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</si>
  <si>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</si>
  <si>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</si>
  <si>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</si>
  <si>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</si>
  <si>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</si>
  <si>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</si>
  <si>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</si>
  <si>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</si>
  <si>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</si>
  <si>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</si>
  <si>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</si>
  <si>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</si>
  <si>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</si>
  <si>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</si>
  <si>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</si>
  <si>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</si>
  <si>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</si>
  <si>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</si>
  <si>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</si>
  <si>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</si>
  <si>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</si>
  <si>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</si>
  <si>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</si>
  <si>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</si>
  <si>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</si>
  <si>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</si>
  <si>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</si>
  <si>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</si>
  <si>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</si>
  <si>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</si>
  <si>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</si>
  <si>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</si>
  <si>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</si>
  <si>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</si>
  <si>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</si>
  <si>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</si>
  <si>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</si>
  <si>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</si>
  <si>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</si>
  <si>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</si>
  <si>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</si>
  <si>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</si>
  <si>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</si>
  <si>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</si>
  <si>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</si>
  <si>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</si>
  <si>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</si>
  <si>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</si>
  <si>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</si>
  <si>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</si>
  <si>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</si>
  <si>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</si>
  <si>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</si>
  <si>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</si>
  <si>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</si>
  <si>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</si>
  <si>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</si>
  <si>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</si>
  <si>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</si>
  <si>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</si>
  <si>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</si>
  <si>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</si>
  <si>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</si>
  <si>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</si>
  <si>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</si>
  <si>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</si>
  <si>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</si>
  <si>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</si>
  <si>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</si>
  <si>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</si>
  <si>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</si>
  <si>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</si>
  <si>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</si>
  <si>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</si>
  <si>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</si>
  <si>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</si>
  <si>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</si>
  <si>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</si>
  <si>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</si>
  <si>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</si>
  <si>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</si>
  <si>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</si>
  <si>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</si>
  <si>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</si>
  <si>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</si>
  <si>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</si>
  <si>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</si>
  <si>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</si>
  <si>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</si>
  <si>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</si>
  <si>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</si>
  <si>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</si>
  <si>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</si>
  <si>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</si>
  <si>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</si>
  <si>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</si>
  <si>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</si>
  <si>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</si>
  <si>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</si>
  <si>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</si>
  <si>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</si>
  <si>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</si>
  <si>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</si>
  <si>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</si>
  <si>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</si>
  <si>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</si>
  <si>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</si>
  <si>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</si>
  <si>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</si>
  <si>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</si>
  <si>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</si>
  <si>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</si>
  <si>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</si>
  <si>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</si>
  <si>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</si>
  <si>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 xml:space="preserve">DEPOSITO </t>
  </si>
  <si>
    <t xml:space="preserve">IMPRESOS DIVERSOS SRL </t>
  </si>
  <si>
    <t xml:space="preserve">LIRIANO NUEZ COMERCIAL SRL </t>
  </si>
  <si>
    <t xml:space="preserve">MOREL SRL </t>
  </si>
  <si>
    <t>FECHA</t>
  </si>
  <si>
    <t>Dr. Ramon Rodriguez</t>
  </si>
  <si>
    <t>Pago de viaticos al Director Regional del SRSCO,R-7.</t>
  </si>
  <si>
    <t>Pago de viaticos enc. de Calidad de los Servicios SRSCO,R-7.</t>
  </si>
  <si>
    <t xml:space="preserve">Dr. Jonathan Ramos </t>
  </si>
  <si>
    <t>Pago Viatico a Enc. de atencion al usuario del SRSCO.</t>
  </si>
  <si>
    <t xml:space="preserve">Dr. Jose Ramon Pichardo </t>
  </si>
  <si>
    <t>Pago de viaticos al Gerente de Area 1 Valverde del SRSCO,R-7.</t>
  </si>
  <si>
    <t>Lic. Yanna M. Guichardo</t>
  </si>
  <si>
    <t>Pago de viaticos a la Enc. de RRHH del SRSCO,R-7.</t>
  </si>
  <si>
    <t xml:space="preserve">Lic. Marta Marte </t>
  </si>
  <si>
    <t>Pago de viaticos a la enc. de Medicamentos del SRSCO,R-7.</t>
  </si>
  <si>
    <t>Lic. Carmen A. Gomez</t>
  </si>
  <si>
    <t>Pago de viaticos a la Enc. de Enfermeria del SRSCO,R-7.</t>
  </si>
  <si>
    <t xml:space="preserve">Lic. Maria Felipe </t>
  </si>
  <si>
    <t>Pago de viaticos a la coord. De laboratorio e Imagenes del SRSCO,R-7.</t>
  </si>
  <si>
    <t xml:space="preserve">Lic. Cristina Tavarez </t>
  </si>
  <si>
    <t>Pago de viaticos a la Enc. de planificacion y Control del SRSCO,R-7.</t>
  </si>
  <si>
    <t>Lic. Junilsa Nuñez</t>
  </si>
  <si>
    <t>Pago de viaticos al Coord. De Salud Mental del SRSCO,R-7.</t>
  </si>
  <si>
    <t xml:space="preserve">Sra. Ynalda Franco </t>
  </si>
  <si>
    <t>Pago de viaticos a tecnico de contabilidad del SRSCO,R-7.</t>
  </si>
  <si>
    <t xml:space="preserve">Sra. Angelica Nuñez </t>
  </si>
  <si>
    <t>Pago viatico a Aux. Atencion al Usuario del SRSCO</t>
  </si>
  <si>
    <t xml:space="preserve">Sr. Randy Rosario </t>
  </si>
  <si>
    <t>Pago de viaticos a chofer del SRSCO,R-7.</t>
  </si>
  <si>
    <t>Sr. Juan Carlos Valdez</t>
  </si>
  <si>
    <t xml:space="preserve">Sr. Tulio Hernadez </t>
  </si>
  <si>
    <t>Pago de viaticos al Supervisor de Almacen del SRSCO,R-7.</t>
  </si>
  <si>
    <t>Pago de viaticos a auxiliar de almacen de medicamentos del SRSCO,R-7.</t>
  </si>
  <si>
    <t>Sr. Wilson Jaquez</t>
  </si>
  <si>
    <t>Pago de viaticos a chofer de almacen de medicamentos del SRSCO,R-7.</t>
  </si>
  <si>
    <t>SRSCO</t>
  </si>
  <si>
    <t>Ban Reservas</t>
  </si>
  <si>
    <t>Cargos Bancarios</t>
  </si>
  <si>
    <t>Lic. Expedito Reyes</t>
  </si>
  <si>
    <t>Licda. Rosa Tejada</t>
  </si>
  <si>
    <t xml:space="preserve">CUENTA 2001042110 MC </t>
  </si>
  <si>
    <t xml:space="preserve">Ingresos </t>
  </si>
  <si>
    <t xml:space="preserve">Deposito </t>
  </si>
  <si>
    <t>Colector de Impuestos Internos</t>
  </si>
  <si>
    <t>Pago Impuesto Formulario IR-17 Retencion a Proveedores del Estado</t>
  </si>
  <si>
    <t xml:space="preserve"> </t>
  </si>
  <si>
    <t xml:space="preserve">Lic. Expedito Reyes </t>
  </si>
  <si>
    <t xml:space="preserve">        Enc. Administrativo,  SRSCO.</t>
  </si>
  <si>
    <t xml:space="preserve">  Contadora,  SRSCO.</t>
  </si>
  <si>
    <t>DOCTO</t>
  </si>
  <si>
    <t>DEPOSITO</t>
  </si>
  <si>
    <t>SPEEDWI TELECOM SRL</t>
  </si>
  <si>
    <t xml:space="preserve">Lic. Rosa Tejada </t>
  </si>
  <si>
    <t>Año 2024</t>
  </si>
  <si>
    <t>2.2.2 - PUBLICIDAD, IMPRESIÓN Y   ENCUADERNACIÓN</t>
  </si>
  <si>
    <t>Contadora SRSCO</t>
  </si>
  <si>
    <t>B1500000119</t>
  </si>
  <si>
    <t>B1500000410</t>
  </si>
  <si>
    <t>B1500008835</t>
  </si>
  <si>
    <t>B1500000356</t>
  </si>
  <si>
    <t xml:space="preserve">ABREU LANTIGUA EVENTOS SRL </t>
  </si>
  <si>
    <t xml:space="preserve">AYM PLOMERIA Y ELECTRICIDAD SRL </t>
  </si>
  <si>
    <t xml:space="preserve">CAPELLAN DENTAL SRL </t>
  </si>
  <si>
    <t>COMEDOR MAYRA</t>
  </si>
  <si>
    <t xml:space="preserve">RESTAURAN DOÑA ANA </t>
  </si>
  <si>
    <t xml:space="preserve">Dra. Karen Colon </t>
  </si>
  <si>
    <t xml:space="preserve">Lic. Wendy Espinal </t>
  </si>
  <si>
    <t>Pago de viaticos a la Supervisora de Enfermeria del SRSCO,R-7.</t>
  </si>
  <si>
    <t>Estado de Cuenta po Pagar a Suplidores</t>
  </si>
  <si>
    <t>Fecha de registro: hasta el 30 de 09 del 2024</t>
  </si>
  <si>
    <t>Fecha de imputación: hasta el 30 de 09 del 2024</t>
  </si>
  <si>
    <t>B1500000127</t>
  </si>
  <si>
    <t>B1500002315</t>
  </si>
  <si>
    <t>B1500007989</t>
  </si>
  <si>
    <t>B1500000244</t>
  </si>
  <si>
    <t>B1500001378</t>
  </si>
  <si>
    <t>B1500008841</t>
  </si>
  <si>
    <t>B1500002025</t>
  </si>
  <si>
    <t>B1500000375</t>
  </si>
  <si>
    <t>B1500000500</t>
  </si>
  <si>
    <t>B1500000092</t>
  </si>
  <si>
    <t xml:space="preserve">ACTIVIDADES CAOMA SRL </t>
  </si>
  <si>
    <t xml:space="preserve">AMASAM AUTOREPUESTOS SRL </t>
  </si>
  <si>
    <t xml:space="preserve">BIO NOVA SRL </t>
  </si>
  <si>
    <t xml:space="preserve">BURDIEZ Y COMPAÑÍA SRL </t>
  </si>
  <si>
    <t xml:space="preserve">BRICOMP SRL </t>
  </si>
  <si>
    <t xml:space="preserve">CLARO </t>
  </si>
  <si>
    <t xml:space="preserve">CRUZ AYALA SRL </t>
  </si>
  <si>
    <t>FRANCELY GOURMET SRL</t>
  </si>
  <si>
    <t>IDEMESA SRL</t>
  </si>
  <si>
    <t xml:space="preserve">MANASIA SOLUCIONES SRL </t>
  </si>
  <si>
    <t xml:space="preserve">MULTICENTRO EL MANA SRL </t>
  </si>
  <si>
    <t xml:space="preserve"> RYM AUTOPINTURA SRL </t>
  </si>
  <si>
    <t>SERD-NET SRL</t>
  </si>
  <si>
    <t>UNIQUE REPRESENTACIONES SRL</t>
  </si>
  <si>
    <t>Bio Nova,SRL</t>
  </si>
  <si>
    <t>Trick Clean SRL</t>
  </si>
  <si>
    <t xml:space="preserve">Dra. Rosa Evelina Guzman </t>
  </si>
  <si>
    <t>Pago Viaticos a Enc.de Gestion Clinica del  SRSCO.</t>
  </si>
  <si>
    <t>Lic. Wendy Rodriguez</t>
  </si>
  <si>
    <t>Pago de viaticos a la analista de planificacion y Control del SRSCO,R-7.</t>
  </si>
  <si>
    <t xml:space="preserve">Ing. Carlos Santos </t>
  </si>
  <si>
    <t xml:space="preserve">Pago viatico a enc. de Tegnologia de la informacion del SRSCO. </t>
  </si>
  <si>
    <t xml:space="preserve">Sr. Edwin Santana </t>
  </si>
  <si>
    <t>Pago de viaticos a tecnico de Refrigeracion del SRSCO,R-7.</t>
  </si>
  <si>
    <t xml:space="preserve">SERVICIO REGIONAL VII DE SALUD, VALVERDE </t>
  </si>
  <si>
    <t>(VALORES EXPRESADOS EN RD$)</t>
  </si>
  <si>
    <t xml:space="preserve">CUENTA SENASA </t>
  </si>
  <si>
    <t xml:space="preserve">NOMBRE </t>
  </si>
  <si>
    <t xml:space="preserve">CONCEPTO </t>
  </si>
  <si>
    <t xml:space="preserve">DEBITO </t>
  </si>
  <si>
    <t xml:space="preserve">CREDITO </t>
  </si>
  <si>
    <t xml:space="preserve">BALANCE </t>
  </si>
  <si>
    <t xml:space="preserve">BALANCE ANTERIOR </t>
  </si>
  <si>
    <t>PAGO ALQUILER DONDE FUNCIONA LA UNAP RESTAURACION CORRESP. A AGOSTO 2024</t>
  </si>
  <si>
    <t>BanReservas</t>
  </si>
  <si>
    <t>TOTAL EJECUTADO</t>
  </si>
  <si>
    <t>Disponibilidad Fondo Anterior 2020</t>
  </si>
  <si>
    <t>Al 30 de Agosto del 2020</t>
  </si>
  <si>
    <t>Contadora del SRSCO</t>
  </si>
  <si>
    <t>Enc. Administrativo del SRSCO</t>
  </si>
  <si>
    <t>LIBRO BANCO AL 30 DE NOVIEMBRE 2024</t>
  </si>
  <si>
    <t xml:space="preserve">2411010032200
20216
</t>
  </si>
  <si>
    <t>4524000000179</t>
  </si>
  <si>
    <t>38073308792</t>
  </si>
  <si>
    <t>38072309508</t>
  </si>
  <si>
    <t>LEONARDO RODRIGUEZ NUNEZ</t>
  </si>
  <si>
    <t>PAGO 1/2 COLOCACION EN LAS DIVISIONES DE SHEETROCK, REPARACION Y VACIADO DE ACERA FRONTAL Y APLICACIÓN DE RESINA EN LA PUERTA FRONTAL DE MADERA EN CPN EL VIGIADOR</t>
  </si>
  <si>
    <t>38072310412</t>
  </si>
  <si>
    <t>PAGO 2/2 COLOCACION EN LAS DIVISIONES DE SHEETROCK, REPARACION Y VACIADO DE ACERA FRONTAL Y APLICACIÓN DE RESINA EN LA PUERTA FRONTAL DE MADERA EN CPN EL VIGIADOR</t>
  </si>
  <si>
    <t>38072311030</t>
  </si>
  <si>
    <t>ALEXANDER GERONIMO CESPEDES</t>
  </si>
  <si>
    <t>PAGO 1/2 DE 6 ACARREOS DE MATERIALES DE CONSTRUCCION EN CPN OS CONUCOS Y CPN BATEY AMINA DE ESTE SRSCO</t>
  </si>
  <si>
    <t>38072311842</t>
  </si>
  <si>
    <t>PAGO DE 3 ACARREOS DE MATERIALES DE CONSTRUCCION EN  CPN BATEY AMINA, CPN LA GUAJACA Y CPN EL VIGIADOR DE ESTE SRSCO</t>
  </si>
  <si>
    <t>38072313429</t>
  </si>
  <si>
    <t>PAGO 2/5 FABRICACION E INSTALACION DE 14 VENTANAS EN POLIMETAL, EN CPN MATA DEL JOBO DE ESTE SRCO</t>
  </si>
  <si>
    <t>38072314121</t>
  </si>
  <si>
    <t>JONATHAN RODRIGUEZ CABRERA</t>
  </si>
  <si>
    <t>PAGO DE PINTURA DE 2 BANQUILLOS EN ACERO, 3 BANCADAS EN ACERO, 1 ARCHIVO, 1 BASE PARA MAMPARA, 2 MESA DE MAYO Y UN PIE DE SUERO EN CPN EL VIGIADOR</t>
  </si>
  <si>
    <t>38072314861</t>
  </si>
  <si>
    <t>CARMEN J BERNARD</t>
  </si>
  <si>
    <t>PAGO ALQUILER DONDE FUNCIONA LA UNAP LOS RESTAURADORES CORRESP. A OCTUBRE 2024</t>
  </si>
  <si>
    <t>38072315524</t>
  </si>
  <si>
    <t>RUFINA MERCADO</t>
  </si>
  <si>
    <t>PAGO ALQUILER DONDE FUNCIONA LA UNAP BO. SUR ESPERANZA CORRESP. A OCTUBRE 2024</t>
  </si>
  <si>
    <t>38072316290</t>
  </si>
  <si>
    <t>PAGO 2/2 DE 6 ACARREOS DE MATERIALES DE CONSTRUCCION EN CPN OS CONUCOS Y CPN BATEY AMINA DE ESTE SRSCO</t>
  </si>
  <si>
    <t>022201</t>
  </si>
  <si>
    <t>EDENORTE, DOMINICANA</t>
  </si>
  <si>
    <t>SALDO ELECTRICIDAD  DE DEUDAS PENDIENTE DE ESTOS CENTROS DE PRIMER NIVEL (CPN) DE ESTE SRSCO, R-7.</t>
  </si>
  <si>
    <t>022202</t>
  </si>
  <si>
    <t>SALDO ELECTRICIDAD  CORRESP. A LOS MESES AGOSTO Y SEPT, 2024 DE LOS CPN CERRO GORDO, CPN LAS ROSAS Y CPN LOS MICHES DE ESTE SRSCO,R-7.</t>
  </si>
  <si>
    <t>022203</t>
  </si>
  <si>
    <t>CARMEN M. DIAZ</t>
  </si>
  <si>
    <t>PAGO REPOSICION DE CAJA CHICA DESDE EL  RECIBO #4574 HASTA EL 4594 ASIGNADAS A LA GERENCIA DE AREA DE MONTECRISTI DE ESTE SRSCO, R-7.</t>
  </si>
  <si>
    <t>022204</t>
  </si>
  <si>
    <t>JUAN JAVIER  PERALTA</t>
  </si>
  <si>
    <t>PAGO REPOSICION DE CAJA CHICA DESDE LA FACTURA #1201 HASTA LA 1210 DEL CENTRO DIAGNOSTICO MAO</t>
  </si>
  <si>
    <t>38138751067</t>
  </si>
  <si>
    <t>ADIEL EMILIO PENA</t>
  </si>
  <si>
    <t>PAGO ALQUILER DONDE FUNCIONA LA UNAP EL SAMAN CORRESP. A OCTUBRE 2024</t>
  </si>
  <si>
    <t>38138752356</t>
  </si>
  <si>
    <t>ALBANIA ALT.RODRIGUEZ VENTURA</t>
  </si>
  <si>
    <t>PAGO ALQUILER DODNE FUNCIONA LA UNAP LAS 300 DE ESTE SRSCO CORRESP.A OCTUBRE 2024</t>
  </si>
  <si>
    <t>38138753219</t>
  </si>
  <si>
    <t>ALCENIO DE JESUS GOMEZ</t>
  </si>
  <si>
    <t>PAGO ALQUILER DONDE FUNCIONA LA UNAP LAS FLORES, SANTIAGO RODRIGUEZ CORRESP. A OCTUBRE 2024</t>
  </si>
  <si>
    <t>38138754392</t>
  </si>
  <si>
    <t>ANA LUCIA RODRIGUEZ</t>
  </si>
  <si>
    <t>PAGO ALQUILER DONDE FUNCIONA EL CPN MEJORAMIENTO SOCIAL CORRESP. A OCTUBRE 2024</t>
  </si>
  <si>
    <t>38138755133</t>
  </si>
  <si>
    <t>ANA ANTONIA CABREJA TORIBIO</t>
  </si>
  <si>
    <t>PAGO ALQUILER DONDE FUNCIONA EL CPN LA CAPITALITA DESDE MARZO HASTA OCTUBRE 2024</t>
  </si>
  <si>
    <t>38138755778</t>
  </si>
  <si>
    <t>ASTRIL RODRIGUEZ SANCHEZ</t>
  </si>
  <si>
    <t>PAGO ALQUILER DONDE FUNCIONA EL ALMACEN DE DEPOSITO DE MEDICAMENTOS Y MERCANCIAS CORRESP. A OCTUBRE 2024</t>
  </si>
  <si>
    <t>38138756406</t>
  </si>
  <si>
    <t>CANDELARIO VILLAMAN PLACENCIA</t>
  </si>
  <si>
    <t>PAGO ALQUILER DONDE FUNCIONA EL CPN RIVERA DEL MASACRE CORRESP. A OCTUBRE 2024</t>
  </si>
  <si>
    <t>38138757118</t>
  </si>
  <si>
    <t>CARLOS ANTONIO MOREL VALERIO</t>
  </si>
  <si>
    <t>PAGO ALQUILER DONDE FUNCIONA EL CPN LA GUAJACA CORRESP. A OCTUBRE 2024</t>
  </si>
  <si>
    <t>38138758828</t>
  </si>
  <si>
    <t>CELIA ROSA BETANCES</t>
  </si>
  <si>
    <t>38138759694</t>
  </si>
  <si>
    <t>CRISOSTIMA DEVORA MINAYA</t>
  </si>
  <si>
    <t>PAGO ALQUILER DONDE FUNCIONA EL CPN EL ALBIMAR SANTIAGO RGUEZ CORRESP. A OCTUBRE 2024</t>
  </si>
  <si>
    <t>38138794072</t>
  </si>
  <si>
    <t>DANIEL DE JS ESCOTO</t>
  </si>
  <si>
    <t>PAGO ALQUILER DONDE FUNCIONA EL CPN LOS CAYUCOS CORRESP. A OCTUBRE 2024</t>
  </si>
  <si>
    <t>38138794649</t>
  </si>
  <si>
    <t>DEYSI MARIA DE LA ROSA</t>
  </si>
  <si>
    <t>PAGO ALQUILER DONDE FUNCIONA EL CPN LA ESPERANZA VILLA VAZQUEZ DE ESTE SRSCO CORRESP. A OCTUBRE 2024</t>
  </si>
  <si>
    <t>38138795210</t>
  </si>
  <si>
    <t>DORCA DAMARIS CHAVEZ</t>
  </si>
  <si>
    <t>PAGO ALQUILER DONDE FUNCIONA EL CPN BARRIO PUERTO RICO CORRESP.A OCTUBRE 2024</t>
  </si>
  <si>
    <t>38138796739</t>
  </si>
  <si>
    <t>DULCE MARIA TEJADA</t>
  </si>
  <si>
    <t>PAGO ALQUILER DONDE FUNCIONA EL CPN CAÑONGO DE ESTE SRSCO CORRESP. A OCTUBRE 2024</t>
  </si>
  <si>
    <t>38138797462</t>
  </si>
  <si>
    <t>ELBA BAUDILIA</t>
  </si>
  <si>
    <t>PAGO ALQUILER DONDE FUNCIONA LA UNAP JOSE FCO PEÑA GOMEZ CORRESP. A OCTUBRE 2024</t>
  </si>
  <si>
    <t>38138798180</t>
  </si>
  <si>
    <t>ELISABETH TEJADA ORTIZ</t>
  </si>
  <si>
    <t>PAGO ALQUILER DONDE FUNCIONA LA UNAP LOS MICHES  CORRESP. A  OCTUBRE 2024</t>
  </si>
  <si>
    <t>38138798905</t>
  </si>
  <si>
    <t>ELSA MARIA DISLA</t>
  </si>
  <si>
    <t>PAGO ALQUILER DONDE FUNCIONA EL CPN SECTOR NORTE, DAJABON CORRESP. A OCTUBRE 2024</t>
  </si>
  <si>
    <t>38138799610</t>
  </si>
  <si>
    <t>FE ALICIA PEREZ</t>
  </si>
  <si>
    <t>PAGO ALQUILER DONDE FUNCIONA LA UNAP LAS FLORES MONTECRISTI  CORRESP. A OCTUBRE 2024</t>
  </si>
  <si>
    <t>38138800415</t>
  </si>
  <si>
    <t>FELIPE DE JESUS SUSAÑA</t>
  </si>
  <si>
    <t>PAGO ALQUILER DONDE FUNCIONA EL CPN EL PARAISO ESPERANZA DE ESTE SRSCO CORRESP. A OCTUBRE 2024</t>
  </si>
  <si>
    <t>38138800949</t>
  </si>
  <si>
    <t>FRANKLIN ALMONTE</t>
  </si>
  <si>
    <t>PAGO ALQUILER DONDE FUNCIONA EL CPN CAMBELEN CORRESP. A OCTUBRE 2024</t>
  </si>
  <si>
    <t>38138834774</t>
  </si>
  <si>
    <t>GERVIN YASMIN MEJIA</t>
  </si>
  <si>
    <t>PAGO ALQUILER DONDE FUNCIONA EL CPN LOS PEREZ CORRESP. A OCTUBRE 2024</t>
  </si>
  <si>
    <t>38138835601</t>
  </si>
  <si>
    <t>GIORDANO A LANDRON</t>
  </si>
  <si>
    <t>PAGO ALQUILER DONDE FUNCIONA EL CPN PLAZA BELLER CORRESP. A OCTUBRE 2024</t>
  </si>
  <si>
    <t>38138836808</t>
  </si>
  <si>
    <t>HECTOR ANDUJAR CRUZ</t>
  </si>
  <si>
    <t>PAGO ALQUILER DONDE FUNCIONA EL CPN BUEN HOMBRE CORRESP. A OCTUBRE 2024</t>
  </si>
  <si>
    <t>38138838394</t>
  </si>
  <si>
    <t>HENRY PENA</t>
  </si>
  <si>
    <t>PAGO ALQUILER DONDE FUNCIONA EL CPN CARLOS DANIEL CORRESP. A OCTUBRE 2024</t>
  </si>
  <si>
    <t>38138838917</t>
  </si>
  <si>
    <t>JEISSON JULIO TAVAREZ P</t>
  </si>
  <si>
    <t>PAGO ALQUILER DONDE FUNCIONA LA UNAP BO. NORTE DE ESTE SRSCO CORRESP. A OCTUBRE 2024</t>
  </si>
  <si>
    <t>38138839708</t>
  </si>
  <si>
    <t>JOSE ANTONIO PERALTA RODRIGUEZ</t>
  </si>
  <si>
    <t>PAGO ALQUILER DONDE FUNCIONA EL CPN EL PINO CORRESP. A OCTUBRE 2024</t>
  </si>
  <si>
    <t>38138840494</t>
  </si>
  <si>
    <t>JOSE JUSTINO MOREL LIRIANO</t>
  </si>
  <si>
    <t>PAGO ALQUILER DONDE FUNCIONA LA UNAP LA MANICERA/BENITO MONCION CORRESP. A OCTUBRE 2024</t>
  </si>
  <si>
    <t>38138841021</t>
  </si>
  <si>
    <t>JUAN ANTONIO RIVAS</t>
  </si>
  <si>
    <t>PAGO ALQUILER DONDE FUNCIONA EL ALMACEN DE EQUIPOS MONTECRISTI CORRESP. A OCTUBRE 2024</t>
  </si>
  <si>
    <t>38138841770</t>
  </si>
  <si>
    <t>JUAN C. REGALADO</t>
  </si>
  <si>
    <t>PAGO ALQUILER  DONDE FUNCIONA EL CPN HATO NUEVO DE ESTE SRSCO CORRESP. A OCTUBRE 2024</t>
  </si>
  <si>
    <t>38138842680</t>
  </si>
  <si>
    <t>JUANA E TEJADA</t>
  </si>
  <si>
    <t>PAGO ALQUILER DONDE FUNCIONA EL CPN LUPERON CORRESP. A OCTUBRE 2024</t>
  </si>
  <si>
    <t>38138891875</t>
  </si>
  <si>
    <t>LONGINA MATEO V</t>
  </si>
  <si>
    <t>38138892401</t>
  </si>
  <si>
    <t>MAIRA DE LOS SANTOS</t>
  </si>
  <si>
    <t>PAGO ALQUILER DONDE FUNCONA EL CPN SAN ANTONIO DE ESTE SRSCO CORRESP. OCTUBRE 2024 NOTA: A ESTE ALQUILER SE LE ESTAN DESCONTANTO 3000 PESOS DESTINADOS A LA INVERSION REALIZADA EN DICHO ESTABLECIMIENTO POR UN PLAZO DE 48 MESES.</t>
  </si>
  <si>
    <t>38138893096</t>
  </si>
  <si>
    <t>MANUEL MARIA PEÑA</t>
  </si>
  <si>
    <t>PAGO ALQUILER DONDE FUNCIONA LA UNAP BARRIO LINDO CORRESP. A OCTUBRE 2024</t>
  </si>
  <si>
    <t>38138893783</t>
  </si>
  <si>
    <t>MARIA YSABEL ALEMAN</t>
  </si>
  <si>
    <t>PAGO ALQUILER DONDE FUNCIONA EL CPN LA GALLERA MONTECRISTI DE ESTE SRSCO CORRESP. A OCTUBRE 2024</t>
  </si>
  <si>
    <t>38138894945</t>
  </si>
  <si>
    <t>MARIO MARTINEZ ALMONTE</t>
  </si>
  <si>
    <t>PAGO ALQUILER DONDE FUNCIONA EL CPN LOS MAESTROS DE ESTE SRSCO CORRESP. OCTUBRE 2024</t>
  </si>
  <si>
    <t>38138895469</t>
  </si>
  <si>
    <t>MARLENY ALMONTE PENA</t>
  </si>
  <si>
    <t>PAGO AQLUILER DONDE FUNCIONA LA UNAP ALTO DE LA PALOMA CORRESP. A OCTUBRE 2024</t>
  </si>
  <si>
    <t>38138897068</t>
  </si>
  <si>
    <t>MARY MIRTA MENA MOLINA</t>
  </si>
  <si>
    <t>PAGO ALQLUILER DONDE FUNCIONA EL CPN MONTE CARMELO  CORRESP. A OCTUBRE 2024</t>
  </si>
  <si>
    <t>38138897534</t>
  </si>
  <si>
    <t>MERCEDES MARINA VARGAS ALMONTE</t>
  </si>
  <si>
    <t>PAGO ALQUILER DONDE FUNCIONA LA OFICINA REGIONAL DE ESTE SRSCO CORRESP. A OCTUBRE 2024</t>
  </si>
  <si>
    <t>38138898088</t>
  </si>
  <si>
    <t>MIGUELINA DEL C SUSANA</t>
  </si>
  <si>
    <t>PAGO ALQUILER DONDE FUNCIONA LA UNAP EL MOTOCROSS CORRESP. A OCTUBRE 2024</t>
  </si>
  <si>
    <t>38138898606</t>
  </si>
  <si>
    <t>MILAGROS GEORGINA GOMEZ BUENO</t>
  </si>
  <si>
    <t>PAGO ALQUILER DONDE FUNCIONA EL CPN LOS BONILLAS CORRESP. A OCTUBRE 2024</t>
  </si>
  <si>
    <t>38138952350</t>
  </si>
  <si>
    <t xml:space="preserve">NELSY MIGUELINA SARIT BUENO </t>
  </si>
  <si>
    <t>PAGO ALQUILER DONDE FUNCIONA LA UNAP EL TAMARINDO CORRESP. A OCTUBRE 2024</t>
  </si>
  <si>
    <t>38138952998</t>
  </si>
  <si>
    <t>NOMIKOS KAMBOURAKIS (MICHAEL)</t>
  </si>
  <si>
    <t>PAGO ALQUILER DONDE FUNCIONA EL CPN LAGUNETA, AMINA DE ESTE SRSCO CORRESP. A OCTUBRE 2024</t>
  </si>
  <si>
    <t>38138953554</t>
  </si>
  <si>
    <t>ORLANDO BARAJAS AMAYA</t>
  </si>
  <si>
    <t>PAGO ALQUILER DONDE FUNCIONA LA UNAP LA CURVA CORRESP. A OCTUBRE 2024</t>
  </si>
  <si>
    <t>38138954131</t>
  </si>
  <si>
    <t>OTTO BOLIVAR GARCIA</t>
  </si>
  <si>
    <t>PAGO ALQUILER DONDE FUNCIONA EL CPN VALENTIN SALINERO CORRESP. A OCTUBRE 2024</t>
  </si>
  <si>
    <t>38138954979</t>
  </si>
  <si>
    <t>PAULA ESTHER VARGAS</t>
  </si>
  <si>
    <t>PAGO AQLUILER DONDE FUNCIONA LA UNAP LAS 40 CORRESP. A OCTUBRE 2024</t>
  </si>
  <si>
    <t>38138955719</t>
  </si>
  <si>
    <t>RAMON AVELINO MEDINA</t>
  </si>
  <si>
    <t>PAGO ALQUILER DONDE FUNCIONA EL ALMACEN DE MEDICAMENTOS CORRESP. A  OCTUBRE 2024</t>
  </si>
  <si>
    <t>38138956313</t>
  </si>
  <si>
    <t>RAMON MARIA TAVARES</t>
  </si>
  <si>
    <t>PAGO ALQUILER DONDE FUNCIONA EL CPN LA MINA DE ESTE SRSCO CORRESP A OCTUBRE 2024</t>
  </si>
  <si>
    <t>38138956992</t>
  </si>
  <si>
    <t>RINA MAGALIS DE LOS SANTOS GOMEZ</t>
  </si>
  <si>
    <t>PAGO AQLUILER DONDE FUNCIONA LA UNAP LOS BOMBEROS CORRESP. A OCTUBRE 2024</t>
  </si>
  <si>
    <t>38138957682</t>
  </si>
  <si>
    <t>ROSA MARIANELA VAZQUEZ</t>
  </si>
  <si>
    <t>PAGO ALQUILER DONDE FUNCIONAN LAS UNAPS SECTOR LA FE Y LA PAZ, DAJABON CORRESP. A OCTUBRE 2024</t>
  </si>
  <si>
    <t>38138958682</t>
  </si>
  <si>
    <t>ROSARIO DEL CARMEN CABRERA</t>
  </si>
  <si>
    <t>38138979748</t>
  </si>
  <si>
    <t>TOMAS AQUINO ARIAS REYES</t>
  </si>
  <si>
    <t>PAGO ALQUILER DONDE FUNCIONA EL CPN LOMA DE CASTAÑUELAS CORRESP. A OCTUBRE 2024</t>
  </si>
  <si>
    <t>38138980345</t>
  </si>
  <si>
    <t>WILLIAN LEOPORDO TEJADA TEJADA</t>
  </si>
  <si>
    <t>PAGO ALQUILER DONDE FUNCIONA EL CPN BALDEMIRO CARRERAS CORRESP. A OCTUBRE 2024</t>
  </si>
  <si>
    <t>38138980951</t>
  </si>
  <si>
    <t>YSI DIGMARY UCETA TEJADA</t>
  </si>
  <si>
    <t>PAGO ALQUILER DONDE FUNCIONA EL CPN LOS TOMINES DE ESTE SRSCO CORRESP. A OCTUBRE 2024</t>
  </si>
  <si>
    <t>4524000000010</t>
  </si>
  <si>
    <t>38138981991</t>
  </si>
  <si>
    <t>ZENEIDA DE JS. DIAZ</t>
  </si>
  <si>
    <t>PAGO ALQUILER DONDE FUNCIONA LA UNAP LAS ESPINAS SANTIAGO RGUEZ CORRESP. A OCTUBRE 2024</t>
  </si>
  <si>
    <t>38171969689</t>
  </si>
  <si>
    <t>HOTELES NACIONAES SA</t>
  </si>
  <si>
    <t>PAGO SERVICIO DE HOSPEDAJE</t>
  </si>
  <si>
    <t>38177164759</t>
  </si>
  <si>
    <t xml:space="preserve">PAGO 1/7 FABRICACION E INSTALACION DE TIJERILLAS EN PERFILES DE ACERO PARA LA CONSTRUCCION DE LA BASE DEL TECHO, ASI COMO INSTALACION DE ALUZINC PARA TECHADO DE TODO EL LOCAL EN CPN LOS CONUCOS DE VILLA VAZQUEZ                                        </t>
  </si>
  <si>
    <t>38077165229</t>
  </si>
  <si>
    <t xml:space="preserve">PAGO 4/7 FABRICACION E INSTALACION DE TIJERILLAS EN PERFILES DE ACERO PARA LA CONSTRUCCION DE LA BASE DEL TECHO, ASI COMO INSTALACION DE ALUZINC PARA TECHADO DE TODO EL LOCAL EN CPN LOS CONUCOS DE VILLA VAZQUEZ                                        </t>
  </si>
  <si>
    <t>2411080032200 30162</t>
  </si>
  <si>
    <t>38177166270</t>
  </si>
  <si>
    <t xml:space="preserve">PAGO 5/7 FABRICACION E INSTALACION DE TIJERILLAS EN PERFILES DE ACERO PARA LA CONSTRUCCION DE LA BASE DEL TECHO, ASI COMO INSTALACION DE ALUZINC PARA TECHADO DE TODO EL LOCAL EN CPN LOS CONUCOS DE VILLA VAZQUEZ                                        </t>
  </si>
  <si>
    <t>022205</t>
  </si>
  <si>
    <t>MIGUEL RODRIGUEZ PERALTA</t>
  </si>
  <si>
    <t>PAGO 1/2 DE LIMPIEZA DEL POZO SEPTICO, LAS TUBERIAS DE DESAGUE Y LOS REGISTROS, EN EL CPN LOS QUEMADOS DE ESTE SRSCO.</t>
  </si>
  <si>
    <t>022206</t>
  </si>
  <si>
    <t>PAGO 2/2 DE LIMPIEZA DEL POZO SEPTICO, LAS TUBERIAS DE DESAGUE Y LOS REGISTROS, EN EL CPN LOS QUEMADOS DE ESTE SRSCO.</t>
  </si>
  <si>
    <t>38189876095</t>
  </si>
  <si>
    <t xml:space="preserve">PAGO 3/7 FABRICACION E INSTALACION DE TIJERILLAS EN PERFILES DE ACERO PARA LA CONSTRUCCION DE LA BASE DEL TECHO, ASI COMO INSTALACION DE ALUZINC PARA TECHADO DE TODO EL LOCAL EN CPN LOS CONUCOS DE VILLA VAZQUEZ                                        </t>
  </si>
  <si>
    <t>38189876595</t>
  </si>
  <si>
    <t xml:space="preserve">PAGO 2/7 FABRICACION E INSTALACION DE TIJERILLAS EN PERFILES DE ACERO PARA LA CONSTRUCCION DE LA BASE DEL TECHO, ASI COMO INSTALACION DE ALUZINC PARA TECHADO DE TODO EL LOCAL EN CPN LOS CONUCOS DE VILLA VAZQUEZ                                        </t>
  </si>
  <si>
    <t>38189877218</t>
  </si>
  <si>
    <t>MEDRANO CENTRAL CONNECTIONS</t>
  </si>
  <si>
    <t>PAGO SERVICIO DE INTERNET DEL CENTRO DIAG. MAO, ALMACENDE MEDICAMENTOS, OFICINA REGIONAL Y CPN DON BOSCO  DE ESTE SRSCO CORRESP. A SEPTIEMBRE 2024</t>
  </si>
  <si>
    <t>38194513375</t>
  </si>
  <si>
    <t>COMBUSTIBLES DEL YUNA SRL</t>
  </si>
  <si>
    <t>PAGO COMPRA DE GAS PROPANO CONSUMIDO EN LA GERENCIA DE AREA 1 CORRESPONDIENTE A SEPTIEMBRE 2024</t>
  </si>
  <si>
    <t>38194513963</t>
  </si>
  <si>
    <t>PLANTA DE GAS PROPANO ORTE GAS SRL</t>
  </si>
  <si>
    <t>PAGO DE GAS CONSUMIDO EN LA GERENCIA DE AREA 3 CORRESP. A SEPTIEMBRE 2024</t>
  </si>
  <si>
    <t>38194514578</t>
  </si>
  <si>
    <t>CRISPIN MALLOL REYES</t>
  </si>
  <si>
    <t>PAGO COMPRA DE GAS PROPANO CONSUMIDO EN LA GERENCIA DE AREA 3 CORRESPONDIENTE A SEPTIEMBRE 2024</t>
  </si>
  <si>
    <t>38194515179</t>
  </si>
  <si>
    <t>ESTACION DE GASOLINA EL ROSARIO SRL</t>
  </si>
  <si>
    <t>PAGO COMPRA DE GAS PROPANO CONSUMIDO EN LA GERENCIA DE AREA 4 CORRESPONDIENTE A SEPTIEMBRE 2024</t>
  </si>
  <si>
    <t>38195809738</t>
  </si>
  <si>
    <t>CRISTIAN TOMAS GUABA</t>
  </si>
  <si>
    <t>PAGO 10/14 DE TRABAJOS DE CONSTRUCCION DE DIVISIONES INTERNAS EN SHEETROCK Y DENSGLASS DE LAS DIFERENTES AREAS DEL CPN MATA DEL JOBO DE ESTE SRSCO</t>
  </si>
  <si>
    <t>38230132738</t>
  </si>
  <si>
    <t>PAGO SERVICIO DE BANDA ANCHA DE INTERNET CORRESP. AL MES DE SEPTIEMBRE DE LA OFICINA REGIONAL DE ESTE SRSCO</t>
  </si>
  <si>
    <t>38231867645</t>
  </si>
  <si>
    <t>ANDRICKSON COMERCIO INTERNACIONAL SRL</t>
  </si>
  <si>
    <t>PAGO COMPRA DE CONTROL DE LLEGADA Y SALIDA  DE LOS COLABORADORES DE ESTA OFICINA REGIONAL  Y ALMACENES REGIONALES DE ESTE SRSCO</t>
  </si>
  <si>
    <t>38231868029</t>
  </si>
  <si>
    <t>ROMAN OSCABEL LIRIANO LORA</t>
  </si>
  <si>
    <t>PAGO LIMPIEZA DE POZO SEPTICO EN EL CPN HATO DEL MEDIO DE ESTE SRSCO</t>
  </si>
  <si>
    <t>38231868475</t>
  </si>
  <si>
    <t>PAGO 12/14 DE TRABAJOS DE CONSTRUCCION DE DIVISIONES INTERNAS EN SHEETROCK Y DENSGLASS DE LAS DIFERENTES AREAS DEL CPN MATA DEL JOBO DE ESTE SRSCO</t>
  </si>
  <si>
    <t>38233201147</t>
  </si>
  <si>
    <t>TESORERIA DE LA SEGURIDAD SOCIAL</t>
  </si>
  <si>
    <t>PAGO DE LA TESORERIA DE LA SEGURIDAD SOCIAL CORRESP. A OCTUBRE 2024</t>
  </si>
  <si>
    <t>38250293291</t>
  </si>
  <si>
    <t>PLANTA DE GAS PROPANO ORTEGAS</t>
  </si>
  <si>
    <t>PAGO COMPRA DE GAS PROPANO CONSUMIDO EN LA GERENCIA DE AREA 4 CORRESPONDIENTE A AGOSTO Y SEPTIEMBRE 2024</t>
  </si>
  <si>
    <t>38264835198</t>
  </si>
  <si>
    <t>ALEXANDER RAFAEL MATEO PEÑA</t>
  </si>
  <si>
    <t>PAGO 7/7 TRABAJOS DE FABRICACION E INSTALACION DE TIJERILLAS EN PERFILES DE ACERO PARA CONSTRUCCION DE BASE DEL TECHO, ASI COMO INSTALACION DE ALUZINC PARA TECHADO DE TODO EL LOCAL EN EL CPN LOS CONUCOS DE VILLA VAZQUEZ DE ESTE SRSCO</t>
  </si>
  <si>
    <t>38264835668</t>
  </si>
  <si>
    <t>SAMMY ALBERTO MUÑOZ</t>
  </si>
  <si>
    <t>PAGO TRABAJOS DE APICACION DE 2DA CAPA DE PINTURA SEMIGLOSS EN MUROS EXTERNOS DEL CPN BATEY AMINA, ASI COMO CONTINUACION DE APLICACIÓN DE PINTURA EN MUROS INTERNOS Y DE LA PROTECCION DE HIERRO EN EL 2DO NIVEL DEL ALMACEN DE MEDICAMENTOS DE ESTE SRSCO</t>
  </si>
  <si>
    <t>38264861700</t>
  </si>
  <si>
    <t>PAGO 11/14 DE TRABAJOS DE CONSTRUCCION DE DIVISIONES INTERNAS EN SHEETROCK Y DENSGLASS DE LAS DIFERENTES AREAS DEL CPN MATA DEL JOBO DE ESTE SRSCO</t>
  </si>
  <si>
    <t>38266645450</t>
  </si>
  <si>
    <t>PAGO 6/7 TRABAJOS DE FABRICACION E INSTALACION DE TIJERILLAS EN PERFILES DE ACERO PARA CONSTRUCCION DE BASE DEL TECHO, ASI COMO INSTALACION DE ALUZINC PARA TECHADO DE TODO EL LOCAL EN EL CPN LOS CONUCOS DE VILLA VAZQUEZ DE ESTE SRSCO</t>
  </si>
  <si>
    <t>2411150032200 20182</t>
  </si>
  <si>
    <t>38298460602</t>
  </si>
  <si>
    <t>38266646492</t>
  </si>
  <si>
    <t>A Y M PLOMERIA Y ELECTRICIDAD</t>
  </si>
  <si>
    <t>PAGO COMPRA DE CERAMICAS PARA SER USADAS EN LOS CPN MATA DEL JOBO, LOS CONUCOS, BATEY AMINA U LAGUNA SALADA (VIEJO) DE ESTE SRSCO</t>
  </si>
  <si>
    <t>022207</t>
  </si>
  <si>
    <t>YSAIAS FELIX RODRIGUEZ VALERIO</t>
  </si>
  <si>
    <t>PAGO REPARACION DE CULATA DE LA CAMIONETA FORD RANGEL PERTENECIENTE  A LA GERENCIA DE AREA DE MONTECRISTI DE ESTE SRSCO, R-7.</t>
  </si>
  <si>
    <t>38341442785</t>
  </si>
  <si>
    <t xml:space="preserve">DIRECCION GENERAL DE IMPUESTOS INTERNOS </t>
  </si>
  <si>
    <t>PAGO COLECTOR DE IMPUESTOS CORRESP. A OCTUBRE 2024</t>
  </si>
  <si>
    <t>022208</t>
  </si>
  <si>
    <t>MANUEL ANTONIO BAEZ GONZALEZ</t>
  </si>
  <si>
    <t>PAGO CAMBIO DE CAPACITOR, Y CAMBIO DE AIRE DE GINECOLOGIA EN EL CENTRO DIAGNOSTICO DE DAJABON DE ESTE SRSCO, R-7</t>
  </si>
  <si>
    <t>38356762532</t>
  </si>
  <si>
    <t>INDUSTRIA NACIONAL DE ETIQUETAS</t>
  </si>
  <si>
    <t>PAGO COMPRA DE ETIQUETAS IMPRESAS SINTETICAS PARA LA ROTULACION DE LOS ACTIVOS FIJOS DE ESTE SRSCO</t>
  </si>
  <si>
    <t>38363538000</t>
  </si>
  <si>
    <t>PAGO COMPRA DE MUEBLES DE ALOJAMIENTO DEL 2DO TRIMESTRE PARA USO DE LAS UNAPS DEL SRSCO</t>
  </si>
  <si>
    <t>38363538912</t>
  </si>
  <si>
    <t>PAGO COMPRA DE MOBILIARIO INSTITUCIONAL, ESCOLAR, EDUCATIVO Y ACCESORIOS DE 3ER TRIMESTRE</t>
  </si>
  <si>
    <t>38363539591</t>
  </si>
  <si>
    <t>BURDIEZ Y COMPANIA</t>
  </si>
  <si>
    <t>38380330702</t>
  </si>
  <si>
    <t>DEPOSITO SNS</t>
  </si>
  <si>
    <t>38363540002</t>
  </si>
  <si>
    <t>ALTICE DOMINICANA SA</t>
  </si>
  <si>
    <t>PAGO SERVICIO DE INTERNET DE LOS CENTROS PERTENECIENTES A ESTE SRSCO</t>
  </si>
  <si>
    <t>38380255766</t>
  </si>
  <si>
    <t>RUDIN ANTONIO JAQUEZ ESPINAL</t>
  </si>
  <si>
    <t>PAGO 1/2 VACIADO DE CHAPAPOTE DE PISO EN LAS AREAA DE PERSONAL MEDICO Y CONSTRUCCION DE LA MESETA DE A COCINA EN CPN LA GUAJACA DE ESTE SRSCO</t>
  </si>
  <si>
    <t>38380256054</t>
  </si>
  <si>
    <t>RAMON DARIO HERNANDEZ ALVAREZ</t>
  </si>
  <si>
    <t>PAGO 1/3 MANTENIMIENTO PROFUNDO DE 8 UNIDADES DE AIRE ACONDICIONADO, CAMBIO DE COMPRESOR A 5 UNIDADES DE 5 TONELADAS, INSTALACION DE COMPRESOR DE 60,000 BTU, CAMBIO DE CONTRACTOR Y RECONEXION DE LINEA DE ALIMENTACION Y REVISION DE COMPRESOR, EN CPN BARRIO AQUINO, CDX MONTECRISTI,CDX DAJABON, OFICINA REGIONAL Y ALMACEN DE MEDICAMENTOS DE ESTE SRSCO</t>
  </si>
  <si>
    <t>38380256382</t>
  </si>
  <si>
    <t>PAGO 2/3 MANTENIMIENTO PROFUNDO DE 8 UNIDADES DE AIRE ACONDICIONADO, CAMBIO DE COMPRESOR A 5 UNIDADES DE 5 TONELADAS, INSTALACION DE COMPRESOR DE 60,000 BTU, CAMBIO DE CONTRACTOR Y RECONEXION DE LINEA DE ALIMENTACION Y REVISION DE COMPRESOR, EN CPN BARRIO AQUINO, CDX MONTECRISTI,CDX DAJABON, OFICINA REGIONAL Y ALMACEN DE MEDICAMENTOS DE ESTE SRSCO</t>
  </si>
  <si>
    <t>38380256521</t>
  </si>
  <si>
    <t>PAGO 3/3 MANTENIMIENTO PROFUNDO DE 8 UNIDADES DE AIRE ACONDICIONADO, CAMBIO DE COMPRESOR A 5 UNIDADES DE 5 TONELADAS, INSTALACION DE COMPRESOR DE 60,000 BTU, CAMBIO DE CONTRACTOR Y RECONEXION DE LINEA DE ALIMENTACION Y REVISION DE COMPRESOR, EN CPN BARRIO AQUINO, CDX MONTECRISTI,CDX DAJABON, OFICINA REGIONAL Y ALMACEN DE MEDICAMENTOS DE ESTE SRSCO</t>
  </si>
  <si>
    <t>38380256915</t>
  </si>
  <si>
    <t>MANASIA SOLUCIONES SRL</t>
  </si>
  <si>
    <t>PAGO ADQUISICION DE LIBROS PARA REGISTRO DE CONSULTAS/ATENCION EN LAS EESS DE 1ER NIVEL DE ATENCION DE SRSCO</t>
  </si>
  <si>
    <t>022209</t>
  </si>
  <si>
    <t xml:space="preserve">CARLOS ALBERTO PEÑA REYES </t>
  </si>
  <si>
    <t>PAGO 1/2 CORRESPONDIENTE A DESABOLLADURA DE LA CAMIONETA NISSAN FRONTIER PERTENECIENTE A LA GERENCIA DE AREA 2 SANTIAGO RODRIGUEZ DE ESTE SRSCO, R-7 PLACA # EX06220.</t>
  </si>
  <si>
    <t>022210</t>
  </si>
  <si>
    <t>JOSE MANUEL PEREZ</t>
  </si>
  <si>
    <t>PAGO 1/4 COLOCACION DE BLOCK PARA CONSTRUCCION DE MURO PERIMETRAL DERECHO, ENCOFRADO Y VACIADO DE 5 COLUMNAS, EMPAÑETADO DEL MURO PEIMETRAL (LATERAL IZQUIERDO, FRONTAL Y DERECHO) Y VACIADO DE CHAPAPOTE EN LAS 2 ENTRADAS DEL LATERAL DERECHO, EN EL CPN MATA DEL JOBO DE ESTE SRSCO, R-7.</t>
  </si>
  <si>
    <t>022211</t>
  </si>
  <si>
    <t>PAGO 2/4 COLOCACION DE BLOCK PARA CONSTRUCCION DE MURO PERIMETRAL DERECHO, ENCOFRADO Y VACIADO DE 5 COLUMNAS, EMPAÑETADO DEL MURO PEIMETRAL (LATERAL IZQUIERDO, FRONTAL Y DERECHO) Y VACIADO DE CHAPAPOTE EN LAS 2 ENTRADAS DEL LATERAL DERECHO, EN EL CPN MATA DEL JOBO DE ESTE SRSCO, R-7.</t>
  </si>
  <si>
    <t>022212</t>
  </si>
  <si>
    <t>PAGO 3/4 COLOCACION DE BLOCK PARA CONSTRUCCION DE MURO PERIMETRAL DERECHO, ENCOFRADO Y VACIADO DE 5 COLUMNAS, EMPAÑETADO DEL MURO PEIMETRAL (LATERAL IZQUIERDO, FRONTAL Y DERECHO) Y VACIADO DE CHAPAPOTE EN LAS 2 ENTRADAS DEL LATERAL DERECHO, EN EL CPN MATA DEL JOBO DE ESTE SRSCO, R-7.</t>
  </si>
  <si>
    <t xml:space="preserve">022213 </t>
  </si>
  <si>
    <t>PAGO 4/4 COLOCACION DE BLOCK PARA CONSTRUCCION DE MURO PERIMETRAL DERECHO, ENCOFRADO Y VACIADO DE 5 COLUMNAS, EMPAÑETADO DEL MURO PEIMETRAL (LATERAL IZQUIERDO, FRONTAL Y DERECHO) Y VACIADO DE CHAPAPOTE EN LAS 2 ENTRADAS DEL LATERAL DERECHO, EN EL CPN MATA DEL JOBO DE ESTE SRSCO, R-7.</t>
  </si>
  <si>
    <t>022214</t>
  </si>
  <si>
    <t>WENSY JAQUEZ</t>
  </si>
  <si>
    <t>PAGO REPOSICION DE FONDOS DE CAJA CHICA CORRESPONDIENTE AL COMPROBANTE # 4233 HASTA EL 4279 ASIGNADOS A LA REGIONAL DE ESTE SRSCO, R-7.</t>
  </si>
  <si>
    <t>38385221806</t>
  </si>
  <si>
    <t>SERVIAMED DOMINICANA SRL</t>
  </si>
  <si>
    <t>PAGO COMPRA DE SUMINISTROS MEDICOS E INSTALSCION DE EQUIPOS</t>
  </si>
  <si>
    <t>38385222118</t>
  </si>
  <si>
    <t>PRODUCTOS MEDICINALES</t>
  </si>
  <si>
    <t>38385222447</t>
  </si>
  <si>
    <t>FIRST MEDICAL DEPOT BY GUZMAN SRL</t>
  </si>
  <si>
    <t>38385222665</t>
  </si>
  <si>
    <t>38385222806</t>
  </si>
  <si>
    <t>SANTANA Y ROTHSCHILD DISTRIBUTION SRL</t>
  </si>
  <si>
    <t>38398929486</t>
  </si>
  <si>
    <t>MULTICENTRO EL MANA SRL</t>
  </si>
  <si>
    <t>PAGO COMPRA DE UTENSILIOS DE COCINA PARA SER DISTRIBUIDOS EN LOS DIFERENTES CENTROS DE PRIMER NIVEL DE ATENCION, SILLAS PLASTICAS Y DECORACION PARA ESTE SRSCO</t>
  </si>
  <si>
    <t>38398929993</t>
  </si>
  <si>
    <t>PAGO 4/4 FABRICACION E INSTALACION DE 12 VENTANAS EN POLIMETAL E INSTALACION DE 8 PUERTAS EN POLIMETAL EN CPN BATEY AMINA DE ESTE SRSCO</t>
  </si>
  <si>
    <t>2411260035800 80152</t>
  </si>
  <si>
    <t>38398930169</t>
  </si>
  <si>
    <t>PAGO 2/2 VACIADO DE CHAPAPOTE DE PISO EN LAS AREAA DE PERSONAL MEDICO Y CONSTRUCCION DE LA MESETA DE A COCINA EN CPN LA GUAJACA DE ESTE SRSCO</t>
  </si>
  <si>
    <t>NOMINA INTERNA</t>
  </si>
  <si>
    <t xml:space="preserve">PAGO DE NOMINA INTERNA ELECTRONICA AL PERSONAL CONTRATADO DEL SRSCO, CORRESP. A NOVIEMBRE 2024. </t>
  </si>
  <si>
    <t>38408026419</t>
  </si>
  <si>
    <t>PAGO SERVICIO DE BANDA ANCHA DE INTERNET CORRESP. AL MES DE OCTUBRE DE LA OFICINA REGIONAL DE ESTE SRSCO</t>
  </si>
  <si>
    <t>38408028083</t>
  </si>
  <si>
    <t>LENI LEONEL MARTINEZ ABREU</t>
  </si>
  <si>
    <t>PAGO 14/14 TRABAJOS DE CONTINUACION CON EL VACIADO DE VIGAS, COLUMNAS Y VACIADO DE LOSA EN CONCRETO DEL BANO DE LOS MEDICOS EN CPN LOS CONUCOS DE ESTE SRSCO</t>
  </si>
  <si>
    <t>38408029284</t>
  </si>
  <si>
    <t>PAGO 1/4 FABRICACION E INSTALACION DE 12 VENTANAS EN POLIMETAL E INSTALACION DE 8 PUERTAS EN POLIMETAL EN CPN BATEY AMINA DE ESTE SRSCO</t>
  </si>
  <si>
    <t>38408029656</t>
  </si>
  <si>
    <t>PAGO 2/4 FABRICACION E INSTALACION DE 12 VENTANAS EN POLIMETAL E INSTALACION DE 8 PUERTAS EN POLIMETAL EN CPN BATEY AMINA DE ESTE SRSCO</t>
  </si>
  <si>
    <t>38408029984</t>
  </si>
  <si>
    <t>PAGO 3/4 FABRICACION E INSTALACION DE 12 VENTANAS EN POLIMETAL E INSTALACION DE 8 PUERTAS EN POLIMETAL EN CPN BATEY AMINA DE ESTE SRSCO</t>
  </si>
  <si>
    <t>022215</t>
  </si>
  <si>
    <t>ESTEBAN PIÑA</t>
  </si>
  <si>
    <t>PAGO POR SUPLENCIA DEL SR. JOSE MIGUEL NUÑEZ VIGILANTE DE ESTA OFICINA REGIONAL DE SALUD CIBAO OCC. POR UN PERIODO DE 15 DIAS DESDE EL 25 DE OCT. HASTA EL 15 DE NOV. DEL 2024.</t>
  </si>
  <si>
    <t>022216</t>
  </si>
  <si>
    <t>LUIS FRANCISCO LARA RODRIGUEZ</t>
  </si>
  <si>
    <t>PAGO 1/3 RANURACION DE PISO Y PAREDES PARA INTRODUCCION DE TUBERIA PARA CABLEADO DE ALIMENTACION E INSTALACION DE 16 CAMARAS DE SEGURIDAD Y VIGILANCIA. ASI COMO INSTALACION DE 15 LAMPARA TIPO PANEL, EN EL CENTRO CLINICO Y DIAGNOSTICO DE MAO DE ESTE SRSCO, R-7.</t>
  </si>
  <si>
    <t>022217</t>
  </si>
  <si>
    <t>PAGO 2/3 RANURACION DE PISO Y PAREDES PARA INTRODUCCION DE TUBERIA PARA CABLEADO DE ALIMENTACION E INSTALACION DE 16 CAMARAS DE SEGURIDAD Y VIGILANCIA. ASI COMO INSTALACION DE 15 LAMPARA TIPO PANEL, EN EL CENTRO CLINICO Y DIAGNOSTICO DE MAO DE ESTE SRSCO, R-7.</t>
  </si>
  <si>
    <t>022218</t>
  </si>
  <si>
    <t>PAGO 3/3 RANURACION DE PISO Y PAREDES PARA INTRODUCCION DE TUBERIA PARA CABLEADO DE ALIMENTACION E INSTALACION DE 16 CAMARAS DE SEGURIDAD Y VIGILANCIA. ASI COMO INSTALACION DE 15 LAMPARA TIPO PANEL, EN EL CENTRO CLINICO Y DIAGNOSTICO DE MAO DE ESTE SRSCO, R-7.</t>
  </si>
  <si>
    <t>022219</t>
  </si>
  <si>
    <t>JOHEDY ANTONIO MINIER ALVAREZ</t>
  </si>
  <si>
    <t>PAGO DE CORTE DE ARBOLES, DESYERBO Y LIMPIEZA DEL PATIO, EN EL CENTRO CLINICO Y DIAGNOSTICO MAO DE ESTE SRSCO, R-7.</t>
  </si>
  <si>
    <t>38421801562</t>
  </si>
  <si>
    <t>PAGO DE 3 ACARREOS DE MOBILIARIOS Y EQUIPOS MEDICOS EN LOS CPN EL VIGIADOR, CAÑONGO Y CDX DE MONTECRISTI DE ESTE SRSCO</t>
  </si>
  <si>
    <t>38421802090</t>
  </si>
  <si>
    <t>PAGO SERVICIO DE INTERNET DEL CENTRO DIAG. MAO, ALMACENDE MEDICAMENTOS, OFICINA REGIONAL Y CPN DON BOSCO  DE ESTE SRSCO CORRESP. A OCTUBRE 2024</t>
  </si>
  <si>
    <t>38421801797</t>
  </si>
  <si>
    <t>PAGO SERVICIO DE INTERNET DEL CENTRO DIAG. MAO, ALMACENDE MEDICAMENTOS, OFICINA REGIONAL Y CPN DON BOSCO  DE ESTE SRSCO CORRESP. A NOVIEMBRE 2024</t>
  </si>
  <si>
    <t>38421802300</t>
  </si>
  <si>
    <t>PAGO 1/2 DE 5 ACARREOS DE MATERIALES DE CONSTRUCCION, CPN LA GORRA, CPN LOS CONUCOS Y CPN BATEY AMINA DE ESTE SRSCO</t>
  </si>
  <si>
    <t>38421802464</t>
  </si>
  <si>
    <t>PAGO 2/2 DE 5 ACARREOS DE MATERIALES DE CONSTRUCCION, CPN LA GORRA, CPN LOS CONUCOS Y CPN BATEY AMINA DE ESTE SRSCO</t>
  </si>
  <si>
    <t>022220</t>
  </si>
  <si>
    <t>DANNY LUNA FILPO</t>
  </si>
  <si>
    <t>PAGO DE DOS MESES DE DEPOSITO DEL LOCAL COMERCIAL UBICADO EN LA CALLE JOSE FCO. PEÑA GOMEZ #37 DESTINADO PARA EL TRASLADO DE LOS CENTROS CPN CLASE Y CPN ENRIQUILLO DE ESTE SRSCO, R-7.</t>
  </si>
  <si>
    <t>022221</t>
  </si>
  <si>
    <t>RAMON DE JESUS BETANCE</t>
  </si>
  <si>
    <t>PAGO 1/2  INSTALACION DE 36 CAJITAS OCTAGONALES, DE 45 CAJITAS RECTANGULARES, DE 5 ROSETAS DE PORCELANA, DE 1 PANEL DE BREAKER Y ALIMENTACION ELECTRICA GENERAL DEL EES , EN EL CPN BATEY AMINA DE ESTE SRSCO, R-7.</t>
  </si>
  <si>
    <t>022222</t>
  </si>
  <si>
    <t>PAGO 2/2  INSTALACION DE 36 CAJITAS OCTAGONALES, DE 45 CAJITAS RECTANGULARES, DE 5 ROSETAS DE PORCELANA, DE 1 PANEL DE BREAKER Y ALIMENTACION ELECTRICA GENERAL DEL EES , EN EL CPN BATEY AMINA DE ESTE SRSCO, R-7.</t>
  </si>
  <si>
    <t>022223</t>
  </si>
  <si>
    <t>JOSE RAFAEL DE LEON RODRIGUEZ</t>
  </si>
  <si>
    <t>PAGO DE EXCAVACION E INTRODUCCION DE TUBERIAS PARA CREAR DRENAJE DE LOS BAÑOS Y COCINA EN EL CPN LOS CONUCOS DE VILLA VASQUEZ DE ESTE SRSCO, R-7.</t>
  </si>
  <si>
    <t>38429085001</t>
  </si>
  <si>
    <t>ROMAN DARIO SANTOS</t>
  </si>
  <si>
    <t>PAGO 1/15 DEMOLICION DE FINO VIEJO DEL TECHO E INICIO DE COLOCACION DE BLOCK PARA LEVANTAR MURO PERIMETRAL EN CPN LA LEONOR DE ESTE SRSCO</t>
  </si>
  <si>
    <t>38429085270</t>
  </si>
  <si>
    <t>PAGO 2/15 DEMOLICION DE FINO VIEJO DEL TECHO E INICIO DE COLOCACION DE BLOCK PARA LEVANTAR MURO PERIMETRAL EN CPN LA LEONOR DE ESTE SRSCO</t>
  </si>
  <si>
    <t>38429085560</t>
  </si>
  <si>
    <t>PAGO 3/15 DEMOLICION DE FINO VIEJO DEL TECHO E INICIO DE COLOCACION DE BLOCK PARA LEVANTAR MURO PERIMETRAL EN CPN LA LEONOR DE ESTE SRSCO</t>
  </si>
  <si>
    <t>38429085775</t>
  </si>
  <si>
    <t>PAGO 4/15 DEMOLICION DE FINO VIEJO DEL TECHO E INICIO DE COLOCACION DE BLOCK PARA LEVANTAR MURO PERIMETRAL EN CPN LA LEONOR DE ESTE SRSCO</t>
  </si>
  <si>
    <t>38429086087</t>
  </si>
  <si>
    <t>BRICOMP COMPUCENTER SRL</t>
  </si>
  <si>
    <t>PAGO SERVICIO DE MANTENIMIENTO DE 2 IMPRESORAS DE ESTE SRSCO</t>
  </si>
  <si>
    <t>38429086445</t>
  </si>
  <si>
    <t>IMPRESOS DIVERSOS SANCHEZ SRL</t>
  </si>
  <si>
    <t>PAGO COMPRA DE 5 LETREROS PARA LA IDENTIFICACION DE LAS UNAPS DE ESTE SRSCO</t>
  </si>
  <si>
    <t>38429086737</t>
  </si>
  <si>
    <t>MARIA MERCEDES SOSA</t>
  </si>
  <si>
    <t>PAGO COMPRA DE REFRIGERIO PARA LA INDUCCION Y ENTREGA DE KIT AL PERSONAL DEL PROGRAMA 41 EN EL SALOS DE CONFERENCIAS DE ESTE SRSCO</t>
  </si>
  <si>
    <t>38429087146</t>
  </si>
  <si>
    <t>CETIOSA EIRL</t>
  </si>
  <si>
    <t>PAGO COMPRA DE COMBUSTIBLE CONSUMIDO EN LA OFICINA REGIONAL CORRESP. A SEPTIEMBRE 2024</t>
  </si>
  <si>
    <t>38429087514</t>
  </si>
  <si>
    <t>PAGO SERVICIO DE LAVADOS DE VEHICULOS DE ESTE SRSCO</t>
  </si>
  <si>
    <t>38429088093</t>
  </si>
  <si>
    <t>GRUPO EMPRESARIAL LOS CIBAO</t>
  </si>
  <si>
    <t>PAGO COMPRA DE GAS PROPANO CONSUMIDO EN LA GERENCIA DE AREA 2 CORRESPONDIENTE A SEPTIEMBRE 2024</t>
  </si>
  <si>
    <t>38429095269</t>
  </si>
  <si>
    <t>PAGO REPARACION DE PUERTA CORREDIZA Y CAMBIO DE CINTA CORREDERA EN EL ALMACEN DE MEDICAMENTOS DE ESTE SRSCO</t>
  </si>
  <si>
    <t>Cargo bancario correspondiente a mes de a Noviembre 2024</t>
  </si>
  <si>
    <t>Liriano Nuez  Comercial,SRL</t>
  </si>
  <si>
    <t>Unique Representaciones,SRL</t>
  </si>
  <si>
    <t>Juan Rafael  Lantigua</t>
  </si>
  <si>
    <t>Pago compra de reactivos y e insumos de laboratorio</t>
  </si>
  <si>
    <t xml:space="preserve"> Pago compra de repuestos para reparación de motores</t>
  </si>
  <si>
    <t>Compra de suministros de limpieza del tercer trimestre julio-septiembre del 2024 para ser distribuido en los centros de primer nivel de atención y centros diagnósticos pertenecientes de este SRSCO, R-7.</t>
  </si>
  <si>
    <t>Amasam Autorrepuestos SRL</t>
  </si>
  <si>
    <t>Multicentro El Mana SRL</t>
  </si>
  <si>
    <t xml:space="preserve">Dra. Karen Lora </t>
  </si>
  <si>
    <t xml:space="preserve">Dr. Abrahan Toribio </t>
  </si>
  <si>
    <t xml:space="preserve">Lic. Jose Luis Vegazo </t>
  </si>
  <si>
    <t xml:space="preserve">Lic. Clari Ventura </t>
  </si>
  <si>
    <t xml:space="preserve">Lic. Pablo Henriquez </t>
  </si>
  <si>
    <t xml:space="preserve">Lic. Edwin Jose Diaz </t>
  </si>
  <si>
    <t xml:space="preserve">Licda. Kirelys Reyes </t>
  </si>
  <si>
    <t>Arq. Darielyn Flores</t>
  </si>
  <si>
    <t xml:space="preserve">Sr. Andres Duran </t>
  </si>
  <si>
    <t>Sr. Elvin Basilio</t>
  </si>
  <si>
    <t xml:space="preserve">Sr. Hugo Rodriguez </t>
  </si>
  <si>
    <t>38248991574</t>
  </si>
  <si>
    <t>38248992063</t>
  </si>
  <si>
    <t>38248992533</t>
  </si>
  <si>
    <t>38248993575</t>
  </si>
  <si>
    <t>38248994088</t>
  </si>
  <si>
    <t>38248994587</t>
  </si>
  <si>
    <t>38248995002</t>
  </si>
  <si>
    <t>38248995445</t>
  </si>
  <si>
    <t>38248995935</t>
  </si>
  <si>
    <t>38249034788</t>
  </si>
  <si>
    <t>38249035345</t>
  </si>
  <si>
    <t>38249035878</t>
  </si>
  <si>
    <t>38249037021</t>
  </si>
  <si>
    <t>38249037617</t>
  </si>
  <si>
    <t>38249038065</t>
  </si>
  <si>
    <t>38249038658</t>
  </si>
  <si>
    <t>38249039553</t>
  </si>
  <si>
    <t>38249091020</t>
  </si>
  <si>
    <t>38249091519</t>
  </si>
  <si>
    <t>38249092099</t>
  </si>
  <si>
    <t>38249092606</t>
  </si>
  <si>
    <t>38249093263</t>
  </si>
  <si>
    <t>38249093746</t>
  </si>
  <si>
    <t>38249094296</t>
  </si>
  <si>
    <t>38249095755</t>
  </si>
  <si>
    <t>38249096670</t>
  </si>
  <si>
    <t>38249097141</t>
  </si>
  <si>
    <t>38249136401</t>
  </si>
  <si>
    <t>38249137124</t>
  </si>
  <si>
    <t>38249137597</t>
  </si>
  <si>
    <t>38249138044</t>
  </si>
  <si>
    <t>38249138436</t>
  </si>
  <si>
    <t>38249139197</t>
  </si>
  <si>
    <t>PAGO COMPRA DE REPUESTOS PARA LA REPARACION, FRENOS Y PIÑA PARA LA CAMIONETA NISSAN FRONTIER, DEL AREA DE MANTENIMIENTO DEL SRSCO-R7.</t>
  </si>
  <si>
    <t xml:space="preserve">PAGO COMPRA DE CAJAS PLASTICAS PARA EL ALMACENAMIENTO DE EXPEDIENTES DE PAGO PARA EL DEPARTAMENTO DE CONTABILIDAD Y FINANZAS. </t>
  </si>
  <si>
    <t>Pago de viaticos a la Coord. de Programas TB/VIH del SRSCO,R-7.</t>
  </si>
  <si>
    <t>Pago de viaticos al Gestor materno del SRSCO,R-7.</t>
  </si>
  <si>
    <t>Pago de viaticos al Enc. Administrativo del SRSCO,R-7.</t>
  </si>
  <si>
    <t>Pago de viaticos al enc. de Sistema de informacion del SRSCO,R-7.</t>
  </si>
  <si>
    <t>Pago de viaticos al Enc. de la OAI del SRSCO,R-7.</t>
  </si>
  <si>
    <t>Pago de viaticos al analista legal del SRSCO,R-7.</t>
  </si>
  <si>
    <t>Pago de viaticos a la Auxiliar de Contabilidad del SRSCO,R-7.</t>
  </si>
  <si>
    <t>Pago de viaticos a la Coord. De Infraestructura del SRSCO,R-7.</t>
  </si>
  <si>
    <t>Pago de viaticos a Electricista del SRSCO,R-7.</t>
  </si>
  <si>
    <t>Correspondiente al mes_______Noviembre_______________del año______2024______________________</t>
  </si>
  <si>
    <t>B1500000118</t>
  </si>
  <si>
    <t>B1500002512</t>
  </si>
  <si>
    <t>B1500002515</t>
  </si>
  <si>
    <t>B1500002516</t>
  </si>
  <si>
    <t>B1500000531</t>
  </si>
  <si>
    <t>E450000062014</t>
  </si>
  <si>
    <t>E450000000093</t>
  </si>
  <si>
    <t>B1500000578</t>
  </si>
  <si>
    <t>B1500000755</t>
  </si>
  <si>
    <t>B1500002036</t>
  </si>
  <si>
    <t>B1500001265</t>
  </si>
  <si>
    <t>B1500000295</t>
  </si>
  <si>
    <t>E450000000095</t>
  </si>
  <si>
    <t>B1500000361</t>
  </si>
  <si>
    <t>B1500000377</t>
  </si>
  <si>
    <t>B1500000526</t>
  </si>
  <si>
    <t>AUTO REPUESTOS JUAN NICASIO SRL</t>
  </si>
  <si>
    <t>CORAMCA SRL</t>
  </si>
  <si>
    <t xml:space="preserve">CRISPIN MALLOL REYES </t>
  </si>
  <si>
    <t xml:space="preserve">ESTACION DE GASOLINA EL ROSARIO SRL </t>
  </si>
  <si>
    <t xml:space="preserve">IDEMESA SRL </t>
  </si>
  <si>
    <t xml:space="preserve">PLANTA DE GAS PROPANO ORTE GAS SRL </t>
  </si>
  <si>
    <t xml:space="preserve">RAYAMEL GROUP SRL </t>
  </si>
  <si>
    <t>REFRIGERACION FYH SRL</t>
  </si>
  <si>
    <t>RYM AUTOPINTURA SRL</t>
  </si>
  <si>
    <t>YOU COLOR SRL</t>
  </si>
  <si>
    <t>Al 30 de Noviembre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</si>
</sst>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quot;LIBRO BANCO DE ANTICIPOS FINANCIEROS  OP del 1 al &quot;d\ &quot;DE &quot;mmmm\ &quot;de &quot;yyyy"/>
    <numFmt numFmtId="169" formatCode="_-* #,##0.00\ _P_t_s_-;\-* #,##0.00\ _P_t_s_-;_-* &quot;-&quot;??\ _P_t_s_-;_-@_-"/>
    <numFmt numFmtId="170" formatCode="#,##0.00;[Red]#,##0.00"/>
    <numFmt numFmtId="171" formatCode="&quot;LIBRO BANCO DE ANTICIPOS FINANCIEROS  MC del 1 al &quot;d\ &quot;DE &quot;mmmm\ &quot;de &quot;yyyy"/>
    <numFmt numFmtId="172" formatCode="[$-C0A]d\-mmm\-yy;@"/>
    <numFmt numFmtId="173" formatCode="_(&quot;RD$&quot;* #,##0.00_);_(&quot;RD$&quot;* \(#,##0.00\);_(&quot;RD$&quot;* &quot;-&quot;??_);_(@_)"/>
    <numFmt numFmtId="174" formatCode="mm\-dd\-yy"/>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sz val="12"/>
      <name val="Arial"/>
      <family val="2"/>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sz val="14"/>
      <name val="Arial"/>
      <family val="2"/>
    </font>
    <font>
      <sz val="14"/>
      <color theme="1"/>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sz val="13"/>
      <name val="Calibri"/>
      <family val="2"/>
      <scheme val="minor"/>
    </font>
    <font>
      <sz val="8"/>
      <name val="Arial"/>
      <family val="2"/>
    </font>
    <font>
      <b/>
      <sz val="8"/>
      <name val="Arial"/>
      <family val="2"/>
    </font>
    <font>
      <sz val="14"/>
      <color theme="1"/>
      <name val="Arial"/>
      <family val="2"/>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rgb="FFFFFF00"/>
        <bgColor indexed="64"/>
      </patternFill>
    </fill>
  </fills>
  <borders count="16">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0">
    <xf numFmtId="0" fontId="0" fillId="0" borderId="0"/>
    <xf numFmtId="43" fontId="9"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11" fillId="0" borderId="0" applyFont="0" applyFill="0" applyBorder="0" applyProtection="0"/>
    <xf numFmtId="0" fontId="11" fillId="0" borderId="0"/>
    <xf numFmtId="0" fontId="8" fillId="0" borderId="0"/>
    <xf numFmtId="0" fontId="11" fillId="0" borderId="0" applyFont="0" applyFill="0" applyBorder="0" applyAlignment="0" applyProtection="0"/>
    <xf numFmtId="0" fontId="1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9" fillId="0" borderId="0"/>
    <xf numFmtId="0" fontId="9" fillId="0" borderId="0" applyFont="0" applyFill="0" applyBorder="0" applyProtection="0"/>
    <xf numFmtId="0" fontId="9" fillId="0" borderId="0"/>
    <xf numFmtId="0" fontId="6" fillId="0" borderId="0"/>
    <xf numFmtId="0" fontId="9" fillId="0" borderId="0" applyFont="0" applyFill="0" applyBorder="0" applyAlignment="0" applyProtection="0"/>
    <xf numFmtId="165" fontId="9" fillId="0" borderId="0" applyFont="0" applyFill="0" applyBorder="0" applyAlignment="0" applyProtection="0"/>
    <xf numFmtId="8" fontId="9" fillId="0" borderId="0" applyFont="0" applyFill="0" applyBorder="0" applyProtection="0"/>
    <xf numFmtId="43" fontId="33" fillId="0" borderId="0" applyFont="0" applyFill="0" applyBorder="0" applyAlignment="0" applyProtection="0"/>
    <xf numFmtId="173" fontId="33"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303">
    <xf numFmtId="0" fontId="0" fillId="0" borderId="0" xfId="0"/>
    <xf numFmtId="0" fontId="10" fillId="2" borderId="0" xfId="0" applyFont="1" applyFill="1" applyBorder="1" applyAlignment="1">
      <alignment vertical="center"/>
    </xf>
    <xf numFmtId="0" fontId="0" fillId="2" borderId="0" xfId="0" applyFill="1" applyBorder="1" applyAlignment="1">
      <alignment vertical="center"/>
    </xf>
    <xf numFmtId="0" fontId="12" fillId="2" borderId="0" xfId="0" applyFont="1" applyFill="1" applyBorder="1" applyAlignment="1">
      <alignment vertical="center"/>
    </xf>
    <xf numFmtId="166" fontId="15" fillId="2" borderId="0" xfId="1" applyNumberFormat="1" applyFont="1" applyFill="1" applyBorder="1" applyAlignment="1">
      <alignment vertical="center"/>
    </xf>
    <xf numFmtId="0" fontId="16" fillId="2" borderId="0" xfId="0" applyFont="1" applyFill="1" applyBorder="1" applyAlignment="1">
      <alignment vertical="center"/>
    </xf>
    <xf numFmtId="166" fontId="15" fillId="2" borderId="0" xfId="1" applyNumberFormat="1" applyFont="1" applyFill="1" applyBorder="1" applyAlignment="1">
      <alignment vertical="center" wrapText="1"/>
    </xf>
    <xf numFmtId="0" fontId="15" fillId="2" borderId="0" xfId="0" applyFont="1" applyFill="1" applyBorder="1" applyAlignment="1">
      <alignment horizontal="center" vertical="center"/>
    </xf>
    <xf numFmtId="0" fontId="16" fillId="2" borderId="0" xfId="0" applyFont="1" applyFill="1" applyBorder="1" applyAlignment="1">
      <alignment horizontal="left" vertical="center"/>
    </xf>
    <xf numFmtId="166" fontId="16" fillId="2" borderId="0" xfId="1" applyNumberFormat="1" applyFont="1" applyFill="1" applyBorder="1" applyAlignment="1">
      <alignment horizontal="left" vertical="center" wrapText="1"/>
    </xf>
    <xf numFmtId="166" fontId="16" fillId="2" borderId="0" xfId="1" applyNumberFormat="1" applyFont="1" applyFill="1" applyBorder="1" applyAlignment="1">
      <alignment vertical="center"/>
    </xf>
    <xf numFmtId="166" fontId="16" fillId="2" borderId="0" xfId="1" applyNumberFormat="1" applyFont="1" applyFill="1" applyBorder="1" applyAlignment="1">
      <alignment vertical="center" wrapText="1"/>
    </xf>
    <xf numFmtId="0" fontId="16" fillId="2" borderId="0" xfId="0" applyFont="1" applyFill="1" applyBorder="1" applyAlignment="1">
      <alignment horizontal="left" vertical="center" wrapText="1"/>
    </xf>
    <xf numFmtId="43" fontId="9" fillId="2" borderId="0" xfId="1" applyFont="1" applyFill="1" applyBorder="1" applyAlignment="1">
      <alignment vertical="center"/>
    </xf>
    <xf numFmtId="166" fontId="0" fillId="0" borderId="0" xfId="1" applyNumberFormat="1" applyFont="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2" fillId="2" borderId="0" xfId="0" applyFont="1" applyFill="1" applyAlignment="1">
      <alignment vertical="center"/>
    </xf>
    <xf numFmtId="0" fontId="16" fillId="2" borderId="0" xfId="0" applyFont="1" applyFill="1" applyAlignment="1">
      <alignment vertical="center"/>
    </xf>
    <xf numFmtId="0" fontId="12" fillId="2" borderId="0" xfId="0" applyFont="1" applyFill="1" applyAlignment="1">
      <alignment horizontal="right" vertical="center"/>
    </xf>
    <xf numFmtId="0" fontId="13" fillId="2" borderId="0" xfId="0" applyFont="1" applyFill="1" applyAlignment="1">
      <alignment vertical="center"/>
    </xf>
    <xf numFmtId="0" fontId="11" fillId="0" borderId="0" xfId="0" applyFont="1"/>
    <xf numFmtId="14" fontId="16" fillId="2" borderId="7" xfId="0" applyNumberFormat="1" applyFont="1" applyFill="1" applyBorder="1" applyAlignment="1">
      <alignment horizontal="center" vertical="center"/>
    </xf>
    <xf numFmtId="0" fontId="16" fillId="2" borderId="7" xfId="0" applyFont="1" applyFill="1" applyBorder="1" applyAlignment="1">
      <alignment horizontal="center" vertical="center" wrapText="1"/>
    </xf>
    <xf numFmtId="4" fontId="16" fillId="2" borderId="7" xfId="0" applyNumberFormat="1" applyFont="1" applyFill="1" applyBorder="1" applyAlignment="1">
      <alignment horizontal="center" vertical="center" wrapText="1"/>
    </xf>
    <xf numFmtId="4" fontId="0" fillId="0" borderId="0" xfId="0" applyNumberFormat="1"/>
    <xf numFmtId="166" fontId="15" fillId="2" borderId="0" xfId="1" applyNumberFormat="1" applyFont="1" applyFill="1" applyBorder="1" applyAlignment="1">
      <alignment horizontal="center" vertical="center" wrapText="1"/>
    </xf>
    <xf numFmtId="0" fontId="15" fillId="2" borderId="0" xfId="0" applyFont="1" applyFill="1" applyBorder="1" applyAlignment="1">
      <alignment horizontal="left" vertical="center"/>
    </xf>
    <xf numFmtId="14" fontId="21" fillId="2" borderId="7" xfId="0" applyNumberFormat="1" applyFont="1" applyFill="1" applyBorder="1" applyAlignment="1">
      <alignment horizontal="center" vertical="center"/>
    </xf>
    <xf numFmtId="0" fontId="21" fillId="2" borderId="7" xfId="0" applyFont="1" applyFill="1" applyBorder="1" applyAlignment="1">
      <alignment horizontal="center" vertical="center" wrapText="1"/>
    </xf>
    <xf numFmtId="0" fontId="21" fillId="0" borderId="7" xfId="0" applyFont="1" applyBorder="1" applyAlignment="1">
      <alignment horizontal="center" vertical="center"/>
    </xf>
    <xf numFmtId="4" fontId="21" fillId="2" borderId="7" xfId="0" applyNumberFormat="1" applyFont="1" applyFill="1" applyBorder="1" applyAlignment="1">
      <alignment horizontal="center" vertical="center" wrapText="1"/>
    </xf>
    <xf numFmtId="170" fontId="21" fillId="2" borderId="7" xfId="0" applyNumberFormat="1" applyFont="1" applyFill="1" applyBorder="1" applyAlignment="1">
      <alignment horizontal="center" vertical="center" wrapText="1"/>
    </xf>
    <xf numFmtId="14" fontId="21" fillId="2" borderId="7" xfId="0" applyNumberFormat="1" applyFont="1" applyFill="1" applyBorder="1" applyAlignment="1">
      <alignment horizontal="center" vertical="center" wrapText="1"/>
    </xf>
    <xf numFmtId="0" fontId="21" fillId="2" borderId="7" xfId="0" applyFont="1" applyFill="1" applyBorder="1" applyAlignment="1">
      <alignment horizontal="center" vertical="top" wrapText="1"/>
    </xf>
    <xf numFmtId="0" fontId="29" fillId="3" borderId="7" xfId="0" applyFont="1" applyFill="1" applyBorder="1" applyAlignment="1">
      <alignment horizontal="center" vertical="center" wrapText="1"/>
    </xf>
    <xf numFmtId="4" fontId="29" fillId="3" borderId="7" xfId="0" applyNumberFormat="1" applyFont="1" applyFill="1" applyBorder="1" applyAlignment="1">
      <alignment horizontal="center" vertical="center" wrapText="1"/>
    </xf>
    <xf numFmtId="169" fontId="20" fillId="0" borderId="0" xfId="16" applyNumberFormat="1" applyFont="1" applyFill="1" applyProtection="1">
      <protection hidden="1"/>
    </xf>
    <xf numFmtId="169" fontId="19" fillId="0" borderId="0" xfId="16" applyNumberFormat="1" applyFont="1" applyFill="1" applyProtection="1">
      <protection hidden="1"/>
    </xf>
    <xf numFmtId="169" fontId="21" fillId="2" borderId="8" xfId="16" applyNumberFormat="1" applyFont="1" applyFill="1" applyBorder="1" applyAlignment="1" applyProtection="1">
      <alignment horizontal="center" vertical="center"/>
      <protection hidden="1"/>
    </xf>
    <xf numFmtId="169" fontId="21" fillId="2" borderId="7" xfId="19" applyNumberFormat="1" applyFont="1" applyFill="1" applyBorder="1" applyAlignment="1" applyProtection="1">
      <alignment vertical="center"/>
      <protection hidden="1"/>
    </xf>
    <xf numFmtId="4" fontId="21" fillId="2" borderId="3" xfId="19" applyNumberFormat="1" applyFont="1" applyFill="1" applyBorder="1" applyAlignment="1" applyProtection="1">
      <alignment horizontal="left" vertical="center" wrapText="1"/>
      <protection hidden="1"/>
    </xf>
    <xf numFmtId="165" fontId="0" fillId="0" borderId="0" xfId="20" applyFont="1"/>
    <xf numFmtId="169" fontId="19" fillId="0" borderId="0" xfId="16" applyNumberFormat="1" applyFont="1" applyFill="1" applyAlignment="1" applyProtection="1">
      <alignment vertical="center"/>
      <protection hidden="1"/>
    </xf>
    <xf numFmtId="172" fontId="32" fillId="2" borderId="1" xfId="17" applyNumberFormat="1" applyFont="1" applyFill="1" applyBorder="1" applyAlignment="1" applyProtection="1">
      <alignment horizontal="center" vertical="center" wrapText="1"/>
      <protection hidden="1"/>
    </xf>
    <xf numFmtId="49" fontId="32" fillId="2" borderId="1" xfId="17" applyNumberFormat="1" applyFont="1" applyFill="1" applyBorder="1" applyAlignment="1" applyProtection="1">
      <alignment horizontal="center" vertical="center" wrapText="1"/>
      <protection hidden="1"/>
    </xf>
    <xf numFmtId="49" fontId="32" fillId="2" borderId="1" xfId="16" applyNumberFormat="1" applyFont="1" applyFill="1" applyBorder="1" applyAlignment="1" applyProtection="1">
      <alignment vertical="center"/>
      <protection hidden="1"/>
    </xf>
    <xf numFmtId="0" fontId="21" fillId="2" borderId="3" xfId="19" applyNumberFormat="1" applyFont="1" applyFill="1" applyBorder="1" applyAlignment="1" applyProtection="1">
      <alignment horizontal="left" vertical="center" wrapText="1"/>
      <protection hidden="1"/>
    </xf>
    <xf numFmtId="169" fontId="21" fillId="2" borderId="7" xfId="16" applyNumberFormat="1" applyFont="1" applyFill="1" applyBorder="1" applyAlignment="1" applyProtection="1">
      <alignment vertical="center"/>
      <protection hidden="1"/>
    </xf>
    <xf numFmtId="4" fontId="21" fillId="0" borderId="3" xfId="19" applyNumberFormat="1" applyFont="1" applyFill="1" applyBorder="1" applyAlignment="1" applyProtection="1">
      <alignment horizontal="left" vertical="center" wrapText="1"/>
      <protection hidden="1"/>
    </xf>
    <xf numFmtId="169" fontId="21" fillId="0" borderId="7" xfId="19" applyNumberFormat="1" applyFont="1" applyFill="1" applyBorder="1" applyAlignment="1" applyProtection="1">
      <alignment vertical="center"/>
      <protection hidden="1"/>
    </xf>
    <xf numFmtId="169" fontId="21" fillId="0" borderId="8" xfId="19" applyNumberFormat="1" applyFont="1" applyFill="1" applyBorder="1" applyAlignment="1" applyProtection="1">
      <alignment vertical="center"/>
      <protection hidden="1"/>
    </xf>
    <xf numFmtId="169" fontId="21" fillId="2" borderId="8" xfId="19" applyNumberFormat="1" applyFont="1" applyFill="1" applyBorder="1" applyAlignment="1" applyProtection="1">
      <alignment vertical="center"/>
      <protection hidden="1"/>
    </xf>
    <xf numFmtId="172" fontId="21" fillId="2" borderId="3" xfId="17" applyNumberFormat="1" applyFont="1" applyFill="1" applyBorder="1" applyAlignment="1" applyProtection="1">
      <alignment horizontal="center" vertical="center" wrapText="1"/>
      <protection hidden="1"/>
    </xf>
    <xf numFmtId="165" fontId="28" fillId="2" borderId="7" xfId="16" applyNumberFormat="1" applyFont="1" applyFill="1" applyBorder="1" applyAlignment="1" applyProtection="1">
      <alignment vertical="center"/>
      <protection hidden="1"/>
    </xf>
    <xf numFmtId="169" fontId="23" fillId="2" borderId="11" xfId="19" applyNumberFormat="1" applyFont="1" applyFill="1" applyBorder="1" applyAlignment="1">
      <alignment vertical="center"/>
    </xf>
    <xf numFmtId="0" fontId="6" fillId="0" borderId="0" xfId="25" applyFont="1"/>
    <xf numFmtId="43" fontId="34" fillId="0" borderId="0" xfId="26" applyFont="1" applyBorder="1" applyAlignment="1">
      <alignment vertical="center" wrapText="1"/>
    </xf>
    <xf numFmtId="0" fontId="35" fillId="0" borderId="0" xfId="25" applyFont="1"/>
    <xf numFmtId="0" fontId="34" fillId="0" borderId="0" xfId="25" applyFont="1"/>
    <xf numFmtId="0" fontId="6" fillId="0" borderId="0" xfId="25"/>
    <xf numFmtId="0" fontId="35" fillId="0" borderId="0" xfId="25" applyFont="1" applyAlignment="1">
      <alignment horizontal="left"/>
    </xf>
    <xf numFmtId="43" fontId="36" fillId="0" borderId="0" xfId="26" applyFont="1" applyAlignment="1"/>
    <xf numFmtId="0" fontId="35" fillId="0" borderId="0" xfId="25" applyFont="1" applyAlignment="1">
      <alignment horizontal="center" vertical="center"/>
    </xf>
    <xf numFmtId="0" fontId="35" fillId="0" borderId="0" xfId="25" applyFont="1" applyAlignment="1">
      <alignment horizontal="center"/>
    </xf>
    <xf numFmtId="43" fontId="35" fillId="0" borderId="0" xfId="26" applyFont="1" applyAlignment="1">
      <alignment horizontal="center"/>
    </xf>
    <xf numFmtId="43" fontId="35" fillId="0" borderId="0" xfId="26" applyFont="1"/>
    <xf numFmtId="43" fontId="36" fillId="0" borderId="0" xfId="26" applyFont="1"/>
    <xf numFmtId="0" fontId="34" fillId="4" borderId="0" xfId="25" applyFont="1" applyFill="1" applyBorder="1" applyAlignment="1">
      <alignment vertical="center" wrapText="1"/>
    </xf>
    <xf numFmtId="0" fontId="34" fillId="4" borderId="0" xfId="25" applyFont="1" applyFill="1" applyBorder="1" applyAlignment="1">
      <alignment horizontal="center" vertical="center" wrapText="1"/>
    </xf>
    <xf numFmtId="43" fontId="34" fillId="4" borderId="0" xfId="26" applyFont="1" applyFill="1" applyBorder="1" applyAlignment="1">
      <alignment horizontal="center" vertical="center" wrapText="1"/>
    </xf>
    <xf numFmtId="43" fontId="35" fillId="0" borderId="0" xfId="25" applyNumberFormat="1" applyFont="1"/>
    <xf numFmtId="0" fontId="22" fillId="0" borderId="10" xfId="25" applyFont="1" applyBorder="1" applyAlignment="1">
      <alignment horizontal="left" vertical="center" wrapText="1"/>
    </xf>
    <xf numFmtId="43" fontId="22" fillId="0" borderId="10" xfId="26" applyFont="1" applyBorder="1" applyAlignment="1">
      <alignment horizontal="left" vertical="center" wrapText="1"/>
    </xf>
    <xf numFmtId="43" fontId="0" fillId="0" borderId="0" xfId="26" applyFont="1"/>
    <xf numFmtId="0" fontId="34" fillId="0" borderId="0" xfId="25" applyFont="1" applyAlignment="1">
      <alignment horizontal="left" vertical="center" wrapText="1"/>
    </xf>
    <xf numFmtId="166" fontId="34" fillId="0" borderId="0" xfId="26" applyNumberFormat="1" applyFont="1" applyAlignment="1">
      <alignment vertical="center"/>
    </xf>
    <xf numFmtId="166" fontId="34" fillId="0" borderId="0" xfId="26" applyNumberFormat="1" applyFont="1" applyAlignment="1">
      <alignment vertical="center" wrapText="1"/>
    </xf>
    <xf numFmtId="43" fontId="34" fillId="0" borderId="0" xfId="26" applyFont="1" applyAlignment="1">
      <alignment vertical="center" wrapText="1"/>
    </xf>
    <xf numFmtId="165" fontId="34" fillId="0" borderId="0" xfId="26" applyNumberFormat="1" applyFont="1" applyAlignment="1">
      <alignment vertical="center" wrapText="1"/>
    </xf>
    <xf numFmtId="4" fontId="34" fillId="0" borderId="0" xfId="26" applyNumberFormat="1" applyFont="1" applyAlignment="1">
      <alignment vertical="center" wrapText="1"/>
    </xf>
    <xf numFmtId="9" fontId="36" fillId="0" borderId="0" xfId="27" applyFont="1"/>
    <xf numFmtId="0" fontId="35" fillId="0" borderId="0" xfId="25" applyFont="1" applyAlignment="1">
      <alignment horizontal="left" vertical="center" wrapText="1" indent="2"/>
    </xf>
    <xf numFmtId="166" fontId="35" fillId="0" borderId="0" xfId="26" applyNumberFormat="1" applyFont="1" applyAlignment="1">
      <alignment vertical="center"/>
    </xf>
    <xf numFmtId="166" fontId="35" fillId="0" borderId="0" xfId="26" applyNumberFormat="1" applyFont="1" applyAlignment="1">
      <alignment vertical="center" wrapText="1"/>
    </xf>
    <xf numFmtId="43" fontId="35" fillId="0" borderId="0" xfId="26" applyFont="1" applyAlignment="1">
      <alignment vertical="center"/>
    </xf>
    <xf numFmtId="165" fontId="35" fillId="0" borderId="0" xfId="26" applyNumberFormat="1" applyFont="1" applyAlignment="1">
      <alignment vertical="center"/>
    </xf>
    <xf numFmtId="4" fontId="35" fillId="0" borderId="0" xfId="26" applyNumberFormat="1" applyFont="1" applyAlignment="1">
      <alignment vertical="center"/>
    </xf>
    <xf numFmtId="166" fontId="35" fillId="0" borderId="0" xfId="25" applyNumberFormat="1" applyFont="1" applyAlignment="1">
      <alignment vertical="center" wrapText="1"/>
    </xf>
    <xf numFmtId="165" fontId="35" fillId="0" borderId="0" xfId="25" applyNumberFormat="1" applyFont="1" applyAlignment="1">
      <alignment vertical="center"/>
    </xf>
    <xf numFmtId="0" fontId="24" fillId="0" borderId="0" xfId="25" applyFont="1" applyAlignment="1">
      <alignment horizontal="left" vertical="center" wrapText="1" indent="2"/>
    </xf>
    <xf numFmtId="166" fontId="24" fillId="0" borderId="0" xfId="26" applyNumberFormat="1" applyFont="1" applyAlignment="1">
      <alignment vertical="center"/>
    </xf>
    <xf numFmtId="166" fontId="24" fillId="0" borderId="0" xfId="25" applyNumberFormat="1" applyFont="1" applyAlignment="1">
      <alignment vertical="center" wrapText="1"/>
    </xf>
    <xf numFmtId="4" fontId="34" fillId="0" borderId="0" xfId="25" applyNumberFormat="1" applyFont="1" applyAlignment="1">
      <alignment vertical="center" wrapText="1"/>
    </xf>
    <xf numFmtId="43" fontId="24" fillId="0" borderId="0" xfId="25" applyNumberFormat="1" applyFont="1" applyAlignment="1">
      <alignment vertical="center" wrapText="1"/>
    </xf>
    <xf numFmtId="43" fontId="24" fillId="0" borderId="0" xfId="1" applyFont="1" applyAlignment="1">
      <alignment vertical="center" wrapText="1"/>
    </xf>
    <xf numFmtId="166" fontId="34" fillId="0" borderId="0" xfId="25" applyNumberFormat="1" applyFont="1" applyAlignment="1">
      <alignment vertical="center" wrapText="1"/>
    </xf>
    <xf numFmtId="165" fontId="34" fillId="0" borderId="0" xfId="25" applyNumberFormat="1" applyFont="1" applyAlignment="1">
      <alignment vertical="center" wrapText="1"/>
    </xf>
    <xf numFmtId="43" fontId="35" fillId="0" borderId="0" xfId="26" applyFont="1" applyAlignment="1">
      <alignment horizontal="right" vertical="center"/>
    </xf>
    <xf numFmtId="4" fontId="35" fillId="0" borderId="0" xfId="25" applyNumberFormat="1" applyFont="1" applyAlignment="1">
      <alignment vertical="center" wrapText="1"/>
    </xf>
    <xf numFmtId="0" fontId="22" fillId="0" borderId="0" xfId="25" applyFont="1" applyAlignment="1">
      <alignment horizontal="left" vertical="center" wrapText="1"/>
    </xf>
    <xf numFmtId="166" fontId="22" fillId="0" borderId="0" xfId="26" applyNumberFormat="1" applyFont="1" applyAlignment="1">
      <alignment vertical="center"/>
    </xf>
    <xf numFmtId="166" fontId="22" fillId="0" borderId="0" xfId="25" applyNumberFormat="1" applyFont="1" applyAlignment="1">
      <alignment vertical="center" wrapText="1"/>
    </xf>
    <xf numFmtId="43" fontId="22" fillId="0" borderId="0" xfId="26" applyFont="1" applyAlignment="1">
      <alignment vertical="center" wrapText="1"/>
    </xf>
    <xf numFmtId="166" fontId="26" fillId="0" borderId="0" xfId="25" applyNumberFormat="1" applyFont="1" applyAlignment="1">
      <alignment vertical="center" wrapText="1"/>
    </xf>
    <xf numFmtId="4" fontId="34" fillId="5" borderId="9" xfId="25" applyNumberFormat="1" applyFont="1" applyFill="1" applyBorder="1" applyAlignment="1">
      <alignment horizontal="center" vertical="center" wrapText="1"/>
    </xf>
    <xf numFmtId="43" fontId="24" fillId="0" borderId="0" xfId="26" applyFont="1" applyAlignment="1">
      <alignment vertical="center"/>
    </xf>
    <xf numFmtId="0" fontId="24" fillId="0" borderId="0" xfId="25" applyFont="1" applyAlignment="1">
      <alignment vertical="center"/>
    </xf>
    <xf numFmtId="43" fontId="34" fillId="5" borderId="9" xfId="26" applyFont="1" applyFill="1" applyBorder="1" applyAlignment="1">
      <alignment horizontal="center" vertical="center" wrapText="1"/>
    </xf>
    <xf numFmtId="43" fontId="34" fillId="4" borderId="9" xfId="26" applyFont="1" applyFill="1" applyBorder="1" applyAlignment="1">
      <alignment horizontal="center" vertical="center" wrapText="1"/>
    </xf>
    <xf numFmtId="165" fontId="35" fillId="0" borderId="0" xfId="25" applyNumberFormat="1" applyFont="1" applyAlignment="1">
      <alignment vertical="center" wrapText="1"/>
    </xf>
    <xf numFmtId="43" fontId="35" fillId="0" borderId="0" xfId="25" applyNumberFormat="1" applyFont="1" applyAlignment="1">
      <alignment vertical="center" wrapText="1"/>
    </xf>
    <xf numFmtId="0" fontId="34" fillId="5" borderId="9" xfId="25" applyFont="1" applyFill="1" applyBorder="1" applyAlignment="1">
      <alignment horizontal="left" vertical="center" wrapText="1"/>
    </xf>
    <xf numFmtId="166" fontId="34" fillId="5" borderId="9" xfId="25" applyNumberFormat="1" applyFont="1" applyFill="1" applyBorder="1" applyAlignment="1">
      <alignment horizontal="center" vertical="center" wrapText="1"/>
    </xf>
    <xf numFmtId="165" fontId="34" fillId="5" borderId="9" xfId="25" applyNumberFormat="1" applyFont="1" applyFill="1" applyBorder="1" applyAlignment="1">
      <alignment horizontal="center" vertical="center" wrapText="1"/>
    </xf>
    <xf numFmtId="170" fontId="34" fillId="5" borderId="9" xfId="25" applyNumberFormat="1" applyFont="1" applyFill="1" applyBorder="1" applyAlignment="1">
      <alignment horizontal="center" vertical="center" wrapText="1"/>
    </xf>
    <xf numFmtId="0" fontId="24" fillId="0" borderId="0" xfId="25" applyFont="1" applyAlignment="1">
      <alignment horizontal="left" vertical="center" wrapText="1"/>
    </xf>
    <xf numFmtId="166" fontId="24" fillId="0" borderId="0" xfId="25" applyNumberFormat="1" applyFont="1" applyAlignment="1">
      <alignment vertical="center"/>
    </xf>
    <xf numFmtId="166" fontId="22" fillId="0" borderId="10" xfId="25" applyNumberFormat="1" applyFont="1" applyBorder="1" applyAlignment="1">
      <alignment vertical="center" wrapText="1"/>
    </xf>
    <xf numFmtId="43" fontId="22" fillId="0" borderId="10" xfId="26" applyFont="1" applyBorder="1" applyAlignment="1">
      <alignment vertical="center" wrapText="1"/>
    </xf>
    <xf numFmtId="43" fontId="24" fillId="0" borderId="0" xfId="26" applyFont="1"/>
    <xf numFmtId="0" fontId="22" fillId="5" borderId="9" xfId="25" applyFont="1" applyFill="1" applyBorder="1" applyAlignment="1">
      <alignment horizontal="left" vertical="center" wrapText="1"/>
    </xf>
    <xf numFmtId="166" fontId="22" fillId="5" borderId="9" xfId="25" applyNumberFormat="1" applyFont="1" applyFill="1" applyBorder="1" applyAlignment="1">
      <alignment horizontal="center" vertical="center" wrapText="1"/>
    </xf>
    <xf numFmtId="43" fontId="22" fillId="5" borderId="9" xfId="26" applyFont="1" applyFill="1" applyBorder="1" applyAlignment="1">
      <alignment horizontal="center" vertical="center" wrapText="1"/>
    </xf>
    <xf numFmtId="0" fontId="35" fillId="0" borderId="0" xfId="25" applyFont="1" applyAlignment="1">
      <alignment vertical="center"/>
    </xf>
    <xf numFmtId="166" fontId="35" fillId="0" borderId="0" xfId="25" applyNumberFormat="1" applyFont="1" applyAlignment="1">
      <alignment vertical="center"/>
    </xf>
    <xf numFmtId="0" fontId="34" fillId="4" borderId="9" xfId="25" applyFont="1" applyFill="1" applyBorder="1" applyAlignment="1">
      <alignment horizontal="left" vertical="center" wrapText="1"/>
    </xf>
    <xf numFmtId="166" fontId="34" fillId="4" borderId="9" xfId="25" applyNumberFormat="1" applyFont="1" applyFill="1" applyBorder="1" applyAlignment="1">
      <alignment horizontal="center" vertical="center" wrapText="1"/>
    </xf>
    <xf numFmtId="166" fontId="34" fillId="4" borderId="9" xfId="25" applyNumberFormat="1" applyFont="1" applyFill="1" applyBorder="1" applyAlignment="1">
      <alignment horizontal="center" vertical="center"/>
    </xf>
    <xf numFmtId="4" fontId="34" fillId="4" borderId="9" xfId="25" applyNumberFormat="1" applyFont="1" applyFill="1" applyBorder="1" applyAlignment="1">
      <alignment horizontal="center" vertical="center" wrapText="1"/>
    </xf>
    <xf numFmtId="164" fontId="35" fillId="0" borderId="0" xfId="25" applyNumberFormat="1" applyFont="1"/>
    <xf numFmtId="166" fontId="35" fillId="0" borderId="0" xfId="25" applyNumberFormat="1" applyFont="1" applyAlignment="1">
      <alignment horizontal="center"/>
    </xf>
    <xf numFmtId="166" fontId="9" fillId="2" borderId="0" xfId="1" applyNumberFormat="1" applyFont="1" applyFill="1" applyBorder="1" applyAlignment="1">
      <alignment vertical="center"/>
    </xf>
    <xf numFmtId="0" fontId="21" fillId="0" borderId="0" xfId="0" applyFont="1"/>
    <xf numFmtId="0" fontId="21" fillId="2" borderId="0" xfId="0" applyFont="1" applyFill="1" applyAlignment="1">
      <alignment vertical="center"/>
    </xf>
    <xf numFmtId="0" fontId="28" fillId="2" borderId="0" xfId="0" applyFont="1" applyFill="1" applyAlignment="1">
      <alignment vertical="center"/>
    </xf>
    <xf numFmtId="4" fontId="21" fillId="2" borderId="0" xfId="0" applyNumberFormat="1" applyFont="1" applyFill="1" applyAlignment="1">
      <alignment vertical="center"/>
    </xf>
    <xf numFmtId="0" fontId="9" fillId="0" borderId="0" xfId="17"/>
    <xf numFmtId="172" fontId="18" fillId="0" borderId="0" xfId="34" applyNumberFormat="1" applyFont="1" applyFill="1" applyProtection="1">
      <protection hidden="1"/>
    </xf>
    <xf numFmtId="0" fontId="19" fillId="0" borderId="0" xfId="34" applyFont="1" applyFill="1" applyProtection="1">
      <protection hidden="1"/>
    </xf>
    <xf numFmtId="0" fontId="19" fillId="0" borderId="0" xfId="34" applyFont="1" applyFill="1" applyBorder="1" applyAlignment="1" applyProtection="1">
      <alignment horizontal="left"/>
      <protection hidden="1"/>
    </xf>
    <xf numFmtId="0" fontId="19" fillId="0" borderId="0" xfId="34" applyFont="1" applyFill="1" applyAlignment="1" applyProtection="1">
      <alignment horizontal="left" wrapText="1"/>
      <protection hidden="1"/>
    </xf>
    <xf numFmtId="172" fontId="18" fillId="0" borderId="4" xfId="34" applyNumberFormat="1" applyFont="1" applyFill="1" applyBorder="1" applyAlignment="1" applyProtection="1">
      <alignment horizontal="center"/>
      <protection hidden="1"/>
    </xf>
    <xf numFmtId="0" fontId="18" fillId="0" borderId="5" xfId="34" applyFont="1" applyFill="1" applyBorder="1" applyAlignment="1" applyProtection="1">
      <alignment horizontal="center"/>
      <protection hidden="1"/>
    </xf>
    <xf numFmtId="0" fontId="18" fillId="0" borderId="5" xfId="34" applyFont="1" applyFill="1" applyBorder="1" applyAlignment="1" applyProtection="1">
      <alignment horizontal="center" wrapText="1"/>
      <protection hidden="1"/>
    </xf>
    <xf numFmtId="0" fontId="18" fillId="0" borderId="6" xfId="34" applyFont="1" applyFill="1" applyBorder="1" applyAlignment="1" applyProtection="1">
      <alignment horizontal="center"/>
      <protection hidden="1"/>
    </xf>
    <xf numFmtId="172" fontId="21" fillId="2" borderId="3" xfId="35" applyNumberFormat="1" applyFont="1" applyFill="1" applyBorder="1" applyAlignment="1" applyProtection="1">
      <alignment horizontal="center" vertical="center" wrapText="1"/>
      <protection hidden="1"/>
    </xf>
    <xf numFmtId="1" fontId="21" fillId="2" borderId="7" xfId="35" applyNumberFormat="1" applyFont="1" applyFill="1" applyBorder="1" applyAlignment="1" applyProtection="1">
      <alignment horizontal="center" vertical="center"/>
      <protection hidden="1"/>
    </xf>
    <xf numFmtId="0" fontId="21" fillId="2" borderId="3" xfId="35" applyNumberFormat="1" applyFont="1" applyFill="1" applyBorder="1" applyAlignment="1" applyProtection="1">
      <alignment horizontal="left" vertical="center" wrapText="1"/>
      <protection hidden="1"/>
    </xf>
    <xf numFmtId="172" fontId="21" fillId="0" borderId="3" xfId="35" applyNumberFormat="1" applyFont="1" applyFill="1" applyBorder="1" applyAlignment="1" applyProtection="1">
      <alignment horizontal="center" vertical="center" wrapText="1"/>
      <protection hidden="1"/>
    </xf>
    <xf numFmtId="1" fontId="28" fillId="0" borderId="7" xfId="35" applyNumberFormat="1" applyFont="1" applyFill="1" applyBorder="1" applyAlignment="1" applyProtection="1">
      <alignment horizontal="center" vertical="center"/>
      <protection hidden="1"/>
    </xf>
    <xf numFmtId="0" fontId="21" fillId="0" borderId="3" xfId="35" applyNumberFormat="1" applyFont="1" applyFill="1" applyBorder="1" applyAlignment="1" applyProtection="1">
      <alignment horizontal="left" vertical="center" wrapText="1"/>
      <protection hidden="1"/>
    </xf>
    <xf numFmtId="49" fontId="28" fillId="2" borderId="3" xfId="17" applyNumberFormat="1" applyFont="1" applyFill="1" applyBorder="1" applyAlignment="1">
      <alignment horizontal="center" wrapText="1"/>
    </xf>
    <xf numFmtId="0" fontId="38" fillId="2" borderId="7" xfId="17" applyFont="1" applyFill="1" applyBorder="1" applyAlignment="1">
      <alignment horizontal="left" wrapText="1"/>
    </xf>
    <xf numFmtId="0" fontId="38" fillId="2" borderId="7" xfId="17" applyFont="1" applyFill="1" applyBorder="1" applyAlignment="1">
      <alignment wrapText="1"/>
    </xf>
    <xf numFmtId="0" fontId="9" fillId="2" borderId="0" xfId="17" applyFill="1"/>
    <xf numFmtId="0" fontId="38" fillId="2" borderId="7" xfId="17" applyFont="1" applyFill="1" applyBorder="1" applyAlignment="1">
      <alignment horizontal="center" wrapText="1"/>
    </xf>
    <xf numFmtId="0" fontId="38" fillId="2" borderId="7" xfId="17" applyFont="1" applyFill="1" applyBorder="1" applyAlignment="1">
      <alignment horizontal="left" vertical="center" wrapText="1"/>
    </xf>
    <xf numFmtId="1" fontId="28" fillId="2" borderId="7" xfId="35" applyNumberFormat="1" applyFont="1" applyFill="1" applyBorder="1" applyAlignment="1" applyProtection="1">
      <alignment horizontal="center" vertical="center"/>
      <protection hidden="1"/>
    </xf>
    <xf numFmtId="0" fontId="21" fillId="2" borderId="7" xfId="17" applyNumberFormat="1" applyFont="1" applyFill="1" applyBorder="1" applyAlignment="1" applyProtection="1">
      <alignment horizontal="center" vertical="center"/>
      <protection hidden="1"/>
    </xf>
    <xf numFmtId="0" fontId="21" fillId="2" borderId="3" xfId="17" applyNumberFormat="1" applyFont="1" applyFill="1" applyBorder="1" applyAlignment="1" applyProtection="1">
      <alignment horizontal="left" vertical="center" wrapText="1"/>
      <protection hidden="1"/>
    </xf>
    <xf numFmtId="4" fontId="21" fillId="2" borderId="3" xfId="17" applyNumberFormat="1" applyFont="1" applyFill="1" applyBorder="1" applyAlignment="1" applyProtection="1">
      <alignment horizontal="left" vertical="center" wrapText="1"/>
      <protection hidden="1"/>
    </xf>
    <xf numFmtId="172" fontId="21" fillId="2" borderId="7" xfId="35" applyNumberFormat="1" applyFont="1" applyFill="1" applyBorder="1" applyAlignment="1" applyProtection="1">
      <alignment horizontal="center" vertical="center" wrapText="1"/>
      <protection hidden="1"/>
    </xf>
    <xf numFmtId="49" fontId="21" fillId="2" borderId="7" xfId="35" applyNumberFormat="1" applyFont="1" applyFill="1" applyBorder="1" applyAlignment="1" applyProtection="1">
      <alignment horizontal="center" vertical="center"/>
      <protection hidden="1"/>
    </xf>
    <xf numFmtId="0" fontId="28" fillId="2" borderId="7" xfId="35" applyNumberFormat="1" applyFont="1" applyFill="1" applyBorder="1" applyAlignment="1" applyProtection="1">
      <alignment horizontal="left" vertical="center" wrapText="1"/>
      <protection hidden="1"/>
    </xf>
    <xf numFmtId="172" fontId="9" fillId="0" borderId="0" xfId="17" applyNumberFormat="1" applyFill="1"/>
    <xf numFmtId="0" fontId="9" fillId="0" borderId="0" xfId="17" applyFill="1"/>
    <xf numFmtId="0" fontId="9" fillId="0" borderId="0" xfId="17" applyFill="1" applyAlignment="1">
      <alignment wrapText="1"/>
    </xf>
    <xf numFmtId="164" fontId="9" fillId="0" borderId="0" xfId="17" applyNumberFormat="1" applyFill="1"/>
    <xf numFmtId="0" fontId="9" fillId="0" borderId="0" xfId="17" applyFill="1" applyAlignment="1">
      <alignment vertical="center"/>
    </xf>
    <xf numFmtId="4" fontId="9" fillId="0" borderId="0" xfId="17" applyNumberFormat="1" applyFill="1" applyAlignment="1">
      <alignment vertical="center"/>
    </xf>
    <xf numFmtId="169" fontId="9" fillId="0" borderId="0" xfId="17" applyNumberFormat="1" applyFill="1"/>
    <xf numFmtId="0" fontId="10" fillId="0" borderId="0" xfId="17" applyFont="1" applyFill="1" applyAlignment="1">
      <alignment horizontal="center" wrapText="1"/>
    </xf>
    <xf numFmtId="0" fontId="10" fillId="0" borderId="0" xfId="17" applyFont="1" applyFill="1" applyAlignment="1">
      <alignment horizontal="center" vertical="center" wrapText="1"/>
    </xf>
    <xf numFmtId="172" fontId="21" fillId="0" borderId="0" xfId="17" applyNumberFormat="1" applyFont="1"/>
    <xf numFmtId="0" fontId="27" fillId="0" borderId="0" xfId="17" applyFont="1" applyAlignment="1">
      <alignment horizontal="center" wrapText="1"/>
    </xf>
    <xf numFmtId="0" fontId="21" fillId="0" borderId="0" xfId="17" applyFont="1"/>
    <xf numFmtId="0" fontId="27" fillId="0" borderId="0" xfId="17" applyFont="1" applyAlignment="1">
      <alignment horizontal="left" vertical="center" wrapText="1"/>
    </xf>
    <xf numFmtId="0" fontId="21" fillId="0" borderId="0" xfId="17" applyFont="1" applyAlignment="1">
      <alignment vertical="center"/>
    </xf>
    <xf numFmtId="0" fontId="9" fillId="0" borderId="0" xfId="17" applyAlignment="1">
      <alignment vertical="center"/>
    </xf>
    <xf numFmtId="0" fontId="9" fillId="0" borderId="0" xfId="17" applyAlignment="1">
      <alignment horizontal="center"/>
    </xf>
    <xf numFmtId="172" fontId="9" fillId="0" borderId="0" xfId="17" applyNumberFormat="1"/>
    <xf numFmtId="0" fontId="9" fillId="0" borderId="0" xfId="17" applyAlignment="1">
      <alignment wrapText="1"/>
    </xf>
    <xf numFmtId="0" fontId="21" fillId="2" borderId="7" xfId="35" applyNumberFormat="1" applyFont="1" applyFill="1" applyBorder="1" applyAlignment="1" applyProtection="1">
      <alignment horizontal="center" vertical="center"/>
      <protection hidden="1"/>
    </xf>
    <xf numFmtId="43" fontId="35" fillId="2" borderId="0" xfId="26" applyFont="1" applyFill="1" applyAlignment="1">
      <alignment vertical="center"/>
    </xf>
    <xf numFmtId="0" fontId="18" fillId="0" borderId="5" xfId="34" applyFont="1" applyFill="1" applyBorder="1" applyAlignment="1" applyProtection="1">
      <alignment horizontal="center"/>
      <protection hidden="1"/>
    </xf>
    <xf numFmtId="0" fontId="18" fillId="0" borderId="6" xfId="34" applyFont="1" applyFill="1" applyBorder="1" applyAlignment="1" applyProtection="1">
      <alignment horizontal="center"/>
      <protection hidden="1"/>
    </xf>
    <xf numFmtId="0" fontId="1" fillId="0" borderId="0" xfId="38" applyBorder="1"/>
    <xf numFmtId="0" fontId="10" fillId="2" borderId="0" xfId="38" applyFont="1" applyFill="1" applyBorder="1" applyAlignment="1">
      <alignment horizontal="center" wrapText="1"/>
    </xf>
    <xf numFmtId="0" fontId="10" fillId="0" borderId="0" xfId="38" applyFont="1" applyBorder="1" applyAlignment="1">
      <alignment horizontal="center" wrapText="1"/>
    </xf>
    <xf numFmtId="0" fontId="10" fillId="2" borderId="0" xfId="38" applyFont="1" applyFill="1" applyBorder="1" applyAlignment="1">
      <alignment horizontal="center"/>
    </xf>
    <xf numFmtId="0" fontId="10" fillId="0" borderId="0" xfId="38" applyFont="1" applyBorder="1" applyAlignment="1">
      <alignment horizontal="center"/>
    </xf>
    <xf numFmtId="0" fontId="9" fillId="0" borderId="0" xfId="38" applyFont="1"/>
    <xf numFmtId="174" fontId="10" fillId="6" borderId="7" xfId="38" applyNumberFormat="1" applyFont="1" applyFill="1" applyBorder="1" applyAlignment="1">
      <alignment horizontal="center"/>
    </xf>
    <xf numFmtId="49" fontId="10" fillId="6" borderId="7" xfId="38" applyNumberFormat="1" applyFont="1" applyFill="1" applyBorder="1" applyAlignment="1">
      <alignment horizontal="center" wrapText="1"/>
    </xf>
    <xf numFmtId="0" fontId="10" fillId="6" borderId="7" xfId="38" applyFont="1" applyFill="1" applyBorder="1" applyAlignment="1">
      <alignment horizontal="left"/>
    </xf>
    <xf numFmtId="4" fontId="10" fillId="6" borderId="7" xfId="38" applyNumberFormat="1" applyFont="1" applyFill="1" applyBorder="1" applyAlignment="1">
      <alignment horizontal="center" vertical="center"/>
    </xf>
    <xf numFmtId="43" fontId="10" fillId="6" borderId="7" xfId="39" applyFont="1" applyFill="1" applyBorder="1" applyAlignment="1">
      <alignment horizontal="right" wrapText="1"/>
    </xf>
    <xf numFmtId="4" fontId="10" fillId="6" borderId="7" xfId="38" applyNumberFormat="1" applyFont="1" applyFill="1" applyBorder="1" applyAlignment="1">
      <alignment horizontal="center"/>
    </xf>
    <xf numFmtId="0" fontId="10" fillId="6" borderId="0" xfId="38" applyFont="1" applyFill="1" applyBorder="1" applyAlignment="1">
      <alignment horizontal="center" wrapText="1"/>
    </xf>
    <xf numFmtId="0" fontId="30" fillId="2" borderId="0" xfId="38" applyFont="1" applyFill="1"/>
    <xf numFmtId="14" fontId="21" fillId="2" borderId="7" xfId="38" applyNumberFormat="1" applyFont="1" applyFill="1" applyBorder="1" applyAlignment="1">
      <alignment horizontal="right"/>
    </xf>
    <xf numFmtId="49" fontId="28" fillId="2" borderId="3" xfId="38" applyNumberFormat="1" applyFont="1" applyFill="1" applyBorder="1" applyAlignment="1">
      <alignment horizontal="center" wrapText="1"/>
    </xf>
    <xf numFmtId="4" fontId="28" fillId="2" borderId="7" xfId="38" applyNumberFormat="1" applyFont="1" applyFill="1" applyBorder="1" applyAlignment="1">
      <alignment horizontal="center" vertical="center"/>
    </xf>
    <xf numFmtId="43" fontId="21" fillId="2" borderId="3" xfId="39" applyFont="1" applyFill="1" applyBorder="1" applyAlignment="1">
      <alignment horizontal="right" wrapText="1"/>
    </xf>
    <xf numFmtId="43" fontId="21" fillId="2" borderId="7" xfId="39" applyFont="1" applyFill="1" applyBorder="1" applyAlignment="1">
      <alignment horizontal="center"/>
    </xf>
    <xf numFmtId="0" fontId="21" fillId="2" borderId="7" xfId="38" applyFont="1" applyFill="1" applyBorder="1" applyAlignment="1">
      <alignment horizontal="left"/>
    </xf>
    <xf numFmtId="43" fontId="31" fillId="0" borderId="0" xfId="39" applyFont="1" applyAlignment="1"/>
    <xf numFmtId="4" fontId="21" fillId="2" borderId="7" xfId="38" applyNumberFormat="1" applyFont="1" applyFill="1" applyBorder="1" applyAlignment="1">
      <alignment horizontal="center" vertical="center"/>
    </xf>
    <xf numFmtId="0" fontId="30" fillId="2" borderId="0" xfId="38" applyFont="1" applyFill="1" applyBorder="1"/>
    <xf numFmtId="49" fontId="28" fillId="2" borderId="3" xfId="38" applyNumberFormat="1" applyFont="1" applyFill="1" applyBorder="1" applyAlignment="1">
      <alignment horizontal="center"/>
    </xf>
    <xf numFmtId="49" fontId="21" fillId="2" borderId="7" xfId="38" applyNumberFormat="1" applyFont="1" applyFill="1" applyBorder="1" applyAlignment="1">
      <alignment horizontal="left" wrapText="1"/>
    </xf>
    <xf numFmtId="0" fontId="21" fillId="2" borderId="7" xfId="38" applyFont="1" applyFill="1" applyBorder="1" applyAlignment="1">
      <alignment horizontal="left" wrapText="1"/>
    </xf>
    <xf numFmtId="43" fontId="21" fillId="2" borderId="7" xfId="39" applyFont="1" applyFill="1" applyBorder="1" applyAlignment="1">
      <alignment horizontal="right"/>
    </xf>
    <xf numFmtId="0" fontId="39" fillId="2" borderId="0" xfId="38" applyFont="1" applyFill="1" applyBorder="1"/>
    <xf numFmtId="0" fontId="39" fillId="0" borderId="0" xfId="38" applyFont="1" applyBorder="1"/>
    <xf numFmtId="0" fontId="39" fillId="0" borderId="0" xfId="38" applyFont="1" applyFill="1" applyBorder="1"/>
    <xf numFmtId="49" fontId="28" fillId="2" borderId="7" xfId="38" applyNumberFormat="1" applyFont="1" applyFill="1" applyBorder="1" applyAlignment="1">
      <alignment horizontal="center" wrapText="1"/>
    </xf>
    <xf numFmtId="0" fontId="30" fillId="7" borderId="0" xfId="38" applyFont="1" applyFill="1" applyBorder="1"/>
    <xf numFmtId="0" fontId="28" fillId="2" borderId="7" xfId="38" applyFont="1" applyFill="1" applyBorder="1" applyAlignment="1">
      <alignment horizontal="center"/>
    </xf>
    <xf numFmtId="0" fontId="12" fillId="2" borderId="0" xfId="38" applyFont="1" applyFill="1" applyBorder="1"/>
    <xf numFmtId="0" fontId="23" fillId="2" borderId="7" xfId="38" applyFont="1" applyFill="1" applyBorder="1" applyAlignment="1">
      <alignment horizontal="center" wrapText="1"/>
    </xf>
    <xf numFmtId="0" fontId="40" fillId="2" borderId="0" xfId="38" applyFont="1" applyFill="1" applyBorder="1"/>
    <xf numFmtId="0" fontId="21" fillId="2" borderId="7" xfId="38" applyFont="1" applyFill="1" applyBorder="1" applyAlignment="1">
      <alignment vertical="center" wrapText="1"/>
    </xf>
    <xf numFmtId="0" fontId="21" fillId="2" borderId="7" xfId="38" applyFont="1" applyFill="1" applyBorder="1" applyAlignment="1">
      <alignment wrapText="1"/>
    </xf>
    <xf numFmtId="0" fontId="41" fillId="2" borderId="0" xfId="38" applyFont="1" applyFill="1" applyAlignment="1">
      <alignment wrapText="1"/>
    </xf>
    <xf numFmtId="4" fontId="21" fillId="2" borderId="7" xfId="38" applyNumberFormat="1" applyFont="1" applyFill="1" applyBorder="1" applyAlignment="1">
      <alignment horizontal="center" vertical="center" wrapText="1"/>
    </xf>
    <xf numFmtId="0" fontId="1" fillId="2" borderId="0" xfId="38" applyFill="1" applyAlignment="1">
      <alignment wrapText="1"/>
    </xf>
    <xf numFmtId="0" fontId="1" fillId="0" borderId="0" xfId="38" applyAlignment="1">
      <alignment wrapText="1"/>
    </xf>
    <xf numFmtId="0" fontId="21" fillId="2" borderId="7" xfId="38" applyFont="1" applyFill="1" applyBorder="1" applyAlignment="1">
      <alignment horizontal="left" vertical="center" wrapText="1"/>
    </xf>
    <xf numFmtId="0" fontId="9" fillId="2" borderId="0" xfId="38" applyFont="1" applyFill="1"/>
    <xf numFmtId="1" fontId="28" fillId="2" borderId="7" xfId="38" applyNumberFormat="1" applyFont="1" applyFill="1" applyBorder="1" applyAlignment="1">
      <alignment horizontal="center"/>
    </xf>
    <xf numFmtId="43" fontId="21" fillId="2" borderId="7" xfId="39" applyFont="1" applyFill="1" applyBorder="1" applyAlignment="1">
      <alignment horizontal="right" vertical="center"/>
    </xf>
    <xf numFmtId="4" fontId="21" fillId="2" borderId="7" xfId="38" applyNumberFormat="1" applyFont="1" applyFill="1" applyBorder="1" applyAlignment="1">
      <alignment horizontal="right"/>
    </xf>
    <xf numFmtId="0" fontId="30" fillId="7" borderId="0" xfId="38" applyFont="1" applyFill="1"/>
    <xf numFmtId="0" fontId="21" fillId="2" borderId="2" xfId="38" applyFont="1" applyFill="1" applyBorder="1" applyAlignment="1">
      <alignment wrapText="1"/>
    </xf>
    <xf numFmtId="0" fontId="21" fillId="2" borderId="2" xfId="38" applyFont="1" applyFill="1" applyBorder="1" applyAlignment="1">
      <alignment vertical="center" wrapText="1"/>
    </xf>
    <xf numFmtId="0" fontId="42" fillId="2" borderId="7" xfId="38" applyFont="1" applyFill="1" applyBorder="1" applyAlignment="1">
      <alignment horizontal="center"/>
    </xf>
    <xf numFmtId="43" fontId="21" fillId="2" borderId="3" xfId="39" applyFont="1" applyFill="1" applyBorder="1" applyAlignment="1">
      <alignment horizontal="left" wrapText="1"/>
    </xf>
    <xf numFmtId="49" fontId="28" fillId="7" borderId="3" xfId="38" applyNumberFormat="1" applyFont="1" applyFill="1" applyBorder="1" applyAlignment="1">
      <alignment horizontal="center" wrapText="1"/>
    </xf>
    <xf numFmtId="0" fontId="28" fillId="2" borderId="7" xfId="38" applyFont="1" applyFill="1" applyBorder="1" applyAlignment="1">
      <alignment horizontal="center" vertical="center"/>
    </xf>
    <xf numFmtId="14" fontId="21" fillId="2" borderId="8" xfId="38" applyNumberFormat="1" applyFont="1" applyFill="1" applyBorder="1" applyAlignment="1">
      <alignment horizontal="right"/>
    </xf>
    <xf numFmtId="0" fontId="25" fillId="2" borderId="7" xfId="38" applyFont="1" applyFill="1" applyBorder="1" applyAlignment="1">
      <alignment vertical="center" wrapText="1"/>
    </xf>
    <xf numFmtId="0" fontId="30" fillId="0" borderId="0" xfId="38" applyFont="1" applyBorder="1"/>
    <xf numFmtId="43" fontId="28" fillId="2" borderId="7" xfId="39" applyFont="1" applyFill="1" applyBorder="1" applyAlignment="1">
      <alignment horizontal="right" wrapText="1"/>
    </xf>
    <xf numFmtId="43" fontId="28" fillId="2" borderId="7" xfId="39" applyFont="1" applyFill="1" applyBorder="1" applyAlignment="1">
      <alignment horizontal="center"/>
    </xf>
    <xf numFmtId="49" fontId="30" fillId="2" borderId="0" xfId="38" applyNumberFormat="1" applyFont="1" applyFill="1" applyAlignment="1">
      <alignment horizontal="center"/>
    </xf>
    <xf numFmtId="0" fontId="12" fillId="2" borderId="15" xfId="38" applyFont="1" applyFill="1" applyBorder="1" applyAlignment="1">
      <alignment horizontal="right"/>
    </xf>
    <xf numFmtId="0" fontId="12" fillId="2" borderId="0" xfId="38" applyFont="1" applyFill="1" applyBorder="1" applyAlignment="1">
      <alignment horizontal="right" wrapText="1"/>
    </xf>
    <xf numFmtId="4" fontId="12" fillId="2" borderId="0" xfId="38" applyNumberFormat="1" applyFont="1" applyFill="1" applyBorder="1" applyAlignment="1">
      <alignment horizontal="center" vertical="center"/>
    </xf>
    <xf numFmtId="43" fontId="12" fillId="2" borderId="0" xfId="39" applyFont="1" applyFill="1" applyAlignment="1">
      <alignment horizontal="left" wrapText="1"/>
    </xf>
    <xf numFmtId="4" fontId="30" fillId="2" borderId="0" xfId="38" applyNumberFormat="1" applyFont="1" applyFill="1" applyAlignment="1">
      <alignment horizontal="right"/>
    </xf>
    <xf numFmtId="0" fontId="12" fillId="2" borderId="0" xfId="38" applyFont="1" applyFill="1" applyBorder="1" applyAlignment="1">
      <alignment horizontal="right"/>
    </xf>
    <xf numFmtId="0" fontId="31" fillId="0" borderId="0" xfId="38" applyFont="1"/>
    <xf numFmtId="49" fontId="31" fillId="2" borderId="0" xfId="38" applyNumberFormat="1" applyFont="1" applyFill="1" applyAlignment="1">
      <alignment horizontal="center"/>
    </xf>
    <xf numFmtId="49" fontId="23" fillId="2" borderId="15" xfId="38" applyNumberFormat="1" applyFont="1" applyFill="1" applyBorder="1" applyAlignment="1">
      <alignment horizontal="center"/>
    </xf>
    <xf numFmtId="0" fontId="23" fillId="2" borderId="0" xfId="38" applyFont="1" applyFill="1" applyAlignment="1">
      <alignment horizontal="left"/>
    </xf>
    <xf numFmtId="49" fontId="23" fillId="2" borderId="0" xfId="38" applyNumberFormat="1" applyFont="1" applyFill="1" applyAlignment="1">
      <alignment horizontal="right" wrapText="1"/>
    </xf>
    <xf numFmtId="4" fontId="31" fillId="2" borderId="0" xfId="38" applyNumberFormat="1" applyFont="1" applyFill="1" applyAlignment="1">
      <alignment horizontal="right"/>
    </xf>
    <xf numFmtId="0" fontId="1" fillId="2" borderId="0" xfId="38" applyFill="1"/>
    <xf numFmtId="0" fontId="1" fillId="0" borderId="0" xfId="38"/>
    <xf numFmtId="49" fontId="23" fillId="2" borderId="0" xfId="38" applyNumberFormat="1" applyFont="1" applyFill="1" applyAlignment="1">
      <alignment horizontal="center"/>
    </xf>
    <xf numFmtId="49" fontId="1" fillId="0" borderId="0" xfId="38" applyNumberFormat="1" applyAlignment="1">
      <alignment horizontal="center"/>
    </xf>
    <xf numFmtId="0" fontId="1" fillId="0" borderId="0" xfId="38" applyAlignment="1">
      <alignment horizontal="left"/>
    </xf>
    <xf numFmtId="49" fontId="1" fillId="0" borderId="0" xfId="38" applyNumberFormat="1" applyAlignment="1">
      <alignment horizontal="right" wrapText="1"/>
    </xf>
    <xf numFmtId="4" fontId="1" fillId="0" borderId="0" xfId="38" applyNumberFormat="1" applyAlignment="1">
      <alignment horizontal="center" vertical="center"/>
    </xf>
    <xf numFmtId="43" fontId="0" fillId="0" borderId="0" xfId="39" applyFont="1" applyAlignment="1">
      <alignment horizontal="right" wrapText="1"/>
    </xf>
    <xf numFmtId="4" fontId="1" fillId="0" borderId="0" xfId="38" applyNumberFormat="1" applyAlignment="1">
      <alignment horizontal="right"/>
    </xf>
    <xf numFmtId="43" fontId="0" fillId="0" borderId="0" xfId="39" applyFont="1" applyAlignment="1">
      <alignment horizontal="left"/>
    </xf>
    <xf numFmtId="0" fontId="28" fillId="2" borderId="7" xfId="17" applyNumberFormat="1" applyFont="1" applyFill="1" applyBorder="1" applyAlignment="1" applyProtection="1">
      <alignment horizontal="center" vertical="center" wrapText="1"/>
      <protection hidden="1"/>
    </xf>
    <xf numFmtId="169" fontId="21" fillId="0" borderId="7" xfId="9" applyNumberFormat="1" applyFont="1" applyFill="1" applyBorder="1" applyAlignment="1" applyProtection="1">
      <alignment vertical="center"/>
      <protection hidden="1"/>
    </xf>
    <xf numFmtId="169" fontId="21" fillId="0" borderId="8" xfId="9" applyNumberFormat="1" applyFont="1" applyFill="1" applyBorder="1" applyAlignment="1" applyProtection="1">
      <alignment vertical="center"/>
      <protection hidden="1"/>
    </xf>
    <xf numFmtId="169" fontId="17" fillId="2" borderId="7" xfId="16" applyNumberFormat="1" applyFont="1" applyFill="1" applyBorder="1" applyAlignment="1" applyProtection="1">
      <alignment vertical="center"/>
      <protection hidden="1"/>
    </xf>
    <xf numFmtId="0" fontId="21" fillId="0" borderId="7" xfId="35" applyNumberFormat="1" applyFont="1" applyFill="1" applyBorder="1" applyAlignment="1" applyProtection="1">
      <alignment horizontal="center" vertical="center"/>
      <protection hidden="1"/>
    </xf>
    <xf numFmtId="169" fontId="21" fillId="2" borderId="7" xfId="9" applyNumberFormat="1" applyFont="1" applyFill="1" applyBorder="1" applyAlignment="1" applyProtection="1">
      <alignment vertical="center"/>
      <protection hidden="1"/>
    </xf>
    <xf numFmtId="169" fontId="21" fillId="2" borderId="8" xfId="9" applyNumberFormat="1" applyFont="1" applyFill="1" applyBorder="1" applyAlignment="1" applyProtection="1">
      <alignment vertical="center"/>
      <protection hidden="1"/>
    </xf>
    <xf numFmtId="4" fontId="35" fillId="0" borderId="0" xfId="26" applyNumberFormat="1" applyFont="1" applyAlignment="1">
      <alignment vertical="center" wrapText="1"/>
    </xf>
    <xf numFmtId="0" fontId="15"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2" fillId="2" borderId="0" xfId="0" applyFont="1" applyFill="1" applyBorder="1" applyAlignment="1">
      <alignment horizontal="center" vertical="center"/>
    </xf>
    <xf numFmtId="167" fontId="12" fillId="2"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29" fillId="3" borderId="7" xfId="0" applyFont="1" applyFill="1" applyBorder="1" applyAlignment="1">
      <alignment horizontal="center" vertical="center" wrapText="1"/>
    </xf>
    <xf numFmtId="4" fontId="23" fillId="2" borderId="15" xfId="38" applyNumberFormat="1" applyFont="1" applyFill="1" applyBorder="1" applyAlignment="1">
      <alignment horizontal="center"/>
    </xf>
    <xf numFmtId="4" fontId="23" fillId="2" borderId="0" xfId="38" applyNumberFormat="1" applyFont="1" applyFill="1" applyAlignment="1">
      <alignment horizontal="center"/>
    </xf>
    <xf numFmtId="0" fontId="12" fillId="0" borderId="0" xfId="38" applyFont="1" applyBorder="1" applyAlignment="1">
      <alignment horizontal="center" wrapText="1"/>
    </xf>
    <xf numFmtId="0" fontId="12" fillId="0" borderId="0" xfId="38" applyFont="1" applyBorder="1" applyAlignment="1">
      <alignment horizontal="center"/>
    </xf>
    <xf numFmtId="0" fontId="17" fillId="0" borderId="0" xfId="38" applyFont="1" applyBorder="1" applyAlignment="1">
      <alignment horizontal="center"/>
    </xf>
    <xf numFmtId="17" fontId="12" fillId="0" borderId="12" xfId="38" applyNumberFormat="1" applyFont="1" applyBorder="1" applyAlignment="1">
      <alignment horizontal="center"/>
    </xf>
    <xf numFmtId="0" fontId="28" fillId="2" borderId="8" xfId="38" applyFont="1" applyFill="1" applyBorder="1" applyAlignment="1">
      <alignment horizontal="center"/>
    </xf>
    <xf numFmtId="0" fontId="28" fillId="2" borderId="13" xfId="38" applyFont="1" applyFill="1" applyBorder="1" applyAlignment="1">
      <alignment horizontal="center"/>
    </xf>
    <xf numFmtId="0" fontId="28" fillId="2" borderId="14" xfId="38" applyFont="1" applyFill="1" applyBorder="1" applyAlignment="1">
      <alignment horizontal="center"/>
    </xf>
    <xf numFmtId="0" fontId="12" fillId="0" borderId="0" xfId="34" applyFont="1" applyFill="1" applyAlignment="1" applyProtection="1">
      <alignment horizontal="center"/>
      <protection hidden="1"/>
    </xf>
    <xf numFmtId="171" fontId="10" fillId="0" borderId="0" xfId="34" applyNumberFormat="1" applyFont="1" applyFill="1" applyAlignment="1" applyProtection="1">
      <alignment horizontal="center"/>
      <protection hidden="1"/>
    </xf>
    <xf numFmtId="0" fontId="10" fillId="0" borderId="0" xfId="34" applyFont="1" applyFill="1" applyAlignment="1" applyProtection="1">
      <alignment horizontal="center"/>
      <protection hidden="1"/>
    </xf>
    <xf numFmtId="0" fontId="10" fillId="0" borderId="0" xfId="34" applyFont="1" applyFill="1" applyAlignment="1" applyProtection="1">
      <alignment horizontal="center" vertical="center"/>
      <protection hidden="1"/>
    </xf>
    <xf numFmtId="168" fontId="10" fillId="0" borderId="0" xfId="34" applyNumberFormat="1" applyFont="1" applyFill="1" applyAlignment="1" applyProtection="1">
      <alignment horizontal="center"/>
      <protection hidden="1"/>
    </xf>
    <xf numFmtId="0" fontId="37" fillId="2" borderId="0" xfId="0" applyFont="1" applyFill="1" applyBorder="1" applyAlignment="1">
      <alignment horizontal="center" vertical="center"/>
    </xf>
    <xf numFmtId="0" fontId="34" fillId="0" borderId="0" xfId="25" applyFont="1" applyBorder="1" applyAlignment="1">
      <alignment horizontal="center" vertical="center" wrapText="1"/>
    </xf>
    <xf numFmtId="0" fontId="35" fillId="0" borderId="0" xfId="25" applyFont="1" applyAlignment="1">
      <alignment horizontal="center" vertical="center"/>
    </xf>
  </cellXfs>
  <cellStyles count="40">
    <cellStyle name="Millares" xfId="1" builtinId="3"/>
    <cellStyle name="Millares 10" xfId="37" xr:uid="{00000000-0005-0000-0000-000001000000}"/>
    <cellStyle name="Millares 11" xfId="39" xr:uid="{00000000-0005-0000-0000-000002000000}"/>
    <cellStyle name="Millares 2" xfId="2" xr:uid="{00000000-0005-0000-0000-000003000000}"/>
    <cellStyle name="Millares 3" xfId="10" xr:uid="{00000000-0005-0000-0000-000004000000}"/>
    <cellStyle name="Millares 4" xfId="12" xr:uid="{00000000-0005-0000-0000-000005000000}"/>
    <cellStyle name="Millares 4 2" xfId="26" xr:uid="{00000000-0005-0000-0000-000006000000}"/>
    <cellStyle name="Millares 5" xfId="20" xr:uid="{00000000-0005-0000-0000-000007000000}"/>
    <cellStyle name="Millares 6" xfId="22" xr:uid="{00000000-0005-0000-0000-000008000000}"/>
    <cellStyle name="Millares 7" xfId="6" xr:uid="{00000000-0005-0000-0000-000009000000}"/>
    <cellStyle name="Millares 7 2" xfId="16" xr:uid="{00000000-0005-0000-0000-00000A000000}"/>
    <cellStyle name="Millares 7 3" xfId="21" xr:uid="{00000000-0005-0000-0000-00000B000000}"/>
    <cellStyle name="Millares 8" xfId="24" xr:uid="{00000000-0005-0000-0000-00000C000000}"/>
    <cellStyle name="Millares 9" xfId="29" xr:uid="{00000000-0005-0000-0000-00000D000000}"/>
    <cellStyle name="Millares_29 feb DESEMBOLSO2004" xfId="9" xr:uid="{00000000-0005-0000-0000-00000E000000}"/>
    <cellStyle name="Millares_29 feb DESEMBOLSO2004 2" xfId="19" xr:uid="{00000000-0005-0000-0000-00000F000000}"/>
    <cellStyle name="Moneda 2" xfId="23" xr:uid="{00000000-0005-0000-0000-000010000000}"/>
    <cellStyle name="Normal" xfId="0" builtinId="0"/>
    <cellStyle name="Normal 2" xfId="3" xr:uid="{00000000-0005-0000-0000-000012000000}"/>
    <cellStyle name="Normal 2 2" xfId="7" xr:uid="{00000000-0005-0000-0000-000013000000}"/>
    <cellStyle name="Normal 2 2 2" xfId="17" xr:uid="{00000000-0005-0000-0000-000014000000}"/>
    <cellStyle name="Normal 2 3" xfId="5" xr:uid="{00000000-0005-0000-0000-000015000000}"/>
    <cellStyle name="Normal 2 3 2" xfId="14" xr:uid="{00000000-0005-0000-0000-000016000000}"/>
    <cellStyle name="Normal 2 3 3" xfId="30" xr:uid="{00000000-0005-0000-0000-000017000000}"/>
    <cellStyle name="Normal 2 3 4" xfId="32" xr:uid="{00000000-0005-0000-0000-000018000000}"/>
    <cellStyle name="Normal 2 3 5" xfId="34" xr:uid="{00000000-0005-0000-0000-000019000000}"/>
    <cellStyle name="Normal 3" xfId="11" xr:uid="{00000000-0005-0000-0000-00001A000000}"/>
    <cellStyle name="Normal 3 2" xfId="25" xr:uid="{00000000-0005-0000-0000-00001B000000}"/>
    <cellStyle name="Normal 4" xfId="15" xr:uid="{00000000-0005-0000-0000-00001C000000}"/>
    <cellStyle name="Normal 5" xfId="8" xr:uid="{00000000-0005-0000-0000-00001D000000}"/>
    <cellStyle name="Normal 5 2" xfId="18" xr:uid="{00000000-0005-0000-0000-00001E000000}"/>
    <cellStyle name="Normal 5 3" xfId="31" xr:uid="{00000000-0005-0000-0000-00001F000000}"/>
    <cellStyle name="Normal 5 4" xfId="33" xr:uid="{00000000-0005-0000-0000-000020000000}"/>
    <cellStyle name="Normal 5 5" xfId="35" xr:uid="{00000000-0005-0000-0000-000021000000}"/>
    <cellStyle name="Normal 6" xfId="28" xr:uid="{00000000-0005-0000-0000-000022000000}"/>
    <cellStyle name="Normal 7" xfId="36" xr:uid="{00000000-0005-0000-0000-000023000000}"/>
    <cellStyle name="Normal 8" xfId="38" xr:uid="{00000000-0005-0000-0000-000024000000}"/>
    <cellStyle name="Porcentual 2" xfId="4" xr:uid="{00000000-0005-0000-0000-000025000000}"/>
    <cellStyle name="Porcentual 3" xfId="13" xr:uid="{00000000-0005-0000-0000-000026000000}"/>
    <cellStyle name="Porcentual 3 2" xfId="27" xr:uid="{00000000-0005-0000-0000-000027000000}"/>
  </cellStyles>
  <dxfs count="22">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2"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rgb="FF000000"/>
          <bgColor rgb="FFFFFFFF"/>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2"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9527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98192" y="469107"/>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1227535</xdr:colOff>
      <xdr:row>2</xdr:row>
      <xdr:rowOff>2032</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twoCellAnchor editAs="oneCell">
    <xdr:from>
      <xdr:col>0</xdr:col>
      <xdr:colOff>0</xdr:colOff>
      <xdr:row>1</xdr:row>
      <xdr:rowOff>66674</xdr:rowOff>
    </xdr:from>
    <xdr:to>
      <xdr:col>0</xdr:col>
      <xdr:colOff>1253643</xdr:colOff>
      <xdr:row>1</xdr:row>
      <xdr:rowOff>68706</xdr:rowOff>
    </xdr:to>
    <xdr:pic>
      <xdr:nvPicPr>
        <xdr:cNvPr id="4" name="6 Imagen" descr="C:\Users\user\Downloads\horizontal_pequeño (3).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12</xdr:col>
      <xdr:colOff>1190935</xdr:colOff>
      <xdr:row>0</xdr:row>
      <xdr:rowOff>190500</xdr:rowOff>
    </xdr:from>
    <xdr:to>
      <xdr:col>14</xdr:col>
      <xdr:colOff>1032595</xdr:colOff>
      <xdr:row>4</xdr:row>
      <xdr:rowOff>186170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89235" y="190500"/>
          <a:ext cx="3694522" cy="1786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RS7/Desktop/Trabajo%20en%20casa%20Licencia%20Maternidad/CONCILIACION%20VS%20DE%20NOVIEMB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NOVIEMBRE"/>
      <sheetName val="LIBRO BANCO"/>
      <sheetName val="CONCILIACION NOVIEMBRE 2024"/>
      <sheetName val="Hoja2"/>
    </sheetNames>
    <sheetDataSet>
      <sheetData sheetId="0">
        <row r="7">
          <cell r="E7">
            <v>45597</v>
          </cell>
        </row>
        <row r="8">
          <cell r="E8">
            <v>45597</v>
          </cell>
        </row>
        <row r="9">
          <cell r="E9">
            <v>45597</v>
          </cell>
        </row>
        <row r="10">
          <cell r="E10">
            <v>45597</v>
          </cell>
        </row>
        <row r="11">
          <cell r="E11">
            <v>45597</v>
          </cell>
        </row>
        <row r="12">
          <cell r="E12">
            <v>45597</v>
          </cell>
        </row>
        <row r="13">
          <cell r="E13">
            <v>45597</v>
          </cell>
        </row>
        <row r="14">
          <cell r="E14">
            <v>45597</v>
          </cell>
        </row>
        <row r="15">
          <cell r="E15">
            <v>45597</v>
          </cell>
        </row>
        <row r="16">
          <cell r="E16">
            <v>45597</v>
          </cell>
        </row>
        <row r="17">
          <cell r="E17">
            <v>45597</v>
          </cell>
        </row>
        <row r="18">
          <cell r="E18">
            <v>45597</v>
          </cell>
        </row>
        <row r="19">
          <cell r="E19">
            <v>45597</v>
          </cell>
        </row>
        <row r="20">
          <cell r="E20">
            <v>45601</v>
          </cell>
        </row>
        <row r="21">
          <cell r="E21">
            <v>45601</v>
          </cell>
        </row>
        <row r="22">
          <cell r="E22">
            <v>45601</v>
          </cell>
        </row>
        <row r="23">
          <cell r="E23">
            <v>45601</v>
          </cell>
        </row>
        <row r="24">
          <cell r="E24">
            <v>45601</v>
          </cell>
        </row>
        <row r="25">
          <cell r="E25">
            <v>45601</v>
          </cell>
        </row>
        <row r="26">
          <cell r="E26">
            <v>45601</v>
          </cell>
        </row>
        <row r="27">
          <cell r="E27">
            <v>45601</v>
          </cell>
        </row>
        <row r="28">
          <cell r="E28">
            <v>45601</v>
          </cell>
        </row>
        <row r="29">
          <cell r="E29">
            <v>45601</v>
          </cell>
        </row>
        <row r="30">
          <cell r="E30">
            <v>45601</v>
          </cell>
        </row>
        <row r="31">
          <cell r="E31">
            <v>45601</v>
          </cell>
        </row>
        <row r="32">
          <cell r="E32">
            <v>45601</v>
          </cell>
        </row>
        <row r="33">
          <cell r="E33">
            <v>45601</v>
          </cell>
        </row>
        <row r="34">
          <cell r="E34">
            <v>45601</v>
          </cell>
        </row>
        <row r="35">
          <cell r="E35">
            <v>45601</v>
          </cell>
        </row>
        <row r="36">
          <cell r="E36">
            <v>45601</v>
          </cell>
        </row>
        <row r="37">
          <cell r="E37">
            <v>45601</v>
          </cell>
        </row>
        <row r="38">
          <cell r="E38">
            <v>45601</v>
          </cell>
        </row>
        <row r="39">
          <cell r="E39">
            <v>45601</v>
          </cell>
        </row>
        <row r="40">
          <cell r="E40">
            <v>45601</v>
          </cell>
        </row>
        <row r="41">
          <cell r="E41">
            <v>45601</v>
          </cell>
        </row>
        <row r="42">
          <cell r="E42">
            <v>45601</v>
          </cell>
        </row>
        <row r="43">
          <cell r="E43">
            <v>45601</v>
          </cell>
        </row>
        <row r="44">
          <cell r="E44">
            <v>45601</v>
          </cell>
        </row>
        <row r="45">
          <cell r="E45">
            <v>45601</v>
          </cell>
        </row>
        <row r="46">
          <cell r="E46">
            <v>45601</v>
          </cell>
        </row>
        <row r="47">
          <cell r="E47">
            <v>45601</v>
          </cell>
        </row>
        <row r="48">
          <cell r="E48">
            <v>45601</v>
          </cell>
        </row>
        <row r="49">
          <cell r="E49">
            <v>45601</v>
          </cell>
        </row>
        <row r="50">
          <cell r="E50">
            <v>45601</v>
          </cell>
        </row>
        <row r="51">
          <cell r="E51">
            <v>45601</v>
          </cell>
        </row>
        <row r="52">
          <cell r="E52">
            <v>45601</v>
          </cell>
        </row>
        <row r="53">
          <cell r="E53">
            <v>45601</v>
          </cell>
        </row>
        <row r="54">
          <cell r="E54">
            <v>45601</v>
          </cell>
        </row>
        <row r="55">
          <cell r="E55">
            <v>45601</v>
          </cell>
        </row>
        <row r="56">
          <cell r="E56">
            <v>45601</v>
          </cell>
        </row>
        <row r="57">
          <cell r="E57">
            <v>45601</v>
          </cell>
        </row>
        <row r="58">
          <cell r="E58">
            <v>45601</v>
          </cell>
        </row>
        <row r="59">
          <cell r="E59">
            <v>45601</v>
          </cell>
        </row>
        <row r="60">
          <cell r="E60">
            <v>45601</v>
          </cell>
        </row>
        <row r="61">
          <cell r="E61">
            <v>45601</v>
          </cell>
        </row>
        <row r="62">
          <cell r="E62">
            <v>45601</v>
          </cell>
        </row>
        <row r="63">
          <cell r="E63">
            <v>45601</v>
          </cell>
        </row>
        <row r="64">
          <cell r="E64">
            <v>45601</v>
          </cell>
        </row>
        <row r="65">
          <cell r="E65">
            <v>45601</v>
          </cell>
        </row>
        <row r="66">
          <cell r="E66">
            <v>45601</v>
          </cell>
        </row>
        <row r="67">
          <cell r="E67">
            <v>45601</v>
          </cell>
        </row>
        <row r="68">
          <cell r="E68">
            <v>45601</v>
          </cell>
        </row>
        <row r="69">
          <cell r="E69">
            <v>45601</v>
          </cell>
        </row>
        <row r="70">
          <cell r="E70">
            <v>45601</v>
          </cell>
        </row>
        <row r="71">
          <cell r="E71">
            <v>45601</v>
          </cell>
        </row>
        <row r="72">
          <cell r="E72">
            <v>45601</v>
          </cell>
        </row>
        <row r="73">
          <cell r="E73">
            <v>45601</v>
          </cell>
        </row>
        <row r="74">
          <cell r="E74">
            <v>45603</v>
          </cell>
        </row>
        <row r="75">
          <cell r="E75">
            <v>45603</v>
          </cell>
        </row>
        <row r="76">
          <cell r="E76">
            <v>45603</v>
          </cell>
        </row>
        <row r="77">
          <cell r="E77">
            <v>45603</v>
          </cell>
        </row>
        <row r="78">
          <cell r="E78">
            <v>45604</v>
          </cell>
        </row>
        <row r="79">
          <cell r="E79">
            <v>45604</v>
          </cell>
          <cell r="H79">
            <v>1800</v>
          </cell>
        </row>
        <row r="80">
          <cell r="E80">
            <v>45604</v>
          </cell>
          <cell r="H80">
            <v>18000</v>
          </cell>
        </row>
        <row r="81">
          <cell r="E81">
            <v>45604</v>
          </cell>
          <cell r="H81">
            <v>18000</v>
          </cell>
        </row>
        <row r="82">
          <cell r="E82">
            <v>45604</v>
          </cell>
          <cell r="H82">
            <v>19375</v>
          </cell>
        </row>
        <row r="83">
          <cell r="E83">
            <v>45604</v>
          </cell>
          <cell r="H83">
            <v>100169.38</v>
          </cell>
        </row>
        <row r="84">
          <cell r="E84">
            <v>45604</v>
          </cell>
          <cell r="H84">
            <v>55426.8</v>
          </cell>
        </row>
        <row r="85">
          <cell r="E85">
            <v>45604</v>
          </cell>
          <cell r="H85">
            <v>27924.3</v>
          </cell>
        </row>
        <row r="86">
          <cell r="E86">
            <v>45604</v>
          </cell>
          <cell r="H86">
            <v>40745</v>
          </cell>
        </row>
        <row r="87">
          <cell r="E87">
            <v>45604</v>
          </cell>
          <cell r="H87">
            <v>18900</v>
          </cell>
        </row>
        <row r="88">
          <cell r="E88">
            <v>45607</v>
          </cell>
          <cell r="H88">
            <v>3591.1</v>
          </cell>
        </row>
        <row r="89">
          <cell r="E89">
            <v>45607</v>
          </cell>
          <cell r="H89">
            <v>12074.05</v>
          </cell>
        </row>
        <row r="90">
          <cell r="E90">
            <v>45607</v>
          </cell>
          <cell r="H90">
            <v>9000</v>
          </cell>
        </row>
        <row r="91">
          <cell r="E91">
            <v>45607</v>
          </cell>
          <cell r="H91">
            <v>18900</v>
          </cell>
        </row>
        <row r="92">
          <cell r="E92">
            <v>45607</v>
          </cell>
          <cell r="H92">
            <v>182120.76</v>
          </cell>
        </row>
        <row r="93">
          <cell r="E93">
            <v>45608</v>
          </cell>
          <cell r="H93">
            <v>125970</v>
          </cell>
        </row>
        <row r="94">
          <cell r="E94">
            <v>45609</v>
          </cell>
          <cell r="H94">
            <v>9000</v>
          </cell>
        </row>
        <row r="95">
          <cell r="E95">
            <v>45609</v>
          </cell>
          <cell r="H95">
            <v>15000.3</v>
          </cell>
        </row>
        <row r="96">
          <cell r="E96">
            <v>45609</v>
          </cell>
          <cell r="H96">
            <v>18900</v>
          </cell>
        </row>
        <row r="97">
          <cell r="E97">
            <v>45609</v>
          </cell>
          <cell r="H97">
            <v>18000</v>
          </cell>
        </row>
        <row r="98">
          <cell r="E98">
            <v>45609</v>
          </cell>
          <cell r="H98">
            <v>210677.97</v>
          </cell>
        </row>
        <row r="99">
          <cell r="E99">
            <v>45611</v>
          </cell>
          <cell r="H99">
            <v>9540</v>
          </cell>
        </row>
        <row r="100">
          <cell r="E100">
            <v>45614</v>
          </cell>
          <cell r="H100">
            <v>452492.17</v>
          </cell>
        </row>
        <row r="101">
          <cell r="E101">
            <v>45615</v>
          </cell>
          <cell r="H101">
            <v>2700</v>
          </cell>
        </row>
        <row r="102">
          <cell r="E102">
            <v>45615</v>
          </cell>
          <cell r="H102">
            <v>6689.6</v>
          </cell>
        </row>
        <row r="103">
          <cell r="E103">
            <v>45615</v>
          </cell>
          <cell r="H103">
            <v>1366735</v>
          </cell>
        </row>
        <row r="104">
          <cell r="E104">
            <v>45615</v>
          </cell>
          <cell r="H104">
            <v>713456.01</v>
          </cell>
        </row>
        <row r="105">
          <cell r="E105">
            <v>45615</v>
          </cell>
          <cell r="H105">
            <v>663156.83000000007</v>
          </cell>
        </row>
        <row r="106">
          <cell r="E106">
            <v>45615</v>
          </cell>
          <cell r="H106">
            <v>198406</v>
          </cell>
        </row>
        <row r="107">
          <cell r="E107">
            <v>45617</v>
          </cell>
          <cell r="H107">
            <v>18900</v>
          </cell>
        </row>
        <row r="108">
          <cell r="E108">
            <v>45617</v>
          </cell>
          <cell r="H108">
            <v>18000</v>
          </cell>
        </row>
        <row r="109">
          <cell r="E109">
            <v>45617</v>
          </cell>
          <cell r="H109">
            <v>18000</v>
          </cell>
        </row>
        <row r="110">
          <cell r="E110">
            <v>45617</v>
          </cell>
          <cell r="H110">
            <v>12500.1</v>
          </cell>
        </row>
        <row r="111">
          <cell r="E111">
            <v>45617</v>
          </cell>
          <cell r="H111">
            <v>881400</v>
          </cell>
        </row>
        <row r="112">
          <cell r="E112">
            <v>45617</v>
          </cell>
          <cell r="H112">
            <v>18000</v>
          </cell>
        </row>
        <row r="113">
          <cell r="E113">
            <v>45617</v>
          </cell>
          <cell r="H113">
            <v>18000</v>
          </cell>
        </row>
        <row r="114">
          <cell r="E114">
            <v>45617</v>
          </cell>
          <cell r="H114">
            <v>18000</v>
          </cell>
        </row>
        <row r="115">
          <cell r="E115">
            <v>45617</v>
          </cell>
          <cell r="H115">
            <v>18000</v>
          </cell>
        </row>
        <row r="116">
          <cell r="E116">
            <v>45617</v>
          </cell>
          <cell r="H116">
            <v>13500</v>
          </cell>
        </row>
        <row r="117">
          <cell r="E117">
            <v>45618</v>
          </cell>
          <cell r="H117">
            <v>49888.11</v>
          </cell>
        </row>
        <row r="118">
          <cell r="E118">
            <v>45618</v>
          </cell>
          <cell r="H118">
            <v>459846</v>
          </cell>
        </row>
        <row r="119">
          <cell r="E119">
            <v>45618</v>
          </cell>
          <cell r="H119">
            <v>340972.79999999999</v>
          </cell>
        </row>
        <row r="120">
          <cell r="E120">
            <v>45618</v>
          </cell>
          <cell r="H120">
            <v>578200</v>
          </cell>
        </row>
        <row r="121">
          <cell r="E121">
            <v>45618</v>
          </cell>
          <cell r="H121">
            <v>401200</v>
          </cell>
        </row>
        <row r="122">
          <cell r="E122">
            <v>45618</v>
          </cell>
          <cell r="H122">
            <v>2178124.71</v>
          </cell>
        </row>
        <row r="123">
          <cell r="E123">
            <v>45621</v>
          </cell>
          <cell r="H123">
            <v>50854.79</v>
          </cell>
        </row>
        <row r="124">
          <cell r="E124">
            <v>45621</v>
          </cell>
          <cell r="H124">
            <v>18000</v>
          </cell>
        </row>
        <row r="125">
          <cell r="E125">
            <v>45621</v>
          </cell>
          <cell r="H125">
            <v>18900</v>
          </cell>
        </row>
        <row r="126">
          <cell r="E126">
            <v>45622</v>
          </cell>
          <cell r="H126">
            <v>720258.95</v>
          </cell>
        </row>
        <row r="127">
          <cell r="E127">
            <v>45622</v>
          </cell>
          <cell r="H127">
            <v>3591.11</v>
          </cell>
        </row>
        <row r="128">
          <cell r="E128">
            <v>45622</v>
          </cell>
          <cell r="H128">
            <v>18900</v>
          </cell>
        </row>
        <row r="129">
          <cell r="E129">
            <v>45622</v>
          </cell>
          <cell r="H129">
            <v>18900</v>
          </cell>
        </row>
        <row r="130">
          <cell r="E130">
            <v>45622</v>
          </cell>
          <cell r="H130">
            <v>18900</v>
          </cell>
        </row>
        <row r="131">
          <cell r="E131">
            <v>45622</v>
          </cell>
          <cell r="H131">
            <v>18900</v>
          </cell>
        </row>
        <row r="132">
          <cell r="E132">
            <v>45622</v>
          </cell>
          <cell r="H132">
            <v>9000</v>
          </cell>
        </row>
        <row r="133">
          <cell r="E133">
            <v>45622</v>
          </cell>
          <cell r="H133">
            <v>18000</v>
          </cell>
        </row>
        <row r="134">
          <cell r="E134">
            <v>45622</v>
          </cell>
          <cell r="H134">
            <v>18000</v>
          </cell>
        </row>
        <row r="135">
          <cell r="E135">
            <v>45622</v>
          </cell>
          <cell r="H135">
            <v>14000.4</v>
          </cell>
        </row>
        <row r="136">
          <cell r="E136">
            <v>45623</v>
          </cell>
          <cell r="H136">
            <v>6000.9</v>
          </cell>
        </row>
        <row r="137">
          <cell r="E137">
            <v>45624</v>
          </cell>
          <cell r="H137">
            <v>18000</v>
          </cell>
        </row>
        <row r="138">
          <cell r="E138">
            <v>45624</v>
          </cell>
          <cell r="H138">
            <v>19375</v>
          </cell>
        </row>
        <row r="139">
          <cell r="E139">
            <v>45624</v>
          </cell>
          <cell r="H139">
            <v>19375</v>
          </cell>
        </row>
        <row r="140">
          <cell r="E140">
            <v>45624</v>
          </cell>
          <cell r="H140">
            <v>18900</v>
          </cell>
        </row>
        <row r="141">
          <cell r="E141">
            <v>45624</v>
          </cell>
          <cell r="H141">
            <v>18100.8</v>
          </cell>
        </row>
        <row r="142">
          <cell r="E142">
            <v>45625</v>
          </cell>
          <cell r="H142">
            <v>30000</v>
          </cell>
        </row>
        <row r="143">
          <cell r="E143">
            <v>45625</v>
          </cell>
          <cell r="H143">
            <v>18000</v>
          </cell>
        </row>
        <row r="144">
          <cell r="E144">
            <v>45625</v>
          </cell>
          <cell r="H144">
            <v>18000</v>
          </cell>
        </row>
        <row r="145">
          <cell r="E145">
            <v>45625</v>
          </cell>
          <cell r="H145">
            <v>18000</v>
          </cell>
        </row>
        <row r="146">
          <cell r="E146">
            <v>45625</v>
          </cell>
          <cell r="H146">
            <v>18000</v>
          </cell>
        </row>
        <row r="147">
          <cell r="E147">
            <v>45625</v>
          </cell>
          <cell r="H147">
            <v>18000</v>
          </cell>
        </row>
        <row r="148">
          <cell r="E148">
            <v>45625</v>
          </cell>
          <cell r="H148">
            <v>18000</v>
          </cell>
        </row>
        <row r="149">
          <cell r="E149">
            <v>45625</v>
          </cell>
          <cell r="H149">
            <v>18000</v>
          </cell>
        </row>
        <row r="150">
          <cell r="E150">
            <v>45625</v>
          </cell>
          <cell r="H150">
            <v>4336.1400000000003</v>
          </cell>
        </row>
        <row r="151">
          <cell r="E151">
            <v>45625</v>
          </cell>
          <cell r="H151">
            <v>27771.19</v>
          </cell>
        </row>
        <row r="152">
          <cell r="E152">
            <v>45625</v>
          </cell>
          <cell r="H152">
            <v>13842.5</v>
          </cell>
        </row>
        <row r="153">
          <cell r="E153">
            <v>45625</v>
          </cell>
          <cell r="H153">
            <v>724264.8</v>
          </cell>
        </row>
        <row r="154">
          <cell r="E154">
            <v>45625</v>
          </cell>
          <cell r="H154">
            <v>10000.5</v>
          </cell>
        </row>
        <row r="155">
          <cell r="E155">
            <v>45625</v>
          </cell>
          <cell r="H155">
            <v>23270.77</v>
          </cell>
        </row>
        <row r="156">
          <cell r="E156">
            <v>45625</v>
          </cell>
          <cell r="H156">
            <v>8000.1</v>
          </cell>
        </row>
      </sheetData>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G17"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dataCellStyle="Millares_29 feb DESEMBOLSO2004"/>
    <tableColumn id="6" xr3:uid="{00000000-0010-0000-0000-000006000000}" name="Egresos" dataDxfId="12" dataCellStyle="Millares_29 feb DESEMBOLSO2004"/>
    <tableColumn id="7" xr3:uid="{00000000-0010-0000-0000-000007000000}" name="BALANCE" dataDxfId="11"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3" displayName="Tabla23" ref="A7:G47"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dataCellStyle="Millares_29 feb DESEMBOLSO2004"/>
    <tableColumn id="6" xr3:uid="{00000000-0010-0000-0100-000006000000}" name="Egresos" dataDxfId="1" dataCellStyle="Millares_29 feb DESEMBOLSO2004"/>
    <tableColumn id="7" xr3:uid="{00000000-0010-0000-0100-000007000000}" name="BALANCE" dataDxfId="0" dataCellStyle="Millares_29 feb DESEMBOLSO200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CB45"/>
  <sheetViews>
    <sheetView tabSelected="1" topLeftCell="A4" zoomScale="70" zoomScaleNormal="70" workbookViewId="0">
      <selection activeCell="E39" sqref="E39"/>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33"/>
    </row>
    <row r="4" spans="3:8" s="2" customFormat="1" ht="24" customHeight="1" x14ac:dyDescent="0.2">
      <c r="C4" s="5"/>
      <c r="D4" s="1"/>
      <c r="E4" s="133"/>
    </row>
    <row r="5" spans="3:8" s="2" customFormat="1" ht="24" customHeight="1" x14ac:dyDescent="0.2">
      <c r="C5" s="5"/>
      <c r="D5" s="3" t="s">
        <v>0</v>
      </c>
      <c r="E5" s="133"/>
    </row>
    <row r="6" spans="3:8" s="2" customFormat="1" ht="24" customHeight="1" x14ac:dyDescent="0.2">
      <c r="D6" s="280" t="s">
        <v>1</v>
      </c>
      <c r="E6" s="280"/>
    </row>
    <row r="7" spans="3:8" s="2" customFormat="1" ht="24" customHeight="1" x14ac:dyDescent="0.2">
      <c r="D7" s="281" t="s">
        <v>2</v>
      </c>
      <c r="E7" s="281"/>
      <c r="F7" s="13"/>
    </row>
    <row r="8" spans="3:8" s="2" customFormat="1" ht="24" customHeight="1" x14ac:dyDescent="0.2">
      <c r="D8" s="282" t="s">
        <v>3</v>
      </c>
      <c r="E8" s="282"/>
      <c r="F8" s="13"/>
    </row>
    <row r="9" spans="3:8" s="2" customFormat="1" ht="24" customHeight="1" x14ac:dyDescent="0.2">
      <c r="D9" s="283" t="s">
        <v>780</v>
      </c>
      <c r="E9" s="283"/>
      <c r="F9" s="13"/>
    </row>
    <row r="10" spans="3:8" s="2" customFormat="1" ht="24" customHeight="1" x14ac:dyDescent="0.2">
      <c r="D10" s="284" t="s">
        <v>4</v>
      </c>
      <c r="E10" s="284"/>
      <c r="F10" s="13"/>
    </row>
    <row r="11" spans="3:8" s="2" customFormat="1" ht="16.5" x14ac:dyDescent="0.2">
      <c r="D11" s="279" t="s">
        <v>5</v>
      </c>
      <c r="E11" s="4"/>
      <c r="F11" s="13"/>
    </row>
    <row r="12" spans="3:8" s="2" customFormat="1" ht="16.5" x14ac:dyDescent="0.2">
      <c r="D12" s="279"/>
      <c r="E12" s="4"/>
    </row>
    <row r="13" spans="3:8" s="2" customFormat="1" ht="16.5" x14ac:dyDescent="0.2">
      <c r="D13" s="279"/>
      <c r="E13" s="4"/>
    </row>
    <row r="14" spans="3:8" s="2" customFormat="1" ht="16.5" x14ac:dyDescent="0.2">
      <c r="D14" s="28" t="s">
        <v>6</v>
      </c>
      <c r="E14" s="6"/>
    </row>
    <row r="15" spans="3:8" s="2" customFormat="1" ht="16.5" x14ac:dyDescent="0.2">
      <c r="D15" s="8" t="s">
        <v>7</v>
      </c>
      <c r="E15" s="9">
        <v>18523027.84</v>
      </c>
    </row>
    <row r="16" spans="3:8" s="2" customFormat="1" ht="16.5" x14ac:dyDescent="0.2">
      <c r="D16" s="8" t="s">
        <v>8</v>
      </c>
      <c r="E16" s="10">
        <v>3706181.79</v>
      </c>
    </row>
    <row r="17" spans="4:5" s="2" customFormat="1" ht="16.5" x14ac:dyDescent="0.2">
      <c r="D17" s="8" t="s">
        <v>9</v>
      </c>
      <c r="E17" s="9">
        <v>21539036.059999999</v>
      </c>
    </row>
    <row r="18" spans="4:5" s="2" customFormat="1" ht="16.5" x14ac:dyDescent="0.2">
      <c r="D18" s="28" t="s">
        <v>10</v>
      </c>
      <c r="E18" s="6">
        <f>SUM(E15:E17)</f>
        <v>43768245.689999998</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43768245.689999998</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10916920.27</v>
      </c>
    </row>
    <row r="30" spans="4:5" s="2" customFormat="1" ht="16.5" x14ac:dyDescent="0.2">
      <c r="D30" s="8" t="s">
        <v>22</v>
      </c>
      <c r="E30" s="11">
        <v>0</v>
      </c>
    </row>
    <row r="31" spans="4:5" s="2" customFormat="1" ht="16.5" x14ac:dyDescent="0.2">
      <c r="D31" s="28" t="s">
        <v>23</v>
      </c>
      <c r="E31" s="6">
        <f>+E29</f>
        <v>10916920.27</v>
      </c>
    </row>
    <row r="32" spans="4:5" ht="16.5" x14ac:dyDescent="0.2">
      <c r="D32" s="28" t="s">
        <v>24</v>
      </c>
      <c r="E32" s="6"/>
    </row>
    <row r="33" spans="1:80" ht="16.5" x14ac:dyDescent="0.2">
      <c r="D33" s="28" t="s">
        <v>25</v>
      </c>
      <c r="E33" s="6">
        <f>+E31</f>
        <v>10916920.27</v>
      </c>
    </row>
    <row r="34" spans="1:80" ht="16.5" x14ac:dyDescent="0.2">
      <c r="D34" s="28" t="s">
        <v>26</v>
      </c>
      <c r="E34" s="6"/>
    </row>
    <row r="35" spans="1:80" ht="16.5" x14ac:dyDescent="0.2">
      <c r="D35" s="8" t="s">
        <v>27</v>
      </c>
      <c r="E35" s="11">
        <v>27517294.59</v>
      </c>
    </row>
    <row r="36" spans="1:80" ht="16.5" x14ac:dyDescent="0.2">
      <c r="D36" s="8" t="s">
        <v>28</v>
      </c>
      <c r="E36" s="11"/>
    </row>
    <row r="37" spans="1:80" ht="16.5" x14ac:dyDescent="0.2">
      <c r="D37" s="8" t="s">
        <v>29</v>
      </c>
      <c r="E37" s="11">
        <v>533030.82999999996</v>
      </c>
    </row>
    <row r="38" spans="1:80" ht="16.5" x14ac:dyDescent="0.2">
      <c r="D38" s="28" t="s">
        <v>30</v>
      </c>
      <c r="E38" s="11">
        <v>32851325.420000002</v>
      </c>
    </row>
    <row r="39" spans="1:80" ht="16.5" x14ac:dyDescent="0.2">
      <c r="D39" s="28" t="s">
        <v>31</v>
      </c>
      <c r="E39" s="6">
        <f>E38+E33</f>
        <v>43768245.689999998</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278" t="s">
        <v>154</v>
      </c>
      <c r="E44" s="278"/>
    </row>
    <row r="45" spans="1:80" ht="18" customHeight="1" x14ac:dyDescent="0.2">
      <c r="D45" s="278" t="s">
        <v>153</v>
      </c>
      <c r="E45" s="278"/>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I47"/>
  <sheetViews>
    <sheetView topLeftCell="A5" zoomScale="70" zoomScaleNormal="70" workbookViewId="0">
      <selection activeCell="E13" sqref="E13:F42"/>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100</v>
      </c>
      <c r="B6" s="21"/>
      <c r="C6" s="21"/>
      <c r="D6" s="21"/>
      <c r="E6" s="21"/>
      <c r="F6" s="17"/>
      <c r="G6" s="17"/>
      <c r="H6" s="17"/>
    </row>
    <row r="7" spans="1:8" ht="27.75" customHeight="1" x14ac:dyDescent="0.2">
      <c r="A7" s="20"/>
      <c r="B7" s="20"/>
      <c r="C7" s="20"/>
      <c r="D7" s="20" t="s">
        <v>226</v>
      </c>
      <c r="E7" s="20"/>
      <c r="F7" s="22" t="s">
        <v>101</v>
      </c>
      <c r="G7" s="17"/>
      <c r="H7" s="17"/>
    </row>
    <row r="8" spans="1:8" s="134" customFormat="1" ht="17.25" customHeight="1" x14ac:dyDescent="0.3">
      <c r="A8" s="135"/>
      <c r="B8" s="136" t="s">
        <v>753</v>
      </c>
      <c r="C8" s="135"/>
      <c r="D8" s="135"/>
      <c r="E8" s="135"/>
      <c r="F8" s="137"/>
      <c r="G8" s="135"/>
      <c r="H8" s="135"/>
    </row>
    <row r="9" spans="1:8" ht="15.75" customHeight="1" x14ac:dyDescent="0.2">
      <c r="A9" s="285" t="s">
        <v>33</v>
      </c>
      <c r="B9" s="285" t="s">
        <v>99</v>
      </c>
      <c r="C9" s="36"/>
      <c r="D9" s="36"/>
      <c r="E9" s="36"/>
      <c r="F9" s="37"/>
      <c r="G9" s="36"/>
      <c r="H9" s="17"/>
    </row>
    <row r="10" spans="1:8" ht="42" x14ac:dyDescent="0.2">
      <c r="A10" s="285"/>
      <c r="B10" s="285"/>
      <c r="C10" s="36" t="s">
        <v>34</v>
      </c>
      <c r="D10" s="36" t="s">
        <v>35</v>
      </c>
      <c r="E10" s="36" t="s">
        <v>36</v>
      </c>
      <c r="F10" s="37" t="s">
        <v>37</v>
      </c>
      <c r="G10" s="36" t="s">
        <v>38</v>
      </c>
      <c r="H10" s="19"/>
    </row>
    <row r="11" spans="1:8" ht="21" x14ac:dyDescent="0.2">
      <c r="A11" s="285"/>
      <c r="B11" s="285"/>
      <c r="C11" s="36"/>
      <c r="D11" s="36"/>
      <c r="E11" s="36"/>
      <c r="F11" s="37"/>
      <c r="G11" s="36"/>
      <c r="H11" s="19"/>
    </row>
    <row r="12" spans="1:8" ht="35.25" hidden="1" customHeight="1" x14ac:dyDescent="0.2">
      <c r="A12" s="23"/>
      <c r="B12" s="24"/>
      <c r="C12" s="24"/>
      <c r="D12" s="24"/>
      <c r="E12" s="24"/>
      <c r="F12" s="25"/>
      <c r="G12" s="24"/>
      <c r="H12" s="19"/>
    </row>
    <row r="13" spans="1:8" ht="29.25" customHeight="1" x14ac:dyDescent="0.2">
      <c r="A13" s="29">
        <v>45540</v>
      </c>
      <c r="B13" s="30" t="s">
        <v>754</v>
      </c>
      <c r="C13" s="30" t="s">
        <v>218</v>
      </c>
      <c r="D13" s="30" t="s">
        <v>218</v>
      </c>
      <c r="E13" s="31">
        <v>229201</v>
      </c>
      <c r="F13" s="32">
        <v>30680</v>
      </c>
      <c r="G13" s="34">
        <v>45657</v>
      </c>
      <c r="H13" s="19"/>
    </row>
    <row r="14" spans="1:8" ht="18.75" x14ac:dyDescent="0.2">
      <c r="A14" s="34">
        <v>45548</v>
      </c>
      <c r="B14" s="30" t="s">
        <v>214</v>
      </c>
      <c r="C14" s="30" t="s">
        <v>222</v>
      </c>
      <c r="D14" s="35" t="s">
        <v>218</v>
      </c>
      <c r="E14" s="30">
        <v>229201</v>
      </c>
      <c r="F14" s="32">
        <v>23364</v>
      </c>
      <c r="G14" s="34">
        <v>45657</v>
      </c>
      <c r="H14" s="19"/>
    </row>
    <row r="15" spans="1:8" ht="30.75" customHeight="1" x14ac:dyDescent="0.2">
      <c r="A15" s="34">
        <v>45573</v>
      </c>
      <c r="B15" s="30" t="s">
        <v>229</v>
      </c>
      <c r="C15" s="30" t="s">
        <v>218</v>
      </c>
      <c r="D15" s="30" t="s">
        <v>218</v>
      </c>
      <c r="E15" s="30">
        <v>229201</v>
      </c>
      <c r="F15" s="30">
        <v>22420</v>
      </c>
      <c r="G15" s="34">
        <v>45657</v>
      </c>
      <c r="H15" s="19"/>
    </row>
    <row r="16" spans="1:8" ht="37.5" x14ac:dyDescent="0.2">
      <c r="A16" s="34">
        <v>45597</v>
      </c>
      <c r="B16" s="30" t="s">
        <v>755</v>
      </c>
      <c r="C16" s="30" t="s">
        <v>219</v>
      </c>
      <c r="D16" s="30" t="s">
        <v>770</v>
      </c>
      <c r="E16" s="30">
        <v>227206</v>
      </c>
      <c r="F16" s="32">
        <v>322500</v>
      </c>
      <c r="G16" s="34">
        <v>45657</v>
      </c>
      <c r="H16" s="19"/>
    </row>
    <row r="17" spans="1:8" ht="18.75" x14ac:dyDescent="0.2">
      <c r="A17" s="34">
        <v>45616</v>
      </c>
      <c r="B17" s="30" t="s">
        <v>756</v>
      </c>
      <c r="C17" s="30" t="s">
        <v>221</v>
      </c>
      <c r="D17" s="30" t="s">
        <v>770</v>
      </c>
      <c r="E17" s="30">
        <v>227206</v>
      </c>
      <c r="F17" s="32">
        <v>109205</v>
      </c>
      <c r="G17" s="34">
        <v>45657</v>
      </c>
      <c r="H17" s="19"/>
    </row>
    <row r="18" spans="1:8" ht="18.75" x14ac:dyDescent="0.2">
      <c r="A18" s="34">
        <v>45618</v>
      </c>
      <c r="B18" s="30" t="s">
        <v>757</v>
      </c>
      <c r="C18" s="30" t="s">
        <v>160</v>
      </c>
      <c r="D18" s="30" t="s">
        <v>770</v>
      </c>
      <c r="E18" s="30">
        <v>227206</v>
      </c>
      <c r="F18" s="32">
        <v>93635</v>
      </c>
      <c r="G18" s="34">
        <v>45657</v>
      </c>
      <c r="H18" s="19"/>
    </row>
    <row r="19" spans="1:8" ht="18.75" x14ac:dyDescent="0.2">
      <c r="A19" s="34">
        <v>45565</v>
      </c>
      <c r="B19" s="30" t="s">
        <v>230</v>
      </c>
      <c r="C19" s="30" t="s">
        <v>251</v>
      </c>
      <c r="D19" s="35" t="s">
        <v>220</v>
      </c>
      <c r="E19" s="30">
        <v>239301</v>
      </c>
      <c r="F19" s="32">
        <v>1558229.94</v>
      </c>
      <c r="G19" s="34">
        <v>45657</v>
      </c>
      <c r="H19" s="19"/>
    </row>
    <row r="20" spans="1:8" ht="18.75" x14ac:dyDescent="0.2">
      <c r="A20" s="34">
        <v>45562</v>
      </c>
      <c r="B20" s="30" t="s">
        <v>215</v>
      </c>
      <c r="C20" s="30" t="s">
        <v>220</v>
      </c>
      <c r="D20" s="30" t="s">
        <v>221</v>
      </c>
      <c r="E20" s="30">
        <v>229201</v>
      </c>
      <c r="F20" s="32">
        <v>460554</v>
      </c>
      <c r="G20" s="34">
        <v>45657</v>
      </c>
      <c r="H20" s="19"/>
    </row>
    <row r="21" spans="1:8" ht="27" customHeight="1" x14ac:dyDescent="0.2">
      <c r="A21" s="34">
        <v>45615</v>
      </c>
      <c r="B21" s="30" t="s">
        <v>758</v>
      </c>
      <c r="C21" s="30" t="s">
        <v>243</v>
      </c>
      <c r="D21" s="35" t="s">
        <v>771</v>
      </c>
      <c r="E21" s="30">
        <v>227101</v>
      </c>
      <c r="F21" s="33">
        <v>4593066.99</v>
      </c>
      <c r="G21" s="34">
        <v>45657</v>
      </c>
      <c r="H21" s="19"/>
    </row>
    <row r="22" spans="1:8" ht="19.5" customHeight="1" x14ac:dyDescent="0.2">
      <c r="A22" s="34">
        <v>45623</v>
      </c>
      <c r="B22" s="30" t="s">
        <v>759</v>
      </c>
      <c r="C22" s="30" t="s">
        <v>158</v>
      </c>
      <c r="D22" s="30" t="s">
        <v>244</v>
      </c>
      <c r="E22" s="30">
        <v>221501</v>
      </c>
      <c r="F22" s="32">
        <v>42198.93</v>
      </c>
      <c r="G22" s="34">
        <v>45657</v>
      </c>
      <c r="H22" s="19"/>
    </row>
    <row r="23" spans="1:8" ht="37.5" x14ac:dyDescent="0.2">
      <c r="A23" s="34">
        <v>45612</v>
      </c>
      <c r="B23" s="30" t="s">
        <v>760</v>
      </c>
      <c r="C23" s="30" t="s">
        <v>159</v>
      </c>
      <c r="D23" s="30" t="s">
        <v>244</v>
      </c>
      <c r="E23" s="30">
        <v>221501</v>
      </c>
      <c r="F23" s="32">
        <v>61139.88</v>
      </c>
      <c r="G23" s="34">
        <v>45657</v>
      </c>
      <c r="H23" s="19"/>
    </row>
    <row r="24" spans="1:8" ht="21.75" customHeight="1" x14ac:dyDescent="0.2">
      <c r="A24" s="34">
        <v>45626</v>
      </c>
      <c r="B24" s="30" t="s">
        <v>761</v>
      </c>
      <c r="C24" s="30" t="s">
        <v>218</v>
      </c>
      <c r="D24" s="30" t="s">
        <v>772</v>
      </c>
      <c r="E24" s="30">
        <v>237101</v>
      </c>
      <c r="F24" s="32">
        <v>42725</v>
      </c>
      <c r="G24" s="34">
        <v>45657</v>
      </c>
      <c r="H24" s="19"/>
    </row>
    <row r="25" spans="1:8" ht="18.75" x14ac:dyDescent="0.2">
      <c r="A25" s="34">
        <v>45586</v>
      </c>
      <c r="B25" s="30" t="s">
        <v>231</v>
      </c>
      <c r="C25" s="30" t="s">
        <v>249</v>
      </c>
      <c r="D25" s="35" t="s">
        <v>245</v>
      </c>
      <c r="E25" s="30">
        <v>239301</v>
      </c>
      <c r="F25" s="32">
        <v>55973.3</v>
      </c>
      <c r="G25" s="34">
        <v>45657</v>
      </c>
      <c r="H25" s="19"/>
    </row>
    <row r="26" spans="1:8" ht="37.5" x14ac:dyDescent="0.2">
      <c r="A26" s="34">
        <v>45596</v>
      </c>
      <c r="B26" s="30" t="s">
        <v>762</v>
      </c>
      <c r="C26" s="30" t="s">
        <v>252</v>
      </c>
      <c r="D26" s="35" t="s">
        <v>773</v>
      </c>
      <c r="E26" s="30">
        <v>237101</v>
      </c>
      <c r="F26" s="32">
        <v>60600</v>
      </c>
      <c r="G26" s="34">
        <v>45657</v>
      </c>
      <c r="H26" s="19"/>
    </row>
    <row r="27" spans="1:8" ht="18.75" x14ac:dyDescent="0.2">
      <c r="A27" s="34">
        <v>45582</v>
      </c>
      <c r="B27" s="30" t="s">
        <v>232</v>
      </c>
      <c r="C27" s="30" t="s">
        <v>249</v>
      </c>
      <c r="D27" s="35" t="s">
        <v>246</v>
      </c>
      <c r="E27" s="30">
        <v>229101</v>
      </c>
      <c r="F27" s="32">
        <v>15930</v>
      </c>
      <c r="G27" s="34">
        <v>45657</v>
      </c>
      <c r="H27" s="19"/>
    </row>
    <row r="28" spans="1:8" ht="18.75" x14ac:dyDescent="0.2">
      <c r="A28" s="34">
        <v>45586</v>
      </c>
      <c r="B28" s="30" t="s">
        <v>233</v>
      </c>
      <c r="C28" s="30" t="s">
        <v>209</v>
      </c>
      <c r="D28" s="35" t="s">
        <v>774</v>
      </c>
      <c r="E28" s="30">
        <v>229301</v>
      </c>
      <c r="F28" s="32">
        <v>332076.5</v>
      </c>
      <c r="G28" s="34">
        <v>45657</v>
      </c>
      <c r="H28" s="19"/>
    </row>
    <row r="29" spans="1:8" ht="30" customHeight="1" x14ac:dyDescent="0.2">
      <c r="A29" s="34">
        <v>45562</v>
      </c>
      <c r="B29" s="30" t="s">
        <v>216</v>
      </c>
      <c r="C29" s="30" t="s">
        <v>241</v>
      </c>
      <c r="D29" s="30" t="s">
        <v>160</v>
      </c>
      <c r="E29" s="30">
        <v>229201</v>
      </c>
      <c r="F29" s="32">
        <v>16625</v>
      </c>
      <c r="G29" s="34">
        <v>45657</v>
      </c>
      <c r="H29" s="19"/>
    </row>
    <row r="30" spans="1:8" ht="18.75" x14ac:dyDescent="0.2">
      <c r="A30" s="34">
        <v>45580</v>
      </c>
      <c r="B30" s="30" t="s">
        <v>234</v>
      </c>
      <c r="C30" s="30" t="s">
        <v>160</v>
      </c>
      <c r="D30" s="35" t="s">
        <v>160</v>
      </c>
      <c r="E30" s="30">
        <v>229201</v>
      </c>
      <c r="F30" s="32">
        <v>6750</v>
      </c>
      <c r="G30" s="34">
        <v>45657</v>
      </c>
      <c r="H30" s="19"/>
    </row>
    <row r="31" spans="1:8" ht="37.5" x14ac:dyDescent="0.2">
      <c r="A31" s="34">
        <v>45576</v>
      </c>
      <c r="B31" s="30" t="s">
        <v>235</v>
      </c>
      <c r="C31" s="30" t="s">
        <v>240</v>
      </c>
      <c r="D31" s="30" t="s">
        <v>249</v>
      </c>
      <c r="E31" s="30">
        <v>235501</v>
      </c>
      <c r="F31" s="32">
        <v>53105</v>
      </c>
      <c r="G31" s="34">
        <v>45657</v>
      </c>
      <c r="H31" s="19"/>
    </row>
    <row r="32" spans="1:8" ht="18.75" x14ac:dyDescent="0.2">
      <c r="A32" s="34">
        <v>45596</v>
      </c>
      <c r="B32" s="30" t="s">
        <v>763</v>
      </c>
      <c r="C32" s="30" t="s">
        <v>246</v>
      </c>
      <c r="D32" s="30" t="s">
        <v>249</v>
      </c>
      <c r="E32" s="30">
        <v>235501</v>
      </c>
      <c r="F32" s="32">
        <v>36235</v>
      </c>
      <c r="G32" s="34">
        <v>45657</v>
      </c>
      <c r="H32" s="19"/>
    </row>
    <row r="33" spans="1:9" ht="21.75" customHeight="1" x14ac:dyDescent="0.2">
      <c r="A33" s="34">
        <v>45595</v>
      </c>
      <c r="B33" s="30" t="s">
        <v>764</v>
      </c>
      <c r="C33" s="30" t="s">
        <v>245</v>
      </c>
      <c r="D33" s="30" t="s">
        <v>775</v>
      </c>
      <c r="E33" s="30">
        <v>237104</v>
      </c>
      <c r="F33" s="32">
        <v>43758</v>
      </c>
      <c r="G33" s="34">
        <v>45657</v>
      </c>
      <c r="H33" s="19"/>
    </row>
    <row r="34" spans="1:9" ht="18.75" x14ac:dyDescent="0.2">
      <c r="A34" s="34">
        <v>45601</v>
      </c>
      <c r="B34" s="30" t="s">
        <v>765</v>
      </c>
      <c r="C34" s="30" t="s">
        <v>247</v>
      </c>
      <c r="D34" s="30" t="s">
        <v>776</v>
      </c>
      <c r="E34" s="30">
        <v>235501</v>
      </c>
      <c r="F34" s="32">
        <v>49560</v>
      </c>
      <c r="G34" s="34">
        <v>45657</v>
      </c>
      <c r="H34" s="19"/>
    </row>
    <row r="35" spans="1:9" ht="18.75" x14ac:dyDescent="0.2">
      <c r="A35" s="34">
        <v>45614</v>
      </c>
      <c r="B35" s="30" t="s">
        <v>766</v>
      </c>
      <c r="C35" s="30" t="s">
        <v>248</v>
      </c>
      <c r="D35" s="30" t="s">
        <v>777</v>
      </c>
      <c r="E35" s="30">
        <v>227101</v>
      </c>
      <c r="F35" s="32">
        <v>403330.09</v>
      </c>
      <c r="G35" s="34">
        <v>45657</v>
      </c>
      <c r="H35" s="19"/>
    </row>
    <row r="36" spans="1:9" ht="39" customHeight="1" x14ac:dyDescent="0.2">
      <c r="A36" s="34">
        <v>45544</v>
      </c>
      <c r="B36" s="30" t="s">
        <v>217</v>
      </c>
      <c r="C36" s="30" t="s">
        <v>239</v>
      </c>
      <c r="D36" s="30" t="s">
        <v>222</v>
      </c>
      <c r="E36" s="30">
        <v>229201</v>
      </c>
      <c r="F36" s="32">
        <v>136000</v>
      </c>
      <c r="G36" s="34">
        <v>45657</v>
      </c>
      <c r="H36" s="19"/>
    </row>
    <row r="37" spans="1:9" ht="18.75" x14ac:dyDescent="0.2">
      <c r="A37" s="34">
        <v>45595</v>
      </c>
      <c r="B37" s="30" t="s">
        <v>767</v>
      </c>
      <c r="C37" s="30" t="s">
        <v>239</v>
      </c>
      <c r="D37" s="30" t="s">
        <v>222</v>
      </c>
      <c r="E37" s="30">
        <v>229201</v>
      </c>
      <c r="F37" s="32">
        <v>55616</v>
      </c>
      <c r="G37" s="34">
        <v>45657</v>
      </c>
      <c r="H37" s="19"/>
    </row>
    <row r="38" spans="1:9" ht="18.75" x14ac:dyDescent="0.2">
      <c r="A38" s="34">
        <v>45587</v>
      </c>
      <c r="B38" s="30" t="s">
        <v>236</v>
      </c>
      <c r="C38" s="30" t="s">
        <v>221</v>
      </c>
      <c r="D38" s="30" t="s">
        <v>250</v>
      </c>
      <c r="E38" s="30">
        <v>227206</v>
      </c>
      <c r="F38" s="32">
        <v>25601.83</v>
      </c>
      <c r="G38" s="34">
        <v>45657</v>
      </c>
      <c r="H38" s="19"/>
    </row>
    <row r="39" spans="1:9" ht="18.75" x14ac:dyDescent="0.2">
      <c r="A39" s="34">
        <v>45597</v>
      </c>
      <c r="B39" s="30" t="s">
        <v>768</v>
      </c>
      <c r="C39" s="30" t="s">
        <v>250</v>
      </c>
      <c r="D39" s="35" t="s">
        <v>778</v>
      </c>
      <c r="E39" s="30">
        <v>227206</v>
      </c>
      <c r="F39" s="32">
        <v>22916.31</v>
      </c>
      <c r="G39" s="34">
        <v>45657</v>
      </c>
      <c r="H39" s="19"/>
    </row>
    <row r="40" spans="1:9" ht="18.75" x14ac:dyDescent="0.2">
      <c r="A40" s="34">
        <v>45562</v>
      </c>
      <c r="B40" s="30" t="s">
        <v>237</v>
      </c>
      <c r="C40" s="30" t="s">
        <v>251</v>
      </c>
      <c r="D40" s="35" t="s">
        <v>251</v>
      </c>
      <c r="E40" s="30">
        <v>227101</v>
      </c>
      <c r="F40" s="32">
        <v>1423080</v>
      </c>
      <c r="G40" s="34">
        <v>45657</v>
      </c>
      <c r="H40" s="19"/>
    </row>
    <row r="41" spans="1:9" ht="27" customHeight="1" x14ac:dyDescent="0.2">
      <c r="A41" s="34">
        <v>45609</v>
      </c>
      <c r="B41" s="30" t="s">
        <v>238</v>
      </c>
      <c r="C41" s="30" t="s">
        <v>244</v>
      </c>
      <c r="D41" s="30" t="s">
        <v>209</v>
      </c>
      <c r="E41" s="30">
        <v>221501</v>
      </c>
      <c r="F41" s="32">
        <v>3750</v>
      </c>
      <c r="G41" s="34">
        <v>45657</v>
      </c>
      <c r="H41" s="19"/>
    </row>
    <row r="42" spans="1:9" ht="18.75" x14ac:dyDescent="0.2">
      <c r="A42" s="34">
        <v>45610</v>
      </c>
      <c r="B42" s="30" t="s">
        <v>769</v>
      </c>
      <c r="C42" s="30" t="s">
        <v>242</v>
      </c>
      <c r="D42" s="30" t="s">
        <v>779</v>
      </c>
      <c r="E42" s="30">
        <v>233301</v>
      </c>
      <c r="F42" s="32">
        <v>816294.5</v>
      </c>
      <c r="G42" s="34">
        <v>45657</v>
      </c>
      <c r="H42" s="19"/>
    </row>
    <row r="43" spans="1:9" ht="39" customHeight="1" x14ac:dyDescent="0.2">
      <c r="H43" s="19"/>
    </row>
    <row r="44" spans="1:9" ht="31.5" customHeight="1" x14ac:dyDescent="0.2">
      <c r="D44" s="7" t="s">
        <v>155</v>
      </c>
      <c r="F44" s="26"/>
      <c r="H44" s="19"/>
      <c r="I44" s="26"/>
    </row>
    <row r="45" spans="1:9" ht="20.25" customHeight="1" x14ac:dyDescent="0.2">
      <c r="D45" s="7" t="s">
        <v>156</v>
      </c>
      <c r="H45" s="19"/>
    </row>
    <row r="46" spans="1:9" ht="26.25" customHeight="1" x14ac:dyDescent="0.2">
      <c r="H46" s="19"/>
    </row>
    <row r="47" spans="1:9" ht="16.5" customHeight="1" x14ac:dyDescent="0.2">
      <c r="H47"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GX1050"/>
  <sheetViews>
    <sheetView topLeftCell="B165" zoomScale="80" zoomScaleNormal="80" workbookViewId="0">
      <selection activeCell="C141" sqref="C141:C147"/>
    </sheetView>
  </sheetViews>
  <sheetFormatPr baseColWidth="10" defaultColWidth="11.42578125" defaultRowHeight="15" x14ac:dyDescent="0.25"/>
  <cols>
    <col min="1" max="1" width="5.7109375" style="261" hidden="1" customWidth="1"/>
    <col min="2" max="2" width="14.7109375" style="263" bestFit="1" customWidth="1"/>
    <col min="3" max="3" width="25.28515625" style="263" customWidth="1"/>
    <col min="4" max="4" width="40" style="264" customWidth="1"/>
    <col min="5" max="5" width="77.42578125" style="265" customWidth="1"/>
    <col min="6" max="6" width="17.28515625" style="266" bestFit="1" customWidth="1"/>
    <col min="7" max="7" width="19" style="267" bestFit="1" customWidth="1"/>
    <col min="8" max="8" width="19.5703125" style="268" bestFit="1" customWidth="1"/>
    <col min="9" max="19" width="8.85546875" style="260" customWidth="1"/>
    <col min="20" max="206" width="8.85546875" style="261" customWidth="1"/>
    <col min="207" max="16384" width="11.42578125" style="261"/>
  </cols>
  <sheetData>
    <row r="1" spans="1:206" s="188" customFormat="1" ht="21" customHeight="1" x14ac:dyDescent="0.25">
      <c r="B1" s="288" t="s">
        <v>263</v>
      </c>
      <c r="C1" s="288"/>
      <c r="D1" s="288"/>
      <c r="E1" s="288"/>
      <c r="F1" s="288"/>
      <c r="G1" s="288"/>
      <c r="H1" s="288"/>
      <c r="I1" s="189"/>
      <c r="J1" s="189"/>
      <c r="K1" s="189"/>
      <c r="L1" s="189"/>
      <c r="M1" s="189"/>
      <c r="N1" s="189"/>
      <c r="O1" s="189"/>
      <c r="P1" s="189"/>
      <c r="Q1" s="189"/>
      <c r="R1" s="189"/>
      <c r="S1" s="189"/>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row>
    <row r="2" spans="1:206" s="188" customFormat="1" ht="18" customHeight="1" x14ac:dyDescent="0.25">
      <c r="B2" s="289" t="s">
        <v>279</v>
      </c>
      <c r="C2" s="289"/>
      <c r="D2" s="289"/>
      <c r="E2" s="289"/>
      <c r="F2" s="289"/>
      <c r="G2" s="289"/>
      <c r="H2" s="289"/>
      <c r="I2" s="191"/>
      <c r="J2" s="191"/>
      <c r="K2" s="191"/>
      <c r="L2" s="191"/>
      <c r="M2" s="191"/>
      <c r="N2" s="191"/>
      <c r="O2" s="191"/>
      <c r="P2" s="191"/>
      <c r="Q2" s="191"/>
      <c r="R2" s="191"/>
      <c r="S2" s="191"/>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2"/>
      <c r="GS2" s="192"/>
      <c r="GT2" s="192"/>
      <c r="GU2" s="192"/>
      <c r="GV2" s="192"/>
      <c r="GW2" s="192"/>
      <c r="GX2" s="192"/>
    </row>
    <row r="3" spans="1:206" s="188" customFormat="1" ht="17.25" customHeight="1" x14ac:dyDescent="0.25">
      <c r="B3" s="290" t="s">
        <v>264</v>
      </c>
      <c r="C3" s="290"/>
      <c r="D3" s="290"/>
      <c r="E3" s="290"/>
      <c r="F3" s="290"/>
      <c r="G3" s="290"/>
      <c r="H3" s="290"/>
      <c r="I3" s="191"/>
      <c r="J3" s="191"/>
      <c r="K3" s="191"/>
      <c r="L3" s="191"/>
      <c r="M3" s="191"/>
      <c r="N3" s="191"/>
      <c r="O3" s="191"/>
      <c r="P3" s="191"/>
      <c r="Q3" s="191"/>
      <c r="R3" s="191"/>
      <c r="S3" s="191"/>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c r="DH3" s="192"/>
      <c r="DI3" s="192"/>
      <c r="DJ3" s="192"/>
      <c r="DK3" s="192"/>
      <c r="DL3" s="192"/>
      <c r="DM3" s="192"/>
      <c r="DN3" s="192"/>
      <c r="DO3" s="192"/>
      <c r="DP3" s="192"/>
      <c r="DQ3" s="192"/>
      <c r="DR3" s="192"/>
      <c r="DS3" s="192"/>
      <c r="DT3" s="192"/>
      <c r="DU3" s="192"/>
      <c r="DV3" s="192"/>
      <c r="DW3" s="192"/>
      <c r="DX3" s="192"/>
      <c r="DY3" s="192"/>
      <c r="DZ3" s="192"/>
      <c r="EA3" s="192"/>
      <c r="EB3" s="192"/>
      <c r="EC3" s="192"/>
      <c r="ED3" s="192"/>
      <c r="EE3" s="192"/>
      <c r="EF3" s="192"/>
      <c r="EG3" s="192"/>
      <c r="EH3" s="192"/>
      <c r="EI3" s="192"/>
      <c r="EJ3" s="192"/>
      <c r="EK3" s="192"/>
      <c r="EL3" s="192"/>
      <c r="EM3" s="192"/>
      <c r="EN3" s="192"/>
      <c r="EO3" s="192"/>
      <c r="EP3" s="192"/>
      <c r="EQ3" s="192"/>
      <c r="ER3" s="192"/>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192"/>
      <c r="FY3" s="192"/>
      <c r="FZ3" s="192"/>
      <c r="GA3" s="192"/>
      <c r="GB3" s="192"/>
      <c r="GC3" s="192"/>
      <c r="GD3" s="192"/>
      <c r="GE3" s="192"/>
      <c r="GF3" s="192"/>
      <c r="GG3" s="192"/>
      <c r="GH3" s="192"/>
      <c r="GI3" s="192"/>
      <c r="GJ3" s="192"/>
      <c r="GK3" s="192"/>
      <c r="GL3" s="192"/>
      <c r="GM3" s="192"/>
      <c r="GN3" s="192"/>
      <c r="GO3" s="192"/>
      <c r="GP3" s="192"/>
      <c r="GQ3" s="192"/>
      <c r="GR3" s="192"/>
      <c r="GS3" s="192"/>
      <c r="GT3" s="192"/>
      <c r="GU3" s="192"/>
      <c r="GV3" s="192"/>
      <c r="GW3" s="192"/>
      <c r="GX3" s="192"/>
    </row>
    <row r="4" spans="1:206" s="188" customFormat="1" ht="26.25" customHeight="1" x14ac:dyDescent="0.25">
      <c r="B4" s="291" t="s">
        <v>265</v>
      </c>
      <c r="C4" s="291"/>
      <c r="D4" s="291"/>
      <c r="E4" s="291"/>
      <c r="F4" s="291"/>
      <c r="G4" s="291"/>
      <c r="H4" s="291"/>
      <c r="I4" s="191"/>
      <c r="J4" s="191"/>
      <c r="K4" s="191"/>
      <c r="L4" s="191"/>
      <c r="M4" s="191"/>
      <c r="N4" s="191"/>
      <c r="O4" s="191"/>
      <c r="P4" s="191"/>
      <c r="Q4" s="191"/>
      <c r="R4" s="191"/>
      <c r="S4" s="191"/>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row>
    <row r="5" spans="1:206" s="193" customFormat="1" ht="12.75" x14ac:dyDescent="0.2">
      <c r="B5" s="194" t="s">
        <v>161</v>
      </c>
      <c r="C5" s="195" t="s">
        <v>207</v>
      </c>
      <c r="D5" s="196" t="s">
        <v>266</v>
      </c>
      <c r="E5" s="195" t="s">
        <v>267</v>
      </c>
      <c r="F5" s="197" t="s">
        <v>268</v>
      </c>
      <c r="G5" s="198" t="s">
        <v>269</v>
      </c>
      <c r="H5" s="199" t="s">
        <v>270</v>
      </c>
      <c r="I5" s="189"/>
      <c r="J5" s="189"/>
      <c r="K5" s="189"/>
      <c r="L5" s="189"/>
      <c r="M5" s="189"/>
      <c r="N5" s="189"/>
      <c r="O5" s="189"/>
      <c r="P5" s="189"/>
      <c r="Q5" s="189"/>
      <c r="R5" s="189"/>
      <c r="S5" s="189"/>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0"/>
      <c r="EI5" s="200"/>
      <c r="EJ5" s="200"/>
      <c r="EK5" s="200"/>
      <c r="EL5" s="200"/>
      <c r="EM5" s="200"/>
      <c r="EN5" s="200"/>
      <c r="EO5" s="200"/>
      <c r="EP5" s="200"/>
      <c r="EQ5" s="200"/>
      <c r="ER5" s="200"/>
      <c r="ES5" s="200"/>
      <c r="ET5" s="200"/>
      <c r="EU5" s="200"/>
      <c r="EV5" s="200"/>
      <c r="EW5" s="200"/>
      <c r="EX5" s="200"/>
      <c r="EY5" s="200"/>
      <c r="EZ5" s="200"/>
      <c r="FA5" s="200"/>
      <c r="FB5" s="200"/>
      <c r="FC5" s="200"/>
      <c r="FD5" s="200"/>
      <c r="FE5" s="200"/>
      <c r="FF5" s="200"/>
      <c r="FG5" s="200"/>
      <c r="FH5" s="200"/>
      <c r="FI5" s="200"/>
      <c r="FJ5" s="200"/>
      <c r="FK5" s="200"/>
      <c r="FL5" s="200"/>
      <c r="FM5" s="200"/>
      <c r="FN5" s="200"/>
      <c r="FO5" s="200"/>
      <c r="FP5" s="200"/>
      <c r="FQ5" s="200"/>
      <c r="FR5" s="200"/>
      <c r="FS5" s="200"/>
      <c r="FT5" s="200"/>
      <c r="FU5" s="200"/>
      <c r="FV5" s="200"/>
      <c r="FW5" s="200"/>
      <c r="FX5" s="200"/>
      <c r="FY5" s="200"/>
      <c r="FZ5" s="200"/>
      <c r="GA5" s="200"/>
      <c r="GB5" s="200"/>
      <c r="GC5" s="200"/>
      <c r="GD5" s="200"/>
      <c r="GE5" s="200"/>
      <c r="GF5" s="200"/>
      <c r="GG5" s="200"/>
      <c r="GH5" s="200"/>
      <c r="GI5" s="200"/>
      <c r="GJ5" s="200"/>
      <c r="GK5" s="200"/>
      <c r="GL5" s="200"/>
      <c r="GM5" s="200"/>
      <c r="GN5" s="200"/>
      <c r="GO5" s="200"/>
      <c r="GP5" s="200"/>
      <c r="GQ5" s="200"/>
      <c r="GR5" s="200"/>
      <c r="GS5" s="200"/>
      <c r="GT5" s="200"/>
      <c r="GU5" s="200"/>
      <c r="GV5" s="200"/>
      <c r="GW5" s="200"/>
      <c r="GX5" s="200"/>
    </row>
    <row r="6" spans="1:206" s="193" customFormat="1" ht="15" customHeight="1" x14ac:dyDescent="0.3">
      <c r="A6" s="201"/>
      <c r="B6" s="202">
        <v>45597</v>
      </c>
      <c r="C6" s="203"/>
      <c r="D6" s="292" t="s">
        <v>271</v>
      </c>
      <c r="E6" s="293"/>
      <c r="F6" s="204"/>
      <c r="G6" s="205"/>
      <c r="H6" s="206">
        <v>18608588.510000002</v>
      </c>
      <c r="I6" s="189"/>
      <c r="J6" s="189"/>
      <c r="K6" s="189"/>
      <c r="L6" s="189"/>
      <c r="M6" s="189"/>
      <c r="N6" s="189"/>
      <c r="O6" s="189"/>
      <c r="P6" s="189"/>
      <c r="Q6" s="189"/>
      <c r="R6" s="189"/>
      <c r="S6" s="189"/>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0"/>
      <c r="BY6" s="200"/>
      <c r="BZ6" s="200"/>
      <c r="CA6" s="200"/>
      <c r="CB6" s="200"/>
      <c r="CC6" s="200"/>
      <c r="CD6" s="200"/>
      <c r="CE6" s="200"/>
      <c r="CF6" s="200"/>
      <c r="CG6" s="200"/>
      <c r="CH6" s="200"/>
      <c r="CI6" s="200"/>
      <c r="CJ6" s="200"/>
      <c r="CK6" s="200"/>
      <c r="CL6" s="200"/>
      <c r="CM6" s="200"/>
      <c r="CN6" s="200"/>
      <c r="CO6" s="200"/>
      <c r="CP6" s="200"/>
      <c r="CQ6" s="200"/>
      <c r="CR6" s="200"/>
      <c r="CS6" s="200"/>
      <c r="CT6" s="200"/>
      <c r="CU6" s="200"/>
      <c r="CV6" s="200"/>
      <c r="CW6" s="200"/>
      <c r="CX6" s="200"/>
      <c r="CY6" s="200"/>
      <c r="CZ6" s="200"/>
      <c r="DA6" s="200"/>
      <c r="DB6" s="200"/>
      <c r="DC6" s="200"/>
      <c r="DD6" s="200"/>
      <c r="DE6" s="200"/>
      <c r="DF6" s="200"/>
      <c r="DG6" s="200"/>
      <c r="DH6" s="200"/>
      <c r="DI6" s="200"/>
      <c r="DJ6" s="200"/>
      <c r="DK6" s="200"/>
      <c r="DL6" s="200"/>
      <c r="DM6" s="200"/>
      <c r="DN6" s="200"/>
      <c r="DO6" s="200"/>
      <c r="DP6" s="200"/>
      <c r="DQ6" s="200"/>
      <c r="DR6" s="200"/>
      <c r="DS6" s="200"/>
      <c r="DT6" s="200"/>
      <c r="DU6" s="200"/>
      <c r="DV6" s="200"/>
      <c r="DW6" s="200"/>
      <c r="DX6" s="200"/>
      <c r="DY6" s="200"/>
      <c r="DZ6" s="200"/>
      <c r="EA6" s="200"/>
      <c r="EB6" s="200"/>
      <c r="EC6" s="200"/>
      <c r="ED6" s="200"/>
      <c r="EE6" s="200"/>
      <c r="EF6" s="200"/>
      <c r="EG6" s="200"/>
      <c r="EH6" s="200"/>
      <c r="EI6" s="200"/>
      <c r="EJ6" s="200"/>
      <c r="EK6" s="200"/>
      <c r="EL6" s="200"/>
      <c r="EM6" s="200"/>
      <c r="EN6" s="200"/>
      <c r="EO6" s="200"/>
      <c r="EP6" s="200"/>
      <c r="EQ6" s="200"/>
      <c r="ER6" s="200"/>
      <c r="ES6" s="200"/>
      <c r="ET6" s="200"/>
      <c r="EU6" s="200"/>
      <c r="EV6" s="200"/>
      <c r="EW6" s="200"/>
      <c r="EX6" s="200"/>
      <c r="EY6" s="200"/>
      <c r="EZ6" s="200"/>
      <c r="FA6" s="200"/>
      <c r="FB6" s="200"/>
      <c r="FC6" s="200"/>
      <c r="FD6" s="200"/>
      <c r="FE6" s="200"/>
      <c r="FF6" s="200"/>
      <c r="FG6" s="200"/>
      <c r="FH6" s="200"/>
      <c r="FI6" s="200"/>
      <c r="FJ6" s="200"/>
      <c r="FK6" s="200"/>
      <c r="FL6" s="200"/>
      <c r="FM6" s="200"/>
      <c r="FN6" s="200"/>
      <c r="FO6" s="200"/>
      <c r="FP6" s="200"/>
      <c r="FQ6" s="200"/>
      <c r="FR6" s="200"/>
      <c r="FS6" s="200"/>
      <c r="FT6" s="200"/>
      <c r="FU6" s="200"/>
      <c r="FV6" s="200"/>
      <c r="FW6" s="200"/>
      <c r="FX6" s="200"/>
      <c r="FY6" s="200"/>
      <c r="FZ6" s="200"/>
      <c r="GA6" s="200"/>
      <c r="GB6" s="200"/>
      <c r="GC6" s="200"/>
      <c r="GD6" s="200"/>
      <c r="GE6" s="200"/>
      <c r="GF6" s="200"/>
      <c r="GG6" s="200"/>
      <c r="GH6" s="200"/>
      <c r="GI6" s="200"/>
      <c r="GJ6" s="200"/>
      <c r="GK6" s="200"/>
      <c r="GL6" s="200"/>
      <c r="GM6" s="200"/>
      <c r="GN6" s="200"/>
      <c r="GO6" s="200"/>
      <c r="GP6" s="200"/>
      <c r="GQ6" s="200"/>
      <c r="GR6" s="200"/>
      <c r="GS6" s="200"/>
      <c r="GT6" s="200"/>
      <c r="GU6" s="200"/>
      <c r="GV6" s="200"/>
      <c r="GW6" s="200"/>
      <c r="GX6" s="200"/>
    </row>
    <row r="7" spans="1:206" s="193" customFormat="1" ht="15.6" customHeight="1" x14ac:dyDescent="0.3">
      <c r="A7" s="201"/>
      <c r="B7" s="202">
        <v>45597</v>
      </c>
      <c r="C7" s="203" t="s">
        <v>280</v>
      </c>
      <c r="D7" s="207" t="s">
        <v>193</v>
      </c>
      <c r="E7" s="207" t="s">
        <v>208</v>
      </c>
      <c r="F7" s="208">
        <v>2300</v>
      </c>
      <c r="G7" s="205"/>
      <c r="H7" s="206">
        <f>H6+F7</f>
        <v>18610888.510000002</v>
      </c>
      <c r="I7" s="189"/>
      <c r="J7" s="189"/>
      <c r="K7" s="189"/>
      <c r="L7" s="189"/>
      <c r="M7" s="189"/>
      <c r="N7" s="189"/>
      <c r="O7" s="189"/>
      <c r="P7" s="189"/>
      <c r="Q7" s="189"/>
      <c r="R7" s="189"/>
      <c r="S7" s="189"/>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c r="FU7" s="200"/>
      <c r="FV7" s="200"/>
      <c r="FW7" s="200"/>
      <c r="FX7" s="200"/>
      <c r="FY7" s="200"/>
      <c r="FZ7" s="200"/>
      <c r="GA7" s="200"/>
      <c r="GB7" s="200"/>
      <c r="GC7" s="200"/>
      <c r="GD7" s="200"/>
      <c r="GE7" s="200"/>
      <c r="GF7" s="200"/>
      <c r="GG7" s="200"/>
      <c r="GH7" s="200"/>
      <c r="GI7" s="200"/>
      <c r="GJ7" s="200"/>
      <c r="GK7" s="200"/>
      <c r="GL7" s="200"/>
      <c r="GM7" s="200"/>
      <c r="GN7" s="200"/>
      <c r="GO7" s="200"/>
      <c r="GP7" s="200"/>
      <c r="GQ7" s="200"/>
      <c r="GR7" s="200"/>
      <c r="GS7" s="200"/>
      <c r="GT7" s="200"/>
      <c r="GU7" s="200"/>
      <c r="GV7" s="200"/>
      <c r="GW7" s="200"/>
      <c r="GX7" s="200"/>
    </row>
    <row r="8" spans="1:206" s="193" customFormat="1" ht="22.5" customHeight="1" x14ac:dyDescent="0.3">
      <c r="A8" s="201"/>
      <c r="B8" s="202">
        <f>'[1]MES NOVIEMBRE'!E7</f>
        <v>45597</v>
      </c>
      <c r="C8" s="203" t="s">
        <v>281</v>
      </c>
      <c r="D8" s="207" t="s">
        <v>193</v>
      </c>
      <c r="E8" s="207" t="s">
        <v>208</v>
      </c>
      <c r="F8" s="209">
        <v>303073</v>
      </c>
      <c r="G8" s="205"/>
      <c r="H8" s="206">
        <f t="shared" ref="H8:H9" si="0">H7+F8</f>
        <v>18913961.510000002</v>
      </c>
      <c r="I8" s="189"/>
      <c r="J8" s="189"/>
      <c r="K8" s="189"/>
      <c r="L8" s="189"/>
      <c r="M8" s="189"/>
      <c r="N8" s="189"/>
      <c r="O8" s="189"/>
      <c r="P8" s="189"/>
      <c r="Q8" s="189"/>
      <c r="R8" s="189"/>
      <c r="S8" s="189"/>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c r="FV8" s="200"/>
      <c r="FW8" s="200"/>
      <c r="FX8" s="200"/>
      <c r="FY8" s="200"/>
      <c r="FZ8" s="200"/>
      <c r="GA8" s="200"/>
      <c r="GB8" s="200"/>
      <c r="GC8" s="200"/>
      <c r="GD8" s="200"/>
      <c r="GE8" s="200"/>
      <c r="GF8" s="200"/>
      <c r="GG8" s="200"/>
      <c r="GH8" s="200"/>
      <c r="GI8" s="200"/>
      <c r="GJ8" s="200"/>
      <c r="GK8" s="200"/>
      <c r="GL8" s="200"/>
      <c r="GM8" s="200"/>
      <c r="GN8" s="200"/>
      <c r="GO8" s="200"/>
      <c r="GP8" s="200"/>
      <c r="GQ8" s="200"/>
      <c r="GR8" s="200"/>
      <c r="GS8" s="200"/>
      <c r="GT8" s="200"/>
      <c r="GU8" s="200"/>
      <c r="GV8" s="200"/>
      <c r="GW8" s="200"/>
      <c r="GX8" s="200"/>
    </row>
    <row r="9" spans="1:206" s="193" customFormat="1" ht="22.5" customHeight="1" x14ac:dyDescent="0.3">
      <c r="A9" s="201"/>
      <c r="B9" s="202">
        <f>'[1]MES NOVIEMBRE'!E8</f>
        <v>45597</v>
      </c>
      <c r="C9" s="203" t="s">
        <v>282</v>
      </c>
      <c r="D9" s="207" t="s">
        <v>193</v>
      </c>
      <c r="E9" s="207" t="s">
        <v>208</v>
      </c>
      <c r="F9" s="209">
        <v>19500</v>
      </c>
      <c r="G9" s="205"/>
      <c r="H9" s="206">
        <f t="shared" si="0"/>
        <v>18933461.510000002</v>
      </c>
      <c r="I9" s="189"/>
      <c r="J9" s="189"/>
      <c r="K9" s="189"/>
      <c r="L9" s="189"/>
      <c r="M9" s="189"/>
      <c r="N9" s="189"/>
      <c r="O9" s="189"/>
      <c r="P9" s="189"/>
      <c r="Q9" s="189"/>
      <c r="R9" s="189"/>
      <c r="S9" s="189"/>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c r="FU9" s="200"/>
      <c r="FV9" s="200"/>
      <c r="FW9" s="200"/>
      <c r="FX9" s="200"/>
      <c r="FY9" s="200"/>
      <c r="FZ9" s="200"/>
      <c r="GA9" s="200"/>
      <c r="GB9" s="200"/>
      <c r="GC9" s="200"/>
      <c r="GD9" s="200"/>
      <c r="GE9" s="200"/>
      <c r="GF9" s="200"/>
      <c r="GG9" s="200"/>
      <c r="GH9" s="200"/>
      <c r="GI9" s="200"/>
      <c r="GJ9" s="200"/>
      <c r="GK9" s="200"/>
      <c r="GL9" s="200"/>
      <c r="GM9" s="200"/>
      <c r="GN9" s="200"/>
      <c r="GO9" s="200"/>
      <c r="GP9" s="200"/>
      <c r="GQ9" s="200"/>
      <c r="GR9" s="200"/>
      <c r="GS9" s="200"/>
      <c r="GT9" s="200"/>
      <c r="GU9" s="200"/>
      <c r="GV9" s="200"/>
      <c r="GW9" s="200"/>
      <c r="GX9" s="200"/>
    </row>
    <row r="10" spans="1:206" s="217" customFormat="1" ht="55.9" customHeight="1" x14ac:dyDescent="0.3">
      <c r="A10" s="210"/>
      <c r="B10" s="202">
        <f>'[1]MES NOVIEMBRE'!E8</f>
        <v>45597</v>
      </c>
      <c r="C10" s="211" t="s">
        <v>283</v>
      </c>
      <c r="D10" s="212" t="s">
        <v>284</v>
      </c>
      <c r="E10" s="213" t="s">
        <v>285</v>
      </c>
      <c r="F10" s="209"/>
      <c r="G10" s="214">
        <v>18000</v>
      </c>
      <c r="H10" s="206">
        <f>H9-G10</f>
        <v>18915461.510000002</v>
      </c>
      <c r="I10" s="215"/>
      <c r="J10" s="215"/>
      <c r="K10" s="215"/>
      <c r="L10" s="215"/>
      <c r="M10" s="215"/>
      <c r="N10" s="215"/>
      <c r="O10" s="215"/>
      <c r="P10" s="215"/>
      <c r="Q10" s="215"/>
      <c r="R10" s="215"/>
      <c r="S10" s="21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row>
    <row r="11" spans="1:206" s="217" customFormat="1" ht="56.25" x14ac:dyDescent="0.3">
      <c r="A11" s="210"/>
      <c r="B11" s="202">
        <f>'[1]MES NOVIEMBRE'!E9</f>
        <v>45597</v>
      </c>
      <c r="C11" s="211" t="s">
        <v>286</v>
      </c>
      <c r="D11" s="212" t="s">
        <v>284</v>
      </c>
      <c r="E11" s="213" t="s">
        <v>287</v>
      </c>
      <c r="F11" s="209"/>
      <c r="G11" s="214">
        <v>12000.6</v>
      </c>
      <c r="H11" s="206">
        <f t="shared" ref="H11:H74" si="1">H10-G11</f>
        <v>18903460.91</v>
      </c>
      <c r="I11" s="215"/>
      <c r="J11" s="215"/>
      <c r="K11" s="215"/>
      <c r="L11" s="215"/>
      <c r="M11" s="215"/>
      <c r="N11" s="215"/>
      <c r="O11" s="215"/>
      <c r="P11" s="215"/>
      <c r="Q11" s="215"/>
      <c r="R11" s="215"/>
      <c r="S11" s="215"/>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c r="BT11" s="216"/>
      <c r="BU11" s="216"/>
      <c r="BV11" s="216"/>
      <c r="BW11" s="216"/>
      <c r="BX11" s="216"/>
      <c r="BY11" s="216"/>
      <c r="BZ11" s="216"/>
      <c r="CA11" s="216"/>
      <c r="CB11" s="216"/>
      <c r="CC11" s="216"/>
      <c r="CD11" s="216"/>
      <c r="CE11" s="216"/>
      <c r="CF11" s="216"/>
      <c r="CG11" s="216"/>
      <c r="CH11" s="216"/>
      <c r="CI11" s="216"/>
      <c r="CJ11" s="216"/>
      <c r="CK11" s="216"/>
      <c r="CL11" s="216"/>
      <c r="CM11" s="216"/>
      <c r="CN11" s="216"/>
      <c r="CO11" s="216"/>
      <c r="CP11" s="216"/>
      <c r="CQ11" s="216"/>
      <c r="CR11" s="216"/>
      <c r="CS11" s="216"/>
      <c r="CT11" s="216"/>
      <c r="CU11" s="216"/>
      <c r="CV11" s="216"/>
      <c r="CW11" s="216"/>
      <c r="CX11" s="216"/>
      <c r="CY11" s="216"/>
      <c r="CZ11" s="216"/>
      <c r="DA11" s="216"/>
      <c r="DB11" s="216"/>
      <c r="DC11" s="216"/>
      <c r="DD11" s="216"/>
      <c r="DE11" s="216"/>
      <c r="DF11" s="216"/>
      <c r="DG11" s="216"/>
      <c r="DH11" s="216"/>
      <c r="DI11" s="216"/>
      <c r="DJ11" s="216"/>
      <c r="DK11" s="216"/>
      <c r="DL11" s="216"/>
      <c r="DM11" s="216"/>
      <c r="DN11" s="216"/>
      <c r="DO11" s="216"/>
      <c r="DP11" s="216"/>
      <c r="DQ11" s="216"/>
      <c r="DR11" s="216"/>
      <c r="DS11" s="216"/>
      <c r="DT11" s="216"/>
      <c r="DU11" s="216"/>
      <c r="DV11" s="216"/>
      <c r="DW11" s="216"/>
      <c r="DX11" s="216"/>
      <c r="DY11" s="216"/>
      <c r="DZ11" s="216"/>
      <c r="EA11" s="216"/>
      <c r="EB11" s="216"/>
      <c r="EC11" s="216"/>
      <c r="ED11" s="216"/>
      <c r="EE11" s="216"/>
      <c r="EF11" s="216"/>
      <c r="EG11" s="216"/>
      <c r="EH11" s="216"/>
      <c r="EI11" s="216"/>
      <c r="EJ11" s="216"/>
      <c r="EK11" s="216"/>
      <c r="EL11" s="216"/>
      <c r="EM11" s="216"/>
      <c r="EN11" s="216"/>
      <c r="EO11" s="216"/>
      <c r="EP11" s="216"/>
      <c r="EQ11" s="216"/>
      <c r="ER11" s="216"/>
      <c r="ES11" s="216"/>
      <c r="ET11" s="216"/>
      <c r="EU11" s="216"/>
      <c r="EV11" s="216"/>
      <c r="EW11" s="216"/>
      <c r="EX11" s="216"/>
      <c r="EY11" s="216"/>
      <c r="EZ11" s="216"/>
      <c r="FA11" s="216"/>
      <c r="FB11" s="216"/>
      <c r="FC11" s="216"/>
      <c r="FD11" s="216"/>
      <c r="FE11" s="216"/>
      <c r="FF11" s="216"/>
      <c r="FG11" s="216"/>
      <c r="FH11" s="216"/>
      <c r="FI11" s="216"/>
      <c r="FJ11" s="216"/>
      <c r="FK11" s="216"/>
      <c r="FL11" s="216"/>
      <c r="FM11" s="216"/>
      <c r="FN11" s="216"/>
      <c r="FO11" s="216"/>
      <c r="FP11" s="216"/>
      <c r="FQ11" s="216"/>
      <c r="FR11" s="216"/>
      <c r="FS11" s="216"/>
      <c r="FT11" s="216"/>
      <c r="FU11" s="216"/>
      <c r="FV11" s="216"/>
      <c r="FW11" s="216"/>
      <c r="FX11" s="216"/>
      <c r="FY11" s="216"/>
      <c r="FZ11" s="216"/>
      <c r="GA11" s="216"/>
      <c r="GB11" s="216"/>
      <c r="GC11" s="216"/>
      <c r="GD11" s="216"/>
      <c r="GE11" s="216"/>
      <c r="GF11" s="216"/>
      <c r="GG11" s="216"/>
      <c r="GH11" s="216"/>
      <c r="GI11" s="216"/>
      <c r="GJ11" s="216"/>
      <c r="GK11" s="216"/>
      <c r="GL11" s="216"/>
      <c r="GM11" s="216"/>
      <c r="GN11" s="216"/>
      <c r="GO11" s="216"/>
      <c r="GP11" s="216"/>
      <c r="GQ11" s="216"/>
      <c r="GR11" s="216"/>
      <c r="GS11" s="216"/>
      <c r="GT11" s="216"/>
      <c r="GU11" s="216"/>
      <c r="GV11" s="216"/>
      <c r="GW11" s="216"/>
      <c r="GX11" s="216"/>
    </row>
    <row r="12" spans="1:206" s="193" customFormat="1" ht="37.5" x14ac:dyDescent="0.3">
      <c r="A12" s="201"/>
      <c r="B12" s="202">
        <f>'[1]MES NOVIEMBRE'!E10</f>
        <v>45597</v>
      </c>
      <c r="C12" s="218" t="s">
        <v>288</v>
      </c>
      <c r="D12" s="212" t="s">
        <v>289</v>
      </c>
      <c r="E12" s="213" t="s">
        <v>290</v>
      </c>
      <c r="F12" s="209"/>
      <c r="G12" s="214">
        <v>18000</v>
      </c>
      <c r="H12" s="206">
        <f t="shared" si="1"/>
        <v>18885460.91</v>
      </c>
      <c r="I12" s="189"/>
      <c r="J12" s="189"/>
      <c r="K12" s="189"/>
      <c r="L12" s="189"/>
      <c r="M12" s="189"/>
      <c r="N12" s="189"/>
      <c r="O12" s="189"/>
      <c r="P12" s="189"/>
      <c r="Q12" s="189"/>
      <c r="R12" s="189"/>
      <c r="S12" s="189"/>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0"/>
      <c r="CJ12" s="200"/>
      <c r="CK12" s="200"/>
      <c r="CL12" s="200"/>
      <c r="CM12" s="200"/>
      <c r="CN12" s="200"/>
      <c r="CO12" s="200"/>
      <c r="CP12" s="200"/>
      <c r="CQ12" s="200"/>
      <c r="CR12" s="200"/>
      <c r="CS12" s="200"/>
      <c r="CT12" s="200"/>
      <c r="CU12" s="200"/>
      <c r="CV12" s="200"/>
      <c r="CW12" s="200"/>
      <c r="CX12" s="200"/>
      <c r="CY12" s="200"/>
      <c r="CZ12" s="200"/>
      <c r="DA12" s="200"/>
      <c r="DB12" s="200"/>
      <c r="DC12" s="200"/>
      <c r="DD12" s="200"/>
      <c r="DE12" s="200"/>
      <c r="DF12" s="200"/>
      <c r="DG12" s="200"/>
      <c r="DH12" s="200"/>
      <c r="DI12" s="200"/>
      <c r="DJ12" s="200"/>
      <c r="DK12" s="200"/>
      <c r="DL12" s="200"/>
      <c r="DM12" s="200"/>
      <c r="DN12" s="200"/>
      <c r="DO12" s="200"/>
      <c r="DP12" s="200"/>
      <c r="DQ12" s="200"/>
      <c r="DR12" s="200"/>
      <c r="DS12" s="200"/>
      <c r="DT12" s="200"/>
      <c r="DU12" s="200"/>
      <c r="DV12" s="200"/>
      <c r="DW12" s="200"/>
      <c r="DX12" s="200"/>
      <c r="DY12" s="200"/>
      <c r="DZ12" s="200"/>
      <c r="EA12" s="200"/>
      <c r="EB12" s="200"/>
      <c r="EC12" s="200"/>
      <c r="ED12" s="200"/>
      <c r="EE12" s="200"/>
      <c r="EF12" s="200"/>
      <c r="EG12" s="200"/>
      <c r="EH12" s="200"/>
      <c r="EI12" s="200"/>
      <c r="EJ12" s="200"/>
      <c r="EK12" s="200"/>
      <c r="EL12" s="200"/>
      <c r="EM12" s="200"/>
      <c r="EN12" s="200"/>
      <c r="EO12" s="200"/>
      <c r="EP12" s="200"/>
      <c r="EQ12" s="200"/>
      <c r="ER12" s="200"/>
      <c r="ES12" s="200"/>
      <c r="ET12" s="200"/>
      <c r="EU12" s="200"/>
      <c r="EV12" s="200"/>
      <c r="EW12" s="200"/>
      <c r="EX12" s="200"/>
      <c r="EY12" s="200"/>
      <c r="EZ12" s="200"/>
      <c r="FA12" s="200"/>
      <c r="FB12" s="200"/>
      <c r="FC12" s="200"/>
      <c r="FD12" s="200"/>
      <c r="FE12" s="200"/>
      <c r="FF12" s="200"/>
      <c r="FG12" s="200"/>
      <c r="FH12" s="200"/>
      <c r="FI12" s="200"/>
      <c r="FJ12" s="200"/>
      <c r="FK12" s="200"/>
      <c r="FL12" s="200"/>
      <c r="FM12" s="200"/>
      <c r="FN12" s="200"/>
      <c r="FO12" s="200"/>
      <c r="FP12" s="200"/>
      <c r="FQ12" s="200"/>
      <c r="FR12" s="200"/>
      <c r="FS12" s="200"/>
      <c r="FT12" s="200"/>
      <c r="FU12" s="200"/>
      <c r="FV12" s="200"/>
      <c r="FW12" s="200"/>
      <c r="FX12" s="200"/>
      <c r="FY12" s="200"/>
      <c r="FZ12" s="200"/>
      <c r="GA12" s="200"/>
      <c r="GB12" s="200"/>
      <c r="GC12" s="200"/>
      <c r="GD12" s="200"/>
      <c r="GE12" s="200"/>
      <c r="GF12" s="200"/>
      <c r="GG12" s="200"/>
      <c r="GH12" s="200"/>
      <c r="GI12" s="200"/>
      <c r="GJ12" s="200"/>
      <c r="GK12" s="200"/>
      <c r="GL12" s="200"/>
      <c r="GM12" s="200"/>
      <c r="GN12" s="200"/>
      <c r="GO12" s="200"/>
      <c r="GP12" s="200"/>
      <c r="GQ12" s="200"/>
      <c r="GR12" s="200"/>
      <c r="GS12" s="200"/>
      <c r="GT12" s="200"/>
      <c r="GU12" s="200"/>
      <c r="GV12" s="200"/>
      <c r="GW12" s="200"/>
      <c r="GX12" s="200"/>
    </row>
    <row r="13" spans="1:206" s="217" customFormat="1" ht="56.25" x14ac:dyDescent="0.3">
      <c r="A13" s="210"/>
      <c r="B13" s="202">
        <f>'[1]MES NOVIEMBRE'!E11</f>
        <v>45597</v>
      </c>
      <c r="C13" s="218" t="s">
        <v>291</v>
      </c>
      <c r="D13" s="212" t="s">
        <v>289</v>
      </c>
      <c r="E13" s="213" t="s">
        <v>292</v>
      </c>
      <c r="F13" s="209"/>
      <c r="G13" s="214">
        <v>14500.8</v>
      </c>
      <c r="H13" s="206">
        <f t="shared" si="1"/>
        <v>18870960.109999999</v>
      </c>
      <c r="I13" s="215"/>
      <c r="J13" s="215"/>
      <c r="K13" s="215"/>
      <c r="L13" s="215"/>
      <c r="M13" s="215"/>
      <c r="N13" s="215"/>
      <c r="O13" s="215"/>
      <c r="P13" s="215"/>
      <c r="Q13" s="215"/>
      <c r="R13" s="215"/>
      <c r="S13" s="215"/>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c r="BT13" s="216"/>
      <c r="BU13" s="216"/>
      <c r="BV13" s="216"/>
      <c r="BW13" s="216"/>
      <c r="BX13" s="216"/>
      <c r="BY13" s="216"/>
      <c r="BZ13" s="216"/>
      <c r="CA13" s="216"/>
      <c r="CB13" s="216"/>
      <c r="CC13" s="216"/>
      <c r="CD13" s="216"/>
      <c r="CE13" s="216"/>
      <c r="CF13" s="216"/>
      <c r="CG13" s="216"/>
      <c r="CH13" s="216"/>
      <c r="CI13" s="216"/>
      <c r="CJ13" s="216"/>
      <c r="CK13" s="216"/>
      <c r="CL13" s="216"/>
      <c r="CM13" s="216"/>
      <c r="CN13" s="216"/>
      <c r="CO13" s="216"/>
      <c r="CP13" s="216"/>
      <c r="CQ13" s="216"/>
      <c r="CR13" s="216"/>
      <c r="CS13" s="216"/>
      <c r="CT13" s="216"/>
      <c r="CU13" s="216"/>
      <c r="CV13" s="216"/>
      <c r="CW13" s="216"/>
      <c r="CX13" s="216"/>
      <c r="CY13" s="216"/>
      <c r="CZ13" s="216"/>
      <c r="DA13" s="216"/>
      <c r="DB13" s="216"/>
      <c r="DC13" s="216"/>
      <c r="DD13" s="216"/>
      <c r="DE13" s="216"/>
      <c r="DF13" s="216"/>
      <c r="DG13" s="216"/>
      <c r="DH13" s="216"/>
      <c r="DI13" s="216"/>
      <c r="DJ13" s="216"/>
      <c r="DK13" s="216"/>
      <c r="DL13" s="216"/>
      <c r="DM13" s="216"/>
      <c r="DN13" s="216"/>
      <c r="DO13" s="216"/>
      <c r="DP13" s="216"/>
      <c r="DQ13" s="216"/>
      <c r="DR13" s="216"/>
      <c r="DS13" s="216"/>
      <c r="DT13" s="216"/>
      <c r="DU13" s="216"/>
      <c r="DV13" s="216"/>
      <c r="DW13" s="216"/>
      <c r="DX13" s="216"/>
      <c r="DY13" s="216"/>
      <c r="DZ13" s="216"/>
      <c r="EA13" s="216"/>
      <c r="EB13" s="216"/>
      <c r="EC13" s="216"/>
      <c r="ED13" s="216"/>
      <c r="EE13" s="216"/>
      <c r="EF13" s="216"/>
      <c r="EG13" s="216"/>
      <c r="EH13" s="216"/>
      <c r="EI13" s="216"/>
      <c r="EJ13" s="216"/>
      <c r="EK13" s="216"/>
      <c r="EL13" s="216"/>
      <c r="EM13" s="216"/>
      <c r="EN13" s="216"/>
      <c r="EO13" s="216"/>
      <c r="EP13" s="216"/>
      <c r="EQ13" s="216"/>
      <c r="ER13" s="216"/>
      <c r="ES13" s="216"/>
      <c r="ET13" s="216"/>
      <c r="EU13" s="216"/>
      <c r="EV13" s="216"/>
      <c r="EW13" s="216"/>
      <c r="EX13" s="216"/>
      <c r="EY13" s="216"/>
      <c r="EZ13" s="216"/>
      <c r="FA13" s="216"/>
      <c r="FB13" s="216"/>
      <c r="FC13" s="216"/>
      <c r="FD13" s="216"/>
      <c r="FE13" s="216"/>
      <c r="FF13" s="216"/>
      <c r="FG13" s="216"/>
      <c r="FH13" s="216"/>
      <c r="FI13" s="216"/>
      <c r="FJ13" s="216"/>
      <c r="FK13" s="216"/>
      <c r="FL13" s="216"/>
      <c r="FM13" s="216"/>
      <c r="FN13" s="216"/>
      <c r="FO13" s="216"/>
      <c r="FP13" s="216"/>
      <c r="FQ13" s="216"/>
      <c r="FR13" s="216"/>
      <c r="FS13" s="216"/>
      <c r="FT13" s="216"/>
      <c r="FU13" s="216"/>
      <c r="FV13" s="216"/>
      <c r="FW13" s="216"/>
      <c r="FX13" s="216"/>
      <c r="FY13" s="216"/>
      <c r="FZ13" s="216"/>
      <c r="GA13" s="216"/>
      <c r="GB13" s="216"/>
      <c r="GC13" s="216"/>
      <c r="GD13" s="216"/>
      <c r="GE13" s="216"/>
      <c r="GF13" s="216"/>
      <c r="GG13" s="216"/>
      <c r="GH13" s="216"/>
      <c r="GI13" s="216"/>
      <c r="GJ13" s="216"/>
      <c r="GK13" s="216"/>
      <c r="GL13" s="216"/>
      <c r="GM13" s="216"/>
      <c r="GN13" s="216"/>
      <c r="GO13" s="216"/>
      <c r="GP13" s="216"/>
      <c r="GQ13" s="216"/>
      <c r="GR13" s="216"/>
      <c r="GS13" s="216"/>
      <c r="GT13" s="216"/>
      <c r="GU13" s="216"/>
      <c r="GV13" s="216"/>
      <c r="GW13" s="216"/>
      <c r="GX13" s="216"/>
    </row>
    <row r="14" spans="1:206" s="217" customFormat="1" ht="37.5" customHeight="1" x14ac:dyDescent="0.3">
      <c r="A14" s="210"/>
      <c r="B14" s="202">
        <f>'[1]MES NOVIEMBRE'!E12</f>
        <v>45597</v>
      </c>
      <c r="C14" s="218" t="s">
        <v>293</v>
      </c>
      <c r="D14" s="212" t="s">
        <v>284</v>
      </c>
      <c r="E14" s="213" t="s">
        <v>294</v>
      </c>
      <c r="F14" s="209"/>
      <c r="G14" s="214">
        <v>18900</v>
      </c>
      <c r="H14" s="206">
        <f t="shared" si="1"/>
        <v>18852060.109999999</v>
      </c>
      <c r="I14" s="215"/>
      <c r="J14" s="215"/>
      <c r="K14" s="215"/>
      <c r="L14" s="215"/>
      <c r="M14" s="215"/>
      <c r="N14" s="215"/>
      <c r="O14" s="215"/>
      <c r="P14" s="215"/>
      <c r="Q14" s="215"/>
      <c r="R14" s="215"/>
      <c r="S14" s="215"/>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c r="CZ14" s="216"/>
      <c r="DA14" s="216"/>
      <c r="DB14" s="216"/>
      <c r="DC14" s="216"/>
      <c r="DD14" s="216"/>
      <c r="DE14" s="216"/>
      <c r="DF14" s="216"/>
      <c r="DG14" s="216"/>
      <c r="DH14" s="216"/>
      <c r="DI14" s="216"/>
      <c r="DJ14" s="216"/>
      <c r="DK14" s="216"/>
      <c r="DL14" s="216"/>
      <c r="DM14" s="216"/>
      <c r="DN14" s="216"/>
      <c r="DO14" s="216"/>
      <c r="DP14" s="216"/>
      <c r="DQ14" s="216"/>
      <c r="DR14" s="216"/>
      <c r="DS14" s="216"/>
      <c r="DT14" s="216"/>
      <c r="DU14" s="216"/>
      <c r="DV14" s="216"/>
      <c r="DW14" s="216"/>
      <c r="DX14" s="216"/>
      <c r="DY14" s="216"/>
      <c r="DZ14" s="216"/>
      <c r="EA14" s="216"/>
      <c r="EB14" s="216"/>
      <c r="EC14" s="216"/>
      <c r="ED14" s="216"/>
      <c r="EE14" s="216"/>
      <c r="EF14" s="216"/>
      <c r="EG14" s="216"/>
      <c r="EH14" s="216"/>
      <c r="EI14" s="216"/>
      <c r="EJ14" s="216"/>
      <c r="EK14" s="216"/>
      <c r="EL14" s="216"/>
      <c r="EM14" s="216"/>
      <c r="EN14" s="216"/>
      <c r="EO14" s="216"/>
      <c r="EP14" s="216"/>
      <c r="EQ14" s="216"/>
      <c r="ER14" s="216"/>
      <c r="ES14" s="216"/>
      <c r="ET14" s="216"/>
      <c r="EU14" s="216"/>
      <c r="EV14" s="216"/>
      <c r="EW14" s="216"/>
      <c r="EX14" s="216"/>
      <c r="EY14" s="216"/>
      <c r="EZ14" s="216"/>
      <c r="FA14" s="216"/>
      <c r="FB14" s="216"/>
      <c r="FC14" s="216"/>
      <c r="FD14" s="216"/>
      <c r="FE14" s="216"/>
      <c r="FF14" s="216"/>
      <c r="FG14" s="216"/>
      <c r="FH14" s="216"/>
      <c r="FI14" s="216"/>
      <c r="FJ14" s="216"/>
      <c r="FK14" s="216"/>
      <c r="FL14" s="216"/>
      <c r="FM14" s="216"/>
      <c r="FN14" s="216"/>
      <c r="FO14" s="216"/>
      <c r="FP14" s="216"/>
      <c r="FQ14" s="216"/>
      <c r="FR14" s="216"/>
      <c r="FS14" s="216"/>
      <c r="FT14" s="216"/>
      <c r="FU14" s="216"/>
      <c r="FV14" s="216"/>
      <c r="FW14" s="216"/>
      <c r="FX14" s="216"/>
      <c r="FY14" s="216"/>
      <c r="FZ14" s="216"/>
      <c r="GA14" s="216"/>
      <c r="GB14" s="216"/>
      <c r="GC14" s="216"/>
      <c r="GD14" s="216"/>
      <c r="GE14" s="216"/>
      <c r="GF14" s="216"/>
      <c r="GG14" s="216"/>
      <c r="GH14" s="216"/>
      <c r="GI14" s="216"/>
      <c r="GJ14" s="216"/>
      <c r="GK14" s="216"/>
      <c r="GL14" s="216"/>
      <c r="GM14" s="216"/>
      <c r="GN14" s="216"/>
      <c r="GO14" s="216"/>
      <c r="GP14" s="216"/>
      <c r="GQ14" s="216"/>
      <c r="GR14" s="216"/>
      <c r="GS14" s="216"/>
      <c r="GT14" s="216"/>
      <c r="GU14" s="216"/>
      <c r="GV14" s="216"/>
      <c r="GW14" s="216"/>
      <c r="GX14" s="216"/>
    </row>
    <row r="15" spans="1:206" s="217" customFormat="1" ht="56.25" x14ac:dyDescent="0.3">
      <c r="A15" s="219"/>
      <c r="B15" s="202">
        <f>'[1]MES NOVIEMBRE'!E13</f>
        <v>45597</v>
      </c>
      <c r="C15" s="220" t="s">
        <v>295</v>
      </c>
      <c r="D15" s="212" t="s">
        <v>296</v>
      </c>
      <c r="E15" s="213" t="s">
        <v>297</v>
      </c>
      <c r="F15" s="209"/>
      <c r="G15" s="214">
        <v>7200</v>
      </c>
      <c r="H15" s="206">
        <f t="shared" si="1"/>
        <v>18844860.109999999</v>
      </c>
      <c r="I15" s="215"/>
      <c r="J15" s="215"/>
      <c r="K15" s="215"/>
      <c r="L15" s="215"/>
      <c r="M15" s="215"/>
      <c r="N15" s="215"/>
      <c r="O15" s="215"/>
      <c r="P15" s="215"/>
      <c r="Q15" s="215"/>
      <c r="R15" s="215"/>
      <c r="S15" s="215"/>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c r="CS15" s="216"/>
      <c r="CT15" s="216"/>
      <c r="CU15" s="216"/>
      <c r="CV15" s="216"/>
      <c r="CW15" s="216"/>
      <c r="CX15" s="216"/>
      <c r="CY15" s="216"/>
      <c r="CZ15" s="216"/>
      <c r="DA15" s="216"/>
      <c r="DB15" s="216"/>
      <c r="DC15" s="216"/>
      <c r="DD15" s="216"/>
      <c r="DE15" s="216"/>
      <c r="DF15" s="216"/>
      <c r="DG15" s="216"/>
      <c r="DH15" s="216"/>
      <c r="DI15" s="216"/>
      <c r="DJ15" s="216"/>
      <c r="DK15" s="216"/>
      <c r="DL15" s="216"/>
      <c r="DM15" s="216"/>
      <c r="DN15" s="216"/>
      <c r="DO15" s="216"/>
      <c r="DP15" s="216"/>
      <c r="DQ15" s="216"/>
      <c r="DR15" s="216"/>
      <c r="DS15" s="216"/>
      <c r="DT15" s="216"/>
      <c r="DU15" s="216"/>
      <c r="DV15" s="216"/>
      <c r="DW15" s="216"/>
      <c r="DX15" s="216"/>
      <c r="DY15" s="216"/>
      <c r="DZ15" s="216"/>
      <c r="EA15" s="216"/>
      <c r="EB15" s="216"/>
      <c r="EC15" s="216"/>
      <c r="ED15" s="216"/>
      <c r="EE15" s="216"/>
      <c r="EF15" s="216"/>
      <c r="EG15" s="216"/>
      <c r="EH15" s="216"/>
      <c r="EI15" s="216"/>
      <c r="EJ15" s="216"/>
      <c r="EK15" s="216"/>
      <c r="EL15" s="216"/>
      <c r="EM15" s="216"/>
      <c r="EN15" s="216"/>
      <c r="EO15" s="216"/>
      <c r="EP15" s="216"/>
      <c r="EQ15" s="216"/>
      <c r="ER15" s="216"/>
      <c r="ES15" s="216"/>
      <c r="ET15" s="216"/>
      <c r="EU15" s="216"/>
      <c r="EV15" s="216"/>
      <c r="EW15" s="216"/>
      <c r="EX15" s="216"/>
      <c r="EY15" s="216"/>
      <c r="EZ15" s="216"/>
      <c r="FA15" s="216"/>
      <c r="FB15" s="216"/>
      <c r="FC15" s="216"/>
      <c r="FD15" s="216"/>
      <c r="FE15" s="216"/>
      <c r="FF15" s="216"/>
      <c r="FG15" s="216"/>
      <c r="FH15" s="216"/>
      <c r="FI15" s="216"/>
      <c r="FJ15" s="216"/>
      <c r="FK15" s="216"/>
      <c r="FL15" s="216"/>
      <c r="FM15" s="216"/>
      <c r="FN15" s="216"/>
      <c r="FO15" s="216"/>
      <c r="FP15" s="216"/>
      <c r="FQ15" s="216"/>
      <c r="FR15" s="216"/>
      <c r="FS15" s="216"/>
      <c r="FT15" s="216"/>
      <c r="FU15" s="216"/>
      <c r="FV15" s="216"/>
      <c r="FW15" s="216"/>
      <c r="FX15" s="216"/>
      <c r="FY15" s="216"/>
      <c r="FZ15" s="216"/>
      <c r="GA15" s="216"/>
      <c r="GB15" s="216"/>
      <c r="GC15" s="216"/>
      <c r="GD15" s="216"/>
      <c r="GE15" s="216"/>
      <c r="GF15" s="216"/>
      <c r="GG15" s="216"/>
      <c r="GH15" s="216"/>
      <c r="GI15" s="216"/>
      <c r="GJ15" s="216"/>
      <c r="GK15" s="216"/>
      <c r="GL15" s="216"/>
      <c r="GM15" s="216"/>
      <c r="GN15" s="216"/>
      <c r="GO15" s="216"/>
      <c r="GP15" s="216"/>
      <c r="GQ15" s="216"/>
      <c r="GR15" s="216"/>
      <c r="GS15" s="216"/>
      <c r="GT15" s="216"/>
      <c r="GU15" s="216"/>
      <c r="GV15" s="216"/>
      <c r="GW15" s="216"/>
      <c r="GX15" s="216"/>
    </row>
    <row r="16" spans="1:206" s="223" customFormat="1" ht="37.5" x14ac:dyDescent="0.3">
      <c r="A16" s="221"/>
      <c r="B16" s="202">
        <f>'[1]MES NOVIEMBRE'!E14</f>
        <v>45597</v>
      </c>
      <c r="C16" s="222" t="s">
        <v>298</v>
      </c>
      <c r="D16" s="212" t="s">
        <v>299</v>
      </c>
      <c r="E16" s="213" t="s">
        <v>300</v>
      </c>
      <c r="F16" s="209"/>
      <c r="G16" s="214">
        <v>8000.1</v>
      </c>
      <c r="H16" s="206">
        <f t="shared" si="1"/>
        <v>18836860.009999998</v>
      </c>
    </row>
    <row r="17" spans="1:206" s="217" customFormat="1" ht="37.5" x14ac:dyDescent="0.3">
      <c r="A17" s="210"/>
      <c r="B17" s="202">
        <f>'[1]MES NOVIEMBRE'!E15</f>
        <v>45597</v>
      </c>
      <c r="C17" s="203" t="s">
        <v>301</v>
      </c>
      <c r="D17" s="212" t="s">
        <v>302</v>
      </c>
      <c r="E17" s="224" t="s">
        <v>303</v>
      </c>
      <c r="F17" s="209"/>
      <c r="G17" s="214">
        <v>10890</v>
      </c>
      <c r="H17" s="206">
        <f t="shared" si="1"/>
        <v>18825970.009999998</v>
      </c>
      <c r="I17" s="215"/>
      <c r="J17" s="215"/>
      <c r="K17" s="215"/>
      <c r="L17" s="215"/>
      <c r="M17" s="215"/>
      <c r="N17" s="215"/>
      <c r="O17" s="215"/>
      <c r="P17" s="215"/>
      <c r="Q17" s="215"/>
      <c r="R17" s="215"/>
      <c r="S17" s="215"/>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6"/>
      <c r="CN17" s="216"/>
      <c r="CO17" s="216"/>
      <c r="CP17" s="216"/>
      <c r="CQ17" s="216"/>
      <c r="CR17" s="216"/>
      <c r="CS17" s="216"/>
      <c r="CT17" s="216"/>
      <c r="CU17" s="216"/>
      <c r="CV17" s="216"/>
      <c r="CW17" s="216"/>
      <c r="CX17" s="216"/>
      <c r="CY17" s="216"/>
      <c r="CZ17" s="216"/>
      <c r="DA17" s="216"/>
      <c r="DB17" s="216"/>
      <c r="DC17" s="216"/>
      <c r="DD17" s="216"/>
      <c r="DE17" s="216"/>
      <c r="DF17" s="216"/>
      <c r="DG17" s="216"/>
      <c r="DH17" s="216"/>
      <c r="DI17" s="216"/>
      <c r="DJ17" s="216"/>
      <c r="DK17" s="216"/>
      <c r="DL17" s="216"/>
      <c r="DM17" s="216"/>
      <c r="DN17" s="216"/>
      <c r="DO17" s="216"/>
      <c r="DP17" s="216"/>
      <c r="DQ17" s="216"/>
      <c r="DR17" s="216"/>
      <c r="DS17" s="216"/>
      <c r="DT17" s="216"/>
      <c r="DU17" s="216"/>
      <c r="DV17" s="216"/>
      <c r="DW17" s="216"/>
      <c r="DX17" s="216"/>
      <c r="DY17" s="216"/>
      <c r="DZ17" s="216"/>
      <c r="EA17" s="216"/>
      <c r="EB17" s="216"/>
      <c r="EC17" s="216"/>
      <c r="ED17" s="216"/>
      <c r="EE17" s="216"/>
      <c r="EF17" s="216"/>
      <c r="EG17" s="216"/>
      <c r="EH17" s="216"/>
      <c r="EI17" s="216"/>
      <c r="EJ17" s="216"/>
      <c r="EK17" s="216"/>
      <c r="EL17" s="216"/>
      <c r="EM17" s="216"/>
      <c r="EN17" s="216"/>
      <c r="EO17" s="216"/>
      <c r="EP17" s="216"/>
      <c r="EQ17" s="216"/>
      <c r="ER17" s="216"/>
      <c r="ES17" s="216"/>
      <c r="ET17" s="216"/>
      <c r="EU17" s="216"/>
      <c r="EV17" s="216"/>
      <c r="EW17" s="216"/>
      <c r="EX17" s="216"/>
      <c r="EY17" s="216"/>
      <c r="EZ17" s="216"/>
      <c r="FA17" s="216"/>
      <c r="FB17" s="216"/>
      <c r="FC17" s="216"/>
      <c r="FD17" s="216"/>
      <c r="FE17" s="216"/>
      <c r="FF17" s="216"/>
      <c r="FG17" s="216"/>
      <c r="FH17" s="216"/>
      <c r="FI17" s="216"/>
      <c r="FJ17" s="216"/>
      <c r="FK17" s="216"/>
      <c r="FL17" s="216"/>
      <c r="FM17" s="216"/>
      <c r="FN17" s="216"/>
      <c r="FO17" s="216"/>
      <c r="FP17" s="216"/>
      <c r="FQ17" s="216"/>
      <c r="FR17" s="216"/>
      <c r="FS17" s="216"/>
      <c r="FT17" s="216"/>
      <c r="FU17" s="216"/>
      <c r="FV17" s="216"/>
      <c r="FW17" s="216"/>
      <c r="FX17" s="216"/>
      <c r="FY17" s="216"/>
      <c r="FZ17" s="216"/>
      <c r="GA17" s="216"/>
      <c r="GB17" s="216"/>
      <c r="GC17" s="216"/>
      <c r="GD17" s="216"/>
      <c r="GE17" s="216"/>
      <c r="GF17" s="216"/>
      <c r="GG17" s="216"/>
      <c r="GH17" s="216"/>
      <c r="GI17" s="216"/>
      <c r="GJ17" s="216"/>
      <c r="GK17" s="216"/>
      <c r="GL17" s="216"/>
      <c r="GM17" s="216"/>
      <c r="GN17" s="216"/>
      <c r="GO17" s="216"/>
      <c r="GP17" s="216"/>
      <c r="GQ17" s="216"/>
      <c r="GR17" s="216"/>
      <c r="GS17" s="216"/>
      <c r="GT17" s="216"/>
      <c r="GU17" s="216"/>
      <c r="GV17" s="216"/>
      <c r="GW17" s="216"/>
      <c r="GX17" s="216"/>
    </row>
    <row r="18" spans="1:206" s="217" customFormat="1" ht="37.5" x14ac:dyDescent="0.3">
      <c r="A18" s="210"/>
      <c r="B18" s="202">
        <f>'[1]MES NOVIEMBRE'!E16</f>
        <v>45597</v>
      </c>
      <c r="C18" s="203" t="s">
        <v>304</v>
      </c>
      <c r="D18" s="212" t="s">
        <v>289</v>
      </c>
      <c r="E18" s="213" t="s">
        <v>305</v>
      </c>
      <c r="F18" s="209"/>
      <c r="G18" s="214">
        <v>18000</v>
      </c>
      <c r="H18" s="206">
        <f t="shared" si="1"/>
        <v>18807970.009999998</v>
      </c>
      <c r="I18" s="215"/>
      <c r="J18" s="215"/>
      <c r="K18" s="215"/>
      <c r="L18" s="215"/>
      <c r="M18" s="215"/>
      <c r="N18" s="215"/>
      <c r="O18" s="215"/>
      <c r="P18" s="215"/>
      <c r="Q18" s="215"/>
      <c r="R18" s="215"/>
      <c r="S18" s="215"/>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16"/>
      <c r="BP18" s="216"/>
      <c r="BQ18" s="216"/>
      <c r="BR18" s="216"/>
      <c r="BS18" s="216"/>
      <c r="BT18" s="216"/>
      <c r="BU18" s="216"/>
      <c r="BV18" s="216"/>
      <c r="BW18" s="216"/>
      <c r="BX18" s="216"/>
      <c r="BY18" s="216"/>
      <c r="BZ18" s="216"/>
      <c r="CA18" s="216"/>
      <c r="CB18" s="216"/>
      <c r="CC18" s="216"/>
      <c r="CD18" s="216"/>
      <c r="CE18" s="216"/>
      <c r="CF18" s="216"/>
      <c r="CG18" s="216"/>
      <c r="CH18" s="216"/>
      <c r="CI18" s="216"/>
      <c r="CJ18" s="216"/>
      <c r="CK18" s="216"/>
      <c r="CL18" s="216"/>
      <c r="CM18" s="216"/>
      <c r="CN18" s="216"/>
      <c r="CO18" s="216"/>
      <c r="CP18" s="216"/>
      <c r="CQ18" s="216"/>
      <c r="CR18" s="216"/>
      <c r="CS18" s="216"/>
      <c r="CT18" s="216"/>
      <c r="CU18" s="216"/>
      <c r="CV18" s="216"/>
      <c r="CW18" s="216"/>
      <c r="CX18" s="216"/>
      <c r="CY18" s="216"/>
      <c r="CZ18" s="216"/>
      <c r="DA18" s="216"/>
      <c r="DB18" s="216"/>
      <c r="DC18" s="216"/>
      <c r="DD18" s="216"/>
      <c r="DE18" s="216"/>
      <c r="DF18" s="216"/>
      <c r="DG18" s="216"/>
      <c r="DH18" s="216"/>
      <c r="DI18" s="216"/>
      <c r="DJ18" s="216"/>
      <c r="DK18" s="216"/>
      <c r="DL18" s="216"/>
      <c r="DM18" s="216"/>
      <c r="DN18" s="216"/>
      <c r="DO18" s="216"/>
      <c r="DP18" s="216"/>
      <c r="DQ18" s="216"/>
      <c r="DR18" s="216"/>
      <c r="DS18" s="216"/>
      <c r="DT18" s="216"/>
      <c r="DU18" s="216"/>
      <c r="DV18" s="216"/>
      <c r="DW18" s="216"/>
      <c r="DX18" s="216"/>
      <c r="DY18" s="216"/>
      <c r="DZ18" s="216"/>
      <c r="EA18" s="216"/>
      <c r="EB18" s="216"/>
      <c r="EC18" s="216"/>
      <c r="ED18" s="216"/>
      <c r="EE18" s="216"/>
      <c r="EF18" s="216"/>
      <c r="EG18" s="216"/>
      <c r="EH18" s="216"/>
      <c r="EI18" s="216"/>
      <c r="EJ18" s="216"/>
      <c r="EK18" s="216"/>
      <c r="EL18" s="216"/>
      <c r="EM18" s="216"/>
      <c r="EN18" s="216"/>
      <c r="EO18" s="216"/>
      <c r="EP18" s="216"/>
      <c r="EQ18" s="216"/>
      <c r="ER18" s="216"/>
      <c r="ES18" s="216"/>
      <c r="ET18" s="216"/>
      <c r="EU18" s="216"/>
      <c r="EV18" s="216"/>
      <c r="EW18" s="216"/>
      <c r="EX18" s="216"/>
      <c r="EY18" s="216"/>
      <c r="EZ18" s="216"/>
      <c r="FA18" s="216"/>
      <c r="FB18" s="216"/>
      <c r="FC18" s="216"/>
      <c r="FD18" s="216"/>
      <c r="FE18" s="216"/>
      <c r="FF18" s="216"/>
      <c r="FG18" s="216"/>
      <c r="FH18" s="216"/>
      <c r="FI18" s="216"/>
      <c r="FJ18" s="216"/>
      <c r="FK18" s="216"/>
      <c r="FL18" s="216"/>
      <c r="FM18" s="216"/>
      <c r="FN18" s="216"/>
      <c r="FO18" s="216"/>
      <c r="FP18" s="216"/>
      <c r="FQ18" s="216"/>
      <c r="FR18" s="216"/>
      <c r="FS18" s="216"/>
      <c r="FT18" s="216"/>
      <c r="FU18" s="216"/>
      <c r="FV18" s="216"/>
      <c r="FW18" s="216"/>
      <c r="FX18" s="216"/>
      <c r="FY18" s="216"/>
      <c r="FZ18" s="216"/>
      <c r="GA18" s="216"/>
      <c r="GB18" s="216"/>
      <c r="GC18" s="216"/>
      <c r="GD18" s="216"/>
      <c r="GE18" s="216"/>
      <c r="GF18" s="216"/>
      <c r="GG18" s="216"/>
      <c r="GH18" s="216"/>
      <c r="GI18" s="216"/>
      <c r="GJ18" s="216"/>
      <c r="GK18" s="216"/>
      <c r="GL18" s="216"/>
      <c r="GM18" s="216"/>
      <c r="GN18" s="216"/>
      <c r="GO18" s="216"/>
      <c r="GP18" s="216"/>
      <c r="GQ18" s="216"/>
      <c r="GR18" s="216"/>
      <c r="GS18" s="216"/>
      <c r="GT18" s="216"/>
      <c r="GU18" s="216"/>
      <c r="GV18" s="216"/>
      <c r="GW18" s="216"/>
      <c r="GX18" s="216"/>
    </row>
    <row r="19" spans="1:206" s="217" customFormat="1" ht="37.5" x14ac:dyDescent="0.3">
      <c r="A19" s="210"/>
      <c r="B19" s="202">
        <f>'[1]MES NOVIEMBRE'!E17</f>
        <v>45597</v>
      </c>
      <c r="C19" s="203" t="s">
        <v>306</v>
      </c>
      <c r="D19" s="212" t="s">
        <v>307</v>
      </c>
      <c r="E19" s="225" t="s">
        <v>308</v>
      </c>
      <c r="F19" s="209"/>
      <c r="G19" s="214">
        <v>14903.14</v>
      </c>
      <c r="H19" s="206">
        <f t="shared" si="1"/>
        <v>18793066.869999997</v>
      </c>
      <c r="I19" s="215"/>
      <c r="J19" s="215"/>
      <c r="K19" s="215"/>
      <c r="L19" s="215"/>
      <c r="M19" s="215"/>
      <c r="N19" s="215"/>
      <c r="O19" s="215"/>
      <c r="P19" s="215"/>
      <c r="Q19" s="215"/>
      <c r="R19" s="215"/>
      <c r="S19" s="215"/>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c r="BX19" s="216"/>
      <c r="BY19" s="216"/>
      <c r="BZ19" s="216"/>
      <c r="CA19" s="216"/>
      <c r="CB19" s="216"/>
      <c r="CC19" s="216"/>
      <c r="CD19" s="216"/>
      <c r="CE19" s="216"/>
      <c r="CF19" s="216"/>
      <c r="CG19" s="216"/>
      <c r="CH19" s="216"/>
      <c r="CI19" s="216"/>
      <c r="CJ19" s="216"/>
      <c r="CK19" s="216"/>
      <c r="CL19" s="216"/>
      <c r="CM19" s="216"/>
      <c r="CN19" s="216"/>
      <c r="CO19" s="216"/>
      <c r="CP19" s="216"/>
      <c r="CQ19" s="216"/>
      <c r="CR19" s="216"/>
      <c r="CS19" s="216"/>
      <c r="CT19" s="216"/>
      <c r="CU19" s="216"/>
      <c r="CV19" s="216"/>
      <c r="CW19" s="216"/>
      <c r="CX19" s="216"/>
      <c r="CY19" s="216"/>
      <c r="CZ19" s="216"/>
      <c r="DA19" s="216"/>
      <c r="DB19" s="216"/>
      <c r="DC19" s="216"/>
      <c r="DD19" s="216"/>
      <c r="DE19" s="216"/>
      <c r="DF19" s="216"/>
      <c r="DG19" s="216"/>
      <c r="DH19" s="216"/>
      <c r="DI19" s="216"/>
      <c r="DJ19" s="216"/>
      <c r="DK19" s="216"/>
      <c r="DL19" s="216"/>
      <c r="DM19" s="216"/>
      <c r="DN19" s="216"/>
      <c r="DO19" s="216"/>
      <c r="DP19" s="216"/>
      <c r="DQ19" s="216"/>
      <c r="DR19" s="216"/>
      <c r="DS19" s="216"/>
      <c r="DT19" s="216"/>
      <c r="DU19" s="216"/>
      <c r="DV19" s="216"/>
      <c r="DW19" s="216"/>
      <c r="DX19" s="216"/>
      <c r="DY19" s="216"/>
      <c r="DZ19" s="216"/>
      <c r="EA19" s="216"/>
      <c r="EB19" s="216"/>
      <c r="EC19" s="216"/>
      <c r="ED19" s="216"/>
      <c r="EE19" s="216"/>
      <c r="EF19" s="216"/>
      <c r="EG19" s="216"/>
      <c r="EH19" s="216"/>
      <c r="EI19" s="216"/>
      <c r="EJ19" s="216"/>
      <c r="EK19" s="216"/>
      <c r="EL19" s="216"/>
      <c r="EM19" s="216"/>
      <c r="EN19" s="216"/>
      <c r="EO19" s="216"/>
      <c r="EP19" s="216"/>
      <c r="EQ19" s="216"/>
      <c r="ER19" s="216"/>
      <c r="ES19" s="216"/>
      <c r="ET19" s="216"/>
      <c r="EU19" s="216"/>
      <c r="EV19" s="216"/>
      <c r="EW19" s="216"/>
      <c r="EX19" s="216"/>
      <c r="EY19" s="216"/>
      <c r="EZ19" s="216"/>
      <c r="FA19" s="216"/>
      <c r="FB19" s="216"/>
      <c r="FC19" s="216"/>
      <c r="FD19" s="216"/>
      <c r="FE19" s="216"/>
      <c r="FF19" s="216"/>
      <c r="FG19" s="216"/>
      <c r="FH19" s="216"/>
      <c r="FI19" s="216"/>
      <c r="FJ19" s="216"/>
      <c r="FK19" s="216"/>
      <c r="FL19" s="216"/>
      <c r="FM19" s="216"/>
      <c r="FN19" s="216"/>
      <c r="FO19" s="216"/>
      <c r="FP19" s="216"/>
      <c r="FQ19" s="216"/>
      <c r="FR19" s="216"/>
      <c r="FS19" s="216"/>
      <c r="FT19" s="216"/>
      <c r="FU19" s="216"/>
      <c r="FV19" s="216"/>
      <c r="FW19" s="216"/>
      <c r="FX19" s="216"/>
      <c r="FY19" s="216"/>
      <c r="FZ19" s="216"/>
      <c r="GA19" s="216"/>
      <c r="GB19" s="216"/>
      <c r="GC19" s="216"/>
      <c r="GD19" s="216"/>
      <c r="GE19" s="216"/>
      <c r="GF19" s="216"/>
      <c r="GG19" s="216"/>
      <c r="GH19" s="216"/>
      <c r="GI19" s="216"/>
      <c r="GJ19" s="216"/>
      <c r="GK19" s="216"/>
      <c r="GL19" s="216"/>
      <c r="GM19" s="216"/>
      <c r="GN19" s="216"/>
      <c r="GO19" s="216"/>
      <c r="GP19" s="216"/>
      <c r="GQ19" s="216"/>
      <c r="GR19" s="216"/>
      <c r="GS19" s="216"/>
      <c r="GT19" s="216"/>
      <c r="GU19" s="216"/>
      <c r="GV19" s="216"/>
      <c r="GW19" s="216"/>
      <c r="GX19" s="216"/>
    </row>
    <row r="20" spans="1:206" s="217" customFormat="1" ht="49.15" customHeight="1" x14ac:dyDescent="0.3">
      <c r="A20" s="210"/>
      <c r="B20" s="202">
        <f>'[1]MES NOVIEMBRE'!E18</f>
        <v>45597</v>
      </c>
      <c r="C20" s="203" t="s">
        <v>309</v>
      </c>
      <c r="D20" s="212" t="s">
        <v>307</v>
      </c>
      <c r="E20" s="224" t="s">
        <v>310</v>
      </c>
      <c r="F20" s="209"/>
      <c r="G20" s="214">
        <v>31853.03</v>
      </c>
      <c r="H20" s="206">
        <f t="shared" si="1"/>
        <v>18761213.839999996</v>
      </c>
      <c r="I20" s="215"/>
      <c r="J20" s="215"/>
      <c r="K20" s="215"/>
      <c r="L20" s="215"/>
      <c r="M20" s="215"/>
      <c r="N20" s="215"/>
      <c r="O20" s="215"/>
      <c r="P20" s="215"/>
      <c r="Q20" s="215"/>
      <c r="R20" s="215"/>
      <c r="S20" s="215"/>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6"/>
      <c r="CU20" s="216"/>
      <c r="CV20" s="216"/>
      <c r="CW20" s="216"/>
      <c r="CX20" s="216"/>
      <c r="CY20" s="216"/>
      <c r="CZ20" s="216"/>
      <c r="DA20" s="216"/>
      <c r="DB20" s="216"/>
      <c r="DC20" s="216"/>
      <c r="DD20" s="216"/>
      <c r="DE20" s="216"/>
      <c r="DF20" s="216"/>
      <c r="DG20" s="216"/>
      <c r="DH20" s="216"/>
      <c r="DI20" s="216"/>
      <c r="DJ20" s="216"/>
      <c r="DK20" s="216"/>
      <c r="DL20" s="216"/>
      <c r="DM20" s="216"/>
      <c r="DN20" s="216"/>
      <c r="DO20" s="216"/>
      <c r="DP20" s="216"/>
      <c r="DQ20" s="216"/>
      <c r="DR20" s="216"/>
      <c r="DS20" s="216"/>
      <c r="DT20" s="216"/>
      <c r="DU20" s="216"/>
      <c r="DV20" s="216"/>
      <c r="DW20" s="216"/>
      <c r="DX20" s="216"/>
      <c r="DY20" s="216"/>
      <c r="DZ20" s="216"/>
      <c r="EA20" s="216"/>
      <c r="EB20" s="216"/>
      <c r="EC20" s="216"/>
      <c r="ED20" s="216"/>
      <c r="EE20" s="216"/>
      <c r="EF20" s="216"/>
      <c r="EG20" s="216"/>
      <c r="EH20" s="216"/>
      <c r="EI20" s="216"/>
      <c r="EJ20" s="216"/>
      <c r="EK20" s="216"/>
      <c r="EL20" s="216"/>
      <c r="EM20" s="216"/>
      <c r="EN20" s="216"/>
      <c r="EO20" s="216"/>
      <c r="EP20" s="216"/>
      <c r="EQ20" s="216"/>
      <c r="ER20" s="216"/>
      <c r="ES20" s="216"/>
      <c r="ET20" s="216"/>
      <c r="EU20" s="216"/>
      <c r="EV20" s="216"/>
      <c r="EW20" s="216"/>
      <c r="EX20" s="216"/>
      <c r="EY20" s="216"/>
      <c r="EZ20" s="216"/>
      <c r="FA20" s="216"/>
      <c r="FB20" s="216"/>
      <c r="FC20" s="216"/>
      <c r="FD20" s="216"/>
      <c r="FE20" s="216"/>
      <c r="FF20" s="216"/>
      <c r="FG20" s="216"/>
      <c r="FH20" s="216"/>
      <c r="FI20" s="216"/>
      <c r="FJ20" s="216"/>
      <c r="FK20" s="216"/>
      <c r="FL20" s="216"/>
      <c r="FM20" s="216"/>
      <c r="FN20" s="216"/>
      <c r="FO20" s="216"/>
      <c r="FP20" s="216"/>
      <c r="FQ20" s="216"/>
      <c r="FR20" s="216"/>
      <c r="FS20" s="216"/>
      <c r="FT20" s="216"/>
      <c r="FU20" s="216"/>
      <c r="FV20" s="216"/>
      <c r="FW20" s="216"/>
      <c r="FX20" s="216"/>
      <c r="FY20" s="216"/>
      <c r="FZ20" s="216"/>
      <c r="GA20" s="216"/>
      <c r="GB20" s="216"/>
      <c r="GC20" s="216"/>
      <c r="GD20" s="216"/>
      <c r="GE20" s="216"/>
      <c r="GF20" s="216"/>
      <c r="GG20" s="216"/>
      <c r="GH20" s="216"/>
      <c r="GI20" s="216"/>
      <c r="GJ20" s="216"/>
      <c r="GK20" s="216"/>
      <c r="GL20" s="216"/>
      <c r="GM20" s="216"/>
      <c r="GN20" s="216"/>
      <c r="GO20" s="216"/>
      <c r="GP20" s="216"/>
      <c r="GQ20" s="216"/>
      <c r="GR20" s="216"/>
      <c r="GS20" s="216"/>
      <c r="GT20" s="216"/>
      <c r="GU20" s="216"/>
      <c r="GV20" s="216"/>
      <c r="GW20" s="216"/>
      <c r="GX20" s="216"/>
    </row>
    <row r="21" spans="1:206" s="217" customFormat="1" ht="56.25" x14ac:dyDescent="0.3">
      <c r="A21" s="210"/>
      <c r="B21" s="202">
        <f>'[1]MES NOVIEMBRE'!E19</f>
        <v>45597</v>
      </c>
      <c r="C21" s="203" t="s">
        <v>311</v>
      </c>
      <c r="D21" s="212" t="s">
        <v>312</v>
      </c>
      <c r="E21" s="225" t="s">
        <v>313</v>
      </c>
      <c r="F21" s="209"/>
      <c r="G21" s="214">
        <v>9950.93</v>
      </c>
      <c r="H21" s="206">
        <f t="shared" si="1"/>
        <v>18751262.909999996</v>
      </c>
      <c r="I21" s="215"/>
      <c r="J21" s="215"/>
      <c r="K21" s="215"/>
      <c r="L21" s="215"/>
      <c r="M21" s="215"/>
      <c r="N21" s="215"/>
      <c r="O21" s="215"/>
      <c r="P21" s="215"/>
      <c r="Q21" s="215"/>
      <c r="R21" s="215"/>
      <c r="S21" s="215"/>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6"/>
      <c r="CP21" s="216"/>
      <c r="CQ21" s="216"/>
      <c r="CR21" s="216"/>
      <c r="CS21" s="216"/>
      <c r="CT21" s="216"/>
      <c r="CU21" s="216"/>
      <c r="CV21" s="216"/>
      <c r="CW21" s="216"/>
      <c r="CX21" s="216"/>
      <c r="CY21" s="216"/>
      <c r="CZ21" s="216"/>
      <c r="DA21" s="216"/>
      <c r="DB21" s="216"/>
      <c r="DC21" s="216"/>
      <c r="DD21" s="216"/>
      <c r="DE21" s="216"/>
      <c r="DF21" s="216"/>
      <c r="DG21" s="216"/>
      <c r="DH21" s="216"/>
      <c r="DI21" s="216"/>
      <c r="DJ21" s="216"/>
      <c r="DK21" s="216"/>
      <c r="DL21" s="216"/>
      <c r="DM21" s="216"/>
      <c r="DN21" s="216"/>
      <c r="DO21" s="216"/>
      <c r="DP21" s="216"/>
      <c r="DQ21" s="216"/>
      <c r="DR21" s="216"/>
      <c r="DS21" s="216"/>
      <c r="DT21" s="216"/>
      <c r="DU21" s="216"/>
      <c r="DV21" s="216"/>
      <c r="DW21" s="216"/>
      <c r="DX21" s="216"/>
      <c r="DY21" s="216"/>
      <c r="DZ21" s="216"/>
      <c r="EA21" s="216"/>
      <c r="EB21" s="216"/>
      <c r="EC21" s="216"/>
      <c r="ED21" s="216"/>
      <c r="EE21" s="216"/>
      <c r="EF21" s="216"/>
      <c r="EG21" s="216"/>
      <c r="EH21" s="216"/>
      <c r="EI21" s="216"/>
      <c r="EJ21" s="216"/>
      <c r="EK21" s="216"/>
      <c r="EL21" s="216"/>
      <c r="EM21" s="216"/>
      <c r="EN21" s="216"/>
      <c r="EO21" s="216"/>
      <c r="EP21" s="216"/>
      <c r="EQ21" s="216"/>
      <c r="ER21" s="216"/>
      <c r="ES21" s="216"/>
      <c r="ET21" s="216"/>
      <c r="EU21" s="216"/>
      <c r="EV21" s="216"/>
      <c r="EW21" s="216"/>
      <c r="EX21" s="216"/>
      <c r="EY21" s="216"/>
      <c r="EZ21" s="216"/>
      <c r="FA21" s="216"/>
      <c r="FB21" s="216"/>
      <c r="FC21" s="216"/>
      <c r="FD21" s="216"/>
      <c r="FE21" s="216"/>
      <c r="FF21" s="216"/>
      <c r="FG21" s="216"/>
      <c r="FH21" s="216"/>
      <c r="FI21" s="216"/>
      <c r="FJ21" s="216"/>
      <c r="FK21" s="216"/>
      <c r="FL21" s="216"/>
      <c r="FM21" s="216"/>
      <c r="FN21" s="216"/>
      <c r="FO21" s="216"/>
      <c r="FP21" s="216"/>
      <c r="FQ21" s="216"/>
      <c r="FR21" s="216"/>
      <c r="FS21" s="216"/>
      <c r="FT21" s="216"/>
      <c r="FU21" s="216"/>
      <c r="FV21" s="216"/>
      <c r="FW21" s="216"/>
      <c r="FX21" s="216"/>
      <c r="FY21" s="216"/>
      <c r="FZ21" s="216"/>
      <c r="GA21" s="216"/>
      <c r="GB21" s="216"/>
      <c r="GC21" s="216"/>
      <c r="GD21" s="216"/>
      <c r="GE21" s="216"/>
      <c r="GF21" s="216"/>
      <c r="GG21" s="216"/>
      <c r="GH21" s="216"/>
      <c r="GI21" s="216"/>
      <c r="GJ21" s="216"/>
      <c r="GK21" s="216"/>
      <c r="GL21" s="216"/>
      <c r="GM21" s="216"/>
      <c r="GN21" s="216"/>
      <c r="GO21" s="216"/>
      <c r="GP21" s="216"/>
      <c r="GQ21" s="216"/>
      <c r="GR21" s="216"/>
      <c r="GS21" s="216"/>
      <c r="GT21" s="216"/>
      <c r="GU21" s="216"/>
      <c r="GV21" s="216"/>
      <c r="GW21" s="216"/>
      <c r="GX21" s="216"/>
    </row>
    <row r="22" spans="1:206" s="217" customFormat="1" ht="37.5" x14ac:dyDescent="0.3">
      <c r="A22" s="210"/>
      <c r="B22" s="202">
        <f>'[1]MES NOVIEMBRE'!E20</f>
        <v>45601</v>
      </c>
      <c r="C22" s="203" t="s">
        <v>314</v>
      </c>
      <c r="D22" s="212" t="s">
        <v>315</v>
      </c>
      <c r="E22" s="225" t="s">
        <v>316</v>
      </c>
      <c r="F22" s="209"/>
      <c r="G22" s="214">
        <v>6193</v>
      </c>
      <c r="H22" s="206">
        <f t="shared" si="1"/>
        <v>18745069.909999996</v>
      </c>
      <c r="I22" s="215"/>
      <c r="J22" s="215"/>
      <c r="K22" s="215"/>
      <c r="L22" s="215"/>
      <c r="M22" s="215"/>
      <c r="N22" s="215"/>
      <c r="O22" s="215"/>
      <c r="P22" s="215"/>
      <c r="Q22" s="215"/>
      <c r="R22" s="215"/>
      <c r="S22" s="215"/>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6"/>
      <c r="CN22" s="216"/>
      <c r="CO22" s="216"/>
      <c r="CP22" s="216"/>
      <c r="CQ22" s="216"/>
      <c r="CR22" s="216"/>
      <c r="CS22" s="216"/>
      <c r="CT22" s="216"/>
      <c r="CU22" s="216"/>
      <c r="CV22" s="216"/>
      <c r="CW22" s="216"/>
      <c r="CX22" s="216"/>
      <c r="CY22" s="216"/>
      <c r="CZ22" s="216"/>
      <c r="DA22" s="216"/>
      <c r="DB22" s="216"/>
      <c r="DC22" s="216"/>
      <c r="DD22" s="216"/>
      <c r="DE22" s="216"/>
      <c r="DF22" s="216"/>
      <c r="DG22" s="216"/>
      <c r="DH22" s="216"/>
      <c r="DI22" s="216"/>
      <c r="DJ22" s="216"/>
      <c r="DK22" s="216"/>
      <c r="DL22" s="216"/>
      <c r="DM22" s="216"/>
      <c r="DN22" s="216"/>
      <c r="DO22" s="216"/>
      <c r="DP22" s="216"/>
      <c r="DQ22" s="216"/>
      <c r="DR22" s="216"/>
      <c r="DS22" s="216"/>
      <c r="DT22" s="216"/>
      <c r="DU22" s="216"/>
      <c r="DV22" s="216"/>
      <c r="DW22" s="216"/>
      <c r="DX22" s="216"/>
      <c r="DY22" s="216"/>
      <c r="DZ22" s="216"/>
      <c r="EA22" s="216"/>
      <c r="EB22" s="216"/>
      <c r="EC22" s="216"/>
      <c r="ED22" s="216"/>
      <c r="EE22" s="216"/>
      <c r="EF22" s="216"/>
      <c r="EG22" s="216"/>
      <c r="EH22" s="216"/>
      <c r="EI22" s="216"/>
      <c r="EJ22" s="216"/>
      <c r="EK22" s="216"/>
      <c r="EL22" s="216"/>
      <c r="EM22" s="216"/>
      <c r="EN22" s="216"/>
      <c r="EO22" s="216"/>
      <c r="EP22" s="216"/>
      <c r="EQ22" s="216"/>
      <c r="ER22" s="216"/>
      <c r="ES22" s="216"/>
      <c r="ET22" s="216"/>
      <c r="EU22" s="216"/>
      <c r="EV22" s="216"/>
      <c r="EW22" s="216"/>
      <c r="EX22" s="216"/>
      <c r="EY22" s="216"/>
      <c r="EZ22" s="216"/>
      <c r="FA22" s="216"/>
      <c r="FB22" s="216"/>
      <c r="FC22" s="216"/>
      <c r="FD22" s="216"/>
      <c r="FE22" s="216"/>
      <c r="FF22" s="216"/>
      <c r="FG22" s="216"/>
      <c r="FH22" s="216"/>
      <c r="FI22" s="216"/>
      <c r="FJ22" s="216"/>
      <c r="FK22" s="216"/>
      <c r="FL22" s="216"/>
      <c r="FM22" s="216"/>
      <c r="FN22" s="216"/>
      <c r="FO22" s="216"/>
      <c r="FP22" s="216"/>
      <c r="FQ22" s="216"/>
      <c r="FR22" s="216"/>
      <c r="FS22" s="216"/>
      <c r="FT22" s="216"/>
      <c r="FU22" s="216"/>
      <c r="FV22" s="216"/>
      <c r="FW22" s="216"/>
      <c r="FX22" s="216"/>
      <c r="FY22" s="216"/>
      <c r="FZ22" s="216"/>
      <c r="GA22" s="216"/>
      <c r="GB22" s="216"/>
      <c r="GC22" s="216"/>
      <c r="GD22" s="216"/>
      <c r="GE22" s="216"/>
      <c r="GF22" s="216"/>
      <c r="GG22" s="216"/>
      <c r="GH22" s="216"/>
      <c r="GI22" s="216"/>
      <c r="GJ22" s="216"/>
      <c r="GK22" s="216"/>
      <c r="GL22" s="216"/>
      <c r="GM22" s="216"/>
      <c r="GN22" s="216"/>
      <c r="GO22" s="216"/>
      <c r="GP22" s="216"/>
      <c r="GQ22" s="216"/>
      <c r="GR22" s="216"/>
      <c r="GS22" s="216"/>
      <c r="GT22" s="216"/>
      <c r="GU22" s="216"/>
      <c r="GV22" s="216"/>
      <c r="GW22" s="216"/>
      <c r="GX22" s="216"/>
    </row>
    <row r="23" spans="1:206" s="229" customFormat="1" ht="37.5" x14ac:dyDescent="0.3">
      <c r="A23" s="226"/>
      <c r="B23" s="202">
        <f>'[1]MES NOVIEMBRE'!E21</f>
        <v>45601</v>
      </c>
      <c r="C23" s="211" t="s">
        <v>317</v>
      </c>
      <c r="D23" s="212" t="s">
        <v>318</v>
      </c>
      <c r="E23" s="213" t="s">
        <v>319</v>
      </c>
      <c r="F23" s="227"/>
      <c r="G23" s="214">
        <v>14494.59</v>
      </c>
      <c r="H23" s="206">
        <f t="shared" si="1"/>
        <v>18730575.319999997</v>
      </c>
      <c r="I23" s="228"/>
      <c r="J23" s="228"/>
      <c r="K23" s="228"/>
      <c r="L23" s="228"/>
      <c r="M23" s="228"/>
      <c r="N23" s="228"/>
      <c r="O23" s="228"/>
      <c r="P23" s="228"/>
      <c r="Q23" s="228"/>
      <c r="R23" s="228"/>
      <c r="S23" s="228"/>
    </row>
    <row r="24" spans="1:206" s="217" customFormat="1" ht="37.5" x14ac:dyDescent="0.3">
      <c r="A24" s="210"/>
      <c r="B24" s="202">
        <f>'[1]MES NOVIEMBRE'!E22</f>
        <v>45601</v>
      </c>
      <c r="C24" s="211" t="s">
        <v>320</v>
      </c>
      <c r="D24" s="212" t="s">
        <v>321</v>
      </c>
      <c r="E24" s="213" t="s">
        <v>322</v>
      </c>
      <c r="F24" s="209"/>
      <c r="G24" s="214">
        <v>9990</v>
      </c>
      <c r="H24" s="206">
        <f t="shared" si="1"/>
        <v>18720585.319999997</v>
      </c>
      <c r="I24" s="215"/>
      <c r="J24" s="215"/>
      <c r="K24" s="215"/>
      <c r="L24" s="215"/>
      <c r="M24" s="215"/>
      <c r="N24" s="215"/>
      <c r="O24" s="215"/>
      <c r="P24" s="215"/>
      <c r="Q24" s="215"/>
      <c r="R24" s="215"/>
      <c r="S24" s="215"/>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216"/>
      <c r="DM24" s="216"/>
      <c r="DN24" s="216"/>
      <c r="DO24" s="216"/>
      <c r="DP24" s="216"/>
      <c r="DQ24" s="216"/>
      <c r="DR24" s="216"/>
      <c r="DS24" s="216"/>
      <c r="DT24" s="216"/>
      <c r="DU24" s="216"/>
      <c r="DV24" s="216"/>
      <c r="DW24" s="216"/>
      <c r="DX24" s="216"/>
      <c r="DY24" s="216"/>
      <c r="DZ24" s="216"/>
      <c r="EA24" s="216"/>
      <c r="EB24" s="216"/>
      <c r="EC24" s="216"/>
      <c r="ED24" s="216"/>
      <c r="EE24" s="216"/>
      <c r="EF24" s="216"/>
      <c r="EG24" s="216"/>
      <c r="EH24" s="216"/>
      <c r="EI24" s="216"/>
      <c r="EJ24" s="216"/>
      <c r="EK24" s="216"/>
      <c r="EL24" s="216"/>
      <c r="EM24" s="216"/>
      <c r="EN24" s="216"/>
      <c r="EO24" s="216"/>
      <c r="EP24" s="216"/>
      <c r="EQ24" s="216"/>
      <c r="ER24" s="216"/>
      <c r="ES24" s="216"/>
      <c r="ET24" s="216"/>
      <c r="EU24" s="216"/>
      <c r="EV24" s="216"/>
      <c r="EW24" s="216"/>
      <c r="EX24" s="216"/>
      <c r="EY24" s="216"/>
      <c r="EZ24" s="216"/>
      <c r="FA24" s="216"/>
      <c r="FB24" s="216"/>
      <c r="FC24" s="216"/>
      <c r="FD24" s="216"/>
      <c r="FE24" s="216"/>
      <c r="FF24" s="216"/>
      <c r="FG24" s="216"/>
      <c r="FH24" s="216"/>
      <c r="FI24" s="216"/>
      <c r="FJ24" s="216"/>
      <c r="FK24" s="216"/>
      <c r="FL24" s="216"/>
      <c r="FM24" s="216"/>
      <c r="FN24" s="216"/>
      <c r="FO24" s="216"/>
      <c r="FP24" s="216"/>
      <c r="FQ24" s="216"/>
      <c r="FR24" s="216"/>
      <c r="FS24" s="216"/>
      <c r="FT24" s="216"/>
      <c r="FU24" s="216"/>
      <c r="FV24" s="216"/>
      <c r="FW24" s="216"/>
      <c r="FX24" s="216"/>
      <c r="FY24" s="216"/>
      <c r="FZ24" s="216"/>
      <c r="GA24" s="216"/>
      <c r="GB24" s="216"/>
      <c r="GC24" s="216"/>
      <c r="GD24" s="216"/>
      <c r="GE24" s="216"/>
      <c r="GF24" s="216"/>
      <c r="GG24" s="216"/>
      <c r="GH24" s="216"/>
      <c r="GI24" s="216"/>
      <c r="GJ24" s="216"/>
      <c r="GK24" s="216"/>
      <c r="GL24" s="216"/>
      <c r="GM24" s="216"/>
      <c r="GN24" s="216"/>
      <c r="GO24" s="216"/>
      <c r="GP24" s="216"/>
      <c r="GQ24" s="216"/>
      <c r="GR24" s="216"/>
      <c r="GS24" s="216"/>
      <c r="GT24" s="216"/>
      <c r="GU24" s="216"/>
      <c r="GV24" s="216"/>
      <c r="GW24" s="216"/>
      <c r="GX24" s="216"/>
    </row>
    <row r="25" spans="1:206" s="217" customFormat="1" ht="37.5" x14ac:dyDescent="0.3">
      <c r="A25" s="210"/>
      <c r="B25" s="202">
        <f>'[1]MES NOVIEMBRE'!E23</f>
        <v>45601</v>
      </c>
      <c r="C25" s="211" t="s">
        <v>323</v>
      </c>
      <c r="D25" s="212" t="s">
        <v>324</v>
      </c>
      <c r="E25" s="213" t="s">
        <v>325</v>
      </c>
      <c r="F25" s="209"/>
      <c r="G25" s="214">
        <v>12100.968000000001</v>
      </c>
      <c r="H25" s="206">
        <f t="shared" si="1"/>
        <v>18708484.351999998</v>
      </c>
      <c r="I25" s="215"/>
      <c r="J25" s="215"/>
      <c r="K25" s="215"/>
      <c r="L25" s="215"/>
      <c r="M25" s="215"/>
      <c r="N25" s="215"/>
      <c r="O25" s="215"/>
      <c r="P25" s="215"/>
      <c r="Q25" s="215"/>
      <c r="R25" s="215"/>
      <c r="S25" s="215"/>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216"/>
      <c r="DM25" s="216"/>
      <c r="DN25" s="216"/>
      <c r="DO25" s="216"/>
      <c r="DP25" s="216"/>
      <c r="DQ25" s="216"/>
      <c r="DR25" s="216"/>
      <c r="DS25" s="216"/>
      <c r="DT25" s="216"/>
      <c r="DU25" s="216"/>
      <c r="DV25" s="216"/>
      <c r="DW25" s="216"/>
      <c r="DX25" s="216"/>
      <c r="DY25" s="216"/>
      <c r="DZ25" s="216"/>
      <c r="EA25" s="216"/>
      <c r="EB25" s="216"/>
      <c r="EC25" s="216"/>
      <c r="ED25" s="216"/>
      <c r="EE25" s="216"/>
      <c r="EF25" s="216"/>
      <c r="EG25" s="216"/>
      <c r="EH25" s="216"/>
      <c r="EI25" s="216"/>
      <c r="EJ25" s="216"/>
      <c r="EK25" s="216"/>
      <c r="EL25" s="216"/>
      <c r="EM25" s="216"/>
      <c r="EN25" s="216"/>
      <c r="EO25" s="216"/>
      <c r="EP25" s="216"/>
      <c r="EQ25" s="216"/>
      <c r="ER25" s="216"/>
      <c r="ES25" s="216"/>
      <c r="ET25" s="216"/>
      <c r="EU25" s="216"/>
      <c r="EV25" s="216"/>
      <c r="EW25" s="216"/>
      <c r="EX25" s="216"/>
      <c r="EY25" s="216"/>
      <c r="EZ25" s="216"/>
      <c r="FA25" s="216"/>
      <c r="FB25" s="216"/>
      <c r="FC25" s="216"/>
      <c r="FD25" s="216"/>
      <c r="FE25" s="216"/>
      <c r="FF25" s="216"/>
      <c r="FG25" s="216"/>
      <c r="FH25" s="216"/>
      <c r="FI25" s="216"/>
      <c r="FJ25" s="216"/>
      <c r="FK25" s="216"/>
      <c r="FL25" s="216"/>
      <c r="FM25" s="216"/>
      <c r="FN25" s="216"/>
      <c r="FO25" s="216"/>
      <c r="FP25" s="216"/>
      <c r="FQ25" s="216"/>
      <c r="FR25" s="216"/>
      <c r="FS25" s="216"/>
      <c r="FT25" s="216"/>
      <c r="FU25" s="216"/>
      <c r="FV25" s="216"/>
      <c r="FW25" s="216"/>
      <c r="FX25" s="216"/>
      <c r="FY25" s="216"/>
      <c r="FZ25" s="216"/>
      <c r="GA25" s="216"/>
      <c r="GB25" s="216"/>
      <c r="GC25" s="216"/>
      <c r="GD25" s="216"/>
      <c r="GE25" s="216"/>
      <c r="GF25" s="216"/>
      <c r="GG25" s="216"/>
      <c r="GH25" s="216"/>
      <c r="GI25" s="216"/>
      <c r="GJ25" s="216"/>
      <c r="GK25" s="216"/>
      <c r="GL25" s="216"/>
      <c r="GM25" s="216"/>
      <c r="GN25" s="216"/>
      <c r="GO25" s="216"/>
      <c r="GP25" s="216"/>
      <c r="GQ25" s="216"/>
      <c r="GR25" s="216"/>
      <c r="GS25" s="216"/>
      <c r="GT25" s="216"/>
      <c r="GU25" s="216"/>
      <c r="GV25" s="216"/>
      <c r="GW25" s="216"/>
      <c r="GX25" s="216"/>
    </row>
    <row r="26" spans="1:206" s="193" customFormat="1" ht="37.5" x14ac:dyDescent="0.3">
      <c r="A26" s="201"/>
      <c r="B26" s="202">
        <f>'[1]MES NOVIEMBRE'!E24</f>
        <v>45601</v>
      </c>
      <c r="C26" s="203" t="s">
        <v>326</v>
      </c>
      <c r="D26" s="212" t="s">
        <v>327</v>
      </c>
      <c r="E26" s="213" t="s">
        <v>328</v>
      </c>
      <c r="F26" s="209"/>
      <c r="G26" s="205">
        <v>7000</v>
      </c>
      <c r="H26" s="206">
        <f t="shared" si="1"/>
        <v>18701484.351999998</v>
      </c>
      <c r="I26" s="189"/>
      <c r="J26" s="189"/>
      <c r="K26" s="189"/>
      <c r="L26" s="189"/>
      <c r="M26" s="189"/>
      <c r="N26" s="189"/>
      <c r="O26" s="189"/>
      <c r="P26" s="189"/>
      <c r="Q26" s="189"/>
      <c r="R26" s="189"/>
      <c r="S26" s="189"/>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0"/>
      <c r="DB26" s="200"/>
      <c r="DC26" s="200"/>
      <c r="DD26" s="200"/>
      <c r="DE26" s="200"/>
      <c r="DF26" s="200"/>
      <c r="DG26" s="200"/>
      <c r="DH26" s="200"/>
      <c r="DI26" s="200"/>
      <c r="DJ26" s="200"/>
      <c r="DK26" s="200"/>
      <c r="DL26" s="200"/>
      <c r="DM26" s="200"/>
      <c r="DN26" s="200"/>
      <c r="DO26" s="200"/>
      <c r="DP26" s="200"/>
      <c r="DQ26" s="200"/>
      <c r="DR26" s="200"/>
      <c r="DS26" s="200"/>
      <c r="DT26" s="200"/>
      <c r="DU26" s="200"/>
      <c r="DV26" s="200"/>
      <c r="DW26" s="200"/>
      <c r="DX26" s="200"/>
      <c r="DY26" s="200"/>
      <c r="DZ26" s="200"/>
      <c r="EA26" s="200"/>
      <c r="EB26" s="200"/>
      <c r="EC26" s="200"/>
      <c r="ED26" s="200"/>
      <c r="EE26" s="200"/>
      <c r="EF26" s="200"/>
      <c r="EG26" s="200"/>
      <c r="EH26" s="200"/>
      <c r="EI26" s="200"/>
      <c r="EJ26" s="200"/>
      <c r="EK26" s="200"/>
      <c r="EL26" s="200"/>
      <c r="EM26" s="200"/>
      <c r="EN26" s="200"/>
      <c r="EO26" s="200"/>
      <c r="EP26" s="200"/>
      <c r="EQ26" s="200"/>
      <c r="ER26" s="200"/>
      <c r="ES26" s="200"/>
      <c r="ET26" s="200"/>
      <c r="EU26" s="200"/>
      <c r="EV26" s="200"/>
      <c r="EW26" s="200"/>
      <c r="EX26" s="200"/>
      <c r="EY26" s="200"/>
      <c r="EZ26" s="200"/>
      <c r="FA26" s="200"/>
      <c r="FB26" s="200"/>
      <c r="FC26" s="200"/>
      <c r="FD26" s="200"/>
      <c r="FE26" s="200"/>
      <c r="FF26" s="200"/>
      <c r="FG26" s="200"/>
      <c r="FH26" s="200"/>
      <c r="FI26" s="200"/>
      <c r="FJ26" s="200"/>
      <c r="FK26" s="200"/>
      <c r="FL26" s="200"/>
      <c r="FM26" s="200"/>
      <c r="FN26" s="200"/>
      <c r="FO26" s="200"/>
      <c r="FP26" s="200"/>
      <c r="FQ26" s="200"/>
      <c r="FR26" s="200"/>
      <c r="FS26" s="200"/>
      <c r="FT26" s="200"/>
      <c r="FU26" s="200"/>
      <c r="FV26" s="200"/>
      <c r="FW26" s="200"/>
      <c r="FX26" s="200"/>
      <c r="FY26" s="200"/>
      <c r="FZ26" s="200"/>
      <c r="GA26" s="200"/>
      <c r="GB26" s="200"/>
      <c r="GC26" s="200"/>
      <c r="GD26" s="200"/>
      <c r="GE26" s="200"/>
      <c r="GF26" s="200"/>
      <c r="GG26" s="200"/>
      <c r="GH26" s="200"/>
      <c r="GI26" s="200"/>
      <c r="GJ26" s="200"/>
      <c r="GK26" s="200"/>
      <c r="GL26" s="200"/>
      <c r="GM26" s="200"/>
      <c r="GN26" s="200"/>
      <c r="GO26" s="200"/>
      <c r="GP26" s="200"/>
      <c r="GQ26" s="200"/>
      <c r="GR26" s="200"/>
      <c r="GS26" s="200"/>
      <c r="GT26" s="200"/>
      <c r="GU26" s="200"/>
      <c r="GV26" s="200"/>
      <c r="GW26" s="200"/>
      <c r="GX26" s="200"/>
    </row>
    <row r="27" spans="1:206" s="231" customFormat="1" ht="37.5" x14ac:dyDescent="0.3">
      <c r="A27" s="201"/>
      <c r="B27" s="202">
        <f>'[1]MES NOVIEMBRE'!E25</f>
        <v>45601</v>
      </c>
      <c r="C27" s="203" t="s">
        <v>329</v>
      </c>
      <c r="D27" s="212" t="s">
        <v>330</v>
      </c>
      <c r="E27" s="230" t="s">
        <v>331</v>
      </c>
      <c r="F27" s="209"/>
      <c r="G27" s="214">
        <v>38332.800000000003</v>
      </c>
      <c r="H27" s="206">
        <f t="shared" si="1"/>
        <v>18663151.551999997</v>
      </c>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89"/>
      <c r="EG27" s="189"/>
      <c r="EH27" s="189"/>
      <c r="EI27" s="189"/>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89"/>
      <c r="FU27" s="189"/>
      <c r="FV27" s="189"/>
      <c r="FW27" s="189"/>
      <c r="FX27" s="189"/>
      <c r="FY27" s="189"/>
      <c r="FZ27" s="189"/>
      <c r="GA27" s="189"/>
      <c r="GB27" s="189"/>
      <c r="GC27" s="189"/>
      <c r="GD27" s="189"/>
      <c r="GE27" s="189"/>
      <c r="GF27" s="189"/>
      <c r="GG27" s="189"/>
      <c r="GH27" s="189"/>
      <c r="GI27" s="189"/>
      <c r="GJ27" s="189"/>
      <c r="GK27" s="189"/>
      <c r="GL27" s="189"/>
      <c r="GM27" s="189"/>
      <c r="GN27" s="189"/>
      <c r="GO27" s="189"/>
      <c r="GP27" s="189"/>
      <c r="GQ27" s="189"/>
      <c r="GR27" s="189"/>
      <c r="GS27" s="189"/>
      <c r="GT27" s="189"/>
      <c r="GU27" s="189"/>
      <c r="GV27" s="189"/>
      <c r="GW27" s="189"/>
      <c r="GX27" s="189"/>
    </row>
    <row r="28" spans="1:206" s="231" customFormat="1" ht="37.5" x14ac:dyDescent="0.3">
      <c r="A28" s="201"/>
      <c r="B28" s="202">
        <f>'[1]MES NOVIEMBRE'!E26</f>
        <v>45601</v>
      </c>
      <c r="C28" s="203" t="s">
        <v>332</v>
      </c>
      <c r="D28" s="212" t="s">
        <v>333</v>
      </c>
      <c r="E28" s="230" t="s">
        <v>334</v>
      </c>
      <c r="F28" s="209"/>
      <c r="G28" s="214">
        <v>80001</v>
      </c>
      <c r="H28" s="206">
        <f t="shared" si="1"/>
        <v>18583150.551999997</v>
      </c>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189"/>
      <c r="DN28" s="189"/>
      <c r="DO28" s="189"/>
      <c r="DP28" s="189"/>
      <c r="DQ28" s="189"/>
      <c r="DR28" s="189"/>
      <c r="DS28" s="189"/>
      <c r="DT28" s="189"/>
      <c r="DU28" s="189"/>
      <c r="DV28" s="189"/>
      <c r="DW28" s="189"/>
      <c r="DX28" s="189"/>
      <c r="DY28" s="189"/>
      <c r="DZ28" s="189"/>
      <c r="EA28" s="189"/>
      <c r="EB28" s="189"/>
      <c r="EC28" s="189"/>
      <c r="ED28" s="189"/>
      <c r="EE28" s="189"/>
      <c r="EF28" s="189"/>
      <c r="EG28" s="189"/>
      <c r="EH28" s="189"/>
      <c r="EI28" s="189"/>
      <c r="EJ28" s="189"/>
      <c r="EK28" s="189"/>
      <c r="EL28" s="189"/>
      <c r="EM28" s="189"/>
      <c r="EN28" s="189"/>
      <c r="EO28" s="189"/>
      <c r="EP28" s="189"/>
      <c r="EQ28" s="189"/>
      <c r="ER28" s="189"/>
      <c r="ES28" s="189"/>
      <c r="ET28" s="189"/>
      <c r="EU28" s="189"/>
      <c r="EV28" s="189"/>
      <c r="EW28" s="189"/>
      <c r="EX28" s="189"/>
      <c r="EY28" s="189"/>
      <c r="EZ28" s="189"/>
      <c r="FA28" s="189"/>
      <c r="FB28" s="189"/>
      <c r="FC28" s="189"/>
      <c r="FD28" s="189"/>
      <c r="FE28" s="189"/>
      <c r="FF28" s="189"/>
      <c r="FG28" s="189"/>
      <c r="FH28" s="189"/>
      <c r="FI28" s="189"/>
      <c r="FJ28" s="189"/>
      <c r="FK28" s="189"/>
      <c r="FL28" s="189"/>
      <c r="FM28" s="189"/>
      <c r="FN28" s="189"/>
      <c r="FO28" s="189"/>
      <c r="FP28" s="189"/>
      <c r="FQ28" s="189"/>
      <c r="FR28" s="189"/>
      <c r="FS28" s="189"/>
      <c r="FT28" s="189"/>
      <c r="FU28" s="189"/>
      <c r="FV28" s="189"/>
      <c r="FW28" s="189"/>
      <c r="FX28" s="189"/>
      <c r="FY28" s="189"/>
      <c r="FZ28" s="189"/>
      <c r="GA28" s="189"/>
      <c r="GB28" s="189"/>
      <c r="GC28" s="189"/>
      <c r="GD28" s="189"/>
      <c r="GE28" s="189"/>
      <c r="GF28" s="189"/>
      <c r="GG28" s="189"/>
      <c r="GH28" s="189"/>
      <c r="GI28" s="189"/>
      <c r="GJ28" s="189"/>
      <c r="GK28" s="189"/>
      <c r="GL28" s="189"/>
      <c r="GM28" s="189"/>
      <c r="GN28" s="189"/>
      <c r="GO28" s="189"/>
      <c r="GP28" s="189"/>
      <c r="GQ28" s="189"/>
      <c r="GR28" s="189"/>
      <c r="GS28" s="189"/>
      <c r="GT28" s="189"/>
      <c r="GU28" s="189"/>
      <c r="GV28" s="189"/>
      <c r="GW28" s="189"/>
      <c r="GX28" s="189"/>
    </row>
    <row r="29" spans="1:206" s="231" customFormat="1" ht="37.5" x14ac:dyDescent="0.3">
      <c r="A29" s="201"/>
      <c r="B29" s="202">
        <f>'[1]MES NOVIEMBRE'!E27</f>
        <v>45601</v>
      </c>
      <c r="C29" s="203" t="s">
        <v>335</v>
      </c>
      <c r="D29" s="212" t="s">
        <v>336</v>
      </c>
      <c r="E29" s="230" t="s">
        <v>337</v>
      </c>
      <c r="F29" s="209"/>
      <c r="G29" s="214">
        <v>14701.5</v>
      </c>
      <c r="H29" s="206">
        <f t="shared" si="1"/>
        <v>18568449.051999997</v>
      </c>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c r="DB29" s="189"/>
      <c r="DC29" s="189"/>
      <c r="DD29" s="189"/>
      <c r="DE29" s="189"/>
      <c r="DF29" s="189"/>
      <c r="DG29" s="189"/>
      <c r="DH29" s="189"/>
      <c r="DI29" s="189"/>
      <c r="DJ29" s="189"/>
      <c r="DK29" s="189"/>
      <c r="DL29" s="189"/>
      <c r="DM29" s="189"/>
      <c r="DN29" s="189"/>
      <c r="DO29" s="189"/>
      <c r="DP29" s="189"/>
      <c r="DQ29" s="189"/>
      <c r="DR29" s="189"/>
      <c r="DS29" s="189"/>
      <c r="DT29" s="189"/>
      <c r="DU29" s="189"/>
      <c r="DV29" s="189"/>
      <c r="DW29" s="189"/>
      <c r="DX29" s="189"/>
      <c r="DY29" s="189"/>
      <c r="DZ29" s="189"/>
      <c r="EA29" s="189"/>
      <c r="EB29" s="189"/>
      <c r="EC29" s="189"/>
      <c r="ED29" s="189"/>
      <c r="EE29" s="189"/>
      <c r="EF29" s="189"/>
      <c r="EG29" s="189"/>
      <c r="EH29" s="189"/>
      <c r="EI29" s="189"/>
      <c r="EJ29" s="189"/>
      <c r="EK29" s="189"/>
      <c r="EL29" s="189"/>
      <c r="EM29" s="189"/>
      <c r="EN29" s="189"/>
      <c r="EO29" s="189"/>
      <c r="EP29" s="189"/>
      <c r="EQ29" s="189"/>
      <c r="ER29" s="189"/>
      <c r="ES29" s="189"/>
      <c r="ET29" s="189"/>
      <c r="EU29" s="189"/>
      <c r="EV29" s="189"/>
      <c r="EW29" s="189"/>
      <c r="EX29" s="189"/>
      <c r="EY29" s="189"/>
      <c r="EZ29" s="189"/>
      <c r="FA29" s="189"/>
      <c r="FB29" s="189"/>
      <c r="FC29" s="189"/>
      <c r="FD29" s="189"/>
      <c r="FE29" s="189"/>
      <c r="FF29" s="189"/>
      <c r="FG29" s="189"/>
      <c r="FH29" s="189"/>
      <c r="FI29" s="189"/>
      <c r="FJ29" s="189"/>
      <c r="FK29" s="189"/>
      <c r="FL29" s="189"/>
      <c r="FM29" s="189"/>
      <c r="FN29" s="189"/>
      <c r="FO29" s="189"/>
      <c r="FP29" s="189"/>
      <c r="FQ29" s="189"/>
      <c r="FR29" s="189"/>
      <c r="FS29" s="189"/>
      <c r="FT29" s="189"/>
      <c r="FU29" s="189"/>
      <c r="FV29" s="189"/>
      <c r="FW29" s="189"/>
      <c r="FX29" s="189"/>
      <c r="FY29" s="189"/>
      <c r="FZ29" s="189"/>
      <c r="GA29" s="189"/>
      <c r="GB29" s="189"/>
      <c r="GC29" s="189"/>
      <c r="GD29" s="189"/>
      <c r="GE29" s="189"/>
      <c r="GF29" s="189"/>
      <c r="GG29" s="189"/>
      <c r="GH29" s="189"/>
      <c r="GI29" s="189"/>
      <c r="GJ29" s="189"/>
      <c r="GK29" s="189"/>
      <c r="GL29" s="189"/>
      <c r="GM29" s="189"/>
      <c r="GN29" s="189"/>
      <c r="GO29" s="189"/>
      <c r="GP29" s="189"/>
      <c r="GQ29" s="189"/>
      <c r="GR29" s="189"/>
      <c r="GS29" s="189"/>
      <c r="GT29" s="189"/>
      <c r="GU29" s="189"/>
      <c r="GV29" s="189"/>
      <c r="GW29" s="189"/>
      <c r="GX29" s="189"/>
    </row>
    <row r="30" spans="1:206" s="217" customFormat="1" ht="37.5" x14ac:dyDescent="0.3">
      <c r="A30" s="210"/>
      <c r="B30" s="202">
        <f>'[1]MES NOVIEMBRE'!E28</f>
        <v>45601</v>
      </c>
      <c r="C30" s="203" t="s">
        <v>338</v>
      </c>
      <c r="D30" s="212" t="s">
        <v>339</v>
      </c>
      <c r="E30" s="230" t="s">
        <v>340</v>
      </c>
      <c r="F30" s="209"/>
      <c r="G30" s="214">
        <v>10000</v>
      </c>
      <c r="H30" s="206">
        <f t="shared" si="1"/>
        <v>18558449.051999997</v>
      </c>
      <c r="I30" s="215"/>
      <c r="J30" s="215"/>
      <c r="K30" s="215"/>
      <c r="L30" s="215"/>
      <c r="M30" s="215"/>
      <c r="N30" s="215"/>
      <c r="O30" s="215"/>
      <c r="P30" s="215"/>
      <c r="Q30" s="215"/>
      <c r="R30" s="215"/>
      <c r="S30" s="215"/>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c r="BM30" s="216"/>
      <c r="BN30" s="216"/>
      <c r="BO30" s="216"/>
      <c r="BP30" s="216"/>
      <c r="BQ30" s="216"/>
      <c r="BR30" s="216"/>
      <c r="BS30" s="216"/>
      <c r="BT30" s="216"/>
      <c r="BU30" s="216"/>
      <c r="BV30" s="216"/>
      <c r="BW30" s="216"/>
      <c r="BX30" s="216"/>
      <c r="BY30" s="216"/>
      <c r="BZ30" s="216"/>
      <c r="CA30" s="216"/>
      <c r="CB30" s="216"/>
      <c r="CC30" s="216"/>
      <c r="CD30" s="216"/>
      <c r="CE30" s="216"/>
      <c r="CF30" s="216"/>
      <c r="CG30" s="216"/>
      <c r="CH30" s="216"/>
      <c r="CI30" s="216"/>
      <c r="CJ30" s="216"/>
      <c r="CK30" s="216"/>
      <c r="CL30" s="216"/>
      <c r="CM30" s="216"/>
      <c r="CN30" s="216"/>
      <c r="CO30" s="216"/>
      <c r="CP30" s="216"/>
      <c r="CQ30" s="216"/>
      <c r="CR30" s="216"/>
      <c r="CS30" s="216"/>
      <c r="CT30" s="216"/>
      <c r="CU30" s="216"/>
      <c r="CV30" s="216"/>
      <c r="CW30" s="216"/>
      <c r="CX30" s="216"/>
      <c r="CY30" s="216"/>
      <c r="CZ30" s="216"/>
      <c r="DA30" s="216"/>
      <c r="DB30" s="216"/>
      <c r="DC30" s="216"/>
      <c r="DD30" s="216"/>
      <c r="DE30" s="216"/>
      <c r="DF30" s="216"/>
      <c r="DG30" s="216"/>
      <c r="DH30" s="216"/>
      <c r="DI30" s="216"/>
      <c r="DJ30" s="216"/>
      <c r="DK30" s="216"/>
      <c r="DL30" s="216"/>
      <c r="DM30" s="216"/>
      <c r="DN30" s="216"/>
      <c r="DO30" s="216"/>
      <c r="DP30" s="216"/>
      <c r="DQ30" s="216"/>
      <c r="DR30" s="216"/>
      <c r="DS30" s="216"/>
      <c r="DT30" s="216"/>
      <c r="DU30" s="216"/>
      <c r="DV30" s="216"/>
      <c r="DW30" s="216"/>
      <c r="DX30" s="216"/>
      <c r="DY30" s="216"/>
      <c r="DZ30" s="216"/>
      <c r="EA30" s="216"/>
      <c r="EB30" s="216"/>
      <c r="EC30" s="216"/>
      <c r="ED30" s="216"/>
      <c r="EE30" s="216"/>
      <c r="EF30" s="216"/>
      <c r="EG30" s="216"/>
      <c r="EH30" s="216"/>
      <c r="EI30" s="216"/>
      <c r="EJ30" s="216"/>
      <c r="EK30" s="216"/>
      <c r="EL30" s="216"/>
      <c r="EM30" s="216"/>
      <c r="EN30" s="216"/>
      <c r="EO30" s="216"/>
      <c r="EP30" s="216"/>
      <c r="EQ30" s="216"/>
      <c r="ER30" s="216"/>
      <c r="ES30" s="216"/>
      <c r="ET30" s="216"/>
      <c r="EU30" s="216"/>
      <c r="EV30" s="216"/>
      <c r="EW30" s="216"/>
      <c r="EX30" s="216"/>
      <c r="EY30" s="216"/>
      <c r="EZ30" s="216"/>
      <c r="FA30" s="216"/>
      <c r="FB30" s="216"/>
      <c r="FC30" s="216"/>
      <c r="FD30" s="216"/>
      <c r="FE30" s="216"/>
      <c r="FF30" s="216"/>
      <c r="FG30" s="216"/>
      <c r="FH30" s="216"/>
      <c r="FI30" s="216"/>
      <c r="FJ30" s="216"/>
      <c r="FK30" s="216"/>
      <c r="FL30" s="216"/>
      <c r="FM30" s="216"/>
      <c r="FN30" s="216"/>
      <c r="FO30" s="216"/>
      <c r="FP30" s="216"/>
      <c r="FQ30" s="216"/>
      <c r="FR30" s="216"/>
      <c r="FS30" s="216"/>
      <c r="FT30" s="216"/>
      <c r="FU30" s="216"/>
      <c r="FV30" s="216"/>
      <c r="FW30" s="216"/>
      <c r="FX30" s="216"/>
      <c r="FY30" s="216"/>
      <c r="FZ30" s="216"/>
      <c r="GA30" s="216"/>
      <c r="GB30" s="216"/>
      <c r="GC30" s="216"/>
      <c r="GD30" s="216"/>
      <c r="GE30" s="216"/>
      <c r="GF30" s="216"/>
      <c r="GG30" s="216"/>
      <c r="GH30" s="216"/>
      <c r="GI30" s="216"/>
      <c r="GJ30" s="216"/>
      <c r="GK30" s="216"/>
      <c r="GL30" s="216"/>
      <c r="GM30" s="216"/>
      <c r="GN30" s="216"/>
      <c r="GO30" s="216"/>
      <c r="GP30" s="216"/>
      <c r="GQ30" s="216"/>
      <c r="GR30" s="216"/>
      <c r="GS30" s="216"/>
      <c r="GT30" s="216"/>
      <c r="GU30" s="216"/>
      <c r="GV30" s="216"/>
      <c r="GW30" s="216"/>
      <c r="GX30" s="216"/>
    </row>
    <row r="31" spans="1:206" s="217" customFormat="1" ht="37.5" x14ac:dyDescent="0.3">
      <c r="A31" s="210"/>
      <c r="B31" s="202">
        <f>'[1]MES NOVIEMBRE'!E29</f>
        <v>45601</v>
      </c>
      <c r="C31" s="203" t="s">
        <v>341</v>
      </c>
      <c r="D31" s="212" t="s">
        <v>342</v>
      </c>
      <c r="E31" s="230" t="s">
        <v>300</v>
      </c>
      <c r="F31" s="209"/>
      <c r="G31" s="214">
        <v>10890</v>
      </c>
      <c r="H31" s="206">
        <f t="shared" si="1"/>
        <v>18547559.051999997</v>
      </c>
      <c r="I31" s="215"/>
      <c r="J31" s="215"/>
      <c r="K31" s="215"/>
      <c r="L31" s="215"/>
      <c r="M31" s="215"/>
      <c r="N31" s="215"/>
      <c r="O31" s="215"/>
      <c r="P31" s="215"/>
      <c r="Q31" s="215"/>
      <c r="R31" s="215"/>
      <c r="S31" s="215"/>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S31" s="216"/>
      <c r="BT31" s="216"/>
      <c r="BU31" s="216"/>
      <c r="BV31" s="216"/>
      <c r="BW31" s="216"/>
      <c r="BX31" s="216"/>
      <c r="BY31" s="216"/>
      <c r="BZ31" s="216"/>
      <c r="CA31" s="216"/>
      <c r="CB31" s="216"/>
      <c r="CC31" s="216"/>
      <c r="CD31" s="216"/>
      <c r="CE31" s="216"/>
      <c r="CF31" s="216"/>
      <c r="CG31" s="216"/>
      <c r="CH31" s="216"/>
      <c r="CI31" s="216"/>
      <c r="CJ31" s="216"/>
      <c r="CK31" s="216"/>
      <c r="CL31" s="216"/>
      <c r="CM31" s="216"/>
      <c r="CN31" s="216"/>
      <c r="CO31" s="216"/>
      <c r="CP31" s="216"/>
      <c r="CQ31" s="216"/>
      <c r="CR31" s="216"/>
      <c r="CS31" s="216"/>
      <c r="CT31" s="216"/>
      <c r="CU31" s="216"/>
      <c r="CV31" s="216"/>
      <c r="CW31" s="216"/>
      <c r="CX31" s="216"/>
      <c r="CY31" s="216"/>
      <c r="CZ31" s="216"/>
      <c r="DA31" s="216"/>
      <c r="DB31" s="216"/>
      <c r="DC31" s="216"/>
      <c r="DD31" s="216"/>
      <c r="DE31" s="216"/>
      <c r="DF31" s="216"/>
      <c r="DG31" s="216"/>
      <c r="DH31" s="216"/>
      <c r="DI31" s="216"/>
      <c r="DJ31" s="216"/>
      <c r="DK31" s="216"/>
      <c r="DL31" s="216"/>
      <c r="DM31" s="216"/>
      <c r="DN31" s="216"/>
      <c r="DO31" s="216"/>
      <c r="DP31" s="216"/>
      <c r="DQ31" s="216"/>
      <c r="DR31" s="216"/>
      <c r="DS31" s="216"/>
      <c r="DT31" s="216"/>
      <c r="DU31" s="216"/>
      <c r="DV31" s="216"/>
      <c r="DW31" s="216"/>
      <c r="DX31" s="216"/>
      <c r="DY31" s="216"/>
      <c r="DZ31" s="216"/>
      <c r="EA31" s="216"/>
      <c r="EB31" s="216"/>
      <c r="EC31" s="216"/>
      <c r="ED31" s="216"/>
      <c r="EE31" s="216"/>
      <c r="EF31" s="216"/>
      <c r="EG31" s="216"/>
      <c r="EH31" s="216"/>
      <c r="EI31" s="216"/>
      <c r="EJ31" s="216"/>
      <c r="EK31" s="216"/>
      <c r="EL31" s="216"/>
      <c r="EM31" s="216"/>
      <c r="EN31" s="216"/>
      <c r="EO31" s="216"/>
      <c r="EP31" s="216"/>
      <c r="EQ31" s="216"/>
      <c r="ER31" s="216"/>
      <c r="ES31" s="216"/>
      <c r="ET31" s="216"/>
      <c r="EU31" s="216"/>
      <c r="EV31" s="216"/>
      <c r="EW31" s="216"/>
      <c r="EX31" s="216"/>
      <c r="EY31" s="216"/>
      <c r="EZ31" s="216"/>
      <c r="FA31" s="216"/>
      <c r="FB31" s="216"/>
      <c r="FC31" s="216"/>
      <c r="FD31" s="216"/>
      <c r="FE31" s="216"/>
      <c r="FF31" s="216"/>
      <c r="FG31" s="216"/>
      <c r="FH31" s="216"/>
      <c r="FI31" s="216"/>
      <c r="FJ31" s="216"/>
      <c r="FK31" s="216"/>
      <c r="FL31" s="216"/>
      <c r="FM31" s="216"/>
      <c r="FN31" s="216"/>
      <c r="FO31" s="216"/>
      <c r="FP31" s="216"/>
      <c r="FQ31" s="216"/>
      <c r="FR31" s="216"/>
      <c r="FS31" s="216"/>
      <c r="FT31" s="216"/>
      <c r="FU31" s="216"/>
      <c r="FV31" s="216"/>
      <c r="FW31" s="216"/>
      <c r="FX31" s="216"/>
      <c r="FY31" s="216"/>
      <c r="FZ31" s="216"/>
      <c r="GA31" s="216"/>
      <c r="GB31" s="216"/>
      <c r="GC31" s="216"/>
      <c r="GD31" s="216"/>
      <c r="GE31" s="216"/>
      <c r="GF31" s="216"/>
      <c r="GG31" s="216"/>
      <c r="GH31" s="216"/>
      <c r="GI31" s="216"/>
      <c r="GJ31" s="216"/>
      <c r="GK31" s="216"/>
      <c r="GL31" s="216"/>
      <c r="GM31" s="216"/>
      <c r="GN31" s="216"/>
      <c r="GO31" s="216"/>
      <c r="GP31" s="216"/>
      <c r="GQ31" s="216"/>
      <c r="GR31" s="216"/>
      <c r="GS31" s="216"/>
      <c r="GT31" s="216"/>
      <c r="GU31" s="216"/>
      <c r="GV31" s="216"/>
      <c r="GW31" s="216"/>
      <c r="GX31" s="216"/>
    </row>
    <row r="32" spans="1:206" s="231" customFormat="1" ht="37.5" x14ac:dyDescent="0.3">
      <c r="A32" s="201"/>
      <c r="B32" s="202">
        <f>'[1]MES NOVIEMBRE'!E30</f>
        <v>45601</v>
      </c>
      <c r="C32" s="203" t="s">
        <v>343</v>
      </c>
      <c r="D32" s="212" t="s">
        <v>344</v>
      </c>
      <c r="E32" s="230" t="s">
        <v>345</v>
      </c>
      <c r="F32" s="209"/>
      <c r="G32" s="214">
        <v>9365.4</v>
      </c>
      <c r="H32" s="206">
        <f t="shared" si="1"/>
        <v>18538193.651999999</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c r="CW32" s="189"/>
      <c r="CX32" s="189"/>
      <c r="CY32" s="189"/>
      <c r="CZ32" s="189"/>
      <c r="DA32" s="189"/>
      <c r="DB32" s="189"/>
      <c r="DC32" s="189"/>
      <c r="DD32" s="189"/>
      <c r="DE32" s="189"/>
      <c r="DF32" s="189"/>
      <c r="DG32" s="189"/>
      <c r="DH32" s="189"/>
      <c r="DI32" s="189"/>
      <c r="DJ32" s="189"/>
      <c r="DK32" s="189"/>
      <c r="DL32" s="189"/>
      <c r="DM32" s="189"/>
      <c r="DN32" s="189"/>
      <c r="DO32" s="189"/>
      <c r="DP32" s="189"/>
      <c r="DQ32" s="189"/>
      <c r="DR32" s="189"/>
      <c r="DS32" s="189"/>
      <c r="DT32" s="189"/>
      <c r="DU32" s="189"/>
      <c r="DV32" s="189"/>
      <c r="DW32" s="189"/>
      <c r="DX32" s="189"/>
      <c r="DY32" s="189"/>
      <c r="DZ32" s="189"/>
      <c r="EA32" s="189"/>
      <c r="EB32" s="189"/>
      <c r="EC32" s="189"/>
      <c r="ED32" s="189"/>
      <c r="EE32" s="189"/>
      <c r="EF32" s="189"/>
      <c r="EG32" s="189"/>
      <c r="EH32" s="189"/>
      <c r="EI32" s="189"/>
      <c r="EJ32" s="189"/>
      <c r="EK32" s="189"/>
      <c r="EL32" s="189"/>
      <c r="EM32" s="189"/>
      <c r="EN32" s="189"/>
      <c r="EO32" s="189"/>
      <c r="EP32" s="189"/>
      <c r="EQ32" s="189"/>
      <c r="ER32" s="189"/>
      <c r="ES32" s="189"/>
      <c r="ET32" s="189"/>
      <c r="EU32" s="189"/>
      <c r="EV32" s="189"/>
      <c r="EW32" s="189"/>
      <c r="EX32" s="189"/>
      <c r="EY32" s="189"/>
      <c r="EZ32" s="189"/>
      <c r="FA32" s="189"/>
      <c r="FB32" s="189"/>
      <c r="FC32" s="189"/>
      <c r="FD32" s="189"/>
      <c r="FE32" s="189"/>
      <c r="FF32" s="189"/>
      <c r="FG32" s="189"/>
      <c r="FH32" s="189"/>
      <c r="FI32" s="189"/>
      <c r="FJ32" s="189"/>
      <c r="FK32" s="189"/>
      <c r="FL32" s="189"/>
      <c r="FM32" s="189"/>
      <c r="FN32" s="189"/>
      <c r="FO32" s="189"/>
      <c r="FP32" s="189"/>
      <c r="FQ32" s="189"/>
      <c r="FR32" s="189"/>
      <c r="FS32" s="189"/>
      <c r="FT32" s="189"/>
      <c r="FU32" s="189"/>
      <c r="FV32" s="189"/>
      <c r="FW32" s="189"/>
      <c r="FX32" s="189"/>
      <c r="FY32" s="189"/>
      <c r="FZ32" s="189"/>
      <c r="GA32" s="189"/>
      <c r="GB32" s="189"/>
      <c r="GC32" s="189"/>
      <c r="GD32" s="189"/>
      <c r="GE32" s="189"/>
      <c r="GF32" s="189"/>
      <c r="GG32" s="189"/>
      <c r="GH32" s="189"/>
      <c r="GI32" s="189"/>
      <c r="GJ32" s="189"/>
      <c r="GK32" s="189"/>
      <c r="GL32" s="189"/>
      <c r="GM32" s="189"/>
      <c r="GN32" s="189"/>
      <c r="GO32" s="189"/>
      <c r="GP32" s="189"/>
      <c r="GQ32" s="189"/>
      <c r="GR32" s="189"/>
      <c r="GS32" s="189"/>
      <c r="GT32" s="189"/>
      <c r="GU32" s="189"/>
      <c r="GV32" s="189"/>
      <c r="GW32" s="189"/>
      <c r="GX32" s="189"/>
    </row>
    <row r="33" spans="1:206" s="217" customFormat="1" ht="37.5" x14ac:dyDescent="0.3">
      <c r="A33" s="210"/>
      <c r="B33" s="202">
        <f>'[1]MES NOVIEMBRE'!E31</f>
        <v>45601</v>
      </c>
      <c r="C33" s="203" t="s">
        <v>346</v>
      </c>
      <c r="D33" s="212" t="s">
        <v>347</v>
      </c>
      <c r="E33" s="230" t="s">
        <v>348</v>
      </c>
      <c r="F33" s="209"/>
      <c r="G33" s="214">
        <v>11000</v>
      </c>
      <c r="H33" s="206">
        <f t="shared" si="1"/>
        <v>18527193.651999999</v>
      </c>
      <c r="I33" s="215"/>
      <c r="J33" s="215"/>
      <c r="K33" s="215"/>
      <c r="L33" s="215"/>
      <c r="M33" s="215"/>
      <c r="N33" s="215"/>
      <c r="O33" s="215"/>
      <c r="P33" s="215"/>
      <c r="Q33" s="215"/>
      <c r="R33" s="215"/>
      <c r="S33" s="215"/>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S33" s="216"/>
      <c r="BT33" s="216"/>
      <c r="BU33" s="216"/>
      <c r="BV33" s="216"/>
      <c r="BW33" s="216"/>
      <c r="BX33" s="216"/>
      <c r="BY33" s="216"/>
      <c r="BZ33" s="216"/>
      <c r="CA33" s="216"/>
      <c r="CB33" s="216"/>
      <c r="CC33" s="216"/>
      <c r="CD33" s="216"/>
      <c r="CE33" s="216"/>
      <c r="CF33" s="216"/>
      <c r="CG33" s="216"/>
      <c r="CH33" s="216"/>
      <c r="CI33" s="216"/>
      <c r="CJ33" s="216"/>
      <c r="CK33" s="216"/>
      <c r="CL33" s="216"/>
      <c r="CM33" s="216"/>
      <c r="CN33" s="216"/>
      <c r="CO33" s="216"/>
      <c r="CP33" s="216"/>
      <c r="CQ33" s="216"/>
      <c r="CR33" s="216"/>
      <c r="CS33" s="216"/>
      <c r="CT33" s="216"/>
      <c r="CU33" s="216"/>
      <c r="CV33" s="216"/>
      <c r="CW33" s="216"/>
      <c r="CX33" s="216"/>
      <c r="CY33" s="216"/>
      <c r="CZ33" s="216"/>
      <c r="DA33" s="216"/>
      <c r="DB33" s="216"/>
      <c r="DC33" s="216"/>
      <c r="DD33" s="216"/>
      <c r="DE33" s="216"/>
      <c r="DF33" s="216"/>
      <c r="DG33" s="216"/>
      <c r="DH33" s="216"/>
      <c r="DI33" s="216"/>
      <c r="DJ33" s="216"/>
      <c r="DK33" s="216"/>
      <c r="DL33" s="216"/>
      <c r="DM33" s="216"/>
      <c r="DN33" s="216"/>
      <c r="DO33" s="216"/>
      <c r="DP33" s="216"/>
      <c r="DQ33" s="216"/>
      <c r="DR33" s="216"/>
      <c r="DS33" s="216"/>
      <c r="DT33" s="216"/>
      <c r="DU33" s="216"/>
      <c r="DV33" s="216"/>
      <c r="DW33" s="216"/>
      <c r="DX33" s="216"/>
      <c r="DY33" s="216"/>
      <c r="DZ33" s="216"/>
      <c r="EA33" s="216"/>
      <c r="EB33" s="216"/>
      <c r="EC33" s="216"/>
      <c r="ED33" s="216"/>
      <c r="EE33" s="216"/>
      <c r="EF33" s="216"/>
      <c r="EG33" s="216"/>
      <c r="EH33" s="216"/>
      <c r="EI33" s="216"/>
      <c r="EJ33" s="216"/>
      <c r="EK33" s="216"/>
      <c r="EL33" s="216"/>
      <c r="EM33" s="216"/>
      <c r="EN33" s="216"/>
      <c r="EO33" s="216"/>
      <c r="EP33" s="216"/>
      <c r="EQ33" s="216"/>
      <c r="ER33" s="216"/>
      <c r="ES33" s="216"/>
      <c r="ET33" s="216"/>
      <c r="EU33" s="216"/>
      <c r="EV33" s="216"/>
      <c r="EW33" s="216"/>
      <c r="EX33" s="216"/>
      <c r="EY33" s="216"/>
      <c r="EZ33" s="216"/>
      <c r="FA33" s="216"/>
      <c r="FB33" s="216"/>
      <c r="FC33" s="216"/>
      <c r="FD33" s="216"/>
      <c r="FE33" s="216"/>
      <c r="FF33" s="216"/>
      <c r="FG33" s="216"/>
      <c r="FH33" s="216"/>
      <c r="FI33" s="216"/>
      <c r="FJ33" s="216"/>
      <c r="FK33" s="216"/>
      <c r="FL33" s="216"/>
      <c r="FM33" s="216"/>
      <c r="FN33" s="216"/>
      <c r="FO33" s="216"/>
      <c r="FP33" s="216"/>
      <c r="FQ33" s="216"/>
      <c r="FR33" s="216"/>
      <c r="FS33" s="216"/>
      <c r="FT33" s="216"/>
      <c r="FU33" s="216"/>
      <c r="FV33" s="216"/>
      <c r="FW33" s="216"/>
      <c r="FX33" s="216"/>
      <c r="FY33" s="216"/>
      <c r="FZ33" s="216"/>
      <c r="GA33" s="216"/>
      <c r="GB33" s="216"/>
      <c r="GC33" s="216"/>
      <c r="GD33" s="216"/>
      <c r="GE33" s="216"/>
      <c r="GF33" s="216"/>
      <c r="GG33" s="216"/>
      <c r="GH33" s="216"/>
      <c r="GI33" s="216"/>
      <c r="GJ33" s="216"/>
      <c r="GK33" s="216"/>
      <c r="GL33" s="216"/>
      <c r="GM33" s="216"/>
      <c r="GN33" s="216"/>
      <c r="GO33" s="216"/>
      <c r="GP33" s="216"/>
      <c r="GQ33" s="216"/>
      <c r="GR33" s="216"/>
      <c r="GS33" s="216"/>
      <c r="GT33" s="216"/>
      <c r="GU33" s="216"/>
      <c r="GV33" s="216"/>
      <c r="GW33" s="216"/>
      <c r="GX33" s="216"/>
    </row>
    <row r="34" spans="1:206" s="217" customFormat="1" ht="37.5" x14ac:dyDescent="0.3">
      <c r="A34" s="210"/>
      <c r="B34" s="202">
        <f>'[1]MES NOVIEMBRE'!E32</f>
        <v>45601</v>
      </c>
      <c r="C34" s="203" t="s">
        <v>349</v>
      </c>
      <c r="D34" s="212" t="s">
        <v>350</v>
      </c>
      <c r="E34" s="230" t="s">
        <v>351</v>
      </c>
      <c r="F34" s="209"/>
      <c r="G34" s="214">
        <v>13068</v>
      </c>
      <c r="H34" s="206">
        <f t="shared" si="1"/>
        <v>18514125.651999999</v>
      </c>
      <c r="I34" s="215"/>
      <c r="J34" s="215"/>
      <c r="K34" s="215"/>
      <c r="L34" s="215"/>
      <c r="M34" s="215"/>
      <c r="N34" s="215"/>
      <c r="O34" s="215"/>
      <c r="P34" s="215"/>
      <c r="Q34" s="215"/>
      <c r="R34" s="215"/>
      <c r="S34" s="215"/>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S34" s="216"/>
      <c r="BT34" s="216"/>
      <c r="BU34" s="216"/>
      <c r="BV34" s="216"/>
      <c r="BW34" s="216"/>
      <c r="BX34" s="216"/>
      <c r="BY34" s="216"/>
      <c r="BZ34" s="216"/>
      <c r="CA34" s="216"/>
      <c r="CB34" s="216"/>
      <c r="CC34" s="216"/>
      <c r="CD34" s="216"/>
      <c r="CE34" s="216"/>
      <c r="CF34" s="216"/>
      <c r="CG34" s="216"/>
      <c r="CH34" s="216"/>
      <c r="CI34" s="216"/>
      <c r="CJ34" s="216"/>
      <c r="CK34" s="216"/>
      <c r="CL34" s="216"/>
      <c r="CM34" s="216"/>
      <c r="CN34" s="216"/>
      <c r="CO34" s="216"/>
      <c r="CP34" s="216"/>
      <c r="CQ34" s="216"/>
      <c r="CR34" s="216"/>
      <c r="CS34" s="216"/>
      <c r="CT34" s="216"/>
      <c r="CU34" s="216"/>
      <c r="CV34" s="216"/>
      <c r="CW34" s="216"/>
      <c r="CX34" s="216"/>
      <c r="CY34" s="216"/>
      <c r="CZ34" s="216"/>
      <c r="DA34" s="216"/>
      <c r="DB34" s="216"/>
      <c r="DC34" s="216"/>
      <c r="DD34" s="216"/>
      <c r="DE34" s="216"/>
      <c r="DF34" s="216"/>
      <c r="DG34" s="216"/>
      <c r="DH34" s="216"/>
      <c r="DI34" s="216"/>
      <c r="DJ34" s="216"/>
      <c r="DK34" s="216"/>
      <c r="DL34" s="216"/>
      <c r="DM34" s="216"/>
      <c r="DN34" s="216"/>
      <c r="DO34" s="216"/>
      <c r="DP34" s="216"/>
      <c r="DQ34" s="216"/>
      <c r="DR34" s="216"/>
      <c r="DS34" s="216"/>
      <c r="DT34" s="216"/>
      <c r="DU34" s="216"/>
      <c r="DV34" s="216"/>
      <c r="DW34" s="216"/>
      <c r="DX34" s="216"/>
      <c r="DY34" s="216"/>
      <c r="DZ34" s="216"/>
      <c r="EA34" s="216"/>
      <c r="EB34" s="216"/>
      <c r="EC34" s="216"/>
      <c r="ED34" s="216"/>
      <c r="EE34" s="216"/>
      <c r="EF34" s="216"/>
      <c r="EG34" s="216"/>
      <c r="EH34" s="216"/>
      <c r="EI34" s="216"/>
      <c r="EJ34" s="216"/>
      <c r="EK34" s="216"/>
      <c r="EL34" s="216"/>
      <c r="EM34" s="216"/>
      <c r="EN34" s="216"/>
      <c r="EO34" s="216"/>
      <c r="EP34" s="216"/>
      <c r="EQ34" s="216"/>
      <c r="ER34" s="216"/>
      <c r="ES34" s="216"/>
      <c r="ET34" s="216"/>
      <c r="EU34" s="216"/>
      <c r="EV34" s="216"/>
      <c r="EW34" s="216"/>
      <c r="EX34" s="216"/>
      <c r="EY34" s="216"/>
      <c r="EZ34" s="216"/>
      <c r="FA34" s="216"/>
      <c r="FB34" s="216"/>
      <c r="FC34" s="216"/>
      <c r="FD34" s="216"/>
      <c r="FE34" s="216"/>
      <c r="FF34" s="216"/>
      <c r="FG34" s="216"/>
      <c r="FH34" s="216"/>
      <c r="FI34" s="216"/>
      <c r="FJ34" s="216"/>
      <c r="FK34" s="216"/>
      <c r="FL34" s="216"/>
      <c r="FM34" s="216"/>
      <c r="FN34" s="216"/>
      <c r="FO34" s="216"/>
      <c r="FP34" s="216"/>
      <c r="FQ34" s="216"/>
      <c r="FR34" s="216"/>
      <c r="FS34" s="216"/>
      <c r="FT34" s="216"/>
      <c r="FU34" s="216"/>
      <c r="FV34" s="216"/>
      <c r="FW34" s="216"/>
      <c r="FX34" s="216"/>
      <c r="FY34" s="216"/>
      <c r="FZ34" s="216"/>
      <c r="GA34" s="216"/>
      <c r="GB34" s="216"/>
      <c r="GC34" s="216"/>
      <c r="GD34" s="216"/>
      <c r="GE34" s="216"/>
      <c r="GF34" s="216"/>
      <c r="GG34" s="216"/>
      <c r="GH34" s="216"/>
      <c r="GI34" s="216"/>
      <c r="GJ34" s="216"/>
      <c r="GK34" s="216"/>
      <c r="GL34" s="216"/>
      <c r="GM34" s="216"/>
      <c r="GN34" s="216"/>
      <c r="GO34" s="216"/>
      <c r="GP34" s="216"/>
      <c r="GQ34" s="216"/>
      <c r="GR34" s="216"/>
      <c r="GS34" s="216"/>
      <c r="GT34" s="216"/>
      <c r="GU34" s="216"/>
      <c r="GV34" s="216"/>
      <c r="GW34" s="216"/>
      <c r="GX34" s="216"/>
    </row>
    <row r="35" spans="1:206" s="217" customFormat="1" ht="37.5" x14ac:dyDescent="0.3">
      <c r="A35" s="210"/>
      <c r="B35" s="202">
        <f>'[1]MES NOVIEMBRE'!E33</f>
        <v>45601</v>
      </c>
      <c r="C35" s="203" t="s">
        <v>352</v>
      </c>
      <c r="D35" s="212" t="s">
        <v>353</v>
      </c>
      <c r="E35" s="225" t="s">
        <v>354</v>
      </c>
      <c r="F35" s="209"/>
      <c r="G35" s="214">
        <v>9500</v>
      </c>
      <c r="H35" s="206">
        <f t="shared" si="1"/>
        <v>18504625.651999999</v>
      </c>
      <c r="I35" s="215"/>
      <c r="J35" s="215"/>
      <c r="K35" s="215"/>
      <c r="L35" s="215"/>
      <c r="M35" s="215"/>
      <c r="N35" s="215"/>
      <c r="O35" s="215"/>
      <c r="P35" s="215"/>
      <c r="Q35" s="215"/>
      <c r="R35" s="215"/>
      <c r="S35" s="215"/>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D35" s="216"/>
      <c r="CE35" s="216"/>
      <c r="CF35" s="216"/>
      <c r="CG35" s="216"/>
      <c r="CH35" s="216"/>
      <c r="CI35" s="216"/>
      <c r="CJ35" s="216"/>
      <c r="CK35" s="216"/>
      <c r="CL35" s="216"/>
      <c r="CM35" s="216"/>
      <c r="CN35" s="216"/>
      <c r="CO35" s="216"/>
      <c r="CP35" s="216"/>
      <c r="CQ35" s="216"/>
      <c r="CR35" s="216"/>
      <c r="CS35" s="216"/>
      <c r="CT35" s="216"/>
      <c r="CU35" s="216"/>
      <c r="CV35" s="216"/>
      <c r="CW35" s="216"/>
      <c r="CX35" s="216"/>
      <c r="CY35" s="216"/>
      <c r="CZ35" s="216"/>
      <c r="DA35" s="216"/>
      <c r="DB35" s="216"/>
      <c r="DC35" s="216"/>
      <c r="DD35" s="216"/>
      <c r="DE35" s="216"/>
      <c r="DF35" s="216"/>
      <c r="DG35" s="216"/>
      <c r="DH35" s="216"/>
      <c r="DI35" s="216"/>
      <c r="DJ35" s="216"/>
      <c r="DK35" s="216"/>
      <c r="DL35" s="216"/>
      <c r="DM35" s="216"/>
      <c r="DN35" s="216"/>
      <c r="DO35" s="216"/>
      <c r="DP35" s="216"/>
      <c r="DQ35" s="216"/>
      <c r="DR35" s="216"/>
      <c r="DS35" s="216"/>
      <c r="DT35" s="216"/>
      <c r="DU35" s="216"/>
      <c r="DV35" s="216"/>
      <c r="DW35" s="216"/>
      <c r="DX35" s="216"/>
      <c r="DY35" s="216"/>
      <c r="DZ35" s="216"/>
      <c r="EA35" s="216"/>
      <c r="EB35" s="216"/>
      <c r="EC35" s="216"/>
      <c r="ED35" s="216"/>
      <c r="EE35" s="216"/>
      <c r="EF35" s="216"/>
      <c r="EG35" s="216"/>
      <c r="EH35" s="216"/>
      <c r="EI35" s="216"/>
      <c r="EJ35" s="216"/>
      <c r="EK35" s="216"/>
      <c r="EL35" s="216"/>
      <c r="EM35" s="216"/>
      <c r="EN35" s="216"/>
      <c r="EO35" s="216"/>
      <c r="EP35" s="216"/>
      <c r="EQ35" s="216"/>
      <c r="ER35" s="216"/>
      <c r="ES35" s="216"/>
      <c r="ET35" s="216"/>
      <c r="EU35" s="216"/>
      <c r="EV35" s="216"/>
      <c r="EW35" s="216"/>
      <c r="EX35" s="216"/>
      <c r="EY35" s="216"/>
      <c r="EZ35" s="216"/>
      <c r="FA35" s="216"/>
      <c r="FB35" s="216"/>
      <c r="FC35" s="216"/>
      <c r="FD35" s="216"/>
      <c r="FE35" s="216"/>
      <c r="FF35" s="216"/>
      <c r="FG35" s="216"/>
      <c r="FH35" s="216"/>
      <c r="FI35" s="216"/>
      <c r="FJ35" s="216"/>
      <c r="FK35" s="216"/>
      <c r="FL35" s="216"/>
      <c r="FM35" s="216"/>
      <c r="FN35" s="216"/>
      <c r="FO35" s="216"/>
      <c r="FP35" s="216"/>
      <c r="FQ35" s="216"/>
      <c r="FR35" s="216"/>
      <c r="FS35" s="216"/>
      <c r="FT35" s="216"/>
      <c r="FU35" s="216"/>
      <c r="FV35" s="216"/>
      <c r="FW35" s="216"/>
      <c r="FX35" s="216"/>
      <c r="FY35" s="216"/>
      <c r="FZ35" s="216"/>
      <c r="GA35" s="216"/>
      <c r="GB35" s="216"/>
      <c r="GC35" s="216"/>
      <c r="GD35" s="216"/>
      <c r="GE35" s="216"/>
      <c r="GF35" s="216"/>
      <c r="GG35" s="216"/>
      <c r="GH35" s="216"/>
      <c r="GI35" s="216"/>
      <c r="GJ35" s="216"/>
      <c r="GK35" s="216"/>
      <c r="GL35" s="216"/>
      <c r="GM35" s="216"/>
      <c r="GN35" s="216"/>
      <c r="GO35" s="216"/>
      <c r="GP35" s="216"/>
      <c r="GQ35" s="216"/>
      <c r="GR35" s="216"/>
      <c r="GS35" s="216"/>
      <c r="GT35" s="216"/>
      <c r="GU35" s="216"/>
      <c r="GV35" s="216"/>
      <c r="GW35" s="216"/>
      <c r="GX35" s="216"/>
    </row>
    <row r="36" spans="1:206" s="217" customFormat="1" ht="37.5" x14ac:dyDescent="0.3">
      <c r="A36" s="210"/>
      <c r="B36" s="202">
        <f>'[1]MES NOVIEMBRE'!E34</f>
        <v>45601</v>
      </c>
      <c r="C36" s="203" t="s">
        <v>355</v>
      </c>
      <c r="D36" s="212" t="s">
        <v>356</v>
      </c>
      <c r="E36" s="213" t="s">
        <v>357</v>
      </c>
      <c r="F36" s="209"/>
      <c r="G36" s="214">
        <v>6588</v>
      </c>
      <c r="H36" s="206">
        <f t="shared" si="1"/>
        <v>18498037.651999999</v>
      </c>
      <c r="I36" s="215"/>
      <c r="J36" s="215"/>
      <c r="K36" s="215"/>
      <c r="L36" s="215"/>
      <c r="M36" s="215"/>
      <c r="N36" s="215"/>
      <c r="O36" s="215"/>
      <c r="P36" s="215"/>
      <c r="Q36" s="215"/>
      <c r="R36" s="215"/>
      <c r="S36" s="215"/>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6"/>
      <c r="BR36" s="216"/>
      <c r="BS36" s="216"/>
      <c r="BT36" s="216"/>
      <c r="BU36" s="216"/>
      <c r="BV36" s="216"/>
      <c r="BW36" s="216"/>
      <c r="BX36" s="216"/>
      <c r="BY36" s="216"/>
      <c r="BZ36" s="216"/>
      <c r="CA36" s="216"/>
      <c r="CB36" s="216"/>
      <c r="CC36" s="216"/>
      <c r="CD36" s="216"/>
      <c r="CE36" s="216"/>
      <c r="CF36" s="216"/>
      <c r="CG36" s="216"/>
      <c r="CH36" s="216"/>
      <c r="CI36" s="216"/>
      <c r="CJ36" s="216"/>
      <c r="CK36" s="216"/>
      <c r="CL36" s="216"/>
      <c r="CM36" s="216"/>
      <c r="CN36" s="216"/>
      <c r="CO36" s="216"/>
      <c r="CP36" s="216"/>
      <c r="CQ36" s="216"/>
      <c r="CR36" s="216"/>
      <c r="CS36" s="216"/>
      <c r="CT36" s="216"/>
      <c r="CU36" s="216"/>
      <c r="CV36" s="216"/>
      <c r="CW36" s="216"/>
      <c r="CX36" s="216"/>
      <c r="CY36" s="216"/>
      <c r="CZ36" s="216"/>
      <c r="DA36" s="216"/>
      <c r="DB36" s="216"/>
      <c r="DC36" s="216"/>
      <c r="DD36" s="216"/>
      <c r="DE36" s="216"/>
      <c r="DF36" s="216"/>
      <c r="DG36" s="216"/>
      <c r="DH36" s="216"/>
      <c r="DI36" s="216"/>
      <c r="DJ36" s="216"/>
      <c r="DK36" s="216"/>
      <c r="DL36" s="216"/>
      <c r="DM36" s="216"/>
      <c r="DN36" s="216"/>
      <c r="DO36" s="216"/>
      <c r="DP36" s="216"/>
      <c r="DQ36" s="216"/>
      <c r="DR36" s="216"/>
      <c r="DS36" s="216"/>
      <c r="DT36" s="216"/>
      <c r="DU36" s="216"/>
      <c r="DV36" s="216"/>
      <c r="DW36" s="216"/>
      <c r="DX36" s="216"/>
      <c r="DY36" s="216"/>
      <c r="DZ36" s="216"/>
      <c r="EA36" s="216"/>
      <c r="EB36" s="216"/>
      <c r="EC36" s="216"/>
      <c r="ED36" s="216"/>
      <c r="EE36" s="216"/>
      <c r="EF36" s="216"/>
      <c r="EG36" s="216"/>
      <c r="EH36" s="216"/>
      <c r="EI36" s="216"/>
      <c r="EJ36" s="216"/>
      <c r="EK36" s="216"/>
      <c r="EL36" s="216"/>
      <c r="EM36" s="216"/>
      <c r="EN36" s="216"/>
      <c r="EO36" s="216"/>
      <c r="EP36" s="216"/>
      <c r="EQ36" s="216"/>
      <c r="ER36" s="216"/>
      <c r="ES36" s="216"/>
      <c r="ET36" s="216"/>
      <c r="EU36" s="216"/>
      <c r="EV36" s="216"/>
      <c r="EW36" s="216"/>
      <c r="EX36" s="216"/>
      <c r="EY36" s="216"/>
      <c r="EZ36" s="216"/>
      <c r="FA36" s="216"/>
      <c r="FB36" s="216"/>
      <c r="FC36" s="216"/>
      <c r="FD36" s="216"/>
      <c r="FE36" s="216"/>
      <c r="FF36" s="216"/>
      <c r="FG36" s="216"/>
      <c r="FH36" s="216"/>
      <c r="FI36" s="216"/>
      <c r="FJ36" s="216"/>
      <c r="FK36" s="216"/>
      <c r="FL36" s="216"/>
      <c r="FM36" s="216"/>
      <c r="FN36" s="216"/>
      <c r="FO36" s="216"/>
      <c r="FP36" s="216"/>
      <c r="FQ36" s="216"/>
      <c r="FR36" s="216"/>
      <c r="FS36" s="216"/>
      <c r="FT36" s="216"/>
      <c r="FU36" s="216"/>
      <c r="FV36" s="216"/>
      <c r="FW36" s="216"/>
      <c r="FX36" s="216"/>
      <c r="FY36" s="216"/>
      <c r="FZ36" s="216"/>
      <c r="GA36" s="216"/>
      <c r="GB36" s="216"/>
      <c r="GC36" s="216"/>
      <c r="GD36" s="216"/>
      <c r="GE36" s="216"/>
      <c r="GF36" s="216"/>
      <c r="GG36" s="216"/>
      <c r="GH36" s="216"/>
      <c r="GI36" s="216"/>
      <c r="GJ36" s="216"/>
      <c r="GK36" s="216"/>
      <c r="GL36" s="216"/>
      <c r="GM36" s="216"/>
      <c r="GN36" s="216"/>
      <c r="GO36" s="216"/>
      <c r="GP36" s="216"/>
      <c r="GQ36" s="216"/>
      <c r="GR36" s="216"/>
      <c r="GS36" s="216"/>
      <c r="GT36" s="216"/>
      <c r="GU36" s="216"/>
      <c r="GV36" s="216"/>
      <c r="GW36" s="216"/>
      <c r="GX36" s="216"/>
    </row>
    <row r="37" spans="1:206" s="217" customFormat="1" ht="37.5" x14ac:dyDescent="0.3">
      <c r="A37" s="210"/>
      <c r="B37" s="202">
        <f>'[1]MES NOVIEMBRE'!E35</f>
        <v>45601</v>
      </c>
      <c r="C37" s="211" t="s">
        <v>358</v>
      </c>
      <c r="D37" s="212" t="s">
        <v>359</v>
      </c>
      <c r="E37" s="213" t="s">
        <v>360</v>
      </c>
      <c r="F37" s="209"/>
      <c r="G37" s="214">
        <v>14592.6</v>
      </c>
      <c r="H37" s="206">
        <f t="shared" si="1"/>
        <v>18483445.051999997</v>
      </c>
      <c r="I37" s="215"/>
      <c r="J37" s="215"/>
      <c r="K37" s="215"/>
      <c r="L37" s="215"/>
      <c r="M37" s="215"/>
      <c r="N37" s="215"/>
      <c r="O37" s="215"/>
      <c r="P37" s="215"/>
      <c r="Q37" s="215"/>
      <c r="R37" s="215"/>
      <c r="S37" s="215"/>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6"/>
      <c r="BR37" s="216"/>
      <c r="BS37" s="216"/>
      <c r="BT37" s="216"/>
      <c r="BU37" s="216"/>
      <c r="BV37" s="216"/>
      <c r="BW37" s="216"/>
      <c r="BX37" s="216"/>
      <c r="BY37" s="216"/>
      <c r="BZ37" s="216"/>
      <c r="CA37" s="216"/>
      <c r="CB37" s="216"/>
      <c r="CC37" s="216"/>
      <c r="CD37" s="216"/>
      <c r="CE37" s="216"/>
      <c r="CF37" s="216"/>
      <c r="CG37" s="216"/>
      <c r="CH37" s="216"/>
      <c r="CI37" s="216"/>
      <c r="CJ37" s="216"/>
      <c r="CK37" s="216"/>
      <c r="CL37" s="216"/>
      <c r="CM37" s="216"/>
      <c r="CN37" s="216"/>
      <c r="CO37" s="216"/>
      <c r="CP37" s="216"/>
      <c r="CQ37" s="216"/>
      <c r="CR37" s="216"/>
      <c r="CS37" s="216"/>
      <c r="CT37" s="216"/>
      <c r="CU37" s="216"/>
      <c r="CV37" s="216"/>
      <c r="CW37" s="216"/>
      <c r="CX37" s="216"/>
      <c r="CY37" s="216"/>
      <c r="CZ37" s="216"/>
      <c r="DA37" s="216"/>
      <c r="DB37" s="216"/>
      <c r="DC37" s="216"/>
      <c r="DD37" s="216"/>
      <c r="DE37" s="216"/>
      <c r="DF37" s="216"/>
      <c r="DG37" s="216"/>
      <c r="DH37" s="216"/>
      <c r="DI37" s="216"/>
      <c r="DJ37" s="216"/>
      <c r="DK37" s="216"/>
      <c r="DL37" s="216"/>
      <c r="DM37" s="216"/>
      <c r="DN37" s="216"/>
      <c r="DO37" s="216"/>
      <c r="DP37" s="216"/>
      <c r="DQ37" s="216"/>
      <c r="DR37" s="216"/>
      <c r="DS37" s="216"/>
      <c r="DT37" s="216"/>
      <c r="DU37" s="216"/>
      <c r="DV37" s="216"/>
      <c r="DW37" s="216"/>
      <c r="DX37" s="216"/>
      <c r="DY37" s="216"/>
      <c r="DZ37" s="216"/>
      <c r="EA37" s="216"/>
      <c r="EB37" s="216"/>
      <c r="EC37" s="216"/>
      <c r="ED37" s="216"/>
      <c r="EE37" s="216"/>
      <c r="EF37" s="216"/>
      <c r="EG37" s="216"/>
      <c r="EH37" s="216"/>
      <c r="EI37" s="216"/>
      <c r="EJ37" s="216"/>
      <c r="EK37" s="216"/>
      <c r="EL37" s="216"/>
      <c r="EM37" s="216"/>
      <c r="EN37" s="216"/>
      <c r="EO37" s="216"/>
      <c r="EP37" s="216"/>
      <c r="EQ37" s="216"/>
      <c r="ER37" s="216"/>
      <c r="ES37" s="216"/>
      <c r="ET37" s="216"/>
      <c r="EU37" s="216"/>
      <c r="EV37" s="216"/>
      <c r="EW37" s="216"/>
      <c r="EX37" s="216"/>
      <c r="EY37" s="216"/>
      <c r="EZ37" s="216"/>
      <c r="FA37" s="216"/>
      <c r="FB37" s="216"/>
      <c r="FC37" s="216"/>
      <c r="FD37" s="216"/>
      <c r="FE37" s="216"/>
      <c r="FF37" s="216"/>
      <c r="FG37" s="216"/>
      <c r="FH37" s="216"/>
      <c r="FI37" s="216"/>
      <c r="FJ37" s="216"/>
      <c r="FK37" s="216"/>
      <c r="FL37" s="216"/>
      <c r="FM37" s="216"/>
      <c r="FN37" s="216"/>
      <c r="FO37" s="216"/>
      <c r="FP37" s="216"/>
      <c r="FQ37" s="216"/>
      <c r="FR37" s="216"/>
      <c r="FS37" s="216"/>
      <c r="FT37" s="216"/>
      <c r="FU37" s="216"/>
      <c r="FV37" s="216"/>
      <c r="FW37" s="216"/>
      <c r="FX37" s="216"/>
      <c r="FY37" s="216"/>
      <c r="FZ37" s="216"/>
      <c r="GA37" s="216"/>
      <c r="GB37" s="216"/>
      <c r="GC37" s="216"/>
      <c r="GD37" s="216"/>
      <c r="GE37" s="216"/>
      <c r="GF37" s="216"/>
      <c r="GG37" s="216"/>
      <c r="GH37" s="216"/>
      <c r="GI37" s="216"/>
      <c r="GJ37" s="216"/>
      <c r="GK37" s="216"/>
      <c r="GL37" s="216"/>
      <c r="GM37" s="216"/>
      <c r="GN37" s="216"/>
      <c r="GO37" s="216"/>
      <c r="GP37" s="216"/>
      <c r="GQ37" s="216"/>
      <c r="GR37" s="216"/>
      <c r="GS37" s="216"/>
      <c r="GT37" s="216"/>
      <c r="GU37" s="216"/>
      <c r="GV37" s="216"/>
      <c r="GW37" s="216"/>
      <c r="GX37" s="216"/>
    </row>
    <row r="38" spans="1:206" s="217" customFormat="1" ht="37.5" x14ac:dyDescent="0.3">
      <c r="A38" s="210"/>
      <c r="B38" s="202">
        <f>'[1]MES NOVIEMBRE'!E36</f>
        <v>45601</v>
      </c>
      <c r="C38" s="211" t="s">
        <v>361</v>
      </c>
      <c r="D38" s="212" t="s">
        <v>362</v>
      </c>
      <c r="E38" s="213" t="s">
        <v>363</v>
      </c>
      <c r="F38" s="209"/>
      <c r="G38" s="214">
        <v>7000</v>
      </c>
      <c r="H38" s="206">
        <f t="shared" si="1"/>
        <v>18476445.051999997</v>
      </c>
      <c r="I38" s="215"/>
      <c r="J38" s="215"/>
      <c r="K38" s="215"/>
      <c r="L38" s="215"/>
      <c r="M38" s="215"/>
      <c r="N38" s="215"/>
      <c r="O38" s="215"/>
      <c r="P38" s="215"/>
      <c r="Q38" s="215"/>
      <c r="R38" s="215"/>
      <c r="S38" s="215"/>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6"/>
      <c r="BR38" s="216"/>
      <c r="BS38" s="216"/>
      <c r="BT38" s="216"/>
      <c r="BU38" s="216"/>
      <c r="BV38" s="216"/>
      <c r="BW38" s="216"/>
      <c r="BX38" s="216"/>
      <c r="BY38" s="216"/>
      <c r="BZ38" s="216"/>
      <c r="CA38" s="216"/>
      <c r="CB38" s="216"/>
      <c r="CC38" s="216"/>
      <c r="CD38" s="216"/>
      <c r="CE38" s="216"/>
      <c r="CF38" s="216"/>
      <c r="CG38" s="216"/>
      <c r="CH38" s="216"/>
      <c r="CI38" s="216"/>
      <c r="CJ38" s="216"/>
      <c r="CK38" s="216"/>
      <c r="CL38" s="216"/>
      <c r="CM38" s="216"/>
      <c r="CN38" s="216"/>
      <c r="CO38" s="216"/>
      <c r="CP38" s="216"/>
      <c r="CQ38" s="216"/>
      <c r="CR38" s="216"/>
      <c r="CS38" s="216"/>
      <c r="CT38" s="216"/>
      <c r="CU38" s="216"/>
      <c r="CV38" s="216"/>
      <c r="CW38" s="216"/>
      <c r="CX38" s="216"/>
      <c r="CY38" s="216"/>
      <c r="CZ38" s="216"/>
      <c r="DA38" s="216"/>
      <c r="DB38" s="216"/>
      <c r="DC38" s="216"/>
      <c r="DD38" s="216"/>
      <c r="DE38" s="216"/>
      <c r="DF38" s="216"/>
      <c r="DG38" s="216"/>
      <c r="DH38" s="216"/>
      <c r="DI38" s="216"/>
      <c r="DJ38" s="216"/>
      <c r="DK38" s="216"/>
      <c r="DL38" s="216"/>
      <c r="DM38" s="216"/>
      <c r="DN38" s="216"/>
      <c r="DO38" s="216"/>
      <c r="DP38" s="216"/>
      <c r="DQ38" s="216"/>
      <c r="DR38" s="216"/>
      <c r="DS38" s="216"/>
      <c r="DT38" s="216"/>
      <c r="DU38" s="216"/>
      <c r="DV38" s="216"/>
      <c r="DW38" s="216"/>
      <c r="DX38" s="216"/>
      <c r="DY38" s="216"/>
      <c r="DZ38" s="216"/>
      <c r="EA38" s="216"/>
      <c r="EB38" s="216"/>
      <c r="EC38" s="216"/>
      <c r="ED38" s="216"/>
      <c r="EE38" s="216"/>
      <c r="EF38" s="216"/>
      <c r="EG38" s="216"/>
      <c r="EH38" s="216"/>
      <c r="EI38" s="216"/>
      <c r="EJ38" s="216"/>
      <c r="EK38" s="216"/>
      <c r="EL38" s="216"/>
      <c r="EM38" s="216"/>
      <c r="EN38" s="216"/>
      <c r="EO38" s="216"/>
      <c r="EP38" s="216"/>
      <c r="EQ38" s="216"/>
      <c r="ER38" s="216"/>
      <c r="ES38" s="216"/>
      <c r="ET38" s="216"/>
      <c r="EU38" s="216"/>
      <c r="EV38" s="216"/>
      <c r="EW38" s="216"/>
      <c r="EX38" s="216"/>
      <c r="EY38" s="216"/>
      <c r="EZ38" s="216"/>
      <c r="FA38" s="216"/>
      <c r="FB38" s="216"/>
      <c r="FC38" s="216"/>
      <c r="FD38" s="216"/>
      <c r="FE38" s="216"/>
      <c r="FF38" s="216"/>
      <c r="FG38" s="216"/>
      <c r="FH38" s="216"/>
      <c r="FI38" s="216"/>
      <c r="FJ38" s="216"/>
      <c r="FK38" s="216"/>
      <c r="FL38" s="216"/>
      <c r="FM38" s="216"/>
      <c r="FN38" s="216"/>
      <c r="FO38" s="216"/>
      <c r="FP38" s="216"/>
      <c r="FQ38" s="216"/>
      <c r="FR38" s="216"/>
      <c r="FS38" s="216"/>
      <c r="FT38" s="216"/>
      <c r="FU38" s="216"/>
      <c r="FV38" s="216"/>
      <c r="FW38" s="216"/>
      <c r="FX38" s="216"/>
      <c r="FY38" s="216"/>
      <c r="FZ38" s="216"/>
      <c r="GA38" s="216"/>
      <c r="GB38" s="216"/>
      <c r="GC38" s="216"/>
      <c r="GD38" s="216"/>
      <c r="GE38" s="216"/>
      <c r="GF38" s="216"/>
      <c r="GG38" s="216"/>
      <c r="GH38" s="216"/>
      <c r="GI38" s="216"/>
      <c r="GJ38" s="216"/>
      <c r="GK38" s="216"/>
      <c r="GL38" s="216"/>
      <c r="GM38" s="216"/>
      <c r="GN38" s="216"/>
      <c r="GO38" s="216"/>
      <c r="GP38" s="216"/>
      <c r="GQ38" s="216"/>
      <c r="GR38" s="216"/>
      <c r="GS38" s="216"/>
      <c r="GT38" s="216"/>
      <c r="GU38" s="216"/>
      <c r="GV38" s="216"/>
      <c r="GW38" s="216"/>
      <c r="GX38" s="216"/>
    </row>
    <row r="39" spans="1:206" s="193" customFormat="1" ht="37.5" x14ac:dyDescent="0.3">
      <c r="A39" s="201"/>
      <c r="B39" s="202">
        <f>'[1]MES NOVIEMBRE'!E37</f>
        <v>45601</v>
      </c>
      <c r="C39" s="203" t="s">
        <v>364</v>
      </c>
      <c r="D39" s="212" t="s">
        <v>365</v>
      </c>
      <c r="E39" s="213" t="s">
        <v>366</v>
      </c>
      <c r="F39" s="209"/>
      <c r="G39" s="205">
        <v>15003</v>
      </c>
      <c r="H39" s="206">
        <f t="shared" si="1"/>
        <v>18461442.051999997</v>
      </c>
      <c r="I39" s="189"/>
      <c r="J39" s="189"/>
      <c r="K39" s="189"/>
      <c r="L39" s="189"/>
      <c r="M39" s="189"/>
      <c r="N39" s="189"/>
      <c r="O39" s="189"/>
      <c r="P39" s="189"/>
      <c r="Q39" s="189"/>
      <c r="R39" s="189"/>
      <c r="S39" s="189"/>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0"/>
      <c r="BW39" s="200"/>
      <c r="BX39" s="200"/>
      <c r="BY39" s="200"/>
      <c r="BZ39" s="200"/>
      <c r="CA39" s="200"/>
      <c r="CB39" s="200"/>
      <c r="CC39" s="200"/>
      <c r="CD39" s="200"/>
      <c r="CE39" s="200"/>
      <c r="CF39" s="200"/>
      <c r="CG39" s="200"/>
      <c r="CH39" s="200"/>
      <c r="CI39" s="200"/>
      <c r="CJ39" s="200"/>
      <c r="CK39" s="200"/>
      <c r="CL39" s="200"/>
      <c r="CM39" s="200"/>
      <c r="CN39" s="200"/>
      <c r="CO39" s="200"/>
      <c r="CP39" s="200"/>
      <c r="CQ39" s="200"/>
      <c r="CR39" s="200"/>
      <c r="CS39" s="200"/>
      <c r="CT39" s="200"/>
      <c r="CU39" s="200"/>
      <c r="CV39" s="200"/>
      <c r="CW39" s="200"/>
      <c r="CX39" s="200"/>
      <c r="CY39" s="200"/>
      <c r="CZ39" s="200"/>
      <c r="DA39" s="200"/>
      <c r="DB39" s="200"/>
      <c r="DC39" s="200"/>
      <c r="DD39" s="200"/>
      <c r="DE39" s="200"/>
      <c r="DF39" s="200"/>
      <c r="DG39" s="200"/>
      <c r="DH39" s="200"/>
      <c r="DI39" s="200"/>
      <c r="DJ39" s="200"/>
      <c r="DK39" s="200"/>
      <c r="DL39" s="200"/>
      <c r="DM39" s="200"/>
      <c r="DN39" s="200"/>
      <c r="DO39" s="200"/>
      <c r="DP39" s="200"/>
      <c r="DQ39" s="200"/>
      <c r="DR39" s="200"/>
      <c r="DS39" s="200"/>
      <c r="DT39" s="200"/>
      <c r="DU39" s="200"/>
      <c r="DV39" s="200"/>
      <c r="DW39" s="200"/>
      <c r="DX39" s="200"/>
      <c r="DY39" s="200"/>
      <c r="DZ39" s="200"/>
      <c r="EA39" s="200"/>
      <c r="EB39" s="200"/>
      <c r="EC39" s="200"/>
      <c r="ED39" s="200"/>
      <c r="EE39" s="200"/>
      <c r="EF39" s="200"/>
      <c r="EG39" s="200"/>
      <c r="EH39" s="200"/>
      <c r="EI39" s="200"/>
      <c r="EJ39" s="200"/>
      <c r="EK39" s="200"/>
      <c r="EL39" s="200"/>
      <c r="EM39" s="200"/>
      <c r="EN39" s="200"/>
      <c r="EO39" s="200"/>
      <c r="EP39" s="200"/>
      <c r="EQ39" s="200"/>
      <c r="ER39" s="200"/>
      <c r="ES39" s="200"/>
      <c r="ET39" s="200"/>
      <c r="EU39" s="200"/>
      <c r="EV39" s="200"/>
      <c r="EW39" s="200"/>
      <c r="EX39" s="200"/>
      <c r="EY39" s="200"/>
      <c r="EZ39" s="200"/>
      <c r="FA39" s="200"/>
      <c r="FB39" s="200"/>
      <c r="FC39" s="200"/>
      <c r="FD39" s="200"/>
      <c r="FE39" s="200"/>
      <c r="FF39" s="200"/>
      <c r="FG39" s="200"/>
      <c r="FH39" s="200"/>
      <c r="FI39" s="200"/>
      <c r="FJ39" s="200"/>
      <c r="FK39" s="200"/>
      <c r="FL39" s="200"/>
      <c r="FM39" s="200"/>
      <c r="FN39" s="200"/>
      <c r="FO39" s="200"/>
      <c r="FP39" s="200"/>
      <c r="FQ39" s="200"/>
      <c r="FR39" s="200"/>
      <c r="FS39" s="200"/>
      <c r="FT39" s="200"/>
      <c r="FU39" s="200"/>
      <c r="FV39" s="200"/>
      <c r="FW39" s="200"/>
      <c r="FX39" s="200"/>
      <c r="FY39" s="200"/>
      <c r="FZ39" s="200"/>
      <c r="GA39" s="200"/>
      <c r="GB39" s="200"/>
      <c r="GC39" s="200"/>
      <c r="GD39" s="200"/>
      <c r="GE39" s="200"/>
      <c r="GF39" s="200"/>
      <c r="GG39" s="200"/>
      <c r="GH39" s="200"/>
      <c r="GI39" s="200"/>
      <c r="GJ39" s="200"/>
      <c r="GK39" s="200"/>
      <c r="GL39" s="200"/>
      <c r="GM39" s="200"/>
      <c r="GN39" s="200"/>
      <c r="GO39" s="200"/>
      <c r="GP39" s="200"/>
      <c r="GQ39" s="200"/>
      <c r="GR39" s="200"/>
      <c r="GS39" s="200"/>
      <c r="GT39" s="200"/>
      <c r="GU39" s="200"/>
      <c r="GV39" s="200"/>
      <c r="GW39" s="200"/>
      <c r="GX39" s="200"/>
    </row>
    <row r="40" spans="1:206" s="231" customFormat="1" ht="37.5" x14ac:dyDescent="0.3">
      <c r="A40" s="201"/>
      <c r="B40" s="202">
        <f>'[1]MES NOVIEMBRE'!E38</f>
        <v>45601</v>
      </c>
      <c r="C40" s="211" t="s">
        <v>367</v>
      </c>
      <c r="D40" s="212" t="s">
        <v>368</v>
      </c>
      <c r="E40" s="213" t="s">
        <v>369</v>
      </c>
      <c r="F40" s="209"/>
      <c r="G40" s="214">
        <v>17000</v>
      </c>
      <c r="H40" s="206">
        <f t="shared" si="1"/>
        <v>18444442.051999997</v>
      </c>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189"/>
      <c r="FQ40" s="189"/>
      <c r="FR40" s="189"/>
      <c r="FS40" s="189"/>
      <c r="FT40" s="189"/>
      <c r="FU40" s="189"/>
      <c r="FV40" s="189"/>
      <c r="FW40" s="189"/>
      <c r="FX40" s="189"/>
      <c r="FY40" s="189"/>
      <c r="FZ40" s="189"/>
      <c r="GA40" s="189"/>
      <c r="GB40" s="189"/>
      <c r="GC40" s="189"/>
      <c r="GD40" s="189"/>
      <c r="GE40" s="189"/>
      <c r="GF40" s="189"/>
      <c r="GG40" s="189"/>
      <c r="GH40" s="189"/>
      <c r="GI40" s="189"/>
      <c r="GJ40" s="189"/>
      <c r="GK40" s="189"/>
      <c r="GL40" s="189"/>
      <c r="GM40" s="189"/>
      <c r="GN40" s="189"/>
      <c r="GO40" s="189"/>
      <c r="GP40" s="189"/>
      <c r="GQ40" s="189"/>
      <c r="GR40" s="189"/>
      <c r="GS40" s="189"/>
      <c r="GT40" s="189"/>
      <c r="GU40" s="189"/>
      <c r="GV40" s="189"/>
      <c r="GW40" s="189"/>
      <c r="GX40" s="189"/>
    </row>
    <row r="41" spans="1:206" s="217" customFormat="1" ht="37.5" x14ac:dyDescent="0.3">
      <c r="A41" s="210"/>
      <c r="B41" s="202">
        <f>'[1]MES NOVIEMBRE'!E39</f>
        <v>45601</v>
      </c>
      <c r="C41" s="232" t="s">
        <v>370</v>
      </c>
      <c r="D41" s="212" t="s">
        <v>371</v>
      </c>
      <c r="E41" s="213" t="s">
        <v>372</v>
      </c>
      <c r="F41" s="209"/>
      <c r="G41" s="214">
        <v>13000</v>
      </c>
      <c r="H41" s="206">
        <f t="shared" si="1"/>
        <v>18431442.051999997</v>
      </c>
      <c r="I41" s="215"/>
      <c r="J41" s="215"/>
      <c r="K41" s="215"/>
      <c r="L41" s="215"/>
      <c r="M41" s="215"/>
      <c r="N41" s="215"/>
      <c r="O41" s="215"/>
      <c r="P41" s="215"/>
      <c r="Q41" s="215"/>
      <c r="R41" s="215"/>
      <c r="S41" s="215"/>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6"/>
      <c r="BR41" s="216"/>
      <c r="BS41" s="216"/>
      <c r="BT41" s="216"/>
      <c r="BU41" s="216"/>
      <c r="BV41" s="216"/>
      <c r="BW41" s="216"/>
      <c r="BX41" s="216"/>
      <c r="BY41" s="216"/>
      <c r="BZ41" s="216"/>
      <c r="CA41" s="216"/>
      <c r="CB41" s="216"/>
      <c r="CC41" s="216"/>
      <c r="CD41" s="216"/>
      <c r="CE41" s="216"/>
      <c r="CF41" s="216"/>
      <c r="CG41" s="216"/>
      <c r="CH41" s="216"/>
      <c r="CI41" s="216"/>
      <c r="CJ41" s="216"/>
      <c r="CK41" s="216"/>
      <c r="CL41" s="216"/>
      <c r="CM41" s="216"/>
      <c r="CN41" s="216"/>
      <c r="CO41" s="216"/>
      <c r="CP41" s="216"/>
      <c r="CQ41" s="216"/>
      <c r="CR41" s="216"/>
      <c r="CS41" s="216"/>
      <c r="CT41" s="216"/>
      <c r="CU41" s="216"/>
      <c r="CV41" s="216"/>
      <c r="CW41" s="216"/>
      <c r="CX41" s="216"/>
      <c r="CY41" s="216"/>
      <c r="CZ41" s="216"/>
      <c r="DA41" s="216"/>
      <c r="DB41" s="216"/>
      <c r="DC41" s="216"/>
      <c r="DD41" s="216"/>
      <c r="DE41" s="216"/>
      <c r="DF41" s="216"/>
      <c r="DG41" s="216"/>
      <c r="DH41" s="216"/>
      <c r="DI41" s="216"/>
      <c r="DJ41" s="216"/>
      <c r="DK41" s="216"/>
      <c r="DL41" s="216"/>
      <c r="DM41" s="216"/>
      <c r="DN41" s="216"/>
      <c r="DO41" s="216"/>
      <c r="DP41" s="216"/>
      <c r="DQ41" s="216"/>
      <c r="DR41" s="216"/>
      <c r="DS41" s="216"/>
      <c r="DT41" s="216"/>
      <c r="DU41" s="216"/>
      <c r="DV41" s="216"/>
      <c r="DW41" s="216"/>
      <c r="DX41" s="216"/>
      <c r="DY41" s="216"/>
      <c r="DZ41" s="216"/>
      <c r="EA41" s="216"/>
      <c r="EB41" s="216"/>
      <c r="EC41" s="216"/>
      <c r="ED41" s="216"/>
      <c r="EE41" s="216"/>
      <c r="EF41" s="216"/>
      <c r="EG41" s="216"/>
      <c r="EH41" s="216"/>
      <c r="EI41" s="216"/>
      <c r="EJ41" s="216"/>
      <c r="EK41" s="216"/>
      <c r="EL41" s="216"/>
      <c r="EM41" s="216"/>
      <c r="EN41" s="216"/>
      <c r="EO41" s="216"/>
      <c r="EP41" s="216"/>
      <c r="EQ41" s="216"/>
      <c r="ER41" s="216"/>
      <c r="ES41" s="216"/>
      <c r="ET41" s="216"/>
      <c r="EU41" s="216"/>
      <c r="EV41" s="216"/>
      <c r="EW41" s="216"/>
      <c r="EX41" s="216"/>
      <c r="EY41" s="216"/>
      <c r="EZ41" s="216"/>
      <c r="FA41" s="216"/>
      <c r="FB41" s="216"/>
      <c r="FC41" s="216"/>
      <c r="FD41" s="216"/>
      <c r="FE41" s="216"/>
      <c r="FF41" s="216"/>
      <c r="FG41" s="216"/>
      <c r="FH41" s="216"/>
      <c r="FI41" s="216"/>
      <c r="FJ41" s="216"/>
      <c r="FK41" s="216"/>
      <c r="FL41" s="216"/>
      <c r="FM41" s="216"/>
      <c r="FN41" s="216"/>
      <c r="FO41" s="216"/>
      <c r="FP41" s="216"/>
      <c r="FQ41" s="216"/>
      <c r="FR41" s="216"/>
      <c r="FS41" s="216"/>
      <c r="FT41" s="216"/>
      <c r="FU41" s="216"/>
      <c r="FV41" s="216"/>
      <c r="FW41" s="216"/>
      <c r="FX41" s="216"/>
      <c r="FY41" s="216"/>
      <c r="FZ41" s="216"/>
      <c r="GA41" s="216"/>
      <c r="GB41" s="216"/>
      <c r="GC41" s="216"/>
      <c r="GD41" s="216"/>
      <c r="GE41" s="216"/>
      <c r="GF41" s="216"/>
      <c r="GG41" s="216"/>
      <c r="GH41" s="216"/>
      <c r="GI41" s="216"/>
      <c r="GJ41" s="216"/>
      <c r="GK41" s="216"/>
      <c r="GL41" s="216"/>
      <c r="GM41" s="216"/>
      <c r="GN41" s="216"/>
      <c r="GO41" s="216"/>
      <c r="GP41" s="216"/>
      <c r="GQ41" s="216"/>
      <c r="GR41" s="216"/>
      <c r="GS41" s="216"/>
      <c r="GT41" s="216"/>
      <c r="GU41" s="216"/>
      <c r="GV41" s="216"/>
      <c r="GW41" s="216"/>
      <c r="GX41" s="216"/>
    </row>
    <row r="42" spans="1:206" s="217" customFormat="1" ht="37.5" x14ac:dyDescent="0.3">
      <c r="A42" s="210"/>
      <c r="B42" s="202">
        <f>'[1]MES NOVIEMBRE'!E40</f>
        <v>45601</v>
      </c>
      <c r="C42" s="211" t="s">
        <v>373</v>
      </c>
      <c r="D42" s="212" t="s">
        <v>374</v>
      </c>
      <c r="E42" s="213" t="s">
        <v>375</v>
      </c>
      <c r="F42" s="209"/>
      <c r="G42" s="214">
        <v>15000</v>
      </c>
      <c r="H42" s="206">
        <f t="shared" si="1"/>
        <v>18416442.051999997</v>
      </c>
      <c r="I42" s="215"/>
      <c r="J42" s="215"/>
      <c r="K42" s="215"/>
      <c r="L42" s="215"/>
      <c r="M42" s="215"/>
      <c r="N42" s="215"/>
      <c r="O42" s="215"/>
      <c r="P42" s="215"/>
      <c r="Q42" s="215"/>
      <c r="R42" s="215"/>
      <c r="S42" s="215"/>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c r="BZ42" s="216"/>
      <c r="CA42" s="216"/>
      <c r="CB42" s="216"/>
      <c r="CC42" s="216"/>
      <c r="CD42" s="216"/>
      <c r="CE42" s="216"/>
      <c r="CF42" s="216"/>
      <c r="CG42" s="216"/>
      <c r="CH42" s="216"/>
      <c r="CI42" s="216"/>
      <c r="CJ42" s="216"/>
      <c r="CK42" s="216"/>
      <c r="CL42" s="216"/>
      <c r="CM42" s="216"/>
      <c r="CN42" s="216"/>
      <c r="CO42" s="216"/>
      <c r="CP42" s="216"/>
      <c r="CQ42" s="216"/>
      <c r="CR42" s="216"/>
      <c r="CS42" s="216"/>
      <c r="CT42" s="216"/>
      <c r="CU42" s="216"/>
      <c r="CV42" s="216"/>
      <c r="CW42" s="216"/>
      <c r="CX42" s="216"/>
      <c r="CY42" s="216"/>
      <c r="CZ42" s="216"/>
      <c r="DA42" s="216"/>
      <c r="DB42" s="216"/>
      <c r="DC42" s="216"/>
      <c r="DD42" s="216"/>
      <c r="DE42" s="216"/>
      <c r="DF42" s="216"/>
      <c r="DG42" s="216"/>
      <c r="DH42" s="216"/>
      <c r="DI42" s="216"/>
      <c r="DJ42" s="216"/>
      <c r="DK42" s="216"/>
      <c r="DL42" s="216"/>
      <c r="DM42" s="216"/>
      <c r="DN42" s="216"/>
      <c r="DO42" s="216"/>
      <c r="DP42" s="216"/>
      <c r="DQ42" s="216"/>
      <c r="DR42" s="216"/>
      <c r="DS42" s="216"/>
      <c r="DT42" s="216"/>
      <c r="DU42" s="216"/>
      <c r="DV42" s="216"/>
      <c r="DW42" s="216"/>
      <c r="DX42" s="216"/>
      <c r="DY42" s="216"/>
      <c r="DZ42" s="216"/>
      <c r="EA42" s="216"/>
      <c r="EB42" s="216"/>
      <c r="EC42" s="216"/>
      <c r="ED42" s="216"/>
      <c r="EE42" s="216"/>
      <c r="EF42" s="216"/>
      <c r="EG42" s="216"/>
      <c r="EH42" s="216"/>
      <c r="EI42" s="216"/>
      <c r="EJ42" s="216"/>
      <c r="EK42" s="216"/>
      <c r="EL42" s="216"/>
      <c r="EM42" s="216"/>
      <c r="EN42" s="216"/>
      <c r="EO42" s="216"/>
      <c r="EP42" s="216"/>
      <c r="EQ42" s="216"/>
      <c r="ER42" s="216"/>
      <c r="ES42" s="216"/>
      <c r="ET42" s="216"/>
      <c r="EU42" s="216"/>
      <c r="EV42" s="216"/>
      <c r="EW42" s="216"/>
      <c r="EX42" s="216"/>
      <c r="EY42" s="216"/>
      <c r="EZ42" s="216"/>
      <c r="FA42" s="216"/>
      <c r="FB42" s="216"/>
      <c r="FC42" s="216"/>
      <c r="FD42" s="216"/>
      <c r="FE42" s="216"/>
      <c r="FF42" s="216"/>
      <c r="FG42" s="216"/>
      <c r="FH42" s="216"/>
      <c r="FI42" s="216"/>
      <c r="FJ42" s="216"/>
      <c r="FK42" s="216"/>
      <c r="FL42" s="216"/>
      <c r="FM42" s="216"/>
      <c r="FN42" s="216"/>
      <c r="FO42" s="216"/>
      <c r="FP42" s="216"/>
      <c r="FQ42" s="216"/>
      <c r="FR42" s="216"/>
      <c r="FS42" s="216"/>
      <c r="FT42" s="216"/>
      <c r="FU42" s="216"/>
      <c r="FV42" s="216"/>
      <c r="FW42" s="216"/>
      <c r="FX42" s="216"/>
      <c r="FY42" s="216"/>
      <c r="FZ42" s="216"/>
      <c r="GA42" s="216"/>
      <c r="GB42" s="216"/>
      <c r="GC42" s="216"/>
      <c r="GD42" s="216"/>
      <c r="GE42" s="216"/>
      <c r="GF42" s="216"/>
      <c r="GG42" s="216"/>
      <c r="GH42" s="216"/>
      <c r="GI42" s="216"/>
      <c r="GJ42" s="216"/>
      <c r="GK42" s="216"/>
      <c r="GL42" s="216"/>
      <c r="GM42" s="216"/>
      <c r="GN42" s="216"/>
      <c r="GO42" s="216"/>
      <c r="GP42" s="216"/>
      <c r="GQ42" s="216"/>
      <c r="GR42" s="216"/>
      <c r="GS42" s="216"/>
      <c r="GT42" s="216"/>
      <c r="GU42" s="216"/>
      <c r="GV42" s="216"/>
      <c r="GW42" s="216"/>
      <c r="GX42" s="216"/>
    </row>
    <row r="43" spans="1:206" s="217" customFormat="1" ht="37.5" x14ac:dyDescent="0.3">
      <c r="A43" s="210"/>
      <c r="B43" s="202">
        <f>'[1]MES NOVIEMBRE'!E41</f>
        <v>45601</v>
      </c>
      <c r="C43" s="203" t="s">
        <v>376</v>
      </c>
      <c r="D43" s="212" t="s">
        <v>377</v>
      </c>
      <c r="E43" s="213" t="s">
        <v>378</v>
      </c>
      <c r="F43" s="209"/>
      <c r="G43" s="214">
        <v>10989</v>
      </c>
      <c r="H43" s="206">
        <f t="shared" si="1"/>
        <v>18405453.051999997</v>
      </c>
      <c r="I43" s="215"/>
      <c r="J43" s="215"/>
      <c r="K43" s="215"/>
      <c r="L43" s="215"/>
      <c r="M43" s="215"/>
      <c r="N43" s="215"/>
      <c r="O43" s="215"/>
      <c r="P43" s="215"/>
      <c r="Q43" s="215"/>
      <c r="R43" s="215"/>
      <c r="S43" s="215"/>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6"/>
      <c r="BR43" s="216"/>
      <c r="BS43" s="216"/>
      <c r="BT43" s="216"/>
      <c r="BU43" s="216"/>
      <c r="BV43" s="216"/>
      <c r="BW43" s="216"/>
      <c r="BX43" s="216"/>
      <c r="BY43" s="216"/>
      <c r="BZ43" s="216"/>
      <c r="CA43" s="216"/>
      <c r="CB43" s="216"/>
      <c r="CC43" s="216"/>
      <c r="CD43" s="216"/>
      <c r="CE43" s="216"/>
      <c r="CF43" s="216"/>
      <c r="CG43" s="216"/>
      <c r="CH43" s="216"/>
      <c r="CI43" s="216"/>
      <c r="CJ43" s="216"/>
      <c r="CK43" s="216"/>
      <c r="CL43" s="216"/>
      <c r="CM43" s="216"/>
      <c r="CN43" s="216"/>
      <c r="CO43" s="216"/>
      <c r="CP43" s="216"/>
      <c r="CQ43" s="216"/>
      <c r="CR43" s="216"/>
      <c r="CS43" s="216"/>
      <c r="CT43" s="216"/>
      <c r="CU43" s="216"/>
      <c r="CV43" s="216"/>
      <c r="CW43" s="216"/>
      <c r="CX43" s="216"/>
      <c r="CY43" s="216"/>
      <c r="CZ43" s="216"/>
      <c r="DA43" s="216"/>
      <c r="DB43" s="216"/>
      <c r="DC43" s="216"/>
      <c r="DD43" s="216"/>
      <c r="DE43" s="216"/>
      <c r="DF43" s="216"/>
      <c r="DG43" s="216"/>
      <c r="DH43" s="216"/>
      <c r="DI43" s="216"/>
      <c r="DJ43" s="216"/>
      <c r="DK43" s="216"/>
      <c r="DL43" s="216"/>
      <c r="DM43" s="216"/>
      <c r="DN43" s="216"/>
      <c r="DO43" s="216"/>
      <c r="DP43" s="216"/>
      <c r="DQ43" s="216"/>
      <c r="DR43" s="216"/>
      <c r="DS43" s="216"/>
      <c r="DT43" s="216"/>
      <c r="DU43" s="216"/>
      <c r="DV43" s="216"/>
      <c r="DW43" s="216"/>
      <c r="DX43" s="216"/>
      <c r="DY43" s="216"/>
      <c r="DZ43" s="216"/>
      <c r="EA43" s="216"/>
      <c r="EB43" s="216"/>
      <c r="EC43" s="216"/>
      <c r="ED43" s="216"/>
      <c r="EE43" s="216"/>
      <c r="EF43" s="216"/>
      <c r="EG43" s="216"/>
      <c r="EH43" s="216"/>
      <c r="EI43" s="216"/>
      <c r="EJ43" s="216"/>
      <c r="EK43" s="216"/>
      <c r="EL43" s="216"/>
      <c r="EM43" s="216"/>
      <c r="EN43" s="216"/>
      <c r="EO43" s="216"/>
      <c r="EP43" s="216"/>
      <c r="EQ43" s="216"/>
      <c r="ER43" s="216"/>
      <c r="ES43" s="216"/>
      <c r="ET43" s="216"/>
      <c r="EU43" s="216"/>
      <c r="EV43" s="216"/>
      <c r="EW43" s="216"/>
      <c r="EX43" s="216"/>
      <c r="EY43" s="216"/>
      <c r="EZ43" s="216"/>
      <c r="FA43" s="216"/>
      <c r="FB43" s="216"/>
      <c r="FC43" s="216"/>
      <c r="FD43" s="216"/>
      <c r="FE43" s="216"/>
      <c r="FF43" s="216"/>
      <c r="FG43" s="216"/>
      <c r="FH43" s="216"/>
      <c r="FI43" s="216"/>
      <c r="FJ43" s="216"/>
      <c r="FK43" s="216"/>
      <c r="FL43" s="216"/>
      <c r="FM43" s="216"/>
      <c r="FN43" s="216"/>
      <c r="FO43" s="216"/>
      <c r="FP43" s="216"/>
      <c r="FQ43" s="216"/>
      <c r="FR43" s="216"/>
      <c r="FS43" s="216"/>
      <c r="FT43" s="216"/>
      <c r="FU43" s="216"/>
      <c r="FV43" s="216"/>
      <c r="FW43" s="216"/>
      <c r="FX43" s="216"/>
      <c r="FY43" s="216"/>
      <c r="FZ43" s="216"/>
      <c r="GA43" s="216"/>
      <c r="GB43" s="216"/>
      <c r="GC43" s="216"/>
      <c r="GD43" s="216"/>
      <c r="GE43" s="216"/>
      <c r="GF43" s="216"/>
      <c r="GG43" s="216"/>
      <c r="GH43" s="216"/>
      <c r="GI43" s="216"/>
      <c r="GJ43" s="216"/>
      <c r="GK43" s="216"/>
      <c r="GL43" s="216"/>
      <c r="GM43" s="216"/>
      <c r="GN43" s="216"/>
      <c r="GO43" s="216"/>
      <c r="GP43" s="216"/>
      <c r="GQ43" s="216"/>
      <c r="GR43" s="216"/>
      <c r="GS43" s="216"/>
      <c r="GT43" s="216"/>
      <c r="GU43" s="216"/>
      <c r="GV43" s="216"/>
      <c r="GW43" s="216"/>
      <c r="GX43" s="216"/>
    </row>
    <row r="44" spans="1:206" s="217" customFormat="1" ht="37.5" x14ac:dyDescent="0.3">
      <c r="A44" s="210"/>
      <c r="B44" s="202">
        <f>'[1]MES NOVIEMBRE'!E42</f>
        <v>45601</v>
      </c>
      <c r="C44" s="203" t="s">
        <v>379</v>
      </c>
      <c r="D44" s="212" t="s">
        <v>380</v>
      </c>
      <c r="E44" s="225" t="s">
        <v>381</v>
      </c>
      <c r="F44" s="209"/>
      <c r="G44" s="214">
        <v>9450</v>
      </c>
      <c r="H44" s="206">
        <f t="shared" si="1"/>
        <v>18396003.051999997</v>
      </c>
      <c r="I44" s="215"/>
      <c r="J44" s="215"/>
      <c r="K44" s="215"/>
      <c r="L44" s="215"/>
      <c r="M44" s="215"/>
      <c r="N44" s="215"/>
      <c r="O44" s="215"/>
      <c r="P44" s="215"/>
      <c r="Q44" s="215"/>
      <c r="R44" s="215"/>
      <c r="S44" s="215"/>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6"/>
      <c r="CI44" s="216"/>
      <c r="CJ44" s="216"/>
      <c r="CK44" s="216"/>
      <c r="CL44" s="216"/>
      <c r="CM44" s="216"/>
      <c r="CN44" s="216"/>
      <c r="CO44" s="216"/>
      <c r="CP44" s="216"/>
      <c r="CQ44" s="216"/>
      <c r="CR44" s="216"/>
      <c r="CS44" s="216"/>
      <c r="CT44" s="216"/>
      <c r="CU44" s="216"/>
      <c r="CV44" s="216"/>
      <c r="CW44" s="216"/>
      <c r="CX44" s="216"/>
      <c r="CY44" s="216"/>
      <c r="CZ44" s="216"/>
      <c r="DA44" s="216"/>
      <c r="DB44" s="216"/>
      <c r="DC44" s="216"/>
      <c r="DD44" s="216"/>
      <c r="DE44" s="216"/>
      <c r="DF44" s="216"/>
      <c r="DG44" s="216"/>
      <c r="DH44" s="216"/>
      <c r="DI44" s="216"/>
      <c r="DJ44" s="216"/>
      <c r="DK44" s="216"/>
      <c r="DL44" s="216"/>
      <c r="DM44" s="216"/>
      <c r="DN44" s="216"/>
      <c r="DO44" s="216"/>
      <c r="DP44" s="216"/>
      <c r="DQ44" s="216"/>
      <c r="DR44" s="216"/>
      <c r="DS44" s="216"/>
      <c r="DT44" s="216"/>
      <c r="DU44" s="216"/>
      <c r="DV44" s="216"/>
      <c r="DW44" s="216"/>
      <c r="DX44" s="216"/>
      <c r="DY44" s="216"/>
      <c r="DZ44" s="216"/>
      <c r="EA44" s="216"/>
      <c r="EB44" s="216"/>
      <c r="EC44" s="216"/>
      <c r="ED44" s="216"/>
      <c r="EE44" s="216"/>
      <c r="EF44" s="216"/>
      <c r="EG44" s="216"/>
      <c r="EH44" s="216"/>
      <c r="EI44" s="216"/>
      <c r="EJ44" s="216"/>
      <c r="EK44" s="216"/>
      <c r="EL44" s="216"/>
      <c r="EM44" s="216"/>
      <c r="EN44" s="216"/>
      <c r="EO44" s="216"/>
      <c r="EP44" s="216"/>
      <c r="EQ44" s="216"/>
      <c r="ER44" s="216"/>
      <c r="ES44" s="216"/>
      <c r="ET44" s="216"/>
      <c r="EU44" s="216"/>
      <c r="EV44" s="216"/>
      <c r="EW44" s="216"/>
      <c r="EX44" s="216"/>
      <c r="EY44" s="216"/>
      <c r="EZ44" s="216"/>
      <c r="FA44" s="216"/>
      <c r="FB44" s="216"/>
      <c r="FC44" s="216"/>
      <c r="FD44" s="216"/>
      <c r="FE44" s="216"/>
      <c r="FF44" s="216"/>
      <c r="FG44" s="216"/>
      <c r="FH44" s="216"/>
      <c r="FI44" s="216"/>
      <c r="FJ44" s="216"/>
      <c r="FK44" s="216"/>
      <c r="FL44" s="216"/>
      <c r="FM44" s="216"/>
      <c r="FN44" s="216"/>
      <c r="FO44" s="216"/>
      <c r="FP44" s="216"/>
      <c r="FQ44" s="216"/>
      <c r="FR44" s="216"/>
      <c r="FS44" s="216"/>
      <c r="FT44" s="216"/>
      <c r="FU44" s="216"/>
      <c r="FV44" s="216"/>
      <c r="FW44" s="216"/>
      <c r="FX44" s="216"/>
      <c r="FY44" s="216"/>
      <c r="FZ44" s="216"/>
      <c r="GA44" s="216"/>
      <c r="GB44" s="216"/>
      <c r="GC44" s="216"/>
      <c r="GD44" s="216"/>
      <c r="GE44" s="216"/>
      <c r="GF44" s="216"/>
      <c r="GG44" s="216"/>
      <c r="GH44" s="216"/>
      <c r="GI44" s="216"/>
      <c r="GJ44" s="216"/>
      <c r="GK44" s="216"/>
      <c r="GL44" s="216"/>
      <c r="GM44" s="216"/>
      <c r="GN44" s="216"/>
      <c r="GO44" s="216"/>
      <c r="GP44" s="216"/>
      <c r="GQ44" s="216"/>
      <c r="GR44" s="216"/>
      <c r="GS44" s="216"/>
      <c r="GT44" s="216"/>
      <c r="GU44" s="216"/>
      <c r="GV44" s="216"/>
      <c r="GW44" s="216"/>
      <c r="GX44" s="216"/>
    </row>
    <row r="45" spans="1:206" s="217" customFormat="1" ht="37.5" x14ac:dyDescent="0.3">
      <c r="A45" s="210"/>
      <c r="B45" s="202">
        <f>'[1]MES NOVIEMBRE'!E43</f>
        <v>45601</v>
      </c>
      <c r="C45" s="203" t="s">
        <v>382</v>
      </c>
      <c r="D45" s="212" t="s">
        <v>383</v>
      </c>
      <c r="E45" s="225" t="s">
        <v>384</v>
      </c>
      <c r="F45" s="209"/>
      <c r="G45" s="214">
        <v>15750</v>
      </c>
      <c r="H45" s="206">
        <f t="shared" si="1"/>
        <v>18380253.051999997</v>
      </c>
      <c r="I45" s="215"/>
      <c r="J45" s="215"/>
      <c r="K45" s="215"/>
      <c r="L45" s="215"/>
      <c r="M45" s="215"/>
      <c r="N45" s="215"/>
      <c r="O45" s="215"/>
      <c r="P45" s="215"/>
      <c r="Q45" s="215"/>
      <c r="R45" s="215"/>
      <c r="S45" s="215"/>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6"/>
      <c r="BR45" s="216"/>
      <c r="BS45" s="216"/>
      <c r="BT45" s="216"/>
      <c r="BU45" s="216"/>
      <c r="BV45" s="216"/>
      <c r="BW45" s="216"/>
      <c r="BX45" s="216"/>
      <c r="BY45" s="216"/>
      <c r="BZ45" s="216"/>
      <c r="CA45" s="216"/>
      <c r="CB45" s="216"/>
      <c r="CC45" s="216"/>
      <c r="CD45" s="216"/>
      <c r="CE45" s="216"/>
      <c r="CF45" s="216"/>
      <c r="CG45" s="216"/>
      <c r="CH45" s="216"/>
      <c r="CI45" s="216"/>
      <c r="CJ45" s="216"/>
      <c r="CK45" s="216"/>
      <c r="CL45" s="216"/>
      <c r="CM45" s="216"/>
      <c r="CN45" s="216"/>
      <c r="CO45" s="216"/>
      <c r="CP45" s="216"/>
      <c r="CQ45" s="216"/>
      <c r="CR45" s="216"/>
      <c r="CS45" s="216"/>
      <c r="CT45" s="216"/>
      <c r="CU45" s="216"/>
      <c r="CV45" s="216"/>
      <c r="CW45" s="216"/>
      <c r="CX45" s="216"/>
      <c r="CY45" s="216"/>
      <c r="CZ45" s="216"/>
      <c r="DA45" s="216"/>
      <c r="DB45" s="216"/>
      <c r="DC45" s="216"/>
      <c r="DD45" s="216"/>
      <c r="DE45" s="216"/>
      <c r="DF45" s="216"/>
      <c r="DG45" s="216"/>
      <c r="DH45" s="216"/>
      <c r="DI45" s="216"/>
      <c r="DJ45" s="216"/>
      <c r="DK45" s="216"/>
      <c r="DL45" s="216"/>
      <c r="DM45" s="216"/>
      <c r="DN45" s="216"/>
      <c r="DO45" s="216"/>
      <c r="DP45" s="216"/>
      <c r="DQ45" s="216"/>
      <c r="DR45" s="216"/>
      <c r="DS45" s="216"/>
      <c r="DT45" s="216"/>
      <c r="DU45" s="216"/>
      <c r="DV45" s="216"/>
      <c r="DW45" s="216"/>
      <c r="DX45" s="216"/>
      <c r="DY45" s="216"/>
      <c r="DZ45" s="216"/>
      <c r="EA45" s="216"/>
      <c r="EB45" s="216"/>
      <c r="EC45" s="216"/>
      <c r="ED45" s="216"/>
      <c r="EE45" s="216"/>
      <c r="EF45" s="216"/>
      <c r="EG45" s="216"/>
      <c r="EH45" s="216"/>
      <c r="EI45" s="216"/>
      <c r="EJ45" s="216"/>
      <c r="EK45" s="216"/>
      <c r="EL45" s="216"/>
      <c r="EM45" s="216"/>
      <c r="EN45" s="216"/>
      <c r="EO45" s="216"/>
      <c r="EP45" s="216"/>
      <c r="EQ45" s="216"/>
      <c r="ER45" s="216"/>
      <c r="ES45" s="216"/>
      <c r="ET45" s="216"/>
      <c r="EU45" s="216"/>
      <c r="EV45" s="216"/>
      <c r="EW45" s="216"/>
      <c r="EX45" s="216"/>
      <c r="EY45" s="216"/>
      <c r="EZ45" s="216"/>
      <c r="FA45" s="216"/>
      <c r="FB45" s="216"/>
      <c r="FC45" s="216"/>
      <c r="FD45" s="216"/>
      <c r="FE45" s="216"/>
      <c r="FF45" s="216"/>
      <c r="FG45" s="216"/>
      <c r="FH45" s="216"/>
      <c r="FI45" s="216"/>
      <c r="FJ45" s="216"/>
      <c r="FK45" s="216"/>
      <c r="FL45" s="216"/>
      <c r="FM45" s="216"/>
      <c r="FN45" s="216"/>
      <c r="FO45" s="216"/>
      <c r="FP45" s="216"/>
      <c r="FQ45" s="216"/>
      <c r="FR45" s="216"/>
      <c r="FS45" s="216"/>
      <c r="FT45" s="216"/>
      <c r="FU45" s="216"/>
      <c r="FV45" s="216"/>
      <c r="FW45" s="216"/>
      <c r="FX45" s="216"/>
      <c r="FY45" s="216"/>
      <c r="FZ45" s="216"/>
      <c r="GA45" s="216"/>
      <c r="GB45" s="216"/>
      <c r="GC45" s="216"/>
      <c r="GD45" s="216"/>
      <c r="GE45" s="216"/>
      <c r="GF45" s="216"/>
      <c r="GG45" s="216"/>
      <c r="GH45" s="216"/>
      <c r="GI45" s="216"/>
      <c r="GJ45" s="216"/>
      <c r="GK45" s="216"/>
      <c r="GL45" s="216"/>
      <c r="GM45" s="216"/>
      <c r="GN45" s="216"/>
      <c r="GO45" s="216"/>
      <c r="GP45" s="216"/>
      <c r="GQ45" s="216"/>
      <c r="GR45" s="216"/>
      <c r="GS45" s="216"/>
      <c r="GT45" s="216"/>
      <c r="GU45" s="216"/>
      <c r="GV45" s="216"/>
      <c r="GW45" s="216"/>
      <c r="GX45" s="216"/>
    </row>
    <row r="46" spans="1:206" s="217" customFormat="1" ht="37.5" x14ac:dyDescent="0.3">
      <c r="A46" s="210"/>
      <c r="B46" s="202">
        <f>'[1]MES NOVIEMBRE'!E44</f>
        <v>45601</v>
      </c>
      <c r="C46" s="203" t="s">
        <v>385</v>
      </c>
      <c r="D46" s="212" t="s">
        <v>386</v>
      </c>
      <c r="E46" s="225" t="s">
        <v>387</v>
      </c>
      <c r="F46" s="209"/>
      <c r="G46" s="214">
        <v>8712.869999999999</v>
      </c>
      <c r="H46" s="206">
        <f t="shared" si="1"/>
        <v>18371540.181999996</v>
      </c>
      <c r="I46" s="215"/>
      <c r="J46" s="215"/>
      <c r="K46" s="215"/>
      <c r="L46" s="215"/>
      <c r="M46" s="215"/>
      <c r="N46" s="215"/>
      <c r="O46" s="215"/>
      <c r="P46" s="215"/>
      <c r="Q46" s="215"/>
      <c r="R46" s="215"/>
      <c r="S46" s="215"/>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6"/>
      <c r="BR46" s="216"/>
      <c r="BS46" s="216"/>
      <c r="BT46" s="216"/>
      <c r="BU46" s="216"/>
      <c r="BV46" s="216"/>
      <c r="BW46" s="216"/>
      <c r="BX46" s="216"/>
      <c r="BY46" s="216"/>
      <c r="BZ46" s="216"/>
      <c r="CA46" s="216"/>
      <c r="CB46" s="216"/>
      <c r="CC46" s="216"/>
      <c r="CD46" s="216"/>
      <c r="CE46" s="216"/>
      <c r="CF46" s="216"/>
      <c r="CG46" s="216"/>
      <c r="CH46" s="216"/>
      <c r="CI46" s="216"/>
      <c r="CJ46" s="216"/>
      <c r="CK46" s="216"/>
      <c r="CL46" s="216"/>
      <c r="CM46" s="216"/>
      <c r="CN46" s="216"/>
      <c r="CO46" s="216"/>
      <c r="CP46" s="216"/>
      <c r="CQ46" s="216"/>
      <c r="CR46" s="216"/>
      <c r="CS46" s="216"/>
      <c r="CT46" s="216"/>
      <c r="CU46" s="216"/>
      <c r="CV46" s="216"/>
      <c r="CW46" s="216"/>
      <c r="CX46" s="216"/>
      <c r="CY46" s="216"/>
      <c r="CZ46" s="216"/>
      <c r="DA46" s="216"/>
      <c r="DB46" s="216"/>
      <c r="DC46" s="216"/>
      <c r="DD46" s="216"/>
      <c r="DE46" s="216"/>
      <c r="DF46" s="216"/>
      <c r="DG46" s="216"/>
      <c r="DH46" s="216"/>
      <c r="DI46" s="216"/>
      <c r="DJ46" s="216"/>
      <c r="DK46" s="216"/>
      <c r="DL46" s="216"/>
      <c r="DM46" s="216"/>
      <c r="DN46" s="216"/>
      <c r="DO46" s="216"/>
      <c r="DP46" s="216"/>
      <c r="DQ46" s="216"/>
      <c r="DR46" s="216"/>
      <c r="DS46" s="216"/>
      <c r="DT46" s="216"/>
      <c r="DU46" s="216"/>
      <c r="DV46" s="216"/>
      <c r="DW46" s="216"/>
      <c r="DX46" s="216"/>
      <c r="DY46" s="216"/>
      <c r="DZ46" s="216"/>
      <c r="EA46" s="216"/>
      <c r="EB46" s="216"/>
      <c r="EC46" s="216"/>
      <c r="ED46" s="216"/>
      <c r="EE46" s="216"/>
      <c r="EF46" s="216"/>
      <c r="EG46" s="216"/>
      <c r="EH46" s="216"/>
      <c r="EI46" s="216"/>
      <c r="EJ46" s="216"/>
      <c r="EK46" s="216"/>
      <c r="EL46" s="216"/>
      <c r="EM46" s="216"/>
      <c r="EN46" s="216"/>
      <c r="EO46" s="216"/>
      <c r="EP46" s="216"/>
      <c r="EQ46" s="216"/>
      <c r="ER46" s="216"/>
      <c r="ES46" s="216"/>
      <c r="ET46" s="216"/>
      <c r="EU46" s="216"/>
      <c r="EV46" s="216"/>
      <c r="EW46" s="216"/>
      <c r="EX46" s="216"/>
      <c r="EY46" s="216"/>
      <c r="EZ46" s="216"/>
      <c r="FA46" s="216"/>
      <c r="FB46" s="216"/>
      <c r="FC46" s="216"/>
      <c r="FD46" s="216"/>
      <c r="FE46" s="216"/>
      <c r="FF46" s="216"/>
      <c r="FG46" s="216"/>
      <c r="FH46" s="216"/>
      <c r="FI46" s="216"/>
      <c r="FJ46" s="216"/>
      <c r="FK46" s="216"/>
      <c r="FL46" s="216"/>
      <c r="FM46" s="216"/>
      <c r="FN46" s="216"/>
      <c r="FO46" s="216"/>
      <c r="FP46" s="216"/>
      <c r="FQ46" s="216"/>
      <c r="FR46" s="216"/>
      <c r="FS46" s="216"/>
      <c r="FT46" s="216"/>
      <c r="FU46" s="216"/>
      <c r="FV46" s="216"/>
      <c r="FW46" s="216"/>
      <c r="FX46" s="216"/>
      <c r="FY46" s="216"/>
      <c r="FZ46" s="216"/>
      <c r="GA46" s="216"/>
      <c r="GB46" s="216"/>
      <c r="GC46" s="216"/>
      <c r="GD46" s="216"/>
      <c r="GE46" s="216"/>
      <c r="GF46" s="216"/>
      <c r="GG46" s="216"/>
      <c r="GH46" s="216"/>
      <c r="GI46" s="216"/>
      <c r="GJ46" s="216"/>
      <c r="GK46" s="216"/>
      <c r="GL46" s="216"/>
      <c r="GM46" s="216"/>
      <c r="GN46" s="216"/>
      <c r="GO46" s="216"/>
      <c r="GP46" s="216"/>
      <c r="GQ46" s="216"/>
      <c r="GR46" s="216"/>
      <c r="GS46" s="216"/>
      <c r="GT46" s="216"/>
      <c r="GU46" s="216"/>
      <c r="GV46" s="216"/>
      <c r="GW46" s="216"/>
      <c r="GX46" s="216"/>
    </row>
    <row r="47" spans="1:206" s="217" customFormat="1" ht="37.5" x14ac:dyDescent="0.3">
      <c r="A47" s="210"/>
      <c r="B47" s="202">
        <f>'[1]MES NOVIEMBRE'!E45</f>
        <v>45601</v>
      </c>
      <c r="C47" s="203" t="s">
        <v>388</v>
      </c>
      <c r="D47" s="212" t="s">
        <v>389</v>
      </c>
      <c r="E47" s="225" t="s">
        <v>390</v>
      </c>
      <c r="F47" s="209"/>
      <c r="G47" s="214">
        <v>17820</v>
      </c>
      <c r="H47" s="206">
        <f t="shared" si="1"/>
        <v>18353720.181999996</v>
      </c>
      <c r="I47" s="215"/>
      <c r="J47" s="215"/>
      <c r="K47" s="215"/>
      <c r="L47" s="215"/>
      <c r="M47" s="215"/>
      <c r="N47" s="215"/>
      <c r="O47" s="215"/>
      <c r="P47" s="215"/>
      <c r="Q47" s="215"/>
      <c r="R47" s="215"/>
      <c r="S47" s="215"/>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6"/>
      <c r="BR47" s="216"/>
      <c r="BS47" s="216"/>
      <c r="BT47" s="216"/>
      <c r="BU47" s="216"/>
      <c r="BV47" s="216"/>
      <c r="BW47" s="216"/>
      <c r="BX47" s="216"/>
      <c r="BY47" s="216"/>
      <c r="BZ47" s="216"/>
      <c r="CA47" s="216"/>
      <c r="CB47" s="216"/>
      <c r="CC47" s="216"/>
      <c r="CD47" s="216"/>
      <c r="CE47" s="216"/>
      <c r="CF47" s="216"/>
      <c r="CG47" s="216"/>
      <c r="CH47" s="216"/>
      <c r="CI47" s="216"/>
      <c r="CJ47" s="216"/>
      <c r="CK47" s="216"/>
      <c r="CL47" s="216"/>
      <c r="CM47" s="216"/>
      <c r="CN47" s="216"/>
      <c r="CO47" s="216"/>
      <c r="CP47" s="216"/>
      <c r="CQ47" s="216"/>
      <c r="CR47" s="216"/>
      <c r="CS47" s="216"/>
      <c r="CT47" s="216"/>
      <c r="CU47" s="216"/>
      <c r="CV47" s="216"/>
      <c r="CW47" s="216"/>
      <c r="CX47" s="216"/>
      <c r="CY47" s="216"/>
      <c r="CZ47" s="216"/>
      <c r="DA47" s="216"/>
      <c r="DB47" s="216"/>
      <c r="DC47" s="216"/>
      <c r="DD47" s="216"/>
      <c r="DE47" s="216"/>
      <c r="DF47" s="216"/>
      <c r="DG47" s="216"/>
      <c r="DH47" s="216"/>
      <c r="DI47" s="216"/>
      <c r="DJ47" s="216"/>
      <c r="DK47" s="216"/>
      <c r="DL47" s="216"/>
      <c r="DM47" s="216"/>
      <c r="DN47" s="216"/>
      <c r="DO47" s="216"/>
      <c r="DP47" s="216"/>
      <c r="DQ47" s="216"/>
      <c r="DR47" s="216"/>
      <c r="DS47" s="216"/>
      <c r="DT47" s="216"/>
      <c r="DU47" s="216"/>
      <c r="DV47" s="216"/>
      <c r="DW47" s="216"/>
      <c r="DX47" s="216"/>
      <c r="DY47" s="216"/>
      <c r="DZ47" s="216"/>
      <c r="EA47" s="216"/>
      <c r="EB47" s="216"/>
      <c r="EC47" s="216"/>
      <c r="ED47" s="216"/>
      <c r="EE47" s="216"/>
      <c r="EF47" s="216"/>
      <c r="EG47" s="216"/>
      <c r="EH47" s="216"/>
      <c r="EI47" s="216"/>
      <c r="EJ47" s="216"/>
      <c r="EK47" s="216"/>
      <c r="EL47" s="216"/>
      <c r="EM47" s="216"/>
      <c r="EN47" s="216"/>
      <c r="EO47" s="216"/>
      <c r="EP47" s="216"/>
      <c r="EQ47" s="216"/>
      <c r="ER47" s="216"/>
      <c r="ES47" s="216"/>
      <c r="ET47" s="216"/>
      <c r="EU47" s="216"/>
      <c r="EV47" s="216"/>
      <c r="EW47" s="216"/>
      <c r="EX47" s="216"/>
      <c r="EY47" s="216"/>
      <c r="EZ47" s="216"/>
      <c r="FA47" s="216"/>
      <c r="FB47" s="216"/>
      <c r="FC47" s="216"/>
      <c r="FD47" s="216"/>
      <c r="FE47" s="216"/>
      <c r="FF47" s="216"/>
      <c r="FG47" s="216"/>
      <c r="FH47" s="216"/>
      <c r="FI47" s="216"/>
      <c r="FJ47" s="216"/>
      <c r="FK47" s="216"/>
      <c r="FL47" s="216"/>
      <c r="FM47" s="216"/>
      <c r="FN47" s="216"/>
      <c r="FO47" s="216"/>
      <c r="FP47" s="216"/>
      <c r="FQ47" s="216"/>
      <c r="FR47" s="216"/>
      <c r="FS47" s="216"/>
      <c r="FT47" s="216"/>
      <c r="FU47" s="216"/>
      <c r="FV47" s="216"/>
      <c r="FW47" s="216"/>
      <c r="FX47" s="216"/>
      <c r="FY47" s="216"/>
      <c r="FZ47" s="216"/>
      <c r="GA47" s="216"/>
      <c r="GB47" s="216"/>
      <c r="GC47" s="216"/>
      <c r="GD47" s="216"/>
      <c r="GE47" s="216"/>
      <c r="GF47" s="216"/>
      <c r="GG47" s="216"/>
      <c r="GH47" s="216"/>
      <c r="GI47" s="216"/>
      <c r="GJ47" s="216"/>
      <c r="GK47" s="216"/>
      <c r="GL47" s="216"/>
      <c r="GM47" s="216"/>
      <c r="GN47" s="216"/>
      <c r="GO47" s="216"/>
      <c r="GP47" s="216"/>
      <c r="GQ47" s="216"/>
      <c r="GR47" s="216"/>
      <c r="GS47" s="216"/>
      <c r="GT47" s="216"/>
      <c r="GU47" s="216"/>
      <c r="GV47" s="216"/>
      <c r="GW47" s="216"/>
      <c r="GX47" s="216"/>
    </row>
    <row r="48" spans="1:206" s="217" customFormat="1" ht="37.5" x14ac:dyDescent="0.3">
      <c r="A48" s="210"/>
      <c r="B48" s="202">
        <f>'[1]MES NOVIEMBRE'!E46</f>
        <v>45601</v>
      </c>
      <c r="C48" s="203" t="s">
        <v>391</v>
      </c>
      <c r="D48" s="212" t="s">
        <v>392</v>
      </c>
      <c r="E48" s="225" t="s">
        <v>393</v>
      </c>
      <c r="F48" s="209"/>
      <c r="G48" s="214">
        <v>9000</v>
      </c>
      <c r="H48" s="206">
        <f t="shared" si="1"/>
        <v>18344720.181999996</v>
      </c>
      <c r="I48" s="215"/>
      <c r="J48" s="215"/>
      <c r="K48" s="215"/>
      <c r="L48" s="215"/>
      <c r="M48" s="215"/>
      <c r="N48" s="215"/>
      <c r="O48" s="215"/>
      <c r="P48" s="215"/>
      <c r="Q48" s="215"/>
      <c r="R48" s="215"/>
      <c r="S48" s="215"/>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6"/>
      <c r="BR48" s="216"/>
      <c r="BS48" s="216"/>
      <c r="BT48" s="216"/>
      <c r="BU48" s="216"/>
      <c r="BV48" s="216"/>
      <c r="BW48" s="216"/>
      <c r="BX48" s="216"/>
      <c r="BY48" s="216"/>
      <c r="BZ48" s="216"/>
      <c r="CA48" s="216"/>
      <c r="CB48" s="216"/>
      <c r="CC48" s="216"/>
      <c r="CD48" s="216"/>
      <c r="CE48" s="216"/>
      <c r="CF48" s="216"/>
      <c r="CG48" s="216"/>
      <c r="CH48" s="216"/>
      <c r="CI48" s="216"/>
      <c r="CJ48" s="216"/>
      <c r="CK48" s="216"/>
      <c r="CL48" s="216"/>
      <c r="CM48" s="216"/>
      <c r="CN48" s="216"/>
      <c r="CO48" s="216"/>
      <c r="CP48" s="216"/>
      <c r="CQ48" s="216"/>
      <c r="CR48" s="216"/>
      <c r="CS48" s="216"/>
      <c r="CT48" s="216"/>
      <c r="CU48" s="216"/>
      <c r="CV48" s="216"/>
      <c r="CW48" s="216"/>
      <c r="CX48" s="216"/>
      <c r="CY48" s="216"/>
      <c r="CZ48" s="216"/>
      <c r="DA48" s="216"/>
      <c r="DB48" s="216"/>
      <c r="DC48" s="216"/>
      <c r="DD48" s="216"/>
      <c r="DE48" s="216"/>
      <c r="DF48" s="216"/>
      <c r="DG48" s="216"/>
      <c r="DH48" s="216"/>
      <c r="DI48" s="216"/>
      <c r="DJ48" s="216"/>
      <c r="DK48" s="216"/>
      <c r="DL48" s="216"/>
      <c r="DM48" s="216"/>
      <c r="DN48" s="216"/>
      <c r="DO48" s="216"/>
      <c r="DP48" s="216"/>
      <c r="DQ48" s="216"/>
      <c r="DR48" s="216"/>
      <c r="DS48" s="216"/>
      <c r="DT48" s="216"/>
      <c r="DU48" s="216"/>
      <c r="DV48" s="216"/>
      <c r="DW48" s="216"/>
      <c r="DX48" s="216"/>
      <c r="DY48" s="216"/>
      <c r="DZ48" s="216"/>
      <c r="EA48" s="216"/>
      <c r="EB48" s="216"/>
      <c r="EC48" s="216"/>
      <c r="ED48" s="216"/>
      <c r="EE48" s="216"/>
      <c r="EF48" s="216"/>
      <c r="EG48" s="216"/>
      <c r="EH48" s="216"/>
      <c r="EI48" s="216"/>
      <c r="EJ48" s="216"/>
      <c r="EK48" s="216"/>
      <c r="EL48" s="216"/>
      <c r="EM48" s="216"/>
      <c r="EN48" s="216"/>
      <c r="EO48" s="216"/>
      <c r="EP48" s="216"/>
      <c r="EQ48" s="216"/>
      <c r="ER48" s="216"/>
      <c r="ES48" s="216"/>
      <c r="ET48" s="216"/>
      <c r="EU48" s="216"/>
      <c r="EV48" s="216"/>
      <c r="EW48" s="216"/>
      <c r="EX48" s="216"/>
      <c r="EY48" s="216"/>
      <c r="EZ48" s="216"/>
      <c r="FA48" s="216"/>
      <c r="FB48" s="216"/>
      <c r="FC48" s="216"/>
      <c r="FD48" s="216"/>
      <c r="FE48" s="216"/>
      <c r="FF48" s="216"/>
      <c r="FG48" s="216"/>
      <c r="FH48" s="216"/>
      <c r="FI48" s="216"/>
      <c r="FJ48" s="216"/>
      <c r="FK48" s="216"/>
      <c r="FL48" s="216"/>
      <c r="FM48" s="216"/>
      <c r="FN48" s="216"/>
      <c r="FO48" s="216"/>
      <c r="FP48" s="216"/>
      <c r="FQ48" s="216"/>
      <c r="FR48" s="216"/>
      <c r="FS48" s="216"/>
      <c r="FT48" s="216"/>
      <c r="FU48" s="216"/>
      <c r="FV48" s="216"/>
      <c r="FW48" s="216"/>
      <c r="FX48" s="216"/>
      <c r="FY48" s="216"/>
      <c r="FZ48" s="216"/>
      <c r="GA48" s="216"/>
      <c r="GB48" s="216"/>
      <c r="GC48" s="216"/>
      <c r="GD48" s="216"/>
      <c r="GE48" s="216"/>
      <c r="GF48" s="216"/>
      <c r="GG48" s="216"/>
      <c r="GH48" s="216"/>
      <c r="GI48" s="216"/>
      <c r="GJ48" s="216"/>
      <c r="GK48" s="216"/>
      <c r="GL48" s="216"/>
      <c r="GM48" s="216"/>
      <c r="GN48" s="216"/>
      <c r="GO48" s="216"/>
      <c r="GP48" s="216"/>
      <c r="GQ48" s="216"/>
      <c r="GR48" s="216"/>
      <c r="GS48" s="216"/>
      <c r="GT48" s="216"/>
      <c r="GU48" s="216"/>
      <c r="GV48" s="216"/>
      <c r="GW48" s="216"/>
      <c r="GX48" s="216"/>
    </row>
    <row r="49" spans="1:206" s="217" customFormat="1" ht="37.5" x14ac:dyDescent="0.3">
      <c r="A49" s="210"/>
      <c r="B49" s="202">
        <f>'[1]MES NOVIEMBRE'!E47</f>
        <v>45601</v>
      </c>
      <c r="C49" s="203" t="s">
        <v>394</v>
      </c>
      <c r="D49" s="212" t="s">
        <v>395</v>
      </c>
      <c r="E49" s="213" t="s">
        <v>396</v>
      </c>
      <c r="F49" s="209"/>
      <c r="G49" s="214">
        <v>16499.988000000001</v>
      </c>
      <c r="H49" s="206">
        <f t="shared" si="1"/>
        <v>18328220.193999995</v>
      </c>
      <c r="I49" s="215"/>
      <c r="J49" s="215"/>
      <c r="K49" s="215"/>
      <c r="L49" s="215"/>
      <c r="M49" s="215"/>
      <c r="N49" s="215"/>
      <c r="O49" s="215"/>
      <c r="P49" s="215"/>
      <c r="Q49" s="215"/>
      <c r="R49" s="215"/>
      <c r="S49" s="215"/>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6"/>
      <c r="BV49" s="216"/>
      <c r="BW49" s="216"/>
      <c r="BX49" s="216"/>
      <c r="BY49" s="216"/>
      <c r="BZ49" s="216"/>
      <c r="CA49" s="216"/>
      <c r="CB49" s="216"/>
      <c r="CC49" s="216"/>
      <c r="CD49" s="216"/>
      <c r="CE49" s="216"/>
      <c r="CF49" s="216"/>
      <c r="CG49" s="216"/>
      <c r="CH49" s="216"/>
      <c r="CI49" s="216"/>
      <c r="CJ49" s="216"/>
      <c r="CK49" s="216"/>
      <c r="CL49" s="216"/>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6"/>
      <c r="DI49" s="216"/>
      <c r="DJ49" s="216"/>
      <c r="DK49" s="216"/>
      <c r="DL49" s="216"/>
      <c r="DM49" s="216"/>
      <c r="DN49" s="216"/>
      <c r="DO49" s="216"/>
      <c r="DP49" s="216"/>
      <c r="DQ49" s="216"/>
      <c r="DR49" s="216"/>
      <c r="DS49" s="216"/>
      <c r="DT49" s="216"/>
      <c r="DU49" s="216"/>
      <c r="DV49" s="216"/>
      <c r="DW49" s="216"/>
      <c r="DX49" s="216"/>
      <c r="DY49" s="216"/>
      <c r="DZ49" s="216"/>
      <c r="EA49" s="216"/>
      <c r="EB49" s="216"/>
      <c r="EC49" s="216"/>
      <c r="ED49" s="216"/>
      <c r="EE49" s="216"/>
      <c r="EF49" s="216"/>
      <c r="EG49" s="216"/>
      <c r="EH49" s="216"/>
      <c r="EI49" s="216"/>
      <c r="EJ49" s="216"/>
      <c r="EK49" s="216"/>
      <c r="EL49" s="216"/>
      <c r="EM49" s="216"/>
      <c r="EN49" s="216"/>
      <c r="EO49" s="216"/>
      <c r="EP49" s="216"/>
      <c r="EQ49" s="216"/>
      <c r="ER49" s="216"/>
      <c r="ES49" s="216"/>
      <c r="ET49" s="216"/>
      <c r="EU49" s="216"/>
      <c r="EV49" s="216"/>
      <c r="EW49" s="216"/>
      <c r="EX49" s="216"/>
      <c r="EY49" s="216"/>
      <c r="EZ49" s="216"/>
      <c r="FA49" s="216"/>
      <c r="FB49" s="216"/>
      <c r="FC49" s="216"/>
      <c r="FD49" s="216"/>
      <c r="FE49" s="216"/>
      <c r="FF49" s="216"/>
      <c r="FG49" s="216"/>
      <c r="FH49" s="216"/>
      <c r="FI49" s="216"/>
      <c r="FJ49" s="216"/>
      <c r="FK49" s="216"/>
      <c r="FL49" s="216"/>
      <c r="FM49" s="216"/>
      <c r="FN49" s="216"/>
      <c r="FO49" s="216"/>
      <c r="FP49" s="216"/>
      <c r="FQ49" s="216"/>
      <c r="FR49" s="216"/>
      <c r="FS49" s="216"/>
      <c r="FT49" s="216"/>
      <c r="FU49" s="216"/>
      <c r="FV49" s="216"/>
      <c r="FW49" s="216"/>
      <c r="FX49" s="216"/>
      <c r="FY49" s="216"/>
      <c r="FZ49" s="216"/>
      <c r="GA49" s="216"/>
      <c r="GB49" s="216"/>
      <c r="GC49" s="216"/>
      <c r="GD49" s="216"/>
      <c r="GE49" s="216"/>
      <c r="GF49" s="216"/>
      <c r="GG49" s="216"/>
      <c r="GH49" s="216"/>
      <c r="GI49" s="216"/>
      <c r="GJ49" s="216"/>
      <c r="GK49" s="216"/>
      <c r="GL49" s="216"/>
      <c r="GM49" s="216"/>
      <c r="GN49" s="216"/>
      <c r="GO49" s="216"/>
      <c r="GP49" s="216"/>
      <c r="GQ49" s="216"/>
      <c r="GR49" s="216"/>
      <c r="GS49" s="216"/>
      <c r="GT49" s="216"/>
      <c r="GU49" s="216"/>
      <c r="GV49" s="216"/>
      <c r="GW49" s="216"/>
      <c r="GX49" s="216"/>
    </row>
    <row r="50" spans="1:206" s="231" customFormat="1" ht="37.5" x14ac:dyDescent="0.3">
      <c r="A50" s="201"/>
      <c r="B50" s="202">
        <f>'[1]MES NOVIEMBRE'!E48</f>
        <v>45601</v>
      </c>
      <c r="C50" s="203" t="s">
        <v>397</v>
      </c>
      <c r="D50" s="212" t="s">
        <v>398</v>
      </c>
      <c r="E50" s="213" t="s">
        <v>399</v>
      </c>
      <c r="F50" s="209"/>
      <c r="G50" s="233">
        <v>14850</v>
      </c>
      <c r="H50" s="206">
        <f t="shared" si="1"/>
        <v>18313370.193999995</v>
      </c>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9"/>
      <c r="BR50" s="189"/>
      <c r="BS50" s="189"/>
      <c r="BT50" s="189"/>
      <c r="BU50" s="189"/>
      <c r="BV50" s="189"/>
      <c r="BW50" s="189"/>
      <c r="BX50" s="189"/>
      <c r="BY50" s="189"/>
      <c r="BZ50" s="189"/>
      <c r="CA50" s="189"/>
      <c r="CB50" s="189"/>
      <c r="CC50" s="189"/>
      <c r="CD50" s="189"/>
      <c r="CE50" s="189"/>
      <c r="CF50" s="189"/>
      <c r="CG50" s="189"/>
      <c r="CH50" s="189"/>
      <c r="CI50" s="189"/>
      <c r="CJ50" s="189"/>
      <c r="CK50" s="189"/>
      <c r="CL50" s="189"/>
      <c r="CM50" s="189"/>
      <c r="CN50" s="189"/>
      <c r="CO50" s="189"/>
      <c r="CP50" s="189"/>
      <c r="CQ50" s="189"/>
      <c r="CR50" s="189"/>
      <c r="CS50" s="189"/>
      <c r="CT50" s="189"/>
      <c r="CU50" s="189"/>
      <c r="CV50" s="189"/>
      <c r="CW50" s="189"/>
      <c r="CX50" s="189"/>
      <c r="CY50" s="189"/>
      <c r="CZ50" s="189"/>
      <c r="DA50" s="189"/>
      <c r="DB50" s="189"/>
      <c r="DC50" s="189"/>
      <c r="DD50" s="189"/>
      <c r="DE50" s="189"/>
      <c r="DF50" s="189"/>
      <c r="DG50" s="189"/>
      <c r="DH50" s="189"/>
      <c r="DI50" s="189"/>
      <c r="DJ50" s="189"/>
      <c r="DK50" s="189"/>
      <c r="DL50" s="189"/>
      <c r="DM50" s="189"/>
      <c r="DN50" s="189"/>
      <c r="DO50" s="189"/>
      <c r="DP50" s="189"/>
      <c r="DQ50" s="189"/>
      <c r="DR50" s="189"/>
      <c r="DS50" s="189"/>
      <c r="DT50" s="189"/>
      <c r="DU50" s="189"/>
      <c r="DV50" s="189"/>
      <c r="DW50" s="189"/>
      <c r="DX50" s="189"/>
      <c r="DY50" s="189"/>
      <c r="DZ50" s="189"/>
      <c r="EA50" s="189"/>
      <c r="EB50" s="189"/>
      <c r="EC50" s="189"/>
      <c r="ED50" s="189"/>
      <c r="EE50" s="189"/>
      <c r="EF50" s="189"/>
      <c r="EG50" s="189"/>
      <c r="EH50" s="189"/>
      <c r="EI50" s="189"/>
      <c r="EJ50" s="189"/>
      <c r="EK50" s="189"/>
      <c r="EL50" s="189"/>
      <c r="EM50" s="189"/>
      <c r="EN50" s="189"/>
      <c r="EO50" s="189"/>
      <c r="EP50" s="189"/>
      <c r="EQ50" s="189"/>
      <c r="ER50" s="189"/>
      <c r="ES50" s="189"/>
      <c r="ET50" s="189"/>
      <c r="EU50" s="189"/>
      <c r="EV50" s="189"/>
      <c r="EW50" s="189"/>
      <c r="EX50" s="189"/>
      <c r="EY50" s="189"/>
      <c r="EZ50" s="189"/>
      <c r="FA50" s="189"/>
      <c r="FB50" s="189"/>
      <c r="FC50" s="189"/>
      <c r="FD50" s="189"/>
      <c r="FE50" s="189"/>
      <c r="FF50" s="189"/>
      <c r="FG50" s="189"/>
      <c r="FH50" s="189"/>
      <c r="FI50" s="189"/>
      <c r="FJ50" s="189"/>
      <c r="FK50" s="189"/>
      <c r="FL50" s="189"/>
      <c r="FM50" s="189"/>
      <c r="FN50" s="189"/>
      <c r="FO50" s="189"/>
      <c r="FP50" s="189"/>
      <c r="FQ50" s="189"/>
      <c r="FR50" s="189"/>
      <c r="FS50" s="189"/>
      <c r="FT50" s="189"/>
      <c r="FU50" s="189"/>
      <c r="FV50" s="189"/>
      <c r="FW50" s="189"/>
      <c r="FX50" s="189"/>
      <c r="FY50" s="189"/>
      <c r="FZ50" s="189"/>
      <c r="GA50" s="189"/>
      <c r="GB50" s="189"/>
      <c r="GC50" s="189"/>
      <c r="GD50" s="189"/>
      <c r="GE50" s="189"/>
      <c r="GF50" s="189"/>
      <c r="GG50" s="189"/>
      <c r="GH50" s="189"/>
      <c r="GI50" s="189"/>
      <c r="GJ50" s="189"/>
      <c r="GK50" s="189"/>
      <c r="GL50" s="189"/>
      <c r="GM50" s="189"/>
      <c r="GN50" s="189"/>
      <c r="GO50" s="189"/>
      <c r="GP50" s="189"/>
      <c r="GQ50" s="189"/>
      <c r="GR50" s="189"/>
      <c r="GS50" s="189"/>
      <c r="GT50" s="189"/>
      <c r="GU50" s="189"/>
      <c r="GV50" s="189"/>
      <c r="GW50" s="189"/>
      <c r="GX50" s="189"/>
    </row>
    <row r="51" spans="1:206" s="231" customFormat="1" ht="37.5" x14ac:dyDescent="0.3">
      <c r="A51" s="201"/>
      <c r="B51" s="202">
        <f>'[1]MES NOVIEMBRE'!E49</f>
        <v>45601</v>
      </c>
      <c r="C51" s="203" t="s">
        <v>400</v>
      </c>
      <c r="D51" s="212" t="s">
        <v>401</v>
      </c>
      <c r="E51" s="213" t="s">
        <v>402</v>
      </c>
      <c r="F51" s="209"/>
      <c r="G51" s="214">
        <v>11000</v>
      </c>
      <c r="H51" s="206">
        <f t="shared" si="1"/>
        <v>18302370.193999995</v>
      </c>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89"/>
      <c r="BR51" s="189"/>
      <c r="BS51" s="189"/>
      <c r="BT51" s="189"/>
      <c r="BU51" s="189"/>
      <c r="BV51" s="189"/>
      <c r="BW51" s="189"/>
      <c r="BX51" s="189"/>
      <c r="BY51" s="189"/>
      <c r="BZ51" s="189"/>
      <c r="CA51" s="189"/>
      <c r="CB51" s="189"/>
      <c r="CC51" s="189"/>
      <c r="CD51" s="189"/>
      <c r="CE51" s="189"/>
      <c r="CF51" s="189"/>
      <c r="CG51" s="189"/>
      <c r="CH51" s="189"/>
      <c r="CI51" s="189"/>
      <c r="CJ51" s="189"/>
      <c r="CK51" s="189"/>
      <c r="CL51" s="189"/>
      <c r="CM51" s="189"/>
      <c r="CN51" s="189"/>
      <c r="CO51" s="189"/>
      <c r="CP51" s="189"/>
      <c r="CQ51" s="189"/>
      <c r="CR51" s="189"/>
      <c r="CS51" s="189"/>
      <c r="CT51" s="189"/>
      <c r="CU51" s="189"/>
      <c r="CV51" s="189"/>
      <c r="CW51" s="189"/>
      <c r="CX51" s="189"/>
      <c r="CY51" s="189"/>
      <c r="CZ51" s="189"/>
      <c r="DA51" s="189"/>
      <c r="DB51" s="189"/>
      <c r="DC51" s="189"/>
      <c r="DD51" s="189"/>
      <c r="DE51" s="189"/>
      <c r="DF51" s="189"/>
      <c r="DG51" s="189"/>
      <c r="DH51" s="189"/>
      <c r="DI51" s="189"/>
      <c r="DJ51" s="189"/>
      <c r="DK51" s="189"/>
      <c r="DL51" s="189"/>
      <c r="DM51" s="189"/>
      <c r="DN51" s="189"/>
      <c r="DO51" s="189"/>
      <c r="DP51" s="189"/>
      <c r="DQ51" s="189"/>
      <c r="DR51" s="189"/>
      <c r="DS51" s="189"/>
      <c r="DT51" s="189"/>
      <c r="DU51" s="189"/>
      <c r="DV51" s="189"/>
      <c r="DW51" s="189"/>
      <c r="DX51" s="189"/>
      <c r="DY51" s="189"/>
      <c r="DZ51" s="189"/>
      <c r="EA51" s="189"/>
      <c r="EB51" s="189"/>
      <c r="EC51" s="189"/>
      <c r="ED51" s="189"/>
      <c r="EE51" s="189"/>
      <c r="EF51" s="189"/>
      <c r="EG51" s="189"/>
      <c r="EH51" s="189"/>
      <c r="EI51" s="189"/>
      <c r="EJ51" s="189"/>
      <c r="EK51" s="189"/>
      <c r="EL51" s="189"/>
      <c r="EM51" s="189"/>
      <c r="EN51" s="189"/>
      <c r="EO51" s="189"/>
      <c r="EP51" s="189"/>
      <c r="EQ51" s="189"/>
      <c r="ER51" s="189"/>
      <c r="ES51" s="189"/>
      <c r="ET51" s="189"/>
      <c r="EU51" s="189"/>
      <c r="EV51" s="189"/>
      <c r="EW51" s="189"/>
      <c r="EX51" s="189"/>
      <c r="EY51" s="189"/>
      <c r="EZ51" s="189"/>
      <c r="FA51" s="189"/>
      <c r="FB51" s="189"/>
      <c r="FC51" s="189"/>
      <c r="FD51" s="189"/>
      <c r="FE51" s="189"/>
      <c r="FF51" s="189"/>
      <c r="FG51" s="189"/>
      <c r="FH51" s="189"/>
      <c r="FI51" s="189"/>
      <c r="FJ51" s="189"/>
      <c r="FK51" s="189"/>
      <c r="FL51" s="189"/>
      <c r="FM51" s="189"/>
      <c r="FN51" s="189"/>
      <c r="FO51" s="189"/>
      <c r="FP51" s="189"/>
      <c r="FQ51" s="189"/>
      <c r="FR51" s="189"/>
      <c r="FS51" s="189"/>
      <c r="FT51" s="189"/>
      <c r="FU51" s="189"/>
      <c r="FV51" s="189"/>
      <c r="FW51" s="189"/>
      <c r="FX51" s="189"/>
      <c r="FY51" s="189"/>
      <c r="FZ51" s="189"/>
      <c r="GA51" s="189"/>
      <c r="GB51" s="189"/>
      <c r="GC51" s="189"/>
      <c r="GD51" s="189"/>
      <c r="GE51" s="189"/>
      <c r="GF51" s="189"/>
      <c r="GG51" s="189"/>
      <c r="GH51" s="189"/>
      <c r="GI51" s="189"/>
      <c r="GJ51" s="189"/>
      <c r="GK51" s="189"/>
      <c r="GL51" s="189"/>
      <c r="GM51" s="189"/>
      <c r="GN51" s="189"/>
      <c r="GO51" s="189"/>
      <c r="GP51" s="189"/>
      <c r="GQ51" s="189"/>
      <c r="GR51" s="189"/>
      <c r="GS51" s="189"/>
      <c r="GT51" s="189"/>
      <c r="GU51" s="189"/>
      <c r="GV51" s="189"/>
      <c r="GW51" s="189"/>
      <c r="GX51" s="189"/>
    </row>
    <row r="52" spans="1:206" s="217" customFormat="1" ht="37.5" x14ac:dyDescent="0.3">
      <c r="A52" s="210"/>
      <c r="B52" s="202">
        <f>'[1]MES NOVIEMBRE'!E50</f>
        <v>45601</v>
      </c>
      <c r="C52" s="203" t="s">
        <v>403</v>
      </c>
      <c r="D52" s="212" t="s">
        <v>404</v>
      </c>
      <c r="E52" s="213" t="s">
        <v>405</v>
      </c>
      <c r="F52" s="209"/>
      <c r="G52" s="214">
        <v>14305.5</v>
      </c>
      <c r="H52" s="206">
        <f t="shared" si="1"/>
        <v>18288064.693999995</v>
      </c>
      <c r="I52" s="215"/>
      <c r="J52" s="215"/>
      <c r="K52" s="215"/>
      <c r="L52" s="215"/>
      <c r="M52" s="215"/>
      <c r="N52" s="215"/>
      <c r="O52" s="215"/>
      <c r="P52" s="215"/>
      <c r="Q52" s="215"/>
      <c r="R52" s="215"/>
      <c r="S52" s="215"/>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216"/>
      <c r="CD52" s="216"/>
      <c r="CE52" s="216"/>
      <c r="CF52" s="216"/>
      <c r="CG52" s="216"/>
      <c r="CH52" s="216"/>
      <c r="CI52" s="216"/>
      <c r="CJ52" s="216"/>
      <c r="CK52" s="216"/>
      <c r="CL52" s="216"/>
      <c r="CM52" s="216"/>
      <c r="CN52" s="216"/>
      <c r="CO52" s="216"/>
      <c r="CP52" s="216"/>
      <c r="CQ52" s="216"/>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16"/>
      <c r="DW52" s="216"/>
      <c r="DX52" s="216"/>
      <c r="DY52" s="216"/>
      <c r="DZ52" s="216"/>
      <c r="EA52" s="216"/>
      <c r="EB52" s="216"/>
      <c r="EC52" s="216"/>
      <c r="ED52" s="216"/>
      <c r="EE52" s="216"/>
      <c r="EF52" s="216"/>
      <c r="EG52" s="216"/>
      <c r="EH52" s="216"/>
      <c r="EI52" s="216"/>
      <c r="EJ52" s="216"/>
      <c r="EK52" s="216"/>
      <c r="EL52" s="216"/>
      <c r="EM52" s="216"/>
      <c r="EN52" s="216"/>
      <c r="EO52" s="216"/>
      <c r="EP52" s="216"/>
      <c r="EQ52" s="216"/>
      <c r="ER52" s="216"/>
      <c r="ES52" s="216"/>
      <c r="ET52" s="216"/>
      <c r="EU52" s="216"/>
      <c r="EV52" s="216"/>
      <c r="EW52" s="216"/>
      <c r="EX52" s="216"/>
      <c r="EY52" s="216"/>
      <c r="EZ52" s="216"/>
      <c r="FA52" s="216"/>
      <c r="FB52" s="216"/>
      <c r="FC52" s="216"/>
      <c r="FD52" s="216"/>
      <c r="FE52" s="216"/>
      <c r="FF52" s="216"/>
      <c r="FG52" s="216"/>
      <c r="FH52" s="216"/>
      <c r="FI52" s="216"/>
      <c r="FJ52" s="216"/>
      <c r="FK52" s="216"/>
      <c r="FL52" s="216"/>
      <c r="FM52" s="216"/>
      <c r="FN52" s="216"/>
      <c r="FO52" s="216"/>
      <c r="FP52" s="216"/>
      <c r="FQ52" s="216"/>
      <c r="FR52" s="216"/>
      <c r="FS52" s="216"/>
      <c r="FT52" s="216"/>
      <c r="FU52" s="216"/>
      <c r="FV52" s="216"/>
      <c r="FW52" s="216"/>
      <c r="FX52" s="216"/>
      <c r="FY52" s="216"/>
      <c r="FZ52" s="216"/>
      <c r="GA52" s="216"/>
      <c r="GB52" s="216"/>
      <c r="GC52" s="216"/>
      <c r="GD52" s="216"/>
      <c r="GE52" s="216"/>
      <c r="GF52" s="216"/>
      <c r="GG52" s="216"/>
      <c r="GH52" s="216"/>
      <c r="GI52" s="216"/>
      <c r="GJ52" s="216"/>
      <c r="GK52" s="216"/>
      <c r="GL52" s="216"/>
      <c r="GM52" s="216"/>
      <c r="GN52" s="216"/>
      <c r="GO52" s="216"/>
      <c r="GP52" s="216"/>
      <c r="GQ52" s="216"/>
      <c r="GR52" s="216"/>
      <c r="GS52" s="216"/>
      <c r="GT52" s="216"/>
      <c r="GU52" s="216"/>
      <c r="GV52" s="216"/>
      <c r="GW52" s="216"/>
      <c r="GX52" s="216"/>
    </row>
    <row r="53" spans="1:206" s="217" customFormat="1" ht="37.5" x14ac:dyDescent="0.3">
      <c r="A53" s="210"/>
      <c r="B53" s="202">
        <f>'[1]MES NOVIEMBRE'!E51</f>
        <v>45601</v>
      </c>
      <c r="C53" s="203" t="s">
        <v>406</v>
      </c>
      <c r="D53" s="212" t="s">
        <v>407</v>
      </c>
      <c r="E53" s="213" t="s">
        <v>272</v>
      </c>
      <c r="F53" s="209"/>
      <c r="G53" s="233">
        <v>11000.7</v>
      </c>
      <c r="H53" s="206">
        <f t="shared" si="1"/>
        <v>18277063.993999995</v>
      </c>
      <c r="I53" s="215"/>
      <c r="J53" s="215"/>
      <c r="K53" s="215"/>
      <c r="L53" s="215"/>
      <c r="M53" s="215"/>
      <c r="N53" s="215"/>
      <c r="O53" s="215"/>
      <c r="P53" s="215"/>
      <c r="Q53" s="215"/>
      <c r="R53" s="215"/>
      <c r="S53" s="215"/>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row>
    <row r="54" spans="1:206" s="217" customFormat="1" ht="93.75" x14ac:dyDescent="0.3">
      <c r="A54" s="210"/>
      <c r="B54" s="202">
        <f>'[1]MES NOVIEMBRE'!E52</f>
        <v>45601</v>
      </c>
      <c r="C54" s="203" t="s">
        <v>408</v>
      </c>
      <c r="D54" s="212" t="s">
        <v>409</v>
      </c>
      <c r="E54" s="213" t="s">
        <v>410</v>
      </c>
      <c r="F54" s="209"/>
      <c r="G54" s="233">
        <v>12000</v>
      </c>
      <c r="H54" s="206">
        <f t="shared" si="1"/>
        <v>18265063.993999995</v>
      </c>
      <c r="I54" s="215"/>
      <c r="J54" s="215"/>
      <c r="K54" s="215"/>
      <c r="L54" s="215"/>
      <c r="M54" s="215"/>
      <c r="N54" s="215"/>
      <c r="O54" s="215"/>
      <c r="P54" s="215"/>
      <c r="Q54" s="215"/>
      <c r="R54" s="215"/>
      <c r="S54" s="215"/>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6"/>
      <c r="BR54" s="216"/>
      <c r="BS54" s="216"/>
      <c r="BT54" s="216"/>
      <c r="BU54" s="216"/>
      <c r="BV54" s="216"/>
      <c r="BW54" s="216"/>
      <c r="BX54" s="216"/>
      <c r="BY54" s="216"/>
      <c r="BZ54" s="216"/>
      <c r="CA54" s="216"/>
      <c r="CB54" s="216"/>
      <c r="CC54" s="216"/>
      <c r="CD54" s="216"/>
      <c r="CE54" s="216"/>
      <c r="CF54" s="216"/>
      <c r="CG54" s="216"/>
      <c r="CH54" s="216"/>
      <c r="CI54" s="216"/>
      <c r="CJ54" s="216"/>
      <c r="CK54" s="216"/>
      <c r="CL54" s="216"/>
      <c r="CM54" s="216"/>
      <c r="CN54" s="216"/>
      <c r="CO54" s="216"/>
      <c r="CP54" s="216"/>
      <c r="CQ54" s="216"/>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row>
    <row r="55" spans="1:206" s="217" customFormat="1" ht="37.5" x14ac:dyDescent="0.3">
      <c r="A55" s="210"/>
      <c r="B55" s="202">
        <f>'[1]MES NOVIEMBRE'!E53</f>
        <v>45601</v>
      </c>
      <c r="C55" s="203" t="s">
        <v>411</v>
      </c>
      <c r="D55" s="212" t="s">
        <v>412</v>
      </c>
      <c r="E55" s="225" t="s">
        <v>413</v>
      </c>
      <c r="F55" s="209"/>
      <c r="G55" s="233">
        <v>6682.5</v>
      </c>
      <c r="H55" s="206">
        <f t="shared" si="1"/>
        <v>18258381.493999995</v>
      </c>
      <c r="I55" s="215"/>
      <c r="J55" s="215"/>
      <c r="K55" s="215"/>
      <c r="L55" s="215"/>
      <c r="M55" s="215"/>
      <c r="N55" s="215"/>
      <c r="O55" s="215"/>
      <c r="P55" s="215"/>
      <c r="Q55" s="215"/>
      <c r="R55" s="215"/>
      <c r="S55" s="215"/>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216"/>
      <c r="BN55" s="216"/>
      <c r="BO55" s="216"/>
      <c r="BP55" s="216"/>
      <c r="BQ55" s="216"/>
      <c r="BR55" s="216"/>
      <c r="BS55" s="216"/>
      <c r="BT55" s="216"/>
      <c r="BU55" s="216"/>
      <c r="BV55" s="216"/>
      <c r="BW55" s="216"/>
      <c r="BX55" s="216"/>
      <c r="BY55" s="216"/>
      <c r="BZ55" s="216"/>
      <c r="CA55" s="216"/>
      <c r="CB55" s="216"/>
      <c r="CC55" s="216"/>
      <c r="CD55" s="216"/>
      <c r="CE55" s="216"/>
      <c r="CF55" s="216"/>
      <c r="CG55" s="216"/>
      <c r="CH55" s="216"/>
      <c r="CI55" s="216"/>
      <c r="CJ55" s="216"/>
      <c r="CK55" s="216"/>
      <c r="CL55" s="216"/>
      <c r="CM55" s="216"/>
      <c r="CN55" s="216"/>
      <c r="CO55" s="216"/>
      <c r="CP55" s="216"/>
      <c r="CQ55" s="216"/>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row>
    <row r="56" spans="1:206" s="231" customFormat="1" ht="37.5" x14ac:dyDescent="0.3">
      <c r="A56" s="201"/>
      <c r="B56" s="202">
        <f>'[1]MES NOVIEMBRE'!E54</f>
        <v>45601</v>
      </c>
      <c r="C56" s="203" t="s">
        <v>414</v>
      </c>
      <c r="D56" s="212" t="s">
        <v>415</v>
      </c>
      <c r="E56" s="213" t="s">
        <v>416</v>
      </c>
      <c r="F56" s="209"/>
      <c r="G56" s="214">
        <v>13000</v>
      </c>
      <c r="H56" s="206">
        <f t="shared" si="1"/>
        <v>18245381.493999995</v>
      </c>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89"/>
      <c r="BR56" s="189"/>
      <c r="BS56" s="189"/>
      <c r="BT56" s="189"/>
      <c r="BU56" s="189"/>
      <c r="BV56" s="189"/>
      <c r="BW56" s="189"/>
      <c r="BX56" s="189"/>
      <c r="BY56" s="189"/>
      <c r="BZ56" s="189"/>
      <c r="CA56" s="189"/>
      <c r="CB56" s="189"/>
      <c r="CC56" s="189"/>
      <c r="CD56" s="189"/>
      <c r="CE56" s="189"/>
      <c r="CF56" s="189"/>
      <c r="CG56" s="189"/>
      <c r="CH56" s="189"/>
      <c r="CI56" s="189"/>
      <c r="CJ56" s="189"/>
      <c r="CK56" s="189"/>
      <c r="CL56" s="189"/>
      <c r="CM56" s="189"/>
      <c r="CN56" s="189"/>
      <c r="CO56" s="189"/>
      <c r="CP56" s="189"/>
      <c r="CQ56" s="189"/>
      <c r="CR56" s="189"/>
      <c r="CS56" s="189"/>
      <c r="CT56" s="189"/>
      <c r="CU56" s="189"/>
      <c r="CV56" s="189"/>
      <c r="CW56" s="189"/>
      <c r="CX56" s="189"/>
      <c r="CY56" s="189"/>
      <c r="CZ56" s="189"/>
      <c r="DA56" s="189"/>
      <c r="DB56" s="189"/>
      <c r="DC56" s="189"/>
      <c r="DD56" s="189"/>
      <c r="DE56" s="189"/>
      <c r="DF56" s="189"/>
      <c r="DG56" s="189"/>
      <c r="DH56" s="189"/>
      <c r="DI56" s="189"/>
      <c r="DJ56" s="189"/>
      <c r="DK56" s="189"/>
      <c r="DL56" s="189"/>
      <c r="DM56" s="189"/>
      <c r="DN56" s="189"/>
      <c r="DO56" s="189"/>
      <c r="DP56" s="189"/>
      <c r="DQ56" s="189"/>
      <c r="DR56" s="189"/>
      <c r="DS56" s="189"/>
      <c r="DT56" s="189"/>
      <c r="DU56" s="189"/>
      <c r="DV56" s="189"/>
      <c r="DW56" s="189"/>
      <c r="DX56" s="189"/>
      <c r="DY56" s="189"/>
      <c r="DZ56" s="189"/>
      <c r="EA56" s="189"/>
      <c r="EB56" s="189"/>
      <c r="EC56" s="189"/>
      <c r="ED56" s="189"/>
      <c r="EE56" s="189"/>
      <c r="EF56" s="189"/>
      <c r="EG56" s="189"/>
      <c r="EH56" s="189"/>
      <c r="EI56" s="189"/>
      <c r="EJ56" s="189"/>
      <c r="EK56" s="189"/>
      <c r="EL56" s="189"/>
      <c r="EM56" s="189"/>
      <c r="EN56" s="189"/>
      <c r="EO56" s="189"/>
      <c r="EP56" s="189"/>
      <c r="EQ56" s="189"/>
      <c r="ER56" s="189"/>
      <c r="ES56" s="189"/>
      <c r="ET56" s="189"/>
      <c r="EU56" s="189"/>
      <c r="EV56" s="189"/>
      <c r="EW56" s="189"/>
      <c r="EX56" s="189"/>
      <c r="EY56" s="189"/>
      <c r="EZ56" s="189"/>
      <c r="FA56" s="189"/>
      <c r="FB56" s="189"/>
      <c r="FC56" s="189"/>
      <c r="FD56" s="189"/>
      <c r="FE56" s="189"/>
      <c r="FF56" s="189"/>
      <c r="FG56" s="189"/>
      <c r="FH56" s="189"/>
      <c r="FI56" s="189"/>
      <c r="FJ56" s="189"/>
      <c r="FK56" s="189"/>
      <c r="FL56" s="189"/>
      <c r="FM56" s="189"/>
      <c r="FN56" s="189"/>
      <c r="FO56" s="189"/>
      <c r="FP56" s="189"/>
      <c r="FQ56" s="189"/>
      <c r="FR56" s="189"/>
      <c r="FS56" s="189"/>
      <c r="FT56" s="189"/>
      <c r="FU56" s="189"/>
      <c r="FV56" s="189"/>
      <c r="FW56" s="189"/>
      <c r="FX56" s="189"/>
      <c r="FY56" s="189"/>
      <c r="FZ56" s="189"/>
      <c r="GA56" s="189"/>
      <c r="GB56" s="189"/>
      <c r="GC56" s="189"/>
      <c r="GD56" s="189"/>
      <c r="GE56" s="189"/>
      <c r="GF56" s="189"/>
      <c r="GG56" s="189"/>
      <c r="GH56" s="189"/>
      <c r="GI56" s="189"/>
      <c r="GJ56" s="189"/>
      <c r="GK56" s="189"/>
      <c r="GL56" s="189"/>
      <c r="GM56" s="189"/>
      <c r="GN56" s="189"/>
      <c r="GO56" s="189"/>
      <c r="GP56" s="189"/>
      <c r="GQ56" s="189"/>
      <c r="GR56" s="189"/>
      <c r="GS56" s="189"/>
      <c r="GT56" s="189"/>
      <c r="GU56" s="189"/>
      <c r="GV56" s="189"/>
      <c r="GW56" s="189"/>
      <c r="GX56" s="189"/>
    </row>
    <row r="57" spans="1:206" s="217" customFormat="1" ht="37.5" x14ac:dyDescent="0.3">
      <c r="A57" s="210"/>
      <c r="B57" s="202">
        <f>'[1]MES NOVIEMBRE'!E55</f>
        <v>45601</v>
      </c>
      <c r="C57" s="203" t="s">
        <v>417</v>
      </c>
      <c r="D57" s="212" t="s">
        <v>418</v>
      </c>
      <c r="E57" s="213" t="s">
        <v>419</v>
      </c>
      <c r="F57" s="209"/>
      <c r="G57" s="214">
        <v>5445</v>
      </c>
      <c r="H57" s="206">
        <f t="shared" si="1"/>
        <v>18239936.493999995</v>
      </c>
      <c r="I57" s="215"/>
      <c r="J57" s="215"/>
      <c r="K57" s="215"/>
      <c r="L57" s="215"/>
      <c r="M57" s="215"/>
      <c r="N57" s="215"/>
      <c r="O57" s="215"/>
      <c r="P57" s="215"/>
      <c r="Q57" s="215"/>
      <c r="R57" s="215"/>
      <c r="S57" s="215"/>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6"/>
      <c r="BR57" s="216"/>
      <c r="BS57" s="216"/>
      <c r="BT57" s="216"/>
      <c r="BU57" s="216"/>
      <c r="BV57" s="216"/>
      <c r="BW57" s="216"/>
      <c r="BX57" s="216"/>
      <c r="BY57" s="216"/>
      <c r="BZ57" s="216"/>
      <c r="CA57" s="216"/>
      <c r="CB57" s="216"/>
      <c r="CC57" s="216"/>
      <c r="CD57" s="216"/>
      <c r="CE57" s="216"/>
      <c r="CF57" s="216"/>
      <c r="CG57" s="216"/>
      <c r="CH57" s="216"/>
      <c r="CI57" s="216"/>
      <c r="CJ57" s="216"/>
      <c r="CK57" s="216"/>
      <c r="CL57" s="216"/>
      <c r="CM57" s="216"/>
      <c r="CN57" s="216"/>
      <c r="CO57" s="216"/>
      <c r="CP57" s="216"/>
      <c r="CQ57" s="216"/>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row>
    <row r="58" spans="1:206" s="217" customFormat="1" ht="37.5" x14ac:dyDescent="0.3">
      <c r="A58" s="210"/>
      <c r="B58" s="202">
        <f>'[1]MES NOVIEMBRE'!E56</f>
        <v>45601</v>
      </c>
      <c r="C58" s="203" t="s">
        <v>420</v>
      </c>
      <c r="D58" s="212" t="s">
        <v>421</v>
      </c>
      <c r="E58" s="225" t="s">
        <v>422</v>
      </c>
      <c r="F58" s="209"/>
      <c r="G58" s="214">
        <v>15400.09</v>
      </c>
      <c r="H58" s="206">
        <f t="shared" si="1"/>
        <v>18224536.403999995</v>
      </c>
      <c r="I58" s="215"/>
      <c r="J58" s="215"/>
      <c r="K58" s="215"/>
      <c r="L58" s="215"/>
      <c r="M58" s="215"/>
      <c r="N58" s="215"/>
      <c r="O58" s="215"/>
      <c r="P58" s="215"/>
      <c r="Q58" s="215"/>
      <c r="R58" s="215"/>
      <c r="S58" s="215"/>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6"/>
      <c r="BR58" s="216"/>
      <c r="BS58" s="216"/>
      <c r="BT58" s="216"/>
      <c r="BU58" s="216"/>
      <c r="BV58" s="216"/>
      <c r="BW58" s="216"/>
      <c r="BX58" s="216"/>
      <c r="BY58" s="216"/>
      <c r="BZ58" s="216"/>
      <c r="CA58" s="216"/>
      <c r="CB58" s="216"/>
      <c r="CC58" s="216"/>
      <c r="CD58" s="216"/>
      <c r="CE58" s="216"/>
      <c r="CF58" s="216"/>
      <c r="CG58" s="216"/>
      <c r="CH58" s="216"/>
      <c r="CI58" s="216"/>
      <c r="CJ58" s="216"/>
      <c r="CK58" s="216"/>
      <c r="CL58" s="216"/>
      <c r="CM58" s="216"/>
      <c r="CN58" s="216"/>
      <c r="CO58" s="216"/>
      <c r="CP58" s="216"/>
      <c r="CQ58" s="216"/>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row>
    <row r="59" spans="1:206" s="217" customFormat="1" ht="37.5" x14ac:dyDescent="0.3">
      <c r="A59" s="210"/>
      <c r="B59" s="202">
        <f>'[1]MES NOVIEMBRE'!E57</f>
        <v>45601</v>
      </c>
      <c r="C59" s="203" t="s">
        <v>423</v>
      </c>
      <c r="D59" s="212" t="s">
        <v>424</v>
      </c>
      <c r="E59" s="225" t="s">
        <v>425</v>
      </c>
      <c r="F59" s="209"/>
      <c r="G59" s="234">
        <v>14850</v>
      </c>
      <c r="H59" s="206">
        <f t="shared" si="1"/>
        <v>18209686.403999995</v>
      </c>
      <c r="I59" s="215"/>
      <c r="J59" s="215"/>
      <c r="K59" s="215"/>
      <c r="L59" s="215"/>
      <c r="M59" s="215"/>
      <c r="N59" s="215"/>
      <c r="O59" s="215"/>
      <c r="P59" s="215"/>
      <c r="Q59" s="215"/>
      <c r="R59" s="215"/>
      <c r="S59" s="215"/>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6"/>
      <c r="BR59" s="216"/>
      <c r="BS59" s="216"/>
      <c r="BT59" s="216"/>
      <c r="BU59" s="216"/>
      <c r="BV59" s="216"/>
      <c r="BW59" s="216"/>
      <c r="BX59" s="216"/>
      <c r="BY59" s="216"/>
      <c r="BZ59" s="216"/>
      <c r="CA59" s="216"/>
      <c r="CB59" s="216"/>
      <c r="CC59" s="216"/>
      <c r="CD59" s="216"/>
      <c r="CE59" s="216"/>
      <c r="CF59" s="216"/>
      <c r="CG59" s="216"/>
      <c r="CH59" s="216"/>
      <c r="CI59" s="216"/>
      <c r="CJ59" s="216"/>
      <c r="CK59" s="216"/>
      <c r="CL59" s="216"/>
      <c r="CM59" s="216"/>
      <c r="CN59" s="216"/>
      <c r="CO59" s="216"/>
      <c r="CP59" s="216"/>
      <c r="CQ59" s="216"/>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row>
    <row r="60" spans="1:206" s="193" customFormat="1" ht="37.5" x14ac:dyDescent="0.3">
      <c r="A60" s="201"/>
      <c r="B60" s="202">
        <f>'[1]MES NOVIEMBRE'!E58</f>
        <v>45601</v>
      </c>
      <c r="C60" s="203" t="s">
        <v>426</v>
      </c>
      <c r="D60" s="212" t="s">
        <v>427</v>
      </c>
      <c r="E60" s="224" t="s">
        <v>428</v>
      </c>
      <c r="F60" s="204"/>
      <c r="G60" s="214">
        <v>88569.13</v>
      </c>
      <c r="H60" s="206">
        <f t="shared" si="1"/>
        <v>18121117.273999996</v>
      </c>
      <c r="I60" s="189"/>
      <c r="J60" s="189"/>
      <c r="K60" s="189"/>
      <c r="L60" s="189"/>
      <c r="M60" s="189"/>
      <c r="N60" s="189"/>
      <c r="O60" s="189"/>
      <c r="P60" s="189"/>
      <c r="Q60" s="189"/>
      <c r="R60" s="189"/>
      <c r="S60" s="189"/>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0"/>
      <c r="BR60" s="200"/>
      <c r="BS60" s="200"/>
      <c r="BT60" s="200"/>
      <c r="BU60" s="200"/>
      <c r="BV60" s="200"/>
      <c r="BW60" s="200"/>
      <c r="BX60" s="200"/>
      <c r="BY60" s="200"/>
      <c r="BZ60" s="200"/>
      <c r="CA60" s="200"/>
      <c r="CB60" s="200"/>
      <c r="CC60" s="200"/>
      <c r="CD60" s="200"/>
      <c r="CE60" s="200"/>
      <c r="CF60" s="200"/>
      <c r="CG60" s="200"/>
      <c r="CH60" s="200"/>
      <c r="CI60" s="200"/>
      <c r="CJ60" s="200"/>
      <c r="CK60" s="200"/>
      <c r="CL60" s="200"/>
      <c r="CM60" s="200"/>
      <c r="CN60" s="200"/>
      <c r="CO60" s="200"/>
      <c r="CP60" s="200"/>
      <c r="CQ60" s="200"/>
      <c r="CR60" s="200"/>
      <c r="CS60" s="200"/>
      <c r="CT60" s="200"/>
      <c r="CU60" s="200"/>
      <c r="CV60" s="200"/>
      <c r="CW60" s="200"/>
      <c r="CX60" s="200"/>
      <c r="CY60" s="200"/>
      <c r="CZ60" s="200"/>
      <c r="DA60" s="200"/>
      <c r="DB60" s="200"/>
      <c r="DC60" s="200"/>
      <c r="DD60" s="200"/>
      <c r="DE60" s="200"/>
      <c r="DF60" s="200"/>
      <c r="DG60" s="200"/>
      <c r="DH60" s="200"/>
      <c r="DI60" s="200"/>
      <c r="DJ60" s="200"/>
      <c r="DK60" s="200"/>
      <c r="DL60" s="200"/>
      <c r="DM60" s="200"/>
      <c r="DN60" s="200"/>
      <c r="DO60" s="200"/>
      <c r="DP60" s="200"/>
      <c r="DQ60" s="200"/>
      <c r="DR60" s="200"/>
      <c r="DS60" s="200"/>
      <c r="DT60" s="200"/>
      <c r="DU60" s="200"/>
      <c r="DV60" s="200"/>
      <c r="DW60" s="200"/>
      <c r="DX60" s="200"/>
      <c r="DY60" s="200"/>
      <c r="DZ60" s="200"/>
      <c r="EA60" s="200"/>
      <c r="EB60" s="200"/>
      <c r="EC60" s="200"/>
      <c r="ED60" s="200"/>
      <c r="EE60" s="200"/>
      <c r="EF60" s="200"/>
      <c r="EG60" s="200"/>
      <c r="EH60" s="200"/>
      <c r="EI60" s="200"/>
      <c r="EJ60" s="200"/>
      <c r="EK60" s="200"/>
      <c r="EL60" s="200"/>
      <c r="EM60" s="200"/>
      <c r="EN60" s="200"/>
      <c r="EO60" s="200"/>
      <c r="EP60" s="200"/>
      <c r="EQ60" s="200"/>
      <c r="ER60" s="200"/>
      <c r="ES60" s="200"/>
      <c r="ET60" s="200"/>
      <c r="EU60" s="200"/>
      <c r="EV60" s="200"/>
      <c r="EW60" s="200"/>
      <c r="EX60" s="200"/>
      <c r="EY60" s="200"/>
      <c r="EZ60" s="200"/>
      <c r="FA60" s="200"/>
      <c r="FB60" s="200"/>
      <c r="FC60" s="200"/>
      <c r="FD60" s="200"/>
      <c r="FE60" s="200"/>
      <c r="FF60" s="200"/>
      <c r="FG60" s="200"/>
      <c r="FH60" s="200"/>
      <c r="FI60" s="200"/>
      <c r="FJ60" s="200"/>
      <c r="FK60" s="200"/>
      <c r="FL60" s="200"/>
      <c r="FM60" s="200"/>
      <c r="FN60" s="200"/>
      <c r="FO60" s="200"/>
      <c r="FP60" s="200"/>
      <c r="FQ60" s="200"/>
      <c r="FR60" s="200"/>
      <c r="FS60" s="200"/>
      <c r="FT60" s="200"/>
      <c r="FU60" s="200"/>
      <c r="FV60" s="200"/>
      <c r="FW60" s="200"/>
      <c r="FX60" s="200"/>
      <c r="FY60" s="200"/>
      <c r="FZ60" s="200"/>
      <c r="GA60" s="200"/>
      <c r="GB60" s="200"/>
      <c r="GC60" s="200"/>
      <c r="GD60" s="200"/>
      <c r="GE60" s="200"/>
      <c r="GF60" s="200"/>
      <c r="GG60" s="200"/>
      <c r="GH60" s="200"/>
      <c r="GI60" s="200"/>
      <c r="GJ60" s="200"/>
      <c r="GK60" s="200"/>
      <c r="GL60" s="200"/>
      <c r="GM60" s="200"/>
      <c r="GN60" s="200"/>
      <c r="GO60" s="200"/>
      <c r="GP60" s="200"/>
      <c r="GQ60" s="200"/>
      <c r="GR60" s="200"/>
      <c r="GS60" s="200"/>
      <c r="GT60" s="200"/>
      <c r="GU60" s="200"/>
      <c r="GV60" s="200"/>
      <c r="GW60" s="200"/>
      <c r="GX60" s="200"/>
    </row>
    <row r="61" spans="1:206" s="217" customFormat="1" ht="37.5" x14ac:dyDescent="0.3">
      <c r="A61" s="210"/>
      <c r="B61" s="202">
        <f>'[1]MES NOVIEMBRE'!E59</f>
        <v>45601</v>
      </c>
      <c r="C61" s="203" t="s">
        <v>429</v>
      </c>
      <c r="D61" s="212" t="s">
        <v>430</v>
      </c>
      <c r="E61" s="213" t="s">
        <v>431</v>
      </c>
      <c r="F61" s="209"/>
      <c r="G61" s="214">
        <v>10989</v>
      </c>
      <c r="H61" s="206">
        <f t="shared" si="1"/>
        <v>18110128.273999996</v>
      </c>
      <c r="I61" s="215"/>
      <c r="J61" s="215"/>
      <c r="K61" s="215"/>
      <c r="L61" s="215"/>
      <c r="M61" s="215"/>
      <c r="N61" s="215"/>
      <c r="O61" s="215"/>
      <c r="P61" s="215"/>
      <c r="Q61" s="215"/>
      <c r="R61" s="215"/>
      <c r="S61" s="215"/>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c r="BM61" s="216"/>
      <c r="BN61" s="216"/>
      <c r="BO61" s="216"/>
      <c r="BP61" s="216"/>
      <c r="BQ61" s="216"/>
      <c r="BR61" s="216"/>
      <c r="BS61" s="216"/>
      <c r="BT61" s="216"/>
      <c r="BU61" s="216"/>
      <c r="BV61" s="216"/>
      <c r="BW61" s="216"/>
      <c r="BX61" s="216"/>
      <c r="BY61" s="216"/>
      <c r="BZ61" s="216"/>
      <c r="CA61" s="216"/>
      <c r="CB61" s="216"/>
      <c r="CC61" s="216"/>
      <c r="CD61" s="216"/>
      <c r="CE61" s="216"/>
      <c r="CF61" s="216"/>
      <c r="CG61" s="216"/>
      <c r="CH61" s="216"/>
      <c r="CI61" s="216"/>
      <c r="CJ61" s="216"/>
      <c r="CK61" s="216"/>
      <c r="CL61" s="216"/>
      <c r="CM61" s="216"/>
      <c r="CN61" s="216"/>
      <c r="CO61" s="216"/>
      <c r="CP61" s="216"/>
      <c r="CQ61" s="216"/>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row>
    <row r="62" spans="1:206" s="217" customFormat="1" ht="37.5" x14ac:dyDescent="0.3">
      <c r="A62" s="210"/>
      <c r="B62" s="202">
        <f>'[1]MES NOVIEMBRE'!E60</f>
        <v>45601</v>
      </c>
      <c r="C62" s="203" t="s">
        <v>432</v>
      </c>
      <c r="D62" s="212" t="s">
        <v>433</v>
      </c>
      <c r="E62" s="213" t="s">
        <v>434</v>
      </c>
      <c r="F62" s="209"/>
      <c r="G62" s="214">
        <v>12100.968000000001</v>
      </c>
      <c r="H62" s="206">
        <f t="shared" si="1"/>
        <v>18098027.305999998</v>
      </c>
      <c r="I62" s="215"/>
      <c r="J62" s="215"/>
      <c r="K62" s="215"/>
      <c r="L62" s="215"/>
      <c r="M62" s="215"/>
      <c r="N62" s="215"/>
      <c r="O62" s="215"/>
      <c r="P62" s="215"/>
      <c r="Q62" s="215"/>
      <c r="R62" s="215"/>
      <c r="S62" s="215"/>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6"/>
      <c r="BR62" s="216"/>
      <c r="BS62" s="216"/>
      <c r="BT62" s="216"/>
      <c r="BU62" s="216"/>
      <c r="BV62" s="216"/>
      <c r="BW62" s="216"/>
      <c r="BX62" s="216"/>
      <c r="BY62" s="216"/>
      <c r="BZ62" s="216"/>
      <c r="CA62" s="216"/>
      <c r="CB62" s="216"/>
      <c r="CC62" s="216"/>
      <c r="CD62" s="216"/>
      <c r="CE62" s="216"/>
      <c r="CF62" s="216"/>
      <c r="CG62" s="216"/>
      <c r="CH62" s="216"/>
      <c r="CI62" s="216"/>
      <c r="CJ62" s="216"/>
      <c r="CK62" s="216"/>
      <c r="CL62" s="216"/>
      <c r="CM62" s="216"/>
      <c r="CN62" s="216"/>
      <c r="CO62" s="216"/>
      <c r="CP62" s="216"/>
      <c r="CQ62" s="216"/>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row>
    <row r="63" spans="1:206" s="217" customFormat="1" ht="37.5" x14ac:dyDescent="0.3">
      <c r="A63" s="210"/>
      <c r="B63" s="202">
        <f>'[1]MES NOVIEMBRE'!E61</f>
        <v>45601</v>
      </c>
      <c r="C63" s="203" t="s">
        <v>435</v>
      </c>
      <c r="D63" s="212" t="s">
        <v>436</v>
      </c>
      <c r="E63" s="213" t="s">
        <v>437</v>
      </c>
      <c r="F63" s="209"/>
      <c r="G63" s="214">
        <v>14850</v>
      </c>
      <c r="H63" s="206">
        <f t="shared" si="1"/>
        <v>18083177.305999998</v>
      </c>
      <c r="I63" s="215"/>
      <c r="J63" s="215"/>
      <c r="K63" s="215"/>
      <c r="L63" s="215"/>
      <c r="M63" s="215"/>
      <c r="N63" s="215"/>
      <c r="O63" s="215"/>
      <c r="P63" s="215"/>
      <c r="Q63" s="215"/>
      <c r="R63" s="215"/>
      <c r="S63" s="215"/>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6"/>
      <c r="BR63" s="216"/>
      <c r="BS63" s="216"/>
      <c r="BT63" s="216"/>
      <c r="BU63" s="216"/>
      <c r="BV63" s="216"/>
      <c r="BW63" s="216"/>
      <c r="BX63" s="216"/>
      <c r="BY63" s="216"/>
      <c r="BZ63" s="216"/>
      <c r="CA63" s="216"/>
      <c r="CB63" s="216"/>
      <c r="CC63" s="216"/>
      <c r="CD63" s="216"/>
      <c r="CE63" s="216"/>
      <c r="CF63" s="216"/>
      <c r="CG63" s="216"/>
      <c r="CH63" s="216"/>
      <c r="CI63" s="216"/>
      <c r="CJ63" s="216"/>
      <c r="CK63" s="216"/>
      <c r="CL63" s="216"/>
      <c r="CM63" s="216"/>
      <c r="CN63" s="216"/>
      <c r="CO63" s="216"/>
      <c r="CP63" s="216"/>
      <c r="CQ63" s="216"/>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row>
    <row r="64" spans="1:206" s="217" customFormat="1" ht="37.5" x14ac:dyDescent="0.3">
      <c r="A64" s="210"/>
      <c r="B64" s="202">
        <f>'[1]MES NOVIEMBRE'!E62</f>
        <v>45601</v>
      </c>
      <c r="C64" s="203" t="s">
        <v>438</v>
      </c>
      <c r="D64" s="212" t="s">
        <v>439</v>
      </c>
      <c r="E64" s="230" t="s">
        <v>440</v>
      </c>
      <c r="F64" s="209"/>
      <c r="G64" s="214">
        <v>8100</v>
      </c>
      <c r="H64" s="206">
        <f t="shared" si="1"/>
        <v>18075077.305999998</v>
      </c>
      <c r="I64" s="215"/>
      <c r="J64" s="215"/>
      <c r="K64" s="215"/>
      <c r="L64" s="215"/>
      <c r="M64" s="215"/>
      <c r="N64" s="215"/>
      <c r="O64" s="215"/>
      <c r="P64" s="215"/>
      <c r="Q64" s="215"/>
      <c r="R64" s="215"/>
      <c r="S64" s="215"/>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6"/>
      <c r="BR64" s="216"/>
      <c r="BS64" s="216"/>
      <c r="BT64" s="216"/>
      <c r="BU64" s="216"/>
      <c r="BV64" s="216"/>
      <c r="BW64" s="216"/>
      <c r="BX64" s="216"/>
      <c r="BY64" s="216"/>
      <c r="BZ64" s="216"/>
      <c r="CA64" s="216"/>
      <c r="CB64" s="216"/>
      <c r="CC64" s="216"/>
      <c r="CD64" s="216"/>
      <c r="CE64" s="216"/>
      <c r="CF64" s="216"/>
      <c r="CG64" s="216"/>
      <c r="CH64" s="216"/>
      <c r="CI64" s="216"/>
      <c r="CJ64" s="216"/>
      <c r="CK64" s="216"/>
      <c r="CL64" s="216"/>
      <c r="CM64" s="216"/>
      <c r="CN64" s="216"/>
      <c r="CO64" s="216"/>
      <c r="CP64" s="216"/>
      <c r="CQ64" s="216"/>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row>
    <row r="65" spans="1:206" s="217" customFormat="1" ht="37.5" x14ac:dyDescent="0.3">
      <c r="A65" s="210"/>
      <c r="B65" s="202">
        <f>'[1]MES NOVIEMBRE'!E63</f>
        <v>45601</v>
      </c>
      <c r="C65" s="203" t="s">
        <v>441</v>
      </c>
      <c r="D65" s="212" t="s">
        <v>442</v>
      </c>
      <c r="E65" s="230" t="s">
        <v>443</v>
      </c>
      <c r="F65" s="209"/>
      <c r="G65" s="214">
        <v>9583.2000000000007</v>
      </c>
      <c r="H65" s="206">
        <f t="shared" si="1"/>
        <v>18065494.105999999</v>
      </c>
      <c r="I65" s="215"/>
      <c r="J65" s="215"/>
      <c r="K65" s="215"/>
      <c r="L65" s="215"/>
      <c r="M65" s="215"/>
      <c r="N65" s="215"/>
      <c r="O65" s="215"/>
      <c r="P65" s="215"/>
      <c r="Q65" s="215"/>
      <c r="R65" s="215"/>
      <c r="S65" s="215"/>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6"/>
      <c r="BR65" s="216"/>
      <c r="BS65" s="216"/>
      <c r="BT65" s="216"/>
      <c r="BU65" s="216"/>
      <c r="BV65" s="216"/>
      <c r="BW65" s="216"/>
      <c r="BX65" s="216"/>
      <c r="BY65" s="216"/>
      <c r="BZ65" s="216"/>
      <c r="CA65" s="216"/>
      <c r="CB65" s="216"/>
      <c r="CC65" s="216"/>
      <c r="CD65" s="216"/>
      <c r="CE65" s="216"/>
      <c r="CF65" s="216"/>
      <c r="CG65" s="216"/>
      <c r="CH65" s="216"/>
      <c r="CI65" s="216"/>
      <c r="CJ65" s="216"/>
      <c r="CK65" s="216"/>
      <c r="CL65" s="216"/>
      <c r="CM65" s="216"/>
      <c r="CN65" s="216"/>
      <c r="CO65" s="216"/>
      <c r="CP65" s="216"/>
      <c r="CQ65" s="216"/>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row>
    <row r="66" spans="1:206" s="217" customFormat="1" ht="37.5" x14ac:dyDescent="0.3">
      <c r="A66" s="210"/>
      <c r="B66" s="202">
        <f>'[1]MES NOVIEMBRE'!E64</f>
        <v>45601</v>
      </c>
      <c r="C66" s="203" t="s">
        <v>444</v>
      </c>
      <c r="D66" s="212" t="s">
        <v>445</v>
      </c>
      <c r="E66" s="230" t="s">
        <v>446</v>
      </c>
      <c r="F66" s="209"/>
      <c r="G66" s="214">
        <v>14850</v>
      </c>
      <c r="H66" s="206">
        <f t="shared" si="1"/>
        <v>18050644.105999999</v>
      </c>
      <c r="I66" s="215"/>
      <c r="J66" s="215"/>
      <c r="K66" s="215"/>
      <c r="L66" s="215"/>
      <c r="M66" s="215"/>
      <c r="N66" s="215"/>
      <c r="O66" s="215"/>
      <c r="P66" s="215"/>
      <c r="Q66" s="215"/>
      <c r="R66" s="215"/>
      <c r="S66" s="215"/>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c r="BI66" s="216"/>
      <c r="BJ66" s="216"/>
      <c r="BK66" s="216"/>
      <c r="BL66" s="216"/>
      <c r="BM66" s="216"/>
      <c r="BN66" s="216"/>
      <c r="BO66" s="216"/>
      <c r="BP66" s="216"/>
      <c r="BQ66" s="216"/>
      <c r="BR66" s="216"/>
      <c r="BS66" s="216"/>
      <c r="BT66" s="216"/>
      <c r="BU66" s="216"/>
      <c r="BV66" s="216"/>
      <c r="BW66" s="216"/>
      <c r="BX66" s="216"/>
      <c r="BY66" s="216"/>
      <c r="BZ66" s="216"/>
      <c r="CA66" s="216"/>
      <c r="CB66" s="216"/>
      <c r="CC66" s="216"/>
      <c r="CD66" s="216"/>
      <c r="CE66" s="216"/>
      <c r="CF66" s="216"/>
      <c r="CG66" s="216"/>
      <c r="CH66" s="216"/>
      <c r="CI66" s="216"/>
      <c r="CJ66" s="216"/>
      <c r="CK66" s="216"/>
      <c r="CL66" s="216"/>
      <c r="CM66" s="216"/>
      <c r="CN66" s="216"/>
      <c r="CO66" s="216"/>
      <c r="CP66" s="216"/>
      <c r="CQ66" s="216"/>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row>
    <row r="67" spans="1:206" s="193" customFormat="1" ht="22.5" customHeight="1" x14ac:dyDescent="0.3">
      <c r="A67" s="235"/>
      <c r="B67" s="202">
        <f>'[1]MES NOVIEMBRE'!E65</f>
        <v>45601</v>
      </c>
      <c r="C67" s="203" t="s">
        <v>447</v>
      </c>
      <c r="D67" s="212" t="s">
        <v>448</v>
      </c>
      <c r="E67" s="213" t="s">
        <v>449</v>
      </c>
      <c r="F67" s="209"/>
      <c r="G67" s="205">
        <v>9583.2000000000007</v>
      </c>
      <c r="H67" s="206">
        <f t="shared" si="1"/>
        <v>18041060.905999999</v>
      </c>
      <c r="I67" s="189"/>
      <c r="J67" s="189"/>
      <c r="K67" s="189"/>
      <c r="L67" s="189"/>
      <c r="M67" s="189"/>
      <c r="N67" s="189"/>
      <c r="O67" s="189"/>
      <c r="P67" s="189"/>
      <c r="Q67" s="189"/>
      <c r="R67" s="189"/>
      <c r="S67" s="189"/>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0"/>
      <c r="AY67" s="200"/>
      <c r="AZ67" s="200"/>
      <c r="BA67" s="200"/>
      <c r="BB67" s="200"/>
      <c r="BC67" s="200"/>
      <c r="BD67" s="200"/>
      <c r="BE67" s="200"/>
      <c r="BF67" s="200"/>
      <c r="BG67" s="200"/>
      <c r="BH67" s="200"/>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c r="CK67" s="200"/>
      <c r="CL67" s="200"/>
      <c r="CM67" s="200"/>
      <c r="CN67" s="200"/>
      <c r="CO67" s="200"/>
      <c r="CP67" s="200"/>
      <c r="CQ67" s="200"/>
      <c r="CR67" s="200"/>
      <c r="CS67" s="200"/>
      <c r="CT67" s="200"/>
      <c r="CU67" s="200"/>
      <c r="CV67" s="200"/>
      <c r="CW67" s="200"/>
      <c r="CX67" s="200"/>
      <c r="CY67" s="200"/>
      <c r="CZ67" s="200"/>
      <c r="DA67" s="200"/>
      <c r="DB67" s="200"/>
      <c r="DC67" s="200"/>
      <c r="DD67" s="200"/>
      <c r="DE67" s="200"/>
      <c r="DF67" s="200"/>
      <c r="DG67" s="200"/>
      <c r="DH67" s="200"/>
      <c r="DI67" s="200"/>
      <c r="DJ67" s="200"/>
      <c r="DK67" s="200"/>
      <c r="DL67" s="200"/>
      <c r="DM67" s="200"/>
      <c r="DN67" s="200"/>
      <c r="DO67" s="200"/>
      <c r="DP67" s="200"/>
      <c r="DQ67" s="200"/>
      <c r="DR67" s="200"/>
      <c r="DS67" s="200"/>
      <c r="DT67" s="200"/>
      <c r="DU67" s="200"/>
      <c r="DV67" s="200"/>
      <c r="DW67" s="200"/>
      <c r="DX67" s="200"/>
      <c r="DY67" s="200"/>
      <c r="DZ67" s="200"/>
      <c r="EA67" s="200"/>
      <c r="EB67" s="200"/>
      <c r="EC67" s="200"/>
      <c r="ED67" s="200"/>
      <c r="EE67" s="200"/>
      <c r="EF67" s="200"/>
      <c r="EG67" s="200"/>
      <c r="EH67" s="200"/>
      <c r="EI67" s="200"/>
      <c r="EJ67" s="200"/>
      <c r="EK67" s="200"/>
      <c r="EL67" s="200"/>
      <c r="EM67" s="200"/>
      <c r="EN67" s="200"/>
      <c r="EO67" s="200"/>
      <c r="EP67" s="200"/>
      <c r="EQ67" s="200"/>
      <c r="ER67" s="200"/>
      <c r="ES67" s="200"/>
      <c r="ET67" s="200"/>
      <c r="EU67" s="200"/>
      <c r="EV67" s="200"/>
      <c r="EW67" s="200"/>
      <c r="EX67" s="200"/>
      <c r="EY67" s="200"/>
      <c r="EZ67" s="200"/>
      <c r="FA67" s="200"/>
      <c r="FB67" s="200"/>
      <c r="FC67" s="200"/>
      <c r="FD67" s="200"/>
      <c r="FE67" s="200"/>
      <c r="FF67" s="200"/>
      <c r="FG67" s="200"/>
      <c r="FH67" s="200"/>
      <c r="FI67" s="200"/>
      <c r="FJ67" s="200"/>
      <c r="FK67" s="200"/>
      <c r="FL67" s="200"/>
      <c r="FM67" s="200"/>
      <c r="FN67" s="200"/>
      <c r="FO67" s="200"/>
      <c r="FP67" s="200"/>
      <c r="FQ67" s="200"/>
      <c r="FR67" s="200"/>
      <c r="FS67" s="200"/>
      <c r="FT67" s="200"/>
      <c r="FU67" s="200"/>
      <c r="FV67" s="200"/>
      <c r="FW67" s="200"/>
      <c r="FX67" s="200"/>
      <c r="FY67" s="200"/>
      <c r="FZ67" s="200"/>
      <c r="GA67" s="200"/>
      <c r="GB67" s="200"/>
      <c r="GC67" s="200"/>
      <c r="GD67" s="200"/>
      <c r="GE67" s="200"/>
      <c r="GF67" s="200"/>
      <c r="GG67" s="200"/>
      <c r="GH67" s="200"/>
      <c r="GI67" s="200"/>
      <c r="GJ67" s="200"/>
      <c r="GK67" s="200"/>
      <c r="GL67" s="200"/>
      <c r="GM67" s="200"/>
      <c r="GN67" s="200"/>
      <c r="GO67" s="200"/>
      <c r="GP67" s="200"/>
      <c r="GQ67" s="200"/>
      <c r="GR67" s="200"/>
      <c r="GS67" s="200"/>
      <c r="GT67" s="200"/>
      <c r="GU67" s="200"/>
      <c r="GV67" s="200"/>
      <c r="GW67" s="200"/>
      <c r="GX67" s="200"/>
    </row>
    <row r="68" spans="1:206" s="231" customFormat="1" ht="37.5" x14ac:dyDescent="0.3">
      <c r="A68" s="201"/>
      <c r="B68" s="202">
        <f>'[1]MES NOVIEMBRE'!E66</f>
        <v>45601</v>
      </c>
      <c r="C68" s="203" t="s">
        <v>450</v>
      </c>
      <c r="D68" s="212" t="s">
        <v>451</v>
      </c>
      <c r="E68" s="230" t="s">
        <v>452</v>
      </c>
      <c r="F68" s="209"/>
      <c r="G68" s="214">
        <v>30003.3</v>
      </c>
      <c r="H68" s="206">
        <f t="shared" si="1"/>
        <v>18011057.605999999</v>
      </c>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89"/>
      <c r="BZ68" s="189"/>
      <c r="CA68" s="189"/>
      <c r="CB68" s="189"/>
      <c r="CC68" s="189"/>
      <c r="CD68" s="189"/>
      <c r="CE68" s="189"/>
      <c r="CF68" s="189"/>
      <c r="CG68" s="189"/>
      <c r="CH68" s="189"/>
      <c r="CI68" s="189"/>
      <c r="CJ68" s="189"/>
      <c r="CK68" s="189"/>
      <c r="CL68" s="189"/>
      <c r="CM68" s="189"/>
      <c r="CN68" s="189"/>
      <c r="CO68" s="189"/>
      <c r="CP68" s="189"/>
      <c r="CQ68" s="189"/>
      <c r="CR68" s="189"/>
      <c r="CS68" s="189"/>
      <c r="CT68" s="189"/>
      <c r="CU68" s="189"/>
      <c r="CV68" s="189"/>
      <c r="CW68" s="189"/>
      <c r="CX68" s="189"/>
      <c r="CY68" s="189"/>
      <c r="CZ68" s="189"/>
      <c r="DA68" s="189"/>
      <c r="DB68" s="189"/>
      <c r="DC68" s="189"/>
      <c r="DD68" s="189"/>
      <c r="DE68" s="189"/>
      <c r="DF68" s="189"/>
      <c r="DG68" s="189"/>
      <c r="DH68" s="189"/>
      <c r="DI68" s="189"/>
      <c r="DJ68" s="189"/>
      <c r="DK68" s="189"/>
      <c r="DL68" s="189"/>
      <c r="DM68" s="189"/>
      <c r="DN68" s="189"/>
      <c r="DO68" s="189"/>
      <c r="DP68" s="189"/>
      <c r="DQ68" s="189"/>
      <c r="DR68" s="189"/>
      <c r="DS68" s="189"/>
      <c r="DT68" s="189"/>
      <c r="DU68" s="189"/>
      <c r="DV68" s="189"/>
      <c r="DW68" s="189"/>
      <c r="DX68" s="189"/>
      <c r="DY68" s="189"/>
      <c r="DZ68" s="189"/>
      <c r="EA68" s="189"/>
      <c r="EB68" s="189"/>
      <c r="EC68" s="189"/>
      <c r="ED68" s="189"/>
      <c r="EE68" s="189"/>
      <c r="EF68" s="189"/>
      <c r="EG68" s="189"/>
      <c r="EH68" s="189"/>
      <c r="EI68" s="189"/>
      <c r="EJ68" s="189"/>
      <c r="EK68" s="189"/>
      <c r="EL68" s="189"/>
      <c r="EM68" s="189"/>
      <c r="EN68" s="189"/>
      <c r="EO68" s="189"/>
      <c r="EP68" s="189"/>
      <c r="EQ68" s="189"/>
      <c r="ER68" s="189"/>
      <c r="ES68" s="189"/>
      <c r="ET68" s="189"/>
      <c r="EU68" s="189"/>
      <c r="EV68" s="189"/>
      <c r="EW68" s="189"/>
      <c r="EX68" s="189"/>
      <c r="EY68" s="189"/>
      <c r="EZ68" s="189"/>
      <c r="FA68" s="189"/>
      <c r="FB68" s="189"/>
      <c r="FC68" s="189"/>
      <c r="FD68" s="189"/>
      <c r="FE68" s="189"/>
      <c r="FF68" s="189"/>
      <c r="FG68" s="189"/>
      <c r="FH68" s="189"/>
      <c r="FI68" s="189"/>
      <c r="FJ68" s="189"/>
      <c r="FK68" s="189"/>
      <c r="FL68" s="189"/>
      <c r="FM68" s="189"/>
      <c r="FN68" s="189"/>
      <c r="FO68" s="189"/>
      <c r="FP68" s="189"/>
      <c r="FQ68" s="189"/>
      <c r="FR68" s="189"/>
      <c r="FS68" s="189"/>
      <c r="FT68" s="189"/>
      <c r="FU68" s="189"/>
      <c r="FV68" s="189"/>
      <c r="FW68" s="189"/>
      <c r="FX68" s="189"/>
      <c r="FY68" s="189"/>
      <c r="FZ68" s="189"/>
      <c r="GA68" s="189"/>
      <c r="GB68" s="189"/>
      <c r="GC68" s="189"/>
      <c r="GD68" s="189"/>
      <c r="GE68" s="189"/>
      <c r="GF68" s="189"/>
      <c r="GG68" s="189"/>
      <c r="GH68" s="189"/>
      <c r="GI68" s="189"/>
      <c r="GJ68" s="189"/>
      <c r="GK68" s="189"/>
      <c r="GL68" s="189"/>
      <c r="GM68" s="189"/>
      <c r="GN68" s="189"/>
      <c r="GO68" s="189"/>
      <c r="GP68" s="189"/>
      <c r="GQ68" s="189"/>
      <c r="GR68" s="189"/>
      <c r="GS68" s="189"/>
      <c r="GT68" s="189"/>
      <c r="GU68" s="189"/>
      <c r="GV68" s="189"/>
      <c r="GW68" s="189"/>
      <c r="GX68" s="189"/>
    </row>
    <row r="69" spans="1:206" s="231" customFormat="1" ht="37.5" x14ac:dyDescent="0.3">
      <c r="A69" s="201"/>
      <c r="B69" s="202">
        <f>'[1]MES NOVIEMBRE'!E67</f>
        <v>45601</v>
      </c>
      <c r="C69" s="203" t="s">
        <v>453</v>
      </c>
      <c r="D69" s="212" t="s">
        <v>454</v>
      </c>
      <c r="E69" s="230" t="s">
        <v>455</v>
      </c>
      <c r="F69" s="209"/>
      <c r="G69" s="214">
        <v>5742</v>
      </c>
      <c r="H69" s="206">
        <f t="shared" si="1"/>
        <v>18005315.605999999</v>
      </c>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89"/>
      <c r="BR69" s="189"/>
      <c r="BS69" s="189"/>
      <c r="BT69" s="189"/>
      <c r="BU69" s="189"/>
      <c r="BV69" s="189"/>
      <c r="BW69" s="189"/>
      <c r="BX69" s="189"/>
      <c r="BY69" s="189"/>
      <c r="BZ69" s="189"/>
      <c r="CA69" s="189"/>
      <c r="CB69" s="189"/>
      <c r="CC69" s="189"/>
      <c r="CD69" s="189"/>
      <c r="CE69" s="189"/>
      <c r="CF69" s="189"/>
      <c r="CG69" s="189"/>
      <c r="CH69" s="189"/>
      <c r="CI69" s="189"/>
      <c r="CJ69" s="189"/>
      <c r="CK69" s="189"/>
      <c r="CL69" s="189"/>
      <c r="CM69" s="189"/>
      <c r="CN69" s="189"/>
      <c r="CO69" s="189"/>
      <c r="CP69" s="189"/>
      <c r="CQ69" s="189"/>
      <c r="CR69" s="189"/>
      <c r="CS69" s="189"/>
      <c r="CT69" s="189"/>
      <c r="CU69" s="189"/>
      <c r="CV69" s="189"/>
      <c r="CW69" s="189"/>
      <c r="CX69" s="189"/>
      <c r="CY69" s="189"/>
      <c r="CZ69" s="189"/>
      <c r="DA69" s="189"/>
      <c r="DB69" s="189"/>
      <c r="DC69" s="189"/>
      <c r="DD69" s="189"/>
      <c r="DE69" s="189"/>
      <c r="DF69" s="189"/>
      <c r="DG69" s="189"/>
      <c r="DH69" s="189"/>
      <c r="DI69" s="189"/>
      <c r="DJ69" s="189"/>
      <c r="DK69" s="189"/>
      <c r="DL69" s="189"/>
      <c r="DM69" s="189"/>
      <c r="DN69" s="189"/>
      <c r="DO69" s="189"/>
      <c r="DP69" s="189"/>
      <c r="DQ69" s="189"/>
      <c r="DR69" s="189"/>
      <c r="DS69" s="189"/>
      <c r="DT69" s="189"/>
      <c r="DU69" s="189"/>
      <c r="DV69" s="189"/>
      <c r="DW69" s="189"/>
      <c r="DX69" s="189"/>
      <c r="DY69" s="189"/>
      <c r="DZ69" s="189"/>
      <c r="EA69" s="189"/>
      <c r="EB69" s="189"/>
      <c r="EC69" s="189"/>
      <c r="ED69" s="189"/>
      <c r="EE69" s="189"/>
      <c r="EF69" s="189"/>
      <c r="EG69" s="189"/>
      <c r="EH69" s="189"/>
      <c r="EI69" s="189"/>
      <c r="EJ69" s="189"/>
      <c r="EK69" s="189"/>
      <c r="EL69" s="189"/>
      <c r="EM69" s="189"/>
      <c r="EN69" s="189"/>
      <c r="EO69" s="189"/>
      <c r="EP69" s="189"/>
      <c r="EQ69" s="189"/>
      <c r="ER69" s="189"/>
      <c r="ES69" s="189"/>
      <c r="ET69" s="189"/>
      <c r="EU69" s="189"/>
      <c r="EV69" s="189"/>
      <c r="EW69" s="189"/>
      <c r="EX69" s="189"/>
      <c r="EY69" s="189"/>
      <c r="EZ69" s="189"/>
      <c r="FA69" s="189"/>
      <c r="FB69" s="189"/>
      <c r="FC69" s="189"/>
      <c r="FD69" s="189"/>
      <c r="FE69" s="189"/>
      <c r="FF69" s="189"/>
      <c r="FG69" s="189"/>
      <c r="FH69" s="189"/>
      <c r="FI69" s="189"/>
      <c r="FJ69" s="189"/>
      <c r="FK69" s="189"/>
      <c r="FL69" s="189"/>
      <c r="FM69" s="189"/>
      <c r="FN69" s="189"/>
      <c r="FO69" s="189"/>
      <c r="FP69" s="189"/>
      <c r="FQ69" s="189"/>
      <c r="FR69" s="189"/>
      <c r="FS69" s="189"/>
      <c r="FT69" s="189"/>
      <c r="FU69" s="189"/>
      <c r="FV69" s="189"/>
      <c r="FW69" s="189"/>
      <c r="FX69" s="189"/>
      <c r="FY69" s="189"/>
      <c r="FZ69" s="189"/>
      <c r="GA69" s="189"/>
      <c r="GB69" s="189"/>
      <c r="GC69" s="189"/>
      <c r="GD69" s="189"/>
      <c r="GE69" s="189"/>
      <c r="GF69" s="189"/>
      <c r="GG69" s="189"/>
      <c r="GH69" s="189"/>
      <c r="GI69" s="189"/>
      <c r="GJ69" s="189"/>
      <c r="GK69" s="189"/>
      <c r="GL69" s="189"/>
      <c r="GM69" s="189"/>
      <c r="GN69" s="189"/>
      <c r="GO69" s="189"/>
      <c r="GP69" s="189"/>
      <c r="GQ69" s="189"/>
      <c r="GR69" s="189"/>
      <c r="GS69" s="189"/>
      <c r="GT69" s="189"/>
      <c r="GU69" s="189"/>
      <c r="GV69" s="189"/>
      <c r="GW69" s="189"/>
      <c r="GX69" s="189"/>
    </row>
    <row r="70" spans="1:206" s="217" customFormat="1" ht="37.5" x14ac:dyDescent="0.3">
      <c r="A70" s="210"/>
      <c r="B70" s="202">
        <f>'[1]MES NOVIEMBRE'!E68</f>
        <v>45601</v>
      </c>
      <c r="C70" s="203" t="s">
        <v>456</v>
      </c>
      <c r="D70" s="212" t="s">
        <v>457</v>
      </c>
      <c r="E70" s="230" t="s">
        <v>458</v>
      </c>
      <c r="F70" s="209"/>
      <c r="G70" s="214">
        <v>21235.5</v>
      </c>
      <c r="H70" s="206">
        <f t="shared" si="1"/>
        <v>17984080.105999999</v>
      </c>
      <c r="I70" s="215"/>
      <c r="J70" s="215"/>
      <c r="K70" s="215"/>
      <c r="L70" s="215"/>
      <c r="M70" s="215"/>
      <c r="N70" s="215"/>
      <c r="O70" s="215"/>
      <c r="P70" s="215"/>
      <c r="Q70" s="215"/>
      <c r="R70" s="215"/>
      <c r="S70" s="215"/>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6"/>
      <c r="BR70" s="216"/>
      <c r="BS70" s="216"/>
      <c r="BT70" s="216"/>
      <c r="BU70" s="216"/>
      <c r="BV70" s="216"/>
      <c r="BW70" s="216"/>
      <c r="BX70" s="216"/>
      <c r="BY70" s="216"/>
      <c r="BZ70" s="216"/>
      <c r="CA70" s="216"/>
      <c r="CB70" s="216"/>
      <c r="CC70" s="216"/>
      <c r="CD70" s="216"/>
      <c r="CE70" s="216"/>
      <c r="CF70" s="216"/>
      <c r="CG70" s="216"/>
      <c r="CH70" s="216"/>
      <c r="CI70" s="216"/>
      <c r="CJ70" s="216"/>
      <c r="CK70" s="216"/>
      <c r="CL70" s="216"/>
      <c r="CM70" s="216"/>
      <c r="CN70" s="216"/>
      <c r="CO70" s="216"/>
      <c r="CP70" s="216"/>
      <c r="CQ70" s="216"/>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row>
    <row r="71" spans="1:206" s="217" customFormat="1" ht="60" customHeight="1" x14ac:dyDescent="0.3">
      <c r="A71" s="210"/>
      <c r="B71" s="202">
        <f>'[1]MES NOVIEMBRE'!E69</f>
        <v>45601</v>
      </c>
      <c r="C71" s="203" t="s">
        <v>459</v>
      </c>
      <c r="D71" s="212" t="s">
        <v>460</v>
      </c>
      <c r="E71" s="213" t="s">
        <v>461</v>
      </c>
      <c r="F71" s="209"/>
      <c r="G71" s="214">
        <v>9583.2000000000007</v>
      </c>
      <c r="H71" s="206">
        <f t="shared" si="1"/>
        <v>17974496.905999999</v>
      </c>
      <c r="I71" s="215"/>
      <c r="J71" s="215"/>
      <c r="K71" s="215"/>
      <c r="L71" s="215"/>
      <c r="M71" s="215"/>
      <c r="N71" s="215"/>
      <c r="O71" s="215"/>
      <c r="P71" s="215"/>
      <c r="Q71" s="215"/>
      <c r="R71" s="215"/>
      <c r="S71" s="215"/>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6"/>
      <c r="BR71" s="216"/>
      <c r="BS71" s="216"/>
      <c r="BT71" s="216"/>
      <c r="BU71" s="216"/>
      <c r="BV71" s="216"/>
      <c r="BW71" s="216"/>
      <c r="BX71" s="216"/>
      <c r="BY71" s="216"/>
      <c r="BZ71" s="216"/>
      <c r="CA71" s="216"/>
      <c r="CB71" s="216"/>
      <c r="CC71" s="216"/>
      <c r="CD71" s="216"/>
      <c r="CE71" s="216"/>
      <c r="CF71" s="216"/>
      <c r="CG71" s="216"/>
      <c r="CH71" s="216"/>
      <c r="CI71" s="216"/>
      <c r="CJ71" s="216"/>
      <c r="CK71" s="216"/>
      <c r="CL71" s="216"/>
      <c r="CM71" s="216"/>
      <c r="CN71" s="216"/>
      <c r="CO71" s="216"/>
      <c r="CP71" s="216"/>
      <c r="CQ71" s="216"/>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row>
    <row r="72" spans="1:206" s="217" customFormat="1" ht="57" customHeight="1" x14ac:dyDescent="0.3">
      <c r="A72" s="210"/>
      <c r="B72" s="202">
        <f>'[1]MES NOVIEMBRE'!E70</f>
        <v>45601</v>
      </c>
      <c r="C72" s="203" t="s">
        <v>462</v>
      </c>
      <c r="D72" s="212" t="s">
        <v>463</v>
      </c>
      <c r="E72" s="213" t="s">
        <v>303</v>
      </c>
      <c r="F72" s="209"/>
      <c r="G72" s="214">
        <v>12573</v>
      </c>
      <c r="H72" s="206">
        <f t="shared" si="1"/>
        <v>17961923.905999999</v>
      </c>
      <c r="I72" s="215"/>
      <c r="J72" s="215"/>
      <c r="K72" s="215"/>
      <c r="L72" s="215"/>
      <c r="M72" s="215"/>
      <c r="N72" s="215"/>
      <c r="O72" s="215"/>
      <c r="P72" s="215"/>
      <c r="Q72" s="215"/>
      <c r="R72" s="215"/>
      <c r="S72" s="215"/>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6"/>
      <c r="BR72" s="216"/>
      <c r="BS72" s="216"/>
      <c r="BT72" s="216"/>
      <c r="BU72" s="216"/>
      <c r="BV72" s="216"/>
      <c r="BW72" s="216"/>
      <c r="BX72" s="216"/>
      <c r="BY72" s="216"/>
      <c r="BZ72" s="216"/>
      <c r="CA72" s="216"/>
      <c r="CB72" s="216"/>
      <c r="CC72" s="216"/>
      <c r="CD72" s="216"/>
      <c r="CE72" s="216"/>
      <c r="CF72" s="216"/>
      <c r="CG72" s="216"/>
      <c r="CH72" s="216"/>
      <c r="CI72" s="216"/>
      <c r="CJ72" s="216"/>
      <c r="CK72" s="216"/>
      <c r="CL72" s="216"/>
      <c r="CM72" s="216"/>
      <c r="CN72" s="216"/>
      <c r="CO72" s="216"/>
      <c r="CP72" s="216"/>
      <c r="CQ72" s="216"/>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row>
    <row r="73" spans="1:206" s="231" customFormat="1" ht="37.5" x14ac:dyDescent="0.3">
      <c r="A73" s="201"/>
      <c r="B73" s="202">
        <f>'[1]MES NOVIEMBRE'!E71</f>
        <v>45601</v>
      </c>
      <c r="C73" s="203" t="s">
        <v>464</v>
      </c>
      <c r="D73" s="212" t="s">
        <v>465</v>
      </c>
      <c r="E73" s="213" t="s">
        <v>466</v>
      </c>
      <c r="F73" s="209"/>
      <c r="G73" s="214">
        <v>8811</v>
      </c>
      <c r="H73" s="206">
        <f t="shared" si="1"/>
        <v>17953112.905999999</v>
      </c>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89"/>
      <c r="BQ73" s="189"/>
      <c r="BR73" s="189"/>
      <c r="BS73" s="189"/>
      <c r="BT73" s="189"/>
      <c r="BU73" s="189"/>
      <c r="BV73" s="189"/>
      <c r="BW73" s="189"/>
      <c r="BX73" s="189"/>
      <c r="BY73" s="189"/>
      <c r="BZ73" s="189"/>
      <c r="CA73" s="189"/>
      <c r="CB73" s="189"/>
      <c r="CC73" s="189"/>
      <c r="CD73" s="189"/>
      <c r="CE73" s="189"/>
      <c r="CF73" s="189"/>
      <c r="CG73" s="189"/>
      <c r="CH73" s="189"/>
      <c r="CI73" s="189"/>
      <c r="CJ73" s="189"/>
      <c r="CK73" s="189"/>
      <c r="CL73" s="189"/>
      <c r="CM73" s="189"/>
      <c r="CN73" s="189"/>
      <c r="CO73" s="189"/>
      <c r="CP73" s="189"/>
      <c r="CQ73" s="189"/>
      <c r="CR73" s="189"/>
      <c r="CS73" s="189"/>
      <c r="CT73" s="189"/>
      <c r="CU73" s="189"/>
      <c r="CV73" s="189"/>
      <c r="CW73" s="189"/>
      <c r="CX73" s="189"/>
      <c r="CY73" s="189"/>
      <c r="CZ73" s="189"/>
      <c r="DA73" s="189"/>
      <c r="DB73" s="189"/>
      <c r="DC73" s="189"/>
      <c r="DD73" s="189"/>
      <c r="DE73" s="189"/>
      <c r="DF73" s="189"/>
      <c r="DG73" s="189"/>
      <c r="DH73" s="189"/>
      <c r="DI73" s="189"/>
      <c r="DJ73" s="189"/>
      <c r="DK73" s="189"/>
      <c r="DL73" s="189"/>
      <c r="DM73" s="189"/>
      <c r="DN73" s="189"/>
      <c r="DO73" s="189"/>
      <c r="DP73" s="189"/>
      <c r="DQ73" s="189"/>
      <c r="DR73" s="189"/>
      <c r="DS73" s="189"/>
      <c r="DT73" s="189"/>
      <c r="DU73" s="189"/>
      <c r="DV73" s="189"/>
      <c r="DW73" s="189"/>
      <c r="DX73" s="189"/>
      <c r="DY73" s="189"/>
      <c r="DZ73" s="189"/>
      <c r="EA73" s="189"/>
      <c r="EB73" s="189"/>
      <c r="EC73" s="189"/>
      <c r="ED73" s="189"/>
      <c r="EE73" s="189"/>
      <c r="EF73" s="189"/>
      <c r="EG73" s="189"/>
      <c r="EH73" s="189"/>
      <c r="EI73" s="189"/>
      <c r="EJ73" s="189"/>
      <c r="EK73" s="189"/>
      <c r="EL73" s="189"/>
      <c r="EM73" s="189"/>
      <c r="EN73" s="189"/>
      <c r="EO73" s="189"/>
      <c r="EP73" s="189"/>
      <c r="EQ73" s="189"/>
      <c r="ER73" s="189"/>
      <c r="ES73" s="189"/>
      <c r="ET73" s="189"/>
      <c r="EU73" s="189"/>
      <c r="EV73" s="189"/>
      <c r="EW73" s="189"/>
      <c r="EX73" s="189"/>
      <c r="EY73" s="189"/>
      <c r="EZ73" s="189"/>
      <c r="FA73" s="189"/>
      <c r="FB73" s="189"/>
      <c r="FC73" s="189"/>
      <c r="FD73" s="189"/>
      <c r="FE73" s="189"/>
      <c r="FF73" s="189"/>
      <c r="FG73" s="189"/>
      <c r="FH73" s="189"/>
      <c r="FI73" s="189"/>
      <c r="FJ73" s="189"/>
      <c r="FK73" s="189"/>
      <c r="FL73" s="189"/>
      <c r="FM73" s="189"/>
      <c r="FN73" s="189"/>
      <c r="FO73" s="189"/>
      <c r="FP73" s="189"/>
      <c r="FQ73" s="189"/>
      <c r="FR73" s="189"/>
      <c r="FS73" s="189"/>
      <c r="FT73" s="189"/>
      <c r="FU73" s="189"/>
      <c r="FV73" s="189"/>
      <c r="FW73" s="189"/>
      <c r="FX73" s="189"/>
      <c r="FY73" s="189"/>
      <c r="FZ73" s="189"/>
      <c r="GA73" s="189"/>
      <c r="GB73" s="189"/>
      <c r="GC73" s="189"/>
      <c r="GD73" s="189"/>
      <c r="GE73" s="189"/>
      <c r="GF73" s="189"/>
      <c r="GG73" s="189"/>
      <c r="GH73" s="189"/>
      <c r="GI73" s="189"/>
      <c r="GJ73" s="189"/>
      <c r="GK73" s="189"/>
      <c r="GL73" s="189"/>
      <c r="GM73" s="189"/>
      <c r="GN73" s="189"/>
      <c r="GO73" s="189"/>
      <c r="GP73" s="189"/>
      <c r="GQ73" s="189"/>
      <c r="GR73" s="189"/>
      <c r="GS73" s="189"/>
      <c r="GT73" s="189"/>
      <c r="GU73" s="189"/>
      <c r="GV73" s="189"/>
      <c r="GW73" s="189"/>
      <c r="GX73" s="189"/>
    </row>
    <row r="74" spans="1:206" s="217" customFormat="1" ht="37.5" x14ac:dyDescent="0.3">
      <c r="A74" s="210"/>
      <c r="B74" s="202">
        <f>'[1]MES NOVIEMBRE'!E72</f>
        <v>45601</v>
      </c>
      <c r="C74" s="203" t="s">
        <v>467</v>
      </c>
      <c r="D74" s="212" t="s">
        <v>468</v>
      </c>
      <c r="E74" s="224" t="s">
        <v>469</v>
      </c>
      <c r="F74" s="209"/>
      <c r="G74" s="214">
        <v>12100</v>
      </c>
      <c r="H74" s="206">
        <f t="shared" si="1"/>
        <v>17941012.905999999</v>
      </c>
      <c r="I74" s="215"/>
      <c r="J74" s="215"/>
      <c r="K74" s="215"/>
      <c r="L74" s="215"/>
      <c r="M74" s="215"/>
      <c r="N74" s="215"/>
      <c r="O74" s="215"/>
      <c r="P74" s="215"/>
      <c r="Q74" s="215"/>
      <c r="R74" s="215"/>
      <c r="S74" s="215"/>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row>
    <row r="75" spans="1:206" s="217" customFormat="1" ht="37.5" x14ac:dyDescent="0.3">
      <c r="A75" s="210"/>
      <c r="B75" s="202">
        <f>'[1]MES NOVIEMBRE'!E73</f>
        <v>45601</v>
      </c>
      <c r="C75" s="203" t="s">
        <v>470</v>
      </c>
      <c r="D75" s="212" t="s">
        <v>471</v>
      </c>
      <c r="E75" s="224" t="s">
        <v>472</v>
      </c>
      <c r="F75" s="209"/>
      <c r="G75" s="214">
        <v>15681.6</v>
      </c>
      <c r="H75" s="206">
        <f t="shared" ref="H75" si="2">H74-G75</f>
        <v>17925331.305999998</v>
      </c>
      <c r="I75" s="215"/>
      <c r="J75" s="215"/>
      <c r="K75" s="215"/>
      <c r="L75" s="215"/>
      <c r="M75" s="215"/>
      <c r="N75" s="215"/>
      <c r="O75" s="215"/>
      <c r="P75" s="215"/>
      <c r="Q75" s="215"/>
      <c r="R75" s="215"/>
      <c r="S75" s="215"/>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s="216"/>
      <c r="BN75" s="216"/>
      <c r="BO75" s="216"/>
      <c r="BP75" s="216"/>
      <c r="BQ75" s="216"/>
      <c r="BR75" s="216"/>
      <c r="BS75" s="216"/>
      <c r="BT75" s="216"/>
      <c r="BU75" s="216"/>
      <c r="BV75" s="216"/>
      <c r="BW75" s="216"/>
      <c r="BX75" s="216"/>
      <c r="BY75" s="216"/>
      <c r="BZ75" s="216"/>
      <c r="CA75" s="216"/>
      <c r="CB75" s="216"/>
      <c r="CC75" s="216"/>
      <c r="CD75" s="216"/>
      <c r="CE75" s="216"/>
      <c r="CF75" s="216"/>
      <c r="CG75" s="216"/>
      <c r="CH75" s="216"/>
      <c r="CI75" s="216"/>
      <c r="CJ75" s="216"/>
      <c r="CK75" s="216"/>
      <c r="CL75" s="216"/>
      <c r="CM75" s="216"/>
      <c r="CN75" s="216"/>
      <c r="CO75" s="216"/>
      <c r="CP75" s="216"/>
      <c r="CQ75" s="216"/>
      <c r="CR75" s="216"/>
      <c r="CS75" s="216"/>
      <c r="CT75" s="216"/>
      <c r="CU75" s="216"/>
      <c r="CV75" s="216"/>
      <c r="CW75" s="216"/>
      <c r="CX75" s="216"/>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row>
    <row r="76" spans="1:206" s="193" customFormat="1" ht="22.15" customHeight="1" x14ac:dyDescent="0.3">
      <c r="A76" s="201"/>
      <c r="B76" s="202">
        <v>45602</v>
      </c>
      <c r="C76" s="203" t="s">
        <v>473</v>
      </c>
      <c r="D76" s="207" t="s">
        <v>193</v>
      </c>
      <c r="E76" s="207" t="s">
        <v>208</v>
      </c>
      <c r="F76" s="209">
        <v>8004609.9000000004</v>
      </c>
      <c r="G76" s="205"/>
      <c r="H76" s="206">
        <f>H75+F76</f>
        <v>25929941.206</v>
      </c>
      <c r="I76" s="189"/>
      <c r="J76" s="189"/>
      <c r="K76" s="189"/>
      <c r="L76" s="189"/>
      <c r="M76" s="189"/>
      <c r="N76" s="189"/>
      <c r="O76" s="189"/>
      <c r="P76" s="189"/>
      <c r="Q76" s="189"/>
      <c r="R76" s="189"/>
      <c r="S76" s="189"/>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0"/>
      <c r="BH76" s="200"/>
      <c r="BI76" s="200"/>
      <c r="BJ76" s="200"/>
      <c r="BK76" s="200"/>
      <c r="BL76" s="200"/>
      <c r="BM76" s="200"/>
      <c r="BN76" s="200"/>
      <c r="BO76" s="200"/>
      <c r="BP76" s="200"/>
      <c r="BQ76" s="200"/>
      <c r="BR76" s="200"/>
      <c r="BS76" s="200"/>
      <c r="BT76" s="200"/>
      <c r="BU76" s="200"/>
      <c r="BV76" s="200"/>
      <c r="BW76" s="200"/>
      <c r="BX76" s="200"/>
      <c r="BY76" s="200"/>
      <c r="BZ76" s="200"/>
      <c r="CA76" s="200"/>
      <c r="CB76" s="200"/>
      <c r="CC76" s="200"/>
      <c r="CD76" s="200"/>
      <c r="CE76" s="200"/>
      <c r="CF76" s="200"/>
      <c r="CG76" s="200"/>
      <c r="CH76" s="200"/>
      <c r="CI76" s="200"/>
      <c r="CJ76" s="200"/>
      <c r="CK76" s="200"/>
      <c r="CL76" s="200"/>
      <c r="CM76" s="200"/>
      <c r="CN76" s="200"/>
      <c r="CO76" s="200"/>
      <c r="CP76" s="200"/>
      <c r="CQ76" s="200"/>
      <c r="CR76" s="200"/>
      <c r="CS76" s="200"/>
      <c r="CT76" s="200"/>
      <c r="CU76" s="200"/>
      <c r="CV76" s="200"/>
      <c r="CW76" s="200"/>
      <c r="CX76" s="200"/>
      <c r="CY76" s="200"/>
      <c r="CZ76" s="200"/>
      <c r="DA76" s="200"/>
      <c r="DB76" s="200"/>
      <c r="DC76" s="200"/>
      <c r="DD76" s="200"/>
      <c r="DE76" s="200"/>
      <c r="DF76" s="200"/>
      <c r="DG76" s="200"/>
      <c r="DH76" s="200"/>
      <c r="DI76" s="200"/>
      <c r="DJ76" s="200"/>
      <c r="DK76" s="200"/>
      <c r="DL76" s="200"/>
      <c r="DM76" s="200"/>
      <c r="DN76" s="200"/>
      <c r="DO76" s="200"/>
      <c r="DP76" s="200"/>
      <c r="DQ76" s="200"/>
      <c r="DR76" s="200"/>
      <c r="DS76" s="200"/>
      <c r="DT76" s="200"/>
      <c r="DU76" s="200"/>
      <c r="DV76" s="200"/>
      <c r="DW76" s="200"/>
      <c r="DX76" s="200"/>
      <c r="DY76" s="200"/>
      <c r="DZ76" s="200"/>
      <c r="EA76" s="200"/>
      <c r="EB76" s="200"/>
      <c r="EC76" s="200"/>
      <c r="ED76" s="200"/>
      <c r="EE76" s="200"/>
      <c r="EF76" s="200"/>
      <c r="EG76" s="200"/>
      <c r="EH76" s="200"/>
      <c r="EI76" s="200"/>
      <c r="EJ76" s="200"/>
      <c r="EK76" s="200"/>
      <c r="EL76" s="200"/>
      <c r="EM76" s="200"/>
      <c r="EN76" s="200"/>
      <c r="EO76" s="200"/>
      <c r="EP76" s="200"/>
      <c r="EQ76" s="200"/>
      <c r="ER76" s="200"/>
      <c r="ES76" s="200"/>
      <c r="ET76" s="200"/>
      <c r="EU76" s="200"/>
      <c r="EV76" s="200"/>
      <c r="EW76" s="200"/>
      <c r="EX76" s="200"/>
      <c r="EY76" s="200"/>
      <c r="EZ76" s="200"/>
      <c r="FA76" s="200"/>
      <c r="FB76" s="200"/>
      <c r="FC76" s="200"/>
      <c r="FD76" s="200"/>
      <c r="FE76" s="200"/>
      <c r="FF76" s="200"/>
      <c r="FG76" s="200"/>
      <c r="FH76" s="200"/>
      <c r="FI76" s="200"/>
      <c r="FJ76" s="200"/>
      <c r="FK76" s="200"/>
      <c r="FL76" s="200"/>
      <c r="FM76" s="200"/>
      <c r="FN76" s="200"/>
      <c r="FO76" s="200"/>
      <c r="FP76" s="200"/>
      <c r="FQ76" s="200"/>
      <c r="FR76" s="200"/>
      <c r="FS76" s="200"/>
      <c r="FT76" s="200"/>
      <c r="FU76" s="200"/>
      <c r="FV76" s="200"/>
      <c r="FW76" s="200"/>
      <c r="FX76" s="200"/>
      <c r="FY76" s="200"/>
      <c r="FZ76" s="200"/>
      <c r="GA76" s="200"/>
      <c r="GB76" s="200"/>
      <c r="GC76" s="200"/>
      <c r="GD76" s="200"/>
      <c r="GE76" s="200"/>
      <c r="GF76" s="200"/>
      <c r="GG76" s="200"/>
      <c r="GH76" s="200"/>
      <c r="GI76" s="200"/>
      <c r="GJ76" s="200"/>
      <c r="GK76" s="200"/>
      <c r="GL76" s="200"/>
      <c r="GM76" s="200"/>
      <c r="GN76" s="200"/>
      <c r="GO76" s="200"/>
      <c r="GP76" s="200"/>
      <c r="GQ76" s="200"/>
      <c r="GR76" s="200"/>
      <c r="GS76" s="200"/>
      <c r="GT76" s="200"/>
      <c r="GU76" s="200"/>
      <c r="GV76" s="200"/>
      <c r="GW76" s="200"/>
      <c r="GX76" s="200"/>
    </row>
    <row r="77" spans="1:206" s="217" customFormat="1" ht="37.5" x14ac:dyDescent="0.3">
      <c r="A77" s="210"/>
      <c r="B77" s="202">
        <f>'[1]MES NOVIEMBRE'!E74</f>
        <v>45603</v>
      </c>
      <c r="C77" s="203" t="s">
        <v>474</v>
      </c>
      <c r="D77" s="212" t="s">
        <v>475</v>
      </c>
      <c r="E77" s="225" t="s">
        <v>476</v>
      </c>
      <c r="F77" s="209"/>
      <c r="G77" s="214">
        <v>16000</v>
      </c>
      <c r="H77" s="206">
        <f>H76-G77</f>
        <v>25913941.206</v>
      </c>
      <c r="I77" s="215"/>
      <c r="J77" s="215"/>
      <c r="K77" s="215"/>
      <c r="L77" s="215"/>
      <c r="M77" s="215"/>
      <c r="N77" s="215"/>
      <c r="O77" s="215"/>
      <c r="P77" s="215"/>
      <c r="Q77" s="215"/>
      <c r="R77" s="215"/>
      <c r="S77" s="215"/>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s="216"/>
      <c r="BN77" s="216"/>
      <c r="BO77" s="216"/>
      <c r="BP77" s="216"/>
      <c r="BQ77" s="216"/>
      <c r="BR77" s="216"/>
      <c r="BS77" s="216"/>
      <c r="BT77" s="216"/>
      <c r="BU77" s="216"/>
      <c r="BV77" s="216"/>
      <c r="BW77" s="216"/>
      <c r="BX77" s="216"/>
      <c r="BY77" s="216"/>
      <c r="BZ77" s="216"/>
      <c r="CA77" s="216"/>
      <c r="CB77" s="216"/>
      <c r="CC77" s="216"/>
      <c r="CD77" s="216"/>
      <c r="CE77" s="216"/>
      <c r="CF77" s="216"/>
      <c r="CG77" s="216"/>
      <c r="CH77" s="216"/>
      <c r="CI77" s="216"/>
      <c r="CJ77" s="216"/>
      <c r="CK77" s="216"/>
      <c r="CL77" s="216"/>
      <c r="CM77" s="216"/>
      <c r="CN77" s="216"/>
      <c r="CO77" s="216"/>
      <c r="CP77" s="216"/>
      <c r="CQ77" s="216"/>
      <c r="CR77" s="216"/>
      <c r="CS77" s="216"/>
      <c r="CT77" s="216"/>
      <c r="CU77" s="216"/>
      <c r="CV77" s="216"/>
      <c r="CW77" s="216"/>
      <c r="CX77" s="216"/>
      <c r="CY77" s="216"/>
      <c r="CZ77" s="216"/>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row>
    <row r="78" spans="1:206" s="217" customFormat="1" ht="18.75" x14ac:dyDescent="0.3">
      <c r="A78" s="210"/>
      <c r="B78" s="202">
        <f>'[1]MES NOVIEMBRE'!E75</f>
        <v>45603</v>
      </c>
      <c r="C78" s="203" t="s">
        <v>477</v>
      </c>
      <c r="D78" s="212" t="s">
        <v>478</v>
      </c>
      <c r="E78" s="236" t="s">
        <v>479</v>
      </c>
      <c r="F78" s="209"/>
      <c r="G78" s="214">
        <v>10072.32</v>
      </c>
      <c r="H78" s="206">
        <f t="shared" ref="H78:H80" si="3">H77-G78</f>
        <v>25903868.886</v>
      </c>
      <c r="I78" s="215"/>
      <c r="J78" s="215"/>
      <c r="K78" s="215"/>
      <c r="L78" s="215"/>
      <c r="M78" s="215"/>
      <c r="N78" s="215"/>
      <c r="O78" s="215"/>
      <c r="P78" s="215"/>
      <c r="Q78" s="215"/>
      <c r="R78" s="215"/>
      <c r="S78" s="215"/>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s="216"/>
      <c r="BN78" s="216"/>
      <c r="BO78" s="216"/>
      <c r="BP78" s="216"/>
      <c r="BQ78" s="216"/>
      <c r="BR78" s="216"/>
      <c r="BS78" s="216"/>
      <c r="BT78" s="216"/>
      <c r="BU78" s="216"/>
      <c r="BV78" s="216"/>
      <c r="BW78" s="216"/>
      <c r="BX78" s="216"/>
      <c r="BY78" s="216"/>
      <c r="BZ78" s="216"/>
      <c r="CA78" s="216"/>
      <c r="CB78" s="216"/>
      <c r="CC78" s="216"/>
      <c r="CD78" s="216"/>
      <c r="CE78" s="216"/>
      <c r="CF78" s="216"/>
      <c r="CG78" s="216"/>
      <c r="CH78" s="216"/>
      <c r="CI78" s="216"/>
      <c r="CJ78" s="216"/>
      <c r="CK78" s="216"/>
      <c r="CL78" s="216"/>
      <c r="CM78" s="216"/>
      <c r="CN78" s="216"/>
      <c r="CO78" s="216"/>
      <c r="CP78" s="216"/>
      <c r="CQ78" s="216"/>
      <c r="CR78" s="216"/>
      <c r="CS78" s="216"/>
      <c r="CT78" s="216"/>
      <c r="CU78" s="216"/>
      <c r="CV78" s="216"/>
      <c r="CW78" s="216"/>
      <c r="CX78" s="216"/>
      <c r="CY78" s="216"/>
      <c r="CZ78" s="216"/>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row>
    <row r="79" spans="1:206" s="229" customFormat="1" ht="75" x14ac:dyDescent="0.3">
      <c r="A79" s="226"/>
      <c r="B79" s="202">
        <f>'[1]MES NOVIEMBRE'!E76</f>
        <v>45603</v>
      </c>
      <c r="C79" s="203" t="s">
        <v>480</v>
      </c>
      <c r="D79" s="212" t="s">
        <v>289</v>
      </c>
      <c r="E79" s="237" t="s">
        <v>481</v>
      </c>
      <c r="F79" s="227"/>
      <c r="G79" s="214">
        <v>18000</v>
      </c>
      <c r="H79" s="206">
        <f t="shared" si="3"/>
        <v>25885868.886</v>
      </c>
      <c r="I79" s="228"/>
      <c r="J79" s="228"/>
      <c r="K79" s="228"/>
      <c r="L79" s="228"/>
      <c r="M79" s="228"/>
      <c r="N79" s="228"/>
      <c r="O79" s="228"/>
      <c r="P79" s="228"/>
      <c r="Q79" s="228"/>
      <c r="R79" s="228"/>
      <c r="S79" s="228"/>
    </row>
    <row r="80" spans="1:206" s="217" customFormat="1" ht="75" x14ac:dyDescent="0.3">
      <c r="A80" s="210"/>
      <c r="B80" s="202">
        <f>'[1]MES NOVIEMBRE'!E77</f>
        <v>45603</v>
      </c>
      <c r="C80" s="203" t="s">
        <v>482</v>
      </c>
      <c r="D80" s="212" t="s">
        <v>289</v>
      </c>
      <c r="E80" s="225" t="s">
        <v>483</v>
      </c>
      <c r="F80" s="209"/>
      <c r="G80" s="214">
        <v>18000</v>
      </c>
      <c r="H80" s="206">
        <f t="shared" si="3"/>
        <v>25867868.886</v>
      </c>
      <c r="I80" s="215"/>
      <c r="J80" s="215"/>
      <c r="K80" s="215"/>
      <c r="L80" s="215"/>
      <c r="M80" s="215"/>
      <c r="N80" s="215"/>
      <c r="O80" s="215"/>
      <c r="P80" s="215"/>
      <c r="Q80" s="215"/>
      <c r="R80" s="215"/>
      <c r="S80" s="215"/>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6"/>
      <c r="BR80" s="216"/>
      <c r="BS80" s="216"/>
      <c r="BT80" s="216"/>
      <c r="BU80" s="216"/>
      <c r="BV80" s="216"/>
      <c r="BW80" s="216"/>
      <c r="BX80" s="216"/>
      <c r="BY80" s="216"/>
      <c r="BZ80" s="216"/>
      <c r="CA80" s="216"/>
      <c r="CB80" s="216"/>
      <c r="CC80" s="216"/>
      <c r="CD80" s="216"/>
      <c r="CE80" s="216"/>
      <c r="CF80" s="216"/>
      <c r="CG80" s="216"/>
      <c r="CH80" s="216"/>
      <c r="CI80" s="216"/>
      <c r="CJ80" s="216"/>
      <c r="CK80" s="216"/>
      <c r="CL80" s="216"/>
      <c r="CM80" s="216"/>
      <c r="CN80" s="216"/>
      <c r="CO80" s="216"/>
      <c r="CP80" s="216"/>
      <c r="CQ80" s="216"/>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row>
    <row r="81" spans="1:206" s="193" customFormat="1" ht="22.15" customHeight="1" x14ac:dyDescent="0.3">
      <c r="A81" s="201"/>
      <c r="B81" s="202">
        <v>45604</v>
      </c>
      <c r="C81" s="238" t="s">
        <v>484</v>
      </c>
      <c r="D81" s="207" t="s">
        <v>193</v>
      </c>
      <c r="E81" s="207" t="s">
        <v>208</v>
      </c>
      <c r="F81" s="209">
        <v>2100</v>
      </c>
      <c r="G81" s="205"/>
      <c r="H81" s="206">
        <f>H80+F81</f>
        <v>25869968.886</v>
      </c>
      <c r="I81" s="189"/>
      <c r="J81" s="189"/>
      <c r="K81" s="189"/>
      <c r="L81" s="189"/>
      <c r="M81" s="189"/>
      <c r="N81" s="189"/>
      <c r="O81" s="189"/>
      <c r="P81" s="189"/>
      <c r="Q81" s="189"/>
      <c r="R81" s="189"/>
      <c r="S81" s="189"/>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c r="BQ81" s="200"/>
      <c r="BR81" s="200"/>
      <c r="BS81" s="200"/>
      <c r="BT81" s="200"/>
      <c r="BU81" s="200"/>
      <c r="BV81" s="200"/>
      <c r="BW81" s="200"/>
      <c r="BX81" s="200"/>
      <c r="BY81" s="200"/>
      <c r="BZ81" s="200"/>
      <c r="CA81" s="200"/>
      <c r="CB81" s="200"/>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0"/>
      <c r="DB81" s="200"/>
      <c r="DC81" s="200"/>
      <c r="DD81" s="200"/>
      <c r="DE81" s="200"/>
      <c r="DF81" s="200"/>
      <c r="DG81" s="200"/>
      <c r="DH81" s="200"/>
      <c r="DI81" s="200"/>
      <c r="DJ81" s="200"/>
      <c r="DK81" s="200"/>
      <c r="DL81" s="200"/>
      <c r="DM81" s="200"/>
      <c r="DN81" s="200"/>
      <c r="DO81" s="200"/>
      <c r="DP81" s="200"/>
      <c r="DQ81" s="200"/>
      <c r="DR81" s="200"/>
      <c r="DS81" s="200"/>
      <c r="DT81" s="200"/>
      <c r="DU81" s="200"/>
      <c r="DV81" s="200"/>
      <c r="DW81" s="200"/>
      <c r="DX81" s="200"/>
      <c r="DY81" s="200"/>
      <c r="DZ81" s="200"/>
      <c r="EA81" s="200"/>
      <c r="EB81" s="200"/>
      <c r="EC81" s="200"/>
      <c r="ED81" s="200"/>
      <c r="EE81" s="200"/>
      <c r="EF81" s="200"/>
      <c r="EG81" s="200"/>
      <c r="EH81" s="200"/>
      <c r="EI81" s="200"/>
      <c r="EJ81" s="200"/>
      <c r="EK81" s="200"/>
      <c r="EL81" s="200"/>
      <c r="EM81" s="200"/>
      <c r="EN81" s="200"/>
      <c r="EO81" s="200"/>
      <c r="EP81" s="200"/>
      <c r="EQ81" s="200"/>
      <c r="ER81" s="200"/>
      <c r="ES81" s="200"/>
      <c r="ET81" s="200"/>
      <c r="EU81" s="200"/>
      <c r="EV81" s="200"/>
      <c r="EW81" s="200"/>
      <c r="EX81" s="200"/>
      <c r="EY81" s="200"/>
      <c r="EZ81" s="200"/>
      <c r="FA81" s="200"/>
      <c r="FB81" s="200"/>
      <c r="FC81" s="200"/>
      <c r="FD81" s="200"/>
      <c r="FE81" s="200"/>
      <c r="FF81" s="200"/>
      <c r="FG81" s="200"/>
      <c r="FH81" s="200"/>
      <c r="FI81" s="200"/>
      <c r="FJ81" s="200"/>
      <c r="FK81" s="200"/>
      <c r="FL81" s="200"/>
      <c r="FM81" s="200"/>
      <c r="FN81" s="200"/>
      <c r="FO81" s="200"/>
      <c r="FP81" s="200"/>
      <c r="FQ81" s="200"/>
      <c r="FR81" s="200"/>
      <c r="FS81" s="200"/>
      <c r="FT81" s="200"/>
      <c r="FU81" s="200"/>
      <c r="FV81" s="200"/>
      <c r="FW81" s="200"/>
      <c r="FX81" s="200"/>
      <c r="FY81" s="200"/>
      <c r="FZ81" s="200"/>
      <c r="GA81" s="200"/>
      <c r="GB81" s="200"/>
      <c r="GC81" s="200"/>
      <c r="GD81" s="200"/>
      <c r="GE81" s="200"/>
      <c r="GF81" s="200"/>
      <c r="GG81" s="200"/>
      <c r="GH81" s="200"/>
      <c r="GI81" s="200"/>
      <c r="GJ81" s="200"/>
      <c r="GK81" s="200"/>
      <c r="GL81" s="200"/>
      <c r="GM81" s="200"/>
      <c r="GN81" s="200"/>
      <c r="GO81" s="200"/>
      <c r="GP81" s="200"/>
      <c r="GQ81" s="200"/>
      <c r="GR81" s="200"/>
      <c r="GS81" s="200"/>
      <c r="GT81" s="200"/>
      <c r="GU81" s="200"/>
      <c r="GV81" s="200"/>
      <c r="GW81" s="200"/>
      <c r="GX81" s="200"/>
    </row>
    <row r="82" spans="1:206" s="217" customFormat="1" ht="75" x14ac:dyDescent="0.3">
      <c r="A82" s="210"/>
      <c r="B82" s="202">
        <f>'[1]MES NOVIEMBRE'!E78</f>
        <v>45604</v>
      </c>
      <c r="C82" s="203" t="s">
        <v>485</v>
      </c>
      <c r="D82" s="212" t="s">
        <v>289</v>
      </c>
      <c r="E82" s="225" t="s">
        <v>486</v>
      </c>
      <c r="F82" s="209"/>
      <c r="G82" s="214">
        <v>18000</v>
      </c>
      <c r="H82" s="206">
        <f>H81-G82</f>
        <v>25851968.886</v>
      </c>
      <c r="I82" s="215"/>
      <c r="J82" s="215"/>
      <c r="K82" s="215"/>
      <c r="L82" s="215"/>
      <c r="M82" s="215"/>
      <c r="N82" s="215"/>
      <c r="O82" s="215"/>
      <c r="P82" s="215"/>
      <c r="Q82" s="215"/>
      <c r="R82" s="215"/>
      <c r="S82" s="215"/>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c r="BG82" s="216"/>
      <c r="BH82" s="216"/>
      <c r="BI82" s="216"/>
      <c r="BJ82" s="216"/>
      <c r="BK82" s="216"/>
      <c r="BL82" s="216"/>
      <c r="BM82" s="216"/>
      <c r="BN82" s="216"/>
      <c r="BO82" s="216"/>
      <c r="BP82" s="216"/>
      <c r="BQ82" s="216"/>
      <c r="BR82" s="216"/>
      <c r="BS82" s="216"/>
      <c r="BT82" s="216"/>
      <c r="BU82" s="216"/>
      <c r="BV82" s="216"/>
      <c r="BW82" s="216"/>
      <c r="BX82" s="216"/>
      <c r="BY82" s="216"/>
      <c r="BZ82" s="216"/>
      <c r="CA82" s="216"/>
      <c r="CB82" s="216"/>
      <c r="CC82" s="216"/>
      <c r="CD82" s="216"/>
      <c r="CE82" s="216"/>
      <c r="CF82" s="216"/>
      <c r="CG82" s="216"/>
      <c r="CH82" s="216"/>
      <c r="CI82" s="216"/>
      <c r="CJ82" s="216"/>
      <c r="CK82" s="216"/>
      <c r="CL82" s="216"/>
      <c r="CM82" s="216"/>
      <c r="CN82" s="216"/>
      <c r="CO82" s="216"/>
      <c r="CP82" s="216"/>
      <c r="CQ82" s="216"/>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row>
    <row r="83" spans="1:206" s="217" customFormat="1" ht="56.25" x14ac:dyDescent="0.3">
      <c r="A83" s="210"/>
      <c r="B83" s="202">
        <f>'[1]MES NOVIEMBRE'!E79</f>
        <v>45604</v>
      </c>
      <c r="C83" s="203" t="s">
        <v>487</v>
      </c>
      <c r="D83" s="212" t="s">
        <v>488</v>
      </c>
      <c r="E83" s="225" t="s">
        <v>489</v>
      </c>
      <c r="F83" s="209"/>
      <c r="G83" s="239">
        <v>18000</v>
      </c>
      <c r="H83" s="206">
        <f t="shared" ref="H83:H102" si="4">H82-G83</f>
        <v>25833968.886</v>
      </c>
      <c r="I83" s="215"/>
      <c r="J83" s="215"/>
      <c r="K83" s="215"/>
      <c r="L83" s="215"/>
      <c r="M83" s="215"/>
      <c r="N83" s="215"/>
      <c r="O83" s="215"/>
      <c r="P83" s="215"/>
      <c r="Q83" s="215"/>
      <c r="R83" s="215"/>
      <c r="S83" s="215"/>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s="216"/>
      <c r="BN83" s="216"/>
      <c r="BO83" s="216"/>
      <c r="BP83" s="216"/>
      <c r="BQ83" s="216"/>
      <c r="BR83" s="216"/>
      <c r="BS83" s="216"/>
      <c r="BT83" s="216"/>
      <c r="BU83" s="216"/>
      <c r="BV83" s="216"/>
      <c r="BW83" s="216"/>
      <c r="BX83" s="216"/>
      <c r="BY83" s="216"/>
      <c r="BZ83" s="216"/>
      <c r="CA83" s="216"/>
      <c r="CB83" s="216"/>
      <c r="CC83" s="216"/>
      <c r="CD83" s="216"/>
      <c r="CE83" s="216"/>
      <c r="CF83" s="216"/>
      <c r="CG83" s="216"/>
      <c r="CH83" s="216"/>
      <c r="CI83" s="216"/>
      <c r="CJ83" s="216"/>
      <c r="CK83" s="216"/>
      <c r="CL83" s="216"/>
      <c r="CM83" s="216"/>
      <c r="CN83" s="216"/>
      <c r="CO83" s="216"/>
      <c r="CP83" s="216"/>
      <c r="CQ83" s="216"/>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row>
    <row r="84" spans="1:206" s="217" customFormat="1" ht="56.25" x14ac:dyDescent="0.3">
      <c r="A84" s="210"/>
      <c r="B84" s="202">
        <f>'[1]MES NOVIEMBRE'!E80</f>
        <v>45604</v>
      </c>
      <c r="C84" s="203" t="s">
        <v>490</v>
      </c>
      <c r="D84" s="212" t="s">
        <v>488</v>
      </c>
      <c r="E84" s="225" t="s">
        <v>491</v>
      </c>
      <c r="F84" s="209"/>
      <c r="G84" s="214">
        <f>'[1]MES NOVIEMBRE'!H79</f>
        <v>1800</v>
      </c>
      <c r="H84" s="206">
        <f t="shared" si="4"/>
        <v>25832168.886</v>
      </c>
      <c r="I84" s="215"/>
      <c r="J84" s="215"/>
      <c r="K84" s="215"/>
      <c r="L84" s="215"/>
      <c r="M84" s="215"/>
      <c r="N84" s="215"/>
      <c r="O84" s="215"/>
      <c r="P84" s="215"/>
      <c r="Q84" s="215"/>
      <c r="R84" s="215"/>
      <c r="S84" s="215"/>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6"/>
      <c r="BI84" s="216"/>
      <c r="BJ84" s="216"/>
      <c r="BK84" s="216"/>
      <c r="BL84" s="216"/>
      <c r="BM84" s="216"/>
      <c r="BN84" s="216"/>
      <c r="BO84" s="216"/>
      <c r="BP84" s="216"/>
      <c r="BQ84" s="216"/>
      <c r="BR84" s="216"/>
      <c r="BS84" s="216"/>
      <c r="BT84" s="216"/>
      <c r="BU84" s="216"/>
      <c r="BV84" s="216"/>
      <c r="BW84" s="216"/>
      <c r="BX84" s="216"/>
      <c r="BY84" s="216"/>
      <c r="BZ84" s="216"/>
      <c r="CA84" s="216"/>
      <c r="CB84" s="216"/>
      <c r="CC84" s="216"/>
      <c r="CD84" s="216"/>
      <c r="CE84" s="216"/>
      <c r="CF84" s="216"/>
      <c r="CG84" s="216"/>
      <c r="CH84" s="216"/>
      <c r="CI84" s="216"/>
      <c r="CJ84" s="216"/>
      <c r="CK84" s="216"/>
      <c r="CL84" s="216"/>
      <c r="CM84" s="216"/>
      <c r="CN84" s="216"/>
      <c r="CO84" s="216"/>
      <c r="CP84" s="216"/>
      <c r="CQ84" s="216"/>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row>
    <row r="85" spans="1:206" s="217" customFormat="1" ht="75" x14ac:dyDescent="0.3">
      <c r="A85" s="210"/>
      <c r="B85" s="202">
        <f>'[1]MES NOVIEMBRE'!E81</f>
        <v>45604</v>
      </c>
      <c r="C85" s="203" t="s">
        <v>492</v>
      </c>
      <c r="D85" s="212" t="s">
        <v>289</v>
      </c>
      <c r="E85" s="230" t="s">
        <v>493</v>
      </c>
      <c r="F85" s="209"/>
      <c r="G85" s="214">
        <f>'[1]MES NOVIEMBRE'!H80</f>
        <v>18000</v>
      </c>
      <c r="H85" s="206">
        <f t="shared" si="4"/>
        <v>25814168.886</v>
      </c>
      <c r="I85" s="215"/>
      <c r="J85" s="215"/>
      <c r="K85" s="215"/>
      <c r="L85" s="215"/>
      <c r="M85" s="215"/>
      <c r="N85" s="215"/>
      <c r="O85" s="215"/>
      <c r="P85" s="215"/>
      <c r="Q85" s="215"/>
      <c r="R85" s="215"/>
      <c r="S85" s="215"/>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6"/>
      <c r="BI85" s="216"/>
      <c r="BJ85" s="216"/>
      <c r="BK85" s="216"/>
      <c r="BL85" s="216"/>
      <c r="BM85" s="216"/>
      <c r="BN85" s="216"/>
      <c r="BO85" s="216"/>
      <c r="BP85" s="216"/>
      <c r="BQ85" s="216"/>
      <c r="BR85" s="216"/>
      <c r="BS85" s="216"/>
      <c r="BT85" s="216"/>
      <c r="BU85" s="216"/>
      <c r="BV85" s="216"/>
      <c r="BW85" s="216"/>
      <c r="BX85" s="216"/>
      <c r="BY85" s="216"/>
      <c r="BZ85" s="216"/>
      <c r="CA85" s="216"/>
      <c r="CB85" s="216"/>
      <c r="CC85" s="216"/>
      <c r="CD85" s="216"/>
      <c r="CE85" s="216"/>
      <c r="CF85" s="216"/>
      <c r="CG85" s="216"/>
      <c r="CH85" s="216"/>
      <c r="CI85" s="216"/>
      <c r="CJ85" s="216"/>
      <c r="CK85" s="216"/>
      <c r="CL85" s="216"/>
      <c r="CM85" s="216"/>
      <c r="CN85" s="216"/>
      <c r="CO85" s="216"/>
      <c r="CP85" s="216"/>
      <c r="CQ85" s="216"/>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row>
    <row r="86" spans="1:206" s="217" customFormat="1" ht="75" x14ac:dyDescent="0.3">
      <c r="A86" s="210"/>
      <c r="B86" s="202">
        <f>'[1]MES NOVIEMBRE'!E82</f>
        <v>45604</v>
      </c>
      <c r="C86" s="203" t="s">
        <v>494</v>
      </c>
      <c r="D86" s="212" t="s">
        <v>289</v>
      </c>
      <c r="E86" s="230" t="s">
        <v>495</v>
      </c>
      <c r="F86" s="209"/>
      <c r="G86" s="214">
        <f>'[1]MES NOVIEMBRE'!H81</f>
        <v>18000</v>
      </c>
      <c r="H86" s="206">
        <f t="shared" si="4"/>
        <v>25796168.886</v>
      </c>
      <c r="I86" s="215"/>
      <c r="J86" s="215"/>
      <c r="K86" s="215"/>
      <c r="L86" s="215"/>
      <c r="M86" s="215"/>
      <c r="N86" s="215"/>
      <c r="O86" s="215"/>
      <c r="P86" s="215"/>
      <c r="Q86" s="215"/>
      <c r="R86" s="215"/>
      <c r="S86" s="215"/>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6"/>
      <c r="BI86" s="216"/>
      <c r="BJ86" s="216"/>
      <c r="BK86" s="216"/>
      <c r="BL86" s="216"/>
      <c r="BM86" s="216"/>
      <c r="BN86" s="216"/>
      <c r="BO86" s="216"/>
      <c r="BP86" s="216"/>
      <c r="BQ86" s="216"/>
      <c r="BR86" s="216"/>
      <c r="BS86" s="216"/>
      <c r="BT86" s="216"/>
      <c r="BU86" s="216"/>
      <c r="BV86" s="216"/>
      <c r="BW86" s="216"/>
      <c r="BX86" s="216"/>
      <c r="BY86" s="216"/>
      <c r="BZ86" s="216"/>
      <c r="CA86" s="216"/>
      <c r="CB86" s="216"/>
      <c r="CC86" s="216"/>
      <c r="CD86" s="216"/>
      <c r="CE86" s="216"/>
      <c r="CF86" s="216"/>
      <c r="CG86" s="216"/>
      <c r="CH86" s="216"/>
      <c r="CI86" s="216"/>
      <c r="CJ86" s="216"/>
      <c r="CK86" s="216"/>
      <c r="CL86" s="216"/>
      <c r="CM86" s="216"/>
      <c r="CN86" s="216"/>
      <c r="CO86" s="216"/>
      <c r="CP86" s="216"/>
      <c r="CQ86" s="216"/>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row>
    <row r="87" spans="1:206" s="217" customFormat="1" ht="56.25" x14ac:dyDescent="0.3">
      <c r="A87" s="210"/>
      <c r="B87" s="202">
        <f>'[1]MES NOVIEMBRE'!E83</f>
        <v>45604</v>
      </c>
      <c r="C87" s="203" t="s">
        <v>496</v>
      </c>
      <c r="D87" s="212" t="s">
        <v>497</v>
      </c>
      <c r="E87" s="230" t="s">
        <v>498</v>
      </c>
      <c r="F87" s="209"/>
      <c r="G87" s="214">
        <f>'[1]MES NOVIEMBRE'!H82</f>
        <v>19375</v>
      </c>
      <c r="H87" s="206">
        <f t="shared" si="4"/>
        <v>25776793.886</v>
      </c>
      <c r="I87" s="215"/>
      <c r="J87" s="215"/>
      <c r="K87" s="215"/>
      <c r="L87" s="215"/>
      <c r="M87" s="215"/>
      <c r="N87" s="215"/>
      <c r="O87" s="215"/>
      <c r="P87" s="215"/>
      <c r="Q87" s="215"/>
      <c r="R87" s="215"/>
      <c r="S87" s="215"/>
      <c r="T87" s="216"/>
      <c r="U87" s="216"/>
      <c r="V87" s="216"/>
      <c r="W87" s="216"/>
      <c r="X87" s="216"/>
      <c r="Y87" s="216"/>
      <c r="Z87" s="216"/>
      <c r="AA87" s="216"/>
      <c r="AB87" s="216"/>
      <c r="AC87" s="216"/>
      <c r="AD87" s="216"/>
      <c r="AE87" s="216"/>
      <c r="AF87" s="216"/>
      <c r="AG87" s="216"/>
      <c r="AH87" s="216"/>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6"/>
      <c r="BR87" s="216"/>
      <c r="BS87" s="216"/>
      <c r="BT87" s="216"/>
      <c r="BU87" s="216"/>
      <c r="BV87" s="216"/>
      <c r="BW87" s="216"/>
      <c r="BX87" s="216"/>
      <c r="BY87" s="216"/>
      <c r="BZ87" s="216"/>
      <c r="CA87" s="216"/>
      <c r="CB87" s="216"/>
      <c r="CC87" s="216"/>
      <c r="CD87" s="216"/>
      <c r="CE87" s="216"/>
      <c r="CF87" s="216"/>
      <c r="CG87" s="216"/>
      <c r="CH87" s="216"/>
      <c r="CI87" s="216"/>
      <c r="CJ87" s="216"/>
      <c r="CK87" s="216"/>
      <c r="CL87" s="216"/>
      <c r="CM87" s="216"/>
      <c r="CN87" s="216"/>
      <c r="CO87" s="216"/>
      <c r="CP87" s="216"/>
      <c r="CQ87" s="216"/>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row>
    <row r="88" spans="1:206" s="217" customFormat="1" ht="37.5" x14ac:dyDescent="0.3">
      <c r="A88" s="210"/>
      <c r="B88" s="202">
        <f>'[1]MES NOVIEMBRE'!E84</f>
        <v>45604</v>
      </c>
      <c r="C88" s="203" t="s">
        <v>499</v>
      </c>
      <c r="D88" s="212" t="s">
        <v>500</v>
      </c>
      <c r="E88" s="225" t="s">
        <v>501</v>
      </c>
      <c r="F88" s="209"/>
      <c r="G88" s="214">
        <f>'[1]MES NOVIEMBRE'!H83</f>
        <v>100169.38</v>
      </c>
      <c r="H88" s="206">
        <f t="shared" si="4"/>
        <v>25676624.506000001</v>
      </c>
      <c r="I88" s="215"/>
      <c r="J88" s="215"/>
      <c r="K88" s="215"/>
      <c r="L88" s="215"/>
      <c r="M88" s="215"/>
      <c r="N88" s="215"/>
      <c r="O88" s="215"/>
      <c r="P88" s="215"/>
      <c r="Q88" s="215"/>
      <c r="R88" s="215"/>
      <c r="S88" s="215"/>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c r="BI88" s="216"/>
      <c r="BJ88" s="216"/>
      <c r="BK88" s="216"/>
      <c r="BL88" s="216"/>
      <c r="BM88" s="216"/>
      <c r="BN88" s="216"/>
      <c r="BO88" s="216"/>
      <c r="BP88" s="216"/>
      <c r="BQ88" s="216"/>
      <c r="BR88" s="216"/>
      <c r="BS88" s="216"/>
      <c r="BT88" s="216"/>
      <c r="BU88" s="216"/>
      <c r="BV88" s="216"/>
      <c r="BW88" s="216"/>
      <c r="BX88" s="216"/>
      <c r="BY88" s="216"/>
      <c r="BZ88" s="216"/>
      <c r="CA88" s="216"/>
      <c r="CB88" s="216"/>
      <c r="CC88" s="216"/>
      <c r="CD88" s="216"/>
      <c r="CE88" s="216"/>
      <c r="CF88" s="216"/>
      <c r="CG88" s="216"/>
      <c r="CH88" s="216"/>
      <c r="CI88" s="216"/>
      <c r="CJ88" s="216"/>
      <c r="CK88" s="216"/>
      <c r="CL88" s="216"/>
      <c r="CM88" s="216"/>
      <c r="CN88" s="216"/>
      <c r="CO88" s="216"/>
      <c r="CP88" s="216"/>
      <c r="CQ88" s="216"/>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row>
    <row r="89" spans="1:206" s="217" customFormat="1" ht="37.5" x14ac:dyDescent="0.3">
      <c r="A89" s="210"/>
      <c r="B89" s="202">
        <f>'[1]MES NOVIEMBRE'!E85</f>
        <v>45604</v>
      </c>
      <c r="C89" s="203" t="s">
        <v>502</v>
      </c>
      <c r="D89" s="212" t="s">
        <v>503</v>
      </c>
      <c r="E89" s="225" t="s">
        <v>504</v>
      </c>
      <c r="F89" s="209"/>
      <c r="G89" s="214">
        <f>'[1]MES NOVIEMBRE'!H84</f>
        <v>55426.8</v>
      </c>
      <c r="H89" s="206">
        <f t="shared" si="4"/>
        <v>25621197.706</v>
      </c>
      <c r="I89" s="215"/>
      <c r="J89" s="215"/>
      <c r="K89" s="215"/>
      <c r="L89" s="215"/>
      <c r="M89" s="215"/>
      <c r="N89" s="215"/>
      <c r="O89" s="215"/>
      <c r="P89" s="215"/>
      <c r="Q89" s="215"/>
      <c r="R89" s="215"/>
      <c r="S89" s="215"/>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6"/>
      <c r="BI89" s="216"/>
      <c r="BJ89" s="216"/>
      <c r="BK89" s="216"/>
      <c r="BL89" s="216"/>
      <c r="BM89" s="216"/>
      <c r="BN89" s="216"/>
      <c r="BO89" s="216"/>
      <c r="BP89" s="216"/>
      <c r="BQ89" s="216"/>
      <c r="BR89" s="216"/>
      <c r="BS89" s="216"/>
      <c r="BT89" s="216"/>
      <c r="BU89" s="216"/>
      <c r="BV89" s="216"/>
      <c r="BW89" s="216"/>
      <c r="BX89" s="216"/>
      <c r="BY89" s="216"/>
      <c r="BZ89" s="216"/>
      <c r="CA89" s="216"/>
      <c r="CB89" s="216"/>
      <c r="CC89" s="216"/>
      <c r="CD89" s="216"/>
      <c r="CE89" s="216"/>
      <c r="CF89" s="216"/>
      <c r="CG89" s="216"/>
      <c r="CH89" s="216"/>
      <c r="CI89" s="216"/>
      <c r="CJ89" s="216"/>
      <c r="CK89" s="216"/>
      <c r="CL89" s="216"/>
      <c r="CM89" s="216"/>
      <c r="CN89" s="216"/>
      <c r="CO89" s="216"/>
      <c r="CP89" s="216"/>
      <c r="CQ89" s="216"/>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row>
    <row r="90" spans="1:206" s="217" customFormat="1" ht="37.5" x14ac:dyDescent="0.3">
      <c r="A90" s="210"/>
      <c r="B90" s="202">
        <f>'[1]MES NOVIEMBRE'!E86</f>
        <v>45604</v>
      </c>
      <c r="C90" s="203" t="s">
        <v>505</v>
      </c>
      <c r="D90" s="212" t="s">
        <v>506</v>
      </c>
      <c r="E90" s="230" t="s">
        <v>507</v>
      </c>
      <c r="F90" s="209"/>
      <c r="G90" s="214">
        <f>'[1]MES NOVIEMBRE'!H85</f>
        <v>27924.3</v>
      </c>
      <c r="H90" s="206">
        <f t="shared" si="4"/>
        <v>25593273.405999999</v>
      </c>
      <c r="I90" s="215"/>
      <c r="J90" s="215"/>
      <c r="K90" s="215"/>
      <c r="L90" s="215"/>
      <c r="M90" s="215"/>
      <c r="N90" s="215"/>
      <c r="O90" s="215"/>
      <c r="P90" s="215"/>
      <c r="Q90" s="215"/>
      <c r="R90" s="215"/>
      <c r="S90" s="215"/>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c r="BI90" s="216"/>
      <c r="BJ90" s="216"/>
      <c r="BK90" s="216"/>
      <c r="BL90" s="216"/>
      <c r="BM90" s="216"/>
      <c r="BN90" s="216"/>
      <c r="BO90" s="216"/>
      <c r="BP90" s="216"/>
      <c r="BQ90" s="216"/>
      <c r="BR90" s="216"/>
      <c r="BS90" s="216"/>
      <c r="BT90" s="216"/>
      <c r="BU90" s="216"/>
      <c r="BV90" s="216"/>
      <c r="BW90" s="216"/>
      <c r="BX90" s="216"/>
      <c r="BY90" s="216"/>
      <c r="BZ90" s="216"/>
      <c r="CA90" s="216"/>
      <c r="CB90" s="216"/>
      <c r="CC90" s="216"/>
      <c r="CD90" s="216"/>
      <c r="CE90" s="216"/>
      <c r="CF90" s="216"/>
      <c r="CG90" s="216"/>
      <c r="CH90" s="216"/>
      <c r="CI90" s="216"/>
      <c r="CJ90" s="216"/>
      <c r="CK90" s="216"/>
      <c r="CL90" s="216"/>
      <c r="CM90" s="216"/>
      <c r="CN90" s="216"/>
      <c r="CO90" s="216"/>
      <c r="CP90" s="216"/>
      <c r="CQ90" s="216"/>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row>
    <row r="91" spans="1:206" s="217" customFormat="1" ht="37.5" x14ac:dyDescent="0.3">
      <c r="A91" s="210"/>
      <c r="B91" s="202">
        <f>'[1]MES NOVIEMBRE'!E87</f>
        <v>45604</v>
      </c>
      <c r="C91" s="203" t="s">
        <v>508</v>
      </c>
      <c r="D91" s="212" t="s">
        <v>509</v>
      </c>
      <c r="E91" s="213" t="s">
        <v>510</v>
      </c>
      <c r="F91" s="209"/>
      <c r="G91" s="214">
        <f>'[1]MES NOVIEMBRE'!H86</f>
        <v>40745</v>
      </c>
      <c r="H91" s="206">
        <f t="shared" si="4"/>
        <v>25552528.405999999</v>
      </c>
      <c r="I91" s="215"/>
      <c r="J91" s="215"/>
      <c r="K91" s="215"/>
      <c r="L91" s="215"/>
      <c r="M91" s="215"/>
      <c r="N91" s="215"/>
      <c r="O91" s="215"/>
      <c r="P91" s="215"/>
      <c r="Q91" s="215"/>
      <c r="R91" s="215"/>
      <c r="S91" s="215"/>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216"/>
      <c r="BN91" s="216"/>
      <c r="BO91" s="216"/>
      <c r="BP91" s="216"/>
      <c r="BQ91" s="216"/>
      <c r="BR91" s="216"/>
      <c r="BS91" s="216"/>
      <c r="BT91" s="216"/>
      <c r="BU91" s="216"/>
      <c r="BV91" s="216"/>
      <c r="BW91" s="216"/>
      <c r="BX91" s="216"/>
      <c r="BY91" s="216"/>
      <c r="BZ91" s="216"/>
      <c r="CA91" s="216"/>
      <c r="CB91" s="216"/>
      <c r="CC91" s="216"/>
      <c r="CD91" s="216"/>
      <c r="CE91" s="216"/>
      <c r="CF91" s="216"/>
      <c r="CG91" s="216"/>
      <c r="CH91" s="216"/>
      <c r="CI91" s="216"/>
      <c r="CJ91" s="216"/>
      <c r="CK91" s="216"/>
      <c r="CL91" s="216"/>
      <c r="CM91" s="216"/>
      <c r="CN91" s="216"/>
      <c r="CO91" s="216"/>
      <c r="CP91" s="216"/>
      <c r="CQ91" s="216"/>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row>
    <row r="92" spans="1:206" s="217" customFormat="1" ht="56.25" x14ac:dyDescent="0.3">
      <c r="A92" s="210"/>
      <c r="B92" s="202">
        <f>'[1]MES NOVIEMBRE'!E88</f>
        <v>45607</v>
      </c>
      <c r="C92" s="203" t="s">
        <v>511</v>
      </c>
      <c r="D92" s="212" t="s">
        <v>512</v>
      </c>
      <c r="E92" s="213" t="s">
        <v>513</v>
      </c>
      <c r="F92" s="209"/>
      <c r="G92" s="214">
        <f>'[1]MES NOVIEMBRE'!H87</f>
        <v>18900</v>
      </c>
      <c r="H92" s="206">
        <f t="shared" si="4"/>
        <v>25533628.405999999</v>
      </c>
      <c r="I92" s="215"/>
      <c r="J92" s="215"/>
      <c r="K92" s="215"/>
      <c r="L92" s="215"/>
      <c r="M92" s="215"/>
      <c r="N92" s="215"/>
      <c r="O92" s="215"/>
      <c r="P92" s="215"/>
      <c r="Q92" s="215"/>
      <c r="R92" s="215"/>
      <c r="S92" s="215"/>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216"/>
      <c r="AX92" s="216"/>
      <c r="AY92" s="216"/>
      <c r="AZ92" s="216"/>
      <c r="BA92" s="216"/>
      <c r="BB92" s="216"/>
      <c r="BC92" s="216"/>
      <c r="BD92" s="216"/>
      <c r="BE92" s="216"/>
      <c r="BF92" s="216"/>
      <c r="BG92" s="216"/>
      <c r="BH92" s="216"/>
      <c r="BI92" s="216"/>
      <c r="BJ92" s="216"/>
      <c r="BK92" s="216"/>
      <c r="BL92" s="216"/>
      <c r="BM92" s="216"/>
      <c r="BN92" s="216"/>
      <c r="BO92" s="216"/>
      <c r="BP92" s="216"/>
      <c r="BQ92" s="216"/>
      <c r="BR92" s="216"/>
      <c r="BS92" s="216"/>
      <c r="BT92" s="216"/>
      <c r="BU92" s="216"/>
      <c r="BV92" s="216"/>
      <c r="BW92" s="216"/>
      <c r="BX92" s="216"/>
      <c r="BY92" s="216"/>
      <c r="BZ92" s="216"/>
      <c r="CA92" s="216"/>
      <c r="CB92" s="216"/>
      <c r="CC92" s="216"/>
      <c r="CD92" s="216"/>
      <c r="CE92" s="216"/>
      <c r="CF92" s="216"/>
      <c r="CG92" s="216"/>
      <c r="CH92" s="216"/>
      <c r="CI92" s="216"/>
      <c r="CJ92" s="216"/>
      <c r="CK92" s="216"/>
      <c r="CL92" s="216"/>
      <c r="CM92" s="216"/>
      <c r="CN92" s="216"/>
      <c r="CO92" s="216"/>
      <c r="CP92" s="216"/>
      <c r="CQ92" s="216"/>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row>
    <row r="93" spans="1:206" s="217" customFormat="1" ht="37.5" x14ac:dyDescent="0.3">
      <c r="A93" s="210"/>
      <c r="B93" s="202">
        <f>'[1]MES NOVIEMBRE'!E89</f>
        <v>45607</v>
      </c>
      <c r="C93" s="203" t="s">
        <v>514</v>
      </c>
      <c r="D93" s="212" t="s">
        <v>209</v>
      </c>
      <c r="E93" s="213" t="s">
        <v>515</v>
      </c>
      <c r="F93" s="209"/>
      <c r="G93" s="214">
        <f>'[1]MES NOVIEMBRE'!H88</f>
        <v>3591.1</v>
      </c>
      <c r="H93" s="206">
        <f t="shared" si="4"/>
        <v>25530037.305999998</v>
      </c>
      <c r="I93" s="215"/>
      <c r="J93" s="215"/>
      <c r="K93" s="215"/>
      <c r="L93" s="215"/>
      <c r="M93" s="215"/>
      <c r="N93" s="215"/>
      <c r="O93" s="215"/>
      <c r="P93" s="215"/>
      <c r="Q93" s="215"/>
      <c r="R93" s="215"/>
      <c r="S93" s="215"/>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6"/>
      <c r="BH93" s="216"/>
      <c r="BI93" s="216"/>
      <c r="BJ93" s="216"/>
      <c r="BK93" s="216"/>
      <c r="BL93" s="216"/>
      <c r="BM93" s="216"/>
      <c r="BN93" s="216"/>
      <c r="BO93" s="216"/>
      <c r="BP93" s="216"/>
      <c r="BQ93" s="216"/>
      <c r="BR93" s="216"/>
      <c r="BS93" s="216"/>
      <c r="BT93" s="216"/>
      <c r="BU93" s="216"/>
      <c r="BV93" s="216"/>
      <c r="BW93" s="216"/>
      <c r="BX93" s="216"/>
      <c r="BY93" s="216"/>
      <c r="BZ93" s="216"/>
      <c r="CA93" s="216"/>
      <c r="CB93" s="216"/>
      <c r="CC93" s="216"/>
      <c r="CD93" s="216"/>
      <c r="CE93" s="216"/>
      <c r="CF93" s="216"/>
      <c r="CG93" s="216"/>
      <c r="CH93" s="216"/>
      <c r="CI93" s="216"/>
      <c r="CJ93" s="216"/>
      <c r="CK93" s="216"/>
      <c r="CL93" s="216"/>
      <c r="CM93" s="216"/>
      <c r="CN93" s="216"/>
      <c r="CO93" s="216"/>
      <c r="CP93" s="216"/>
      <c r="CQ93" s="216"/>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row>
    <row r="94" spans="1:206" s="217" customFormat="1" ht="56.25" x14ac:dyDescent="0.3">
      <c r="A94" s="210"/>
      <c r="B94" s="202">
        <f>'[1]MES NOVIEMBRE'!E90</f>
        <v>45607</v>
      </c>
      <c r="C94" s="203" t="s">
        <v>516</v>
      </c>
      <c r="D94" s="212" t="s">
        <v>517</v>
      </c>
      <c r="E94" s="213" t="s">
        <v>518</v>
      </c>
      <c r="F94" s="209"/>
      <c r="G94" s="214">
        <f>'[1]MES NOVIEMBRE'!H89</f>
        <v>12074.05</v>
      </c>
      <c r="H94" s="206">
        <f t="shared" si="4"/>
        <v>25517963.255999997</v>
      </c>
      <c r="I94" s="215"/>
      <c r="J94" s="215"/>
      <c r="K94" s="215"/>
      <c r="L94" s="215"/>
      <c r="M94" s="215"/>
      <c r="N94" s="215"/>
      <c r="O94" s="215"/>
      <c r="P94" s="215"/>
      <c r="Q94" s="215"/>
      <c r="R94" s="215"/>
      <c r="S94" s="215"/>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6"/>
      <c r="BI94" s="216"/>
      <c r="BJ94" s="216"/>
      <c r="BK94" s="216"/>
      <c r="BL94" s="216"/>
      <c r="BM94" s="216"/>
      <c r="BN94" s="216"/>
      <c r="BO94" s="216"/>
      <c r="BP94" s="216"/>
      <c r="BQ94" s="216"/>
      <c r="BR94" s="216"/>
      <c r="BS94" s="216"/>
      <c r="BT94" s="216"/>
      <c r="BU94" s="216"/>
      <c r="BV94" s="216"/>
      <c r="BW94" s="216"/>
      <c r="BX94" s="216"/>
      <c r="BY94" s="216"/>
      <c r="BZ94" s="216"/>
      <c r="CA94" s="216"/>
      <c r="CB94" s="216"/>
      <c r="CC94" s="216"/>
      <c r="CD94" s="216"/>
      <c r="CE94" s="216"/>
      <c r="CF94" s="216"/>
      <c r="CG94" s="216"/>
      <c r="CH94" s="216"/>
      <c r="CI94" s="216"/>
      <c r="CJ94" s="216"/>
      <c r="CK94" s="216"/>
      <c r="CL94" s="216"/>
      <c r="CM94" s="216"/>
      <c r="CN94" s="216"/>
      <c r="CO94" s="216"/>
      <c r="CP94" s="216"/>
      <c r="CQ94" s="216"/>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row>
    <row r="95" spans="1:206" s="217" customFormat="1" ht="37.5" x14ac:dyDescent="0.3">
      <c r="A95" s="210"/>
      <c r="B95" s="202">
        <f>'[1]MES NOVIEMBRE'!E91</f>
        <v>45607</v>
      </c>
      <c r="C95" s="203" t="s">
        <v>519</v>
      </c>
      <c r="D95" s="212" t="s">
        <v>520</v>
      </c>
      <c r="E95" s="213" t="s">
        <v>521</v>
      </c>
      <c r="F95" s="209"/>
      <c r="G95" s="214">
        <f>'[1]MES NOVIEMBRE'!H90</f>
        <v>9000</v>
      </c>
      <c r="H95" s="206">
        <f t="shared" si="4"/>
        <v>25508963.255999997</v>
      </c>
      <c r="I95" s="215"/>
      <c r="J95" s="215"/>
      <c r="K95" s="215"/>
      <c r="L95" s="215"/>
      <c r="M95" s="215"/>
      <c r="N95" s="215"/>
      <c r="O95" s="215"/>
      <c r="P95" s="215"/>
      <c r="Q95" s="215"/>
      <c r="R95" s="215"/>
      <c r="S95" s="215"/>
      <c r="T95" s="216"/>
      <c r="U95" s="216"/>
      <c r="V95" s="216"/>
      <c r="W95" s="216"/>
      <c r="X95" s="216"/>
      <c r="Y95" s="216"/>
      <c r="Z95" s="216"/>
      <c r="AA95" s="216"/>
      <c r="AB95" s="216"/>
      <c r="AC95" s="216"/>
      <c r="AD95" s="216"/>
      <c r="AE95" s="216"/>
      <c r="AF95" s="216"/>
      <c r="AG95" s="216"/>
      <c r="AH95" s="216"/>
      <c r="AI95" s="216"/>
      <c r="AJ95" s="216"/>
      <c r="AK95" s="216"/>
      <c r="AL95" s="216"/>
      <c r="AM95" s="216"/>
      <c r="AN95" s="216"/>
      <c r="AO95" s="216"/>
      <c r="AP95" s="216"/>
      <c r="AQ95" s="216"/>
      <c r="AR95" s="216"/>
      <c r="AS95" s="216"/>
      <c r="AT95" s="216"/>
      <c r="AU95" s="216"/>
      <c r="AV95" s="216"/>
      <c r="AW95" s="216"/>
      <c r="AX95" s="216"/>
      <c r="AY95" s="216"/>
      <c r="AZ95" s="216"/>
      <c r="BA95" s="216"/>
      <c r="BB95" s="216"/>
      <c r="BC95" s="216"/>
      <c r="BD95" s="216"/>
      <c r="BE95" s="216"/>
      <c r="BF95" s="216"/>
      <c r="BG95" s="216"/>
      <c r="BH95" s="216"/>
      <c r="BI95" s="216"/>
      <c r="BJ95" s="216"/>
      <c r="BK95" s="216"/>
      <c r="BL95" s="216"/>
      <c r="BM95" s="216"/>
      <c r="BN95" s="216"/>
      <c r="BO95" s="216"/>
      <c r="BP95" s="216"/>
      <c r="BQ95" s="216"/>
      <c r="BR95" s="216"/>
      <c r="BS95" s="216"/>
      <c r="BT95" s="216"/>
      <c r="BU95" s="216"/>
      <c r="BV95" s="216"/>
      <c r="BW95" s="216"/>
      <c r="BX95" s="216"/>
      <c r="BY95" s="216"/>
      <c r="BZ95" s="216"/>
      <c r="CA95" s="216"/>
      <c r="CB95" s="216"/>
      <c r="CC95" s="216"/>
      <c r="CD95" s="216"/>
      <c r="CE95" s="216"/>
      <c r="CF95" s="216"/>
      <c r="CG95" s="216"/>
      <c r="CH95" s="216"/>
      <c r="CI95" s="216"/>
      <c r="CJ95" s="216"/>
      <c r="CK95" s="216"/>
      <c r="CL95" s="216"/>
      <c r="CM95" s="216"/>
      <c r="CN95" s="216"/>
      <c r="CO95" s="216"/>
      <c r="CP95" s="216"/>
      <c r="CQ95" s="216"/>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row>
    <row r="96" spans="1:206" s="217" customFormat="1" ht="56.25" x14ac:dyDescent="0.3">
      <c r="A96" s="210"/>
      <c r="B96" s="202">
        <f>'[1]MES NOVIEMBRE'!E92</f>
        <v>45607</v>
      </c>
      <c r="C96" s="203" t="s">
        <v>522</v>
      </c>
      <c r="D96" s="212" t="s">
        <v>512</v>
      </c>
      <c r="E96" s="213" t="s">
        <v>523</v>
      </c>
      <c r="F96" s="209"/>
      <c r="G96" s="214">
        <f>'[1]MES NOVIEMBRE'!H91</f>
        <v>18900</v>
      </c>
      <c r="H96" s="206">
        <f t="shared" si="4"/>
        <v>25490063.255999997</v>
      </c>
      <c r="I96" s="215"/>
      <c r="J96" s="215"/>
      <c r="K96" s="215"/>
      <c r="L96" s="215"/>
      <c r="M96" s="215"/>
      <c r="N96" s="215"/>
      <c r="O96" s="215"/>
      <c r="P96" s="215"/>
      <c r="Q96" s="215"/>
      <c r="R96" s="215"/>
      <c r="S96" s="215"/>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6"/>
      <c r="BI96" s="216"/>
      <c r="BJ96" s="216"/>
      <c r="BK96" s="216"/>
      <c r="BL96" s="216"/>
      <c r="BM96" s="216"/>
      <c r="BN96" s="216"/>
      <c r="BO96" s="216"/>
      <c r="BP96" s="216"/>
      <c r="BQ96" s="216"/>
      <c r="BR96" s="216"/>
      <c r="BS96" s="216"/>
      <c r="BT96" s="216"/>
      <c r="BU96" s="216"/>
      <c r="BV96" s="216"/>
      <c r="BW96" s="216"/>
      <c r="BX96" s="216"/>
      <c r="BY96" s="216"/>
      <c r="BZ96" s="216"/>
      <c r="CA96" s="216"/>
      <c r="CB96" s="216"/>
      <c r="CC96" s="216"/>
      <c r="CD96" s="216"/>
      <c r="CE96" s="216"/>
      <c r="CF96" s="216"/>
      <c r="CG96" s="216"/>
      <c r="CH96" s="216"/>
      <c r="CI96" s="216"/>
      <c r="CJ96" s="216"/>
      <c r="CK96" s="216"/>
      <c r="CL96" s="216"/>
      <c r="CM96" s="216"/>
      <c r="CN96" s="216"/>
      <c r="CO96" s="216"/>
      <c r="CP96" s="216"/>
      <c r="CQ96" s="216"/>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row>
    <row r="97" spans="1:206" s="217" customFormat="1" ht="37.5" x14ac:dyDescent="0.3">
      <c r="A97" s="210"/>
      <c r="B97" s="202">
        <f>'[1]MES NOVIEMBRE'!E93</f>
        <v>45608</v>
      </c>
      <c r="C97" s="203" t="s">
        <v>524</v>
      </c>
      <c r="D97" s="212" t="s">
        <v>525</v>
      </c>
      <c r="E97" s="213" t="s">
        <v>526</v>
      </c>
      <c r="F97" s="209"/>
      <c r="G97" s="214">
        <f>'[1]MES NOVIEMBRE'!H92</f>
        <v>182120.76</v>
      </c>
      <c r="H97" s="206">
        <f t="shared" si="4"/>
        <v>25307942.495999996</v>
      </c>
      <c r="I97" s="215"/>
      <c r="J97" s="215"/>
      <c r="K97" s="215"/>
      <c r="L97" s="215"/>
      <c r="M97" s="215"/>
      <c r="N97" s="215"/>
      <c r="O97" s="215"/>
      <c r="P97" s="215"/>
      <c r="Q97" s="215"/>
      <c r="R97" s="215"/>
      <c r="S97" s="215"/>
      <c r="T97" s="216"/>
      <c r="U97" s="216"/>
      <c r="V97" s="216"/>
      <c r="W97" s="216"/>
      <c r="X97" s="216"/>
      <c r="Y97" s="216"/>
      <c r="Z97" s="216"/>
      <c r="AA97" s="216"/>
      <c r="AB97" s="216"/>
      <c r="AC97" s="216"/>
      <c r="AD97" s="216"/>
      <c r="AE97" s="216"/>
      <c r="AF97" s="216"/>
      <c r="AG97" s="216"/>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6"/>
      <c r="BF97" s="216"/>
      <c r="BG97" s="216"/>
      <c r="BH97" s="216"/>
      <c r="BI97" s="216"/>
      <c r="BJ97" s="216"/>
      <c r="BK97" s="216"/>
      <c r="BL97" s="216"/>
      <c r="BM97" s="216"/>
      <c r="BN97" s="216"/>
      <c r="BO97" s="216"/>
      <c r="BP97" s="216"/>
      <c r="BQ97" s="216"/>
      <c r="BR97" s="216"/>
      <c r="BS97" s="216"/>
      <c r="BT97" s="216"/>
      <c r="BU97" s="216"/>
      <c r="BV97" s="216"/>
      <c r="BW97" s="216"/>
      <c r="BX97" s="216"/>
      <c r="BY97" s="216"/>
      <c r="BZ97" s="216"/>
      <c r="CA97" s="216"/>
      <c r="CB97" s="216"/>
      <c r="CC97" s="216"/>
      <c r="CD97" s="216"/>
      <c r="CE97" s="216"/>
      <c r="CF97" s="216"/>
      <c r="CG97" s="216"/>
      <c r="CH97" s="216"/>
      <c r="CI97" s="216"/>
      <c r="CJ97" s="216"/>
      <c r="CK97" s="216"/>
      <c r="CL97" s="216"/>
      <c r="CM97" s="216"/>
      <c r="CN97" s="216"/>
      <c r="CO97" s="216"/>
      <c r="CP97" s="216"/>
      <c r="CQ97" s="216"/>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row>
    <row r="98" spans="1:206" s="217" customFormat="1" ht="37.5" x14ac:dyDescent="0.3">
      <c r="A98" s="210"/>
      <c r="B98" s="202">
        <f>'[1]MES NOVIEMBRE'!E94</f>
        <v>45609</v>
      </c>
      <c r="C98" s="203" t="s">
        <v>527</v>
      </c>
      <c r="D98" s="212" t="s">
        <v>528</v>
      </c>
      <c r="E98" s="213" t="s">
        <v>529</v>
      </c>
      <c r="F98" s="209"/>
      <c r="G98" s="214">
        <f>'[1]MES NOVIEMBRE'!H93</f>
        <v>125970</v>
      </c>
      <c r="H98" s="206">
        <f t="shared" si="4"/>
        <v>25181972.495999996</v>
      </c>
      <c r="I98" s="215"/>
      <c r="J98" s="215"/>
      <c r="K98" s="215"/>
      <c r="L98" s="215"/>
      <c r="M98" s="215"/>
      <c r="N98" s="215"/>
      <c r="O98" s="215"/>
      <c r="P98" s="215"/>
      <c r="Q98" s="215"/>
      <c r="R98" s="215"/>
      <c r="S98" s="215"/>
      <c r="T98" s="216"/>
      <c r="U98" s="216"/>
      <c r="V98" s="216"/>
      <c r="W98" s="216"/>
      <c r="X98" s="216"/>
      <c r="Y98" s="216"/>
      <c r="Z98" s="216"/>
      <c r="AA98" s="216"/>
      <c r="AB98" s="216"/>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6"/>
      <c r="BH98" s="216"/>
      <c r="BI98" s="216"/>
      <c r="BJ98" s="216"/>
      <c r="BK98" s="216"/>
      <c r="BL98" s="216"/>
      <c r="BM98" s="216"/>
      <c r="BN98" s="216"/>
      <c r="BO98" s="216"/>
      <c r="BP98" s="216"/>
      <c r="BQ98" s="216"/>
      <c r="BR98" s="216"/>
      <c r="BS98" s="216"/>
      <c r="BT98" s="216"/>
      <c r="BU98" s="216"/>
      <c r="BV98" s="216"/>
      <c r="BW98" s="216"/>
      <c r="BX98" s="216"/>
      <c r="BY98" s="216"/>
      <c r="BZ98" s="216"/>
      <c r="CA98" s="216"/>
      <c r="CB98" s="216"/>
      <c r="CC98" s="216"/>
      <c r="CD98" s="216"/>
      <c r="CE98" s="216"/>
      <c r="CF98" s="216"/>
      <c r="CG98" s="216"/>
      <c r="CH98" s="216"/>
      <c r="CI98" s="216"/>
      <c r="CJ98" s="216"/>
      <c r="CK98" s="216"/>
      <c r="CL98" s="216"/>
      <c r="CM98" s="216"/>
      <c r="CN98" s="216"/>
      <c r="CO98" s="216"/>
      <c r="CP98" s="216"/>
      <c r="CQ98" s="216"/>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row>
    <row r="99" spans="1:206" s="217" customFormat="1" ht="93.75" x14ac:dyDescent="0.3">
      <c r="A99" s="210"/>
      <c r="B99" s="202">
        <f>'[1]MES NOVIEMBRE'!E95</f>
        <v>45609</v>
      </c>
      <c r="C99" s="203" t="s">
        <v>530</v>
      </c>
      <c r="D99" s="212" t="s">
        <v>531</v>
      </c>
      <c r="E99" s="224" t="s">
        <v>532</v>
      </c>
      <c r="F99" s="209"/>
      <c r="G99" s="214">
        <f>'[1]MES NOVIEMBRE'!H94</f>
        <v>9000</v>
      </c>
      <c r="H99" s="206">
        <f t="shared" si="4"/>
        <v>25172972.495999996</v>
      </c>
      <c r="I99" s="215"/>
      <c r="J99" s="215"/>
      <c r="K99" s="215"/>
      <c r="L99" s="215"/>
      <c r="M99" s="215"/>
      <c r="N99" s="215"/>
      <c r="O99" s="215"/>
      <c r="P99" s="215"/>
      <c r="Q99" s="215"/>
      <c r="R99" s="215"/>
      <c r="S99" s="215"/>
      <c r="T99" s="216"/>
      <c r="U99" s="216"/>
      <c r="V99" s="216"/>
      <c r="W99" s="216"/>
      <c r="X99" s="216"/>
      <c r="Y99" s="216"/>
      <c r="Z99" s="216"/>
      <c r="AA99" s="216"/>
      <c r="AB99" s="216"/>
      <c r="AC99" s="216"/>
      <c r="AD99" s="216"/>
      <c r="AE99" s="216"/>
      <c r="AF99" s="216"/>
      <c r="AG99" s="216"/>
      <c r="AH99" s="216"/>
      <c r="AI99" s="216"/>
      <c r="AJ99" s="216"/>
      <c r="AK99" s="216"/>
      <c r="AL99" s="216"/>
      <c r="AM99" s="216"/>
      <c r="AN99" s="216"/>
      <c r="AO99" s="216"/>
      <c r="AP99" s="216"/>
      <c r="AQ99" s="216"/>
      <c r="AR99" s="216"/>
      <c r="AS99" s="216"/>
      <c r="AT99" s="216"/>
      <c r="AU99" s="216"/>
      <c r="AV99" s="216"/>
      <c r="AW99" s="216"/>
      <c r="AX99" s="216"/>
      <c r="AY99" s="216"/>
      <c r="AZ99" s="216"/>
      <c r="BA99" s="216"/>
      <c r="BB99" s="216"/>
      <c r="BC99" s="216"/>
      <c r="BD99" s="216"/>
      <c r="BE99" s="216"/>
      <c r="BF99" s="216"/>
      <c r="BG99" s="216"/>
      <c r="BH99" s="216"/>
      <c r="BI99" s="216"/>
      <c r="BJ99" s="216"/>
      <c r="BK99" s="216"/>
      <c r="BL99" s="216"/>
      <c r="BM99" s="216"/>
      <c r="BN99" s="216"/>
      <c r="BO99" s="216"/>
      <c r="BP99" s="216"/>
      <c r="BQ99" s="216"/>
      <c r="BR99" s="216"/>
      <c r="BS99" s="216"/>
      <c r="BT99" s="216"/>
      <c r="BU99" s="216"/>
      <c r="BV99" s="216"/>
      <c r="BW99" s="216"/>
      <c r="BX99" s="216"/>
      <c r="BY99" s="216"/>
      <c r="BZ99" s="216"/>
      <c r="CA99" s="216"/>
      <c r="CB99" s="216"/>
      <c r="CC99" s="216"/>
      <c r="CD99" s="216"/>
      <c r="CE99" s="216"/>
      <c r="CF99" s="216"/>
      <c r="CG99" s="216"/>
      <c r="CH99" s="216"/>
      <c r="CI99" s="216"/>
      <c r="CJ99" s="216"/>
      <c r="CK99" s="216"/>
      <c r="CL99" s="216"/>
      <c r="CM99" s="216"/>
      <c r="CN99" s="216"/>
      <c r="CO99" s="216"/>
      <c r="CP99" s="216"/>
      <c r="CQ99" s="216"/>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row>
    <row r="100" spans="1:206" s="217" customFormat="1" ht="93.75" x14ac:dyDescent="0.3">
      <c r="A100" s="210"/>
      <c r="B100" s="202">
        <f>'[1]MES NOVIEMBRE'!E96</f>
        <v>45609</v>
      </c>
      <c r="C100" s="203" t="s">
        <v>533</v>
      </c>
      <c r="D100" s="212" t="s">
        <v>534</v>
      </c>
      <c r="E100" s="224" t="s">
        <v>535</v>
      </c>
      <c r="F100" s="209"/>
      <c r="G100" s="214">
        <f>'[1]MES NOVIEMBRE'!H95</f>
        <v>15000.3</v>
      </c>
      <c r="H100" s="206">
        <f t="shared" si="4"/>
        <v>25157972.195999995</v>
      </c>
      <c r="I100" s="215"/>
      <c r="J100" s="215"/>
      <c r="K100" s="215"/>
      <c r="L100" s="215"/>
      <c r="M100" s="215"/>
      <c r="N100" s="215"/>
      <c r="O100" s="215"/>
      <c r="P100" s="215"/>
      <c r="Q100" s="215"/>
      <c r="R100" s="215"/>
      <c r="S100" s="215"/>
      <c r="T100" s="216"/>
      <c r="U100" s="216"/>
      <c r="V100" s="216"/>
      <c r="W100" s="216"/>
      <c r="X100" s="216"/>
      <c r="Y100" s="216"/>
      <c r="Z100" s="216"/>
      <c r="AA100" s="216"/>
      <c r="AB100" s="216"/>
      <c r="AC100" s="216"/>
      <c r="AD100" s="216"/>
      <c r="AE100" s="216"/>
      <c r="AF100" s="216"/>
      <c r="AG100" s="216"/>
      <c r="AH100" s="216"/>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c r="BI100" s="216"/>
      <c r="BJ100" s="216"/>
      <c r="BK100" s="216"/>
      <c r="BL100" s="216"/>
      <c r="BM100" s="216"/>
      <c r="BN100" s="216"/>
      <c r="BO100" s="216"/>
      <c r="BP100" s="216"/>
      <c r="BQ100" s="216"/>
      <c r="BR100" s="216"/>
      <c r="BS100" s="216"/>
      <c r="BT100" s="216"/>
      <c r="BU100" s="216"/>
      <c r="BV100" s="216"/>
      <c r="BW100" s="216"/>
      <c r="BX100" s="216"/>
      <c r="BY100" s="216"/>
      <c r="BZ100" s="216"/>
      <c r="CA100" s="216"/>
      <c r="CB100" s="216"/>
      <c r="CC100" s="216"/>
      <c r="CD100" s="216"/>
      <c r="CE100" s="216"/>
      <c r="CF100" s="216"/>
      <c r="CG100" s="216"/>
      <c r="CH100" s="216"/>
      <c r="CI100" s="216"/>
      <c r="CJ100" s="216"/>
      <c r="CK100" s="216"/>
      <c r="CL100" s="216"/>
      <c r="CM100" s="216"/>
      <c r="CN100" s="216"/>
      <c r="CO100" s="216"/>
      <c r="CP100" s="216"/>
      <c r="CQ100" s="216"/>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row>
    <row r="101" spans="1:206" s="217" customFormat="1" ht="56.25" x14ac:dyDescent="0.3">
      <c r="A101" s="210"/>
      <c r="B101" s="202">
        <f>'[1]MES NOVIEMBRE'!E97</f>
        <v>45609</v>
      </c>
      <c r="C101" s="203" t="s">
        <v>536</v>
      </c>
      <c r="D101" s="212" t="s">
        <v>512</v>
      </c>
      <c r="E101" s="224" t="s">
        <v>537</v>
      </c>
      <c r="F101" s="209"/>
      <c r="G101" s="214">
        <f>'[1]MES NOVIEMBRE'!H96</f>
        <v>18900</v>
      </c>
      <c r="H101" s="206">
        <f t="shared" si="4"/>
        <v>25139072.195999995</v>
      </c>
      <c r="I101" s="215"/>
      <c r="J101" s="215"/>
      <c r="K101" s="215"/>
      <c r="L101" s="215"/>
      <c r="M101" s="215"/>
      <c r="N101" s="215"/>
      <c r="O101" s="215"/>
      <c r="P101" s="215"/>
      <c r="Q101" s="215"/>
      <c r="R101" s="215"/>
      <c r="S101" s="215"/>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c r="BQ101" s="216"/>
      <c r="BR101" s="216"/>
      <c r="BS101" s="216"/>
      <c r="BT101" s="216"/>
      <c r="BU101" s="216"/>
      <c r="BV101" s="216"/>
      <c r="BW101" s="216"/>
      <c r="BX101" s="216"/>
      <c r="BY101" s="216"/>
      <c r="BZ101" s="216"/>
      <c r="CA101" s="216"/>
      <c r="CB101" s="216"/>
      <c r="CC101" s="216"/>
      <c r="CD101" s="216"/>
      <c r="CE101" s="216"/>
      <c r="CF101" s="216"/>
      <c r="CG101" s="216"/>
      <c r="CH101" s="216"/>
      <c r="CI101" s="216"/>
      <c r="CJ101" s="216"/>
      <c r="CK101" s="216"/>
      <c r="CL101" s="216"/>
      <c r="CM101" s="216"/>
      <c r="CN101" s="216"/>
      <c r="CO101" s="216"/>
      <c r="CP101" s="216"/>
      <c r="CQ101" s="216"/>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row>
    <row r="102" spans="1:206" s="217" customFormat="1" ht="93.75" x14ac:dyDescent="0.3">
      <c r="A102" s="210"/>
      <c r="B102" s="202">
        <f>'[1]MES NOVIEMBRE'!E98</f>
        <v>45609</v>
      </c>
      <c r="C102" s="203" t="s">
        <v>538</v>
      </c>
      <c r="D102" s="212" t="s">
        <v>531</v>
      </c>
      <c r="E102" s="224" t="s">
        <v>539</v>
      </c>
      <c r="F102" s="209"/>
      <c r="G102" s="214">
        <f>'[1]MES NOVIEMBRE'!H97</f>
        <v>18000</v>
      </c>
      <c r="H102" s="206">
        <f t="shared" si="4"/>
        <v>25121072.195999995</v>
      </c>
      <c r="I102" s="215"/>
      <c r="J102" s="215"/>
      <c r="K102" s="215"/>
      <c r="L102" s="215"/>
      <c r="M102" s="215"/>
      <c r="N102" s="215"/>
      <c r="O102" s="215"/>
      <c r="P102" s="215"/>
      <c r="Q102" s="215"/>
      <c r="R102" s="215"/>
      <c r="S102" s="215"/>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c r="BI102" s="216"/>
      <c r="BJ102" s="216"/>
      <c r="BK102" s="216"/>
      <c r="BL102" s="216"/>
      <c r="BM102" s="216"/>
      <c r="BN102" s="216"/>
      <c r="BO102" s="216"/>
      <c r="BP102" s="216"/>
      <c r="BQ102" s="216"/>
      <c r="BR102" s="216"/>
      <c r="BS102" s="216"/>
      <c r="BT102" s="216"/>
      <c r="BU102" s="216"/>
      <c r="BV102" s="216"/>
      <c r="BW102" s="216"/>
      <c r="BX102" s="216"/>
      <c r="BY102" s="216"/>
      <c r="BZ102" s="216"/>
      <c r="CA102" s="216"/>
      <c r="CB102" s="216"/>
      <c r="CC102" s="216"/>
      <c r="CD102" s="216"/>
      <c r="CE102" s="216"/>
      <c r="CF102" s="216"/>
      <c r="CG102" s="216"/>
      <c r="CH102" s="216"/>
      <c r="CI102" s="216"/>
      <c r="CJ102" s="216"/>
      <c r="CK102" s="216"/>
      <c r="CL102" s="216"/>
      <c r="CM102" s="216"/>
      <c r="CN102" s="216"/>
      <c r="CO102" s="216"/>
      <c r="CP102" s="216"/>
      <c r="CQ102" s="216"/>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row>
    <row r="103" spans="1:206" s="217" customFormat="1" ht="37.5" x14ac:dyDescent="0.3">
      <c r="A103" s="210"/>
      <c r="B103" s="202">
        <v>45611</v>
      </c>
      <c r="C103" s="203" t="s">
        <v>540</v>
      </c>
      <c r="D103" s="212" t="s">
        <v>193</v>
      </c>
      <c r="E103" s="224" t="s">
        <v>208</v>
      </c>
      <c r="F103" s="209">
        <v>1400</v>
      </c>
      <c r="G103" s="214"/>
      <c r="H103" s="206">
        <f>H102+F103</f>
        <v>25122472.195999995</v>
      </c>
      <c r="I103" s="215"/>
      <c r="J103" s="215"/>
      <c r="K103" s="215"/>
      <c r="L103" s="215"/>
      <c r="M103" s="215"/>
      <c r="N103" s="215"/>
      <c r="O103" s="215"/>
      <c r="P103" s="215"/>
      <c r="Q103" s="215"/>
      <c r="R103" s="215"/>
      <c r="S103" s="215"/>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c r="BI103" s="216"/>
      <c r="BJ103" s="216"/>
      <c r="BK103" s="216"/>
      <c r="BL103" s="216"/>
      <c r="BM103" s="216"/>
      <c r="BN103" s="216"/>
      <c r="BO103" s="216"/>
      <c r="BP103" s="216"/>
      <c r="BQ103" s="216"/>
      <c r="BR103" s="216"/>
      <c r="BS103" s="216"/>
      <c r="BT103" s="216"/>
      <c r="BU103" s="216"/>
      <c r="BV103" s="216"/>
      <c r="BW103" s="216"/>
      <c r="BX103" s="216"/>
      <c r="BY103" s="216"/>
      <c r="BZ103" s="216"/>
      <c r="CA103" s="216"/>
      <c r="CB103" s="216"/>
      <c r="CC103" s="216"/>
      <c r="CD103" s="216"/>
      <c r="CE103" s="216"/>
      <c r="CF103" s="216"/>
      <c r="CG103" s="216"/>
      <c r="CH103" s="216"/>
      <c r="CI103" s="216"/>
      <c r="CJ103" s="216"/>
      <c r="CK103" s="216"/>
      <c r="CL103" s="216"/>
      <c r="CM103" s="216"/>
      <c r="CN103" s="216"/>
      <c r="CO103" s="216"/>
      <c r="CP103" s="216"/>
      <c r="CQ103" s="216"/>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row>
    <row r="104" spans="1:206" s="217" customFormat="1" ht="18.75" x14ac:dyDescent="0.3">
      <c r="A104" s="210"/>
      <c r="B104" s="202">
        <v>45611</v>
      </c>
      <c r="C104" s="203" t="s">
        <v>541</v>
      </c>
      <c r="D104" s="212" t="s">
        <v>193</v>
      </c>
      <c r="E104" s="224" t="s">
        <v>208</v>
      </c>
      <c r="F104" s="209">
        <v>14400</v>
      </c>
      <c r="G104" s="214"/>
      <c r="H104" s="206">
        <f>H103+F104</f>
        <v>25136872.195999995</v>
      </c>
      <c r="I104" s="215"/>
      <c r="J104" s="215"/>
      <c r="K104" s="215"/>
      <c r="L104" s="215"/>
      <c r="M104" s="215"/>
      <c r="N104" s="215"/>
      <c r="O104" s="215"/>
      <c r="P104" s="215"/>
      <c r="Q104" s="215"/>
      <c r="R104" s="215"/>
      <c r="S104" s="215"/>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c r="BI104" s="216"/>
      <c r="BJ104" s="216"/>
      <c r="BK104" s="216"/>
      <c r="BL104" s="216"/>
      <c r="BM104" s="216"/>
      <c r="BN104" s="216"/>
      <c r="BO104" s="216"/>
      <c r="BP104" s="216"/>
      <c r="BQ104" s="216"/>
      <c r="BR104" s="216"/>
      <c r="BS104" s="216"/>
      <c r="BT104" s="216"/>
      <c r="BU104" s="216"/>
      <c r="BV104" s="216"/>
      <c r="BW104" s="216"/>
      <c r="BX104" s="216"/>
      <c r="BY104" s="216"/>
      <c r="BZ104" s="216"/>
      <c r="CA104" s="216"/>
      <c r="CB104" s="216"/>
      <c r="CC104" s="216"/>
      <c r="CD104" s="216"/>
      <c r="CE104" s="216"/>
      <c r="CF104" s="216"/>
      <c r="CG104" s="216"/>
      <c r="CH104" s="216"/>
      <c r="CI104" s="216"/>
      <c r="CJ104" s="216"/>
      <c r="CK104" s="216"/>
      <c r="CL104" s="216"/>
      <c r="CM104" s="216"/>
      <c r="CN104" s="216"/>
      <c r="CO104" s="216"/>
      <c r="CP104" s="216"/>
      <c r="CQ104" s="216"/>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row>
    <row r="105" spans="1:206" s="217" customFormat="1" ht="56.25" x14ac:dyDescent="0.3">
      <c r="A105" s="210"/>
      <c r="B105" s="202">
        <f>'[1]MES NOVIEMBRE'!E99</f>
        <v>45611</v>
      </c>
      <c r="C105" s="203" t="s">
        <v>542</v>
      </c>
      <c r="D105" s="212" t="s">
        <v>543</v>
      </c>
      <c r="E105" s="224" t="s">
        <v>544</v>
      </c>
      <c r="F105" s="209"/>
      <c r="G105" s="214">
        <f>'[1]MES NOVIEMBRE'!H98</f>
        <v>210677.97</v>
      </c>
      <c r="H105" s="206">
        <f>H104-G105</f>
        <v>24926194.225999996</v>
      </c>
      <c r="I105" s="215"/>
      <c r="J105" s="215"/>
      <c r="K105" s="215"/>
      <c r="L105" s="215"/>
      <c r="M105" s="215"/>
      <c r="N105" s="215"/>
      <c r="O105" s="215"/>
      <c r="P105" s="215"/>
      <c r="Q105" s="215"/>
      <c r="R105" s="215"/>
      <c r="S105" s="215"/>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row>
    <row r="106" spans="1:206" s="217" customFormat="1" ht="56.25" x14ac:dyDescent="0.3">
      <c r="A106" s="210"/>
      <c r="B106" s="202">
        <f>'[1]MES NOVIEMBRE'!E100</f>
        <v>45614</v>
      </c>
      <c r="C106" s="240" t="s">
        <v>545</v>
      </c>
      <c r="D106" s="212" t="s">
        <v>546</v>
      </c>
      <c r="E106" s="224" t="s">
        <v>547</v>
      </c>
      <c r="F106" s="209"/>
      <c r="G106" s="214">
        <f>'[1]MES NOVIEMBRE'!H99</f>
        <v>9540</v>
      </c>
      <c r="H106" s="206">
        <f t="shared" ref="H106:H112" si="5">H105-G106</f>
        <v>24916654.225999996</v>
      </c>
      <c r="I106" s="215"/>
      <c r="J106" s="215"/>
      <c r="K106" s="215"/>
      <c r="L106" s="215"/>
      <c r="M106" s="215"/>
      <c r="N106" s="215"/>
      <c r="O106" s="215"/>
      <c r="P106" s="215"/>
      <c r="Q106" s="215"/>
      <c r="R106" s="215"/>
      <c r="S106" s="215"/>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216"/>
      <c r="BH106" s="216"/>
      <c r="BI106" s="216"/>
      <c r="BJ106" s="216"/>
      <c r="BK106" s="216"/>
      <c r="BL106" s="216"/>
      <c r="BM106" s="216"/>
      <c r="BN106" s="216"/>
      <c r="BO106" s="216"/>
      <c r="BP106" s="216"/>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row>
    <row r="107" spans="1:206" s="217" customFormat="1" ht="37.5" x14ac:dyDescent="0.3">
      <c r="A107" s="210"/>
      <c r="B107" s="202">
        <f>'[1]MES NOVIEMBRE'!E101</f>
        <v>45615</v>
      </c>
      <c r="C107" s="203" t="s">
        <v>548</v>
      </c>
      <c r="D107" s="212" t="s">
        <v>549</v>
      </c>
      <c r="E107" s="224" t="s">
        <v>550</v>
      </c>
      <c r="F107" s="209"/>
      <c r="G107" s="214">
        <f>'[1]MES NOVIEMBRE'!H100</f>
        <v>452492.17</v>
      </c>
      <c r="H107" s="206">
        <f t="shared" si="5"/>
        <v>24464162.055999994</v>
      </c>
      <c r="I107" s="215"/>
      <c r="J107" s="215"/>
      <c r="K107" s="215"/>
      <c r="L107" s="215"/>
      <c r="M107" s="215"/>
      <c r="N107" s="215"/>
      <c r="O107" s="215"/>
      <c r="P107" s="215"/>
      <c r="Q107" s="215"/>
      <c r="R107" s="215"/>
      <c r="S107" s="215"/>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6"/>
      <c r="AZ107" s="216"/>
      <c r="BA107" s="216"/>
      <c r="BB107" s="216"/>
      <c r="BC107" s="216"/>
      <c r="BD107" s="216"/>
      <c r="BE107" s="216"/>
      <c r="BF107" s="216"/>
      <c r="BG107" s="216"/>
      <c r="BH107" s="216"/>
      <c r="BI107" s="216"/>
      <c r="BJ107" s="216"/>
      <c r="BK107" s="216"/>
      <c r="BL107" s="216"/>
      <c r="BM107" s="216"/>
      <c r="BN107" s="216"/>
      <c r="BO107" s="216"/>
      <c r="BP107" s="216"/>
      <c r="BQ107" s="216"/>
      <c r="BR107" s="216"/>
      <c r="BS107" s="216"/>
      <c r="BT107" s="216"/>
      <c r="BU107" s="216"/>
      <c r="BV107" s="216"/>
      <c r="BW107" s="216"/>
      <c r="BX107" s="216"/>
      <c r="BY107" s="216"/>
      <c r="BZ107" s="216"/>
      <c r="CA107" s="216"/>
      <c r="CB107" s="216"/>
      <c r="CC107" s="216"/>
      <c r="CD107" s="216"/>
      <c r="CE107" s="216"/>
      <c r="CF107" s="216"/>
      <c r="CG107" s="216"/>
      <c r="CH107" s="216"/>
      <c r="CI107" s="216"/>
      <c r="CJ107" s="216"/>
      <c r="CK107" s="216"/>
      <c r="CL107" s="216"/>
      <c r="CM107" s="216"/>
      <c r="CN107" s="216"/>
      <c r="CO107" s="216"/>
      <c r="CP107" s="216"/>
      <c r="CQ107" s="216"/>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row>
    <row r="108" spans="1:206" s="217" customFormat="1" ht="56.25" x14ac:dyDescent="0.3">
      <c r="A108" s="210"/>
      <c r="B108" s="202">
        <f>'[1]MES NOVIEMBRE'!E102</f>
        <v>45615</v>
      </c>
      <c r="C108" s="203" t="s">
        <v>551</v>
      </c>
      <c r="D108" s="212" t="s">
        <v>552</v>
      </c>
      <c r="E108" s="224" t="s">
        <v>553</v>
      </c>
      <c r="F108" s="209"/>
      <c r="G108" s="214">
        <f>'[1]MES NOVIEMBRE'!H101</f>
        <v>2700</v>
      </c>
      <c r="H108" s="206">
        <f t="shared" si="5"/>
        <v>24461462.055999994</v>
      </c>
      <c r="I108" s="215"/>
      <c r="J108" s="215"/>
      <c r="K108" s="215"/>
      <c r="L108" s="215"/>
      <c r="M108" s="215"/>
      <c r="N108" s="215"/>
      <c r="O108" s="215"/>
      <c r="P108" s="215"/>
      <c r="Q108" s="215"/>
      <c r="R108" s="215"/>
      <c r="S108" s="215"/>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6"/>
      <c r="BF108" s="216"/>
      <c r="BG108" s="216"/>
      <c r="BH108" s="216"/>
      <c r="BI108" s="216"/>
      <c r="BJ108" s="216"/>
      <c r="BK108" s="216"/>
      <c r="BL108" s="216"/>
      <c r="BM108" s="216"/>
      <c r="BN108" s="216"/>
      <c r="BO108" s="216"/>
      <c r="BP108" s="216"/>
      <c r="BQ108" s="216"/>
      <c r="BR108" s="216"/>
      <c r="BS108" s="216"/>
      <c r="BT108" s="216"/>
      <c r="BU108" s="216"/>
      <c r="BV108" s="216"/>
      <c r="BW108" s="216"/>
      <c r="BX108" s="216"/>
      <c r="BY108" s="216"/>
      <c r="BZ108" s="216"/>
      <c r="CA108" s="216"/>
      <c r="CB108" s="216"/>
      <c r="CC108" s="216"/>
      <c r="CD108" s="216"/>
      <c r="CE108" s="216"/>
      <c r="CF108" s="216"/>
      <c r="CG108" s="216"/>
      <c r="CH108" s="216"/>
      <c r="CI108" s="216"/>
      <c r="CJ108" s="216"/>
      <c r="CK108" s="216"/>
      <c r="CL108" s="216"/>
      <c r="CM108" s="216"/>
      <c r="CN108" s="216"/>
      <c r="CO108" s="216"/>
      <c r="CP108" s="216"/>
      <c r="CQ108" s="216"/>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row>
    <row r="109" spans="1:206" s="217" customFormat="1" ht="37.5" x14ac:dyDescent="0.3">
      <c r="A109" s="210"/>
      <c r="B109" s="202">
        <f>'[1]MES NOVIEMBRE'!E103</f>
        <v>45615</v>
      </c>
      <c r="C109" s="203" t="s">
        <v>554</v>
      </c>
      <c r="D109" s="212" t="s">
        <v>555</v>
      </c>
      <c r="E109" s="224" t="s">
        <v>556</v>
      </c>
      <c r="F109" s="209"/>
      <c r="G109" s="214">
        <f>'[1]MES NOVIEMBRE'!H102</f>
        <v>6689.6</v>
      </c>
      <c r="H109" s="206">
        <f t="shared" si="5"/>
        <v>24454772.455999993</v>
      </c>
      <c r="I109" s="215"/>
      <c r="J109" s="215"/>
      <c r="K109" s="215"/>
      <c r="L109" s="215"/>
      <c r="M109" s="215"/>
      <c r="N109" s="215"/>
      <c r="O109" s="215"/>
      <c r="P109" s="215"/>
      <c r="Q109" s="215"/>
      <c r="R109" s="215"/>
      <c r="S109" s="215"/>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6"/>
      <c r="AZ109" s="216"/>
      <c r="BA109" s="216"/>
      <c r="BB109" s="216"/>
      <c r="BC109" s="216"/>
      <c r="BD109" s="216"/>
      <c r="BE109" s="216"/>
      <c r="BF109" s="216"/>
      <c r="BG109" s="216"/>
      <c r="BH109" s="216"/>
      <c r="BI109" s="216"/>
      <c r="BJ109" s="216"/>
      <c r="BK109" s="216"/>
      <c r="BL109" s="216"/>
      <c r="BM109" s="216"/>
      <c r="BN109" s="216"/>
      <c r="BO109" s="216"/>
      <c r="BP109" s="216"/>
      <c r="BQ109" s="216"/>
      <c r="BR109" s="216"/>
      <c r="BS109" s="216"/>
      <c r="BT109" s="216"/>
      <c r="BU109" s="216"/>
      <c r="BV109" s="216"/>
      <c r="BW109" s="216"/>
      <c r="BX109" s="216"/>
      <c r="BY109" s="216"/>
      <c r="BZ109" s="216"/>
      <c r="CA109" s="216"/>
      <c r="CB109" s="216"/>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row>
    <row r="110" spans="1:206" s="217" customFormat="1" ht="37.5" x14ac:dyDescent="0.3">
      <c r="A110" s="210"/>
      <c r="B110" s="202">
        <f>'[1]MES NOVIEMBRE'!E104</f>
        <v>45615</v>
      </c>
      <c r="C110" s="203" t="s">
        <v>557</v>
      </c>
      <c r="D110" s="212" t="s">
        <v>251</v>
      </c>
      <c r="E110" s="224" t="s">
        <v>558</v>
      </c>
      <c r="F110" s="209"/>
      <c r="G110" s="214">
        <f>'[1]MES NOVIEMBRE'!H103</f>
        <v>1366735</v>
      </c>
      <c r="H110" s="206">
        <f t="shared" si="5"/>
        <v>23088037.455999993</v>
      </c>
      <c r="I110" s="215"/>
      <c r="J110" s="215"/>
      <c r="K110" s="215"/>
      <c r="L110" s="215"/>
      <c r="M110" s="215"/>
      <c r="N110" s="215"/>
      <c r="O110" s="215"/>
      <c r="P110" s="215"/>
      <c r="Q110" s="215"/>
      <c r="R110" s="215"/>
      <c r="S110" s="215"/>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6"/>
      <c r="AZ110" s="216"/>
      <c r="BA110" s="216"/>
      <c r="BB110" s="216"/>
      <c r="BC110" s="216"/>
      <c r="BD110" s="216"/>
      <c r="BE110" s="216"/>
      <c r="BF110" s="216"/>
      <c r="BG110" s="216"/>
      <c r="BH110" s="216"/>
      <c r="BI110" s="216"/>
      <c r="BJ110" s="216"/>
      <c r="BK110" s="216"/>
      <c r="BL110" s="216"/>
      <c r="BM110" s="216"/>
      <c r="BN110" s="216"/>
      <c r="BO110" s="216"/>
      <c r="BP110" s="216"/>
      <c r="BQ110" s="216"/>
      <c r="BR110" s="216"/>
      <c r="BS110" s="216"/>
      <c r="BT110" s="216"/>
      <c r="BU110" s="216"/>
      <c r="BV110" s="216"/>
      <c r="BW110" s="216"/>
      <c r="BX110" s="216"/>
      <c r="BY110" s="216"/>
      <c r="BZ110" s="216"/>
      <c r="CA110" s="216"/>
      <c r="CB110" s="216"/>
      <c r="CC110" s="216"/>
      <c r="CD110" s="216"/>
      <c r="CE110" s="216"/>
      <c r="CF110" s="216"/>
      <c r="CG110" s="216"/>
      <c r="CH110" s="216"/>
      <c r="CI110" s="216"/>
      <c r="CJ110" s="216"/>
      <c r="CK110" s="216"/>
      <c r="CL110" s="216"/>
      <c r="CM110" s="216"/>
      <c r="CN110" s="216"/>
      <c r="CO110" s="216"/>
      <c r="CP110" s="216"/>
      <c r="CQ110" s="216"/>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row>
    <row r="111" spans="1:206" s="217" customFormat="1" ht="37.5" x14ac:dyDescent="0.3">
      <c r="A111" s="210"/>
      <c r="B111" s="202">
        <f>'[1]MES NOVIEMBRE'!E105</f>
        <v>45615</v>
      </c>
      <c r="C111" s="203" t="s">
        <v>559</v>
      </c>
      <c r="D111" s="212" t="s">
        <v>247</v>
      </c>
      <c r="E111" s="224" t="s">
        <v>560</v>
      </c>
      <c r="F111" s="209"/>
      <c r="G111" s="214">
        <f>'[1]MES NOVIEMBRE'!H104</f>
        <v>713456.01</v>
      </c>
      <c r="H111" s="206">
        <f t="shared" si="5"/>
        <v>22374581.445999991</v>
      </c>
      <c r="I111" s="215"/>
      <c r="J111" s="215"/>
      <c r="K111" s="215"/>
      <c r="L111" s="215"/>
      <c r="M111" s="215"/>
      <c r="N111" s="215"/>
      <c r="O111" s="215"/>
      <c r="P111" s="215"/>
      <c r="Q111" s="215"/>
      <c r="R111" s="215"/>
      <c r="S111" s="215"/>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c r="BI111" s="216"/>
      <c r="BJ111" s="216"/>
      <c r="BK111" s="216"/>
      <c r="BL111" s="216"/>
      <c r="BM111" s="216"/>
      <c r="BN111" s="216"/>
      <c r="BO111" s="216"/>
      <c r="BP111" s="216"/>
      <c r="BQ111" s="216"/>
      <c r="BR111" s="216"/>
      <c r="BS111" s="216"/>
      <c r="BT111" s="216"/>
      <c r="BU111" s="216"/>
      <c r="BV111" s="216"/>
      <c r="BW111" s="216"/>
      <c r="BX111" s="216"/>
      <c r="BY111" s="216"/>
      <c r="BZ111" s="216"/>
      <c r="CA111" s="216"/>
      <c r="CB111" s="216"/>
      <c r="CC111" s="216"/>
      <c r="CD111" s="216"/>
      <c r="CE111" s="216"/>
      <c r="CF111" s="216"/>
      <c r="CG111" s="216"/>
      <c r="CH111" s="216"/>
      <c r="CI111" s="216"/>
      <c r="CJ111" s="216"/>
      <c r="CK111" s="216"/>
      <c r="CL111" s="216"/>
      <c r="CM111" s="216"/>
      <c r="CN111" s="216"/>
      <c r="CO111" s="216"/>
      <c r="CP111" s="216"/>
      <c r="CQ111" s="216"/>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row>
    <row r="112" spans="1:206" s="217" customFormat="1" ht="37.5" x14ac:dyDescent="0.3">
      <c r="A112" s="210"/>
      <c r="B112" s="202">
        <f>'[1]MES NOVIEMBRE'!E106</f>
        <v>45615</v>
      </c>
      <c r="C112" s="203" t="s">
        <v>561</v>
      </c>
      <c r="D112" s="212" t="s">
        <v>562</v>
      </c>
      <c r="E112" s="224" t="s">
        <v>560</v>
      </c>
      <c r="F112" s="209"/>
      <c r="G112" s="214">
        <f>'[1]MES NOVIEMBRE'!H105</f>
        <v>663156.83000000007</v>
      </c>
      <c r="H112" s="206">
        <f t="shared" si="5"/>
        <v>21711424.615999989</v>
      </c>
      <c r="I112" s="215"/>
      <c r="J112" s="215"/>
      <c r="K112" s="215"/>
      <c r="L112" s="215"/>
      <c r="M112" s="215"/>
      <c r="N112" s="215"/>
      <c r="O112" s="215"/>
      <c r="P112" s="215"/>
      <c r="Q112" s="215"/>
      <c r="R112" s="215"/>
      <c r="S112" s="215"/>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6"/>
      <c r="BT112" s="216"/>
      <c r="BU112" s="216"/>
      <c r="BV112" s="216"/>
      <c r="BW112" s="216"/>
      <c r="BX112" s="216"/>
      <c r="BY112" s="216"/>
      <c r="BZ112" s="216"/>
      <c r="CA112" s="216"/>
      <c r="CB112" s="216"/>
      <c r="CC112" s="216"/>
      <c r="CD112" s="216"/>
      <c r="CE112" s="216"/>
      <c r="CF112" s="216"/>
      <c r="CG112" s="216"/>
      <c r="CH112" s="216"/>
      <c r="CI112" s="216"/>
      <c r="CJ112" s="216"/>
      <c r="CK112" s="216"/>
      <c r="CL112" s="216"/>
      <c r="CM112" s="216"/>
      <c r="CN112" s="216"/>
      <c r="CO112" s="216"/>
      <c r="CP112" s="216"/>
      <c r="CQ112" s="216"/>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row>
    <row r="113" spans="1:206" s="217" customFormat="1" ht="18.75" x14ac:dyDescent="0.3">
      <c r="A113" s="210"/>
      <c r="B113" s="202">
        <v>45617</v>
      </c>
      <c r="C113" s="203" t="s">
        <v>563</v>
      </c>
      <c r="D113" s="212" t="s">
        <v>193</v>
      </c>
      <c r="E113" s="224" t="s">
        <v>564</v>
      </c>
      <c r="F113" s="209">
        <v>2178124.71</v>
      </c>
      <c r="G113" s="214"/>
      <c r="H113" s="206">
        <f>H112+F113</f>
        <v>23889549.32599999</v>
      </c>
      <c r="I113" s="215"/>
      <c r="J113" s="215"/>
      <c r="K113" s="215"/>
      <c r="L113" s="215"/>
      <c r="M113" s="215"/>
      <c r="N113" s="215"/>
      <c r="O113" s="215"/>
      <c r="P113" s="215"/>
      <c r="Q113" s="215"/>
      <c r="R113" s="215"/>
      <c r="S113" s="215"/>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c r="AS113" s="216"/>
      <c r="AT113" s="216"/>
      <c r="AU113" s="216"/>
      <c r="AV113" s="216"/>
      <c r="AW113" s="216"/>
      <c r="AX113" s="216"/>
      <c r="AY113" s="216"/>
      <c r="AZ113" s="216"/>
      <c r="BA113" s="216"/>
      <c r="BB113" s="216"/>
      <c r="BC113" s="216"/>
      <c r="BD113" s="216"/>
      <c r="BE113" s="216"/>
      <c r="BF113" s="216"/>
      <c r="BG113" s="216"/>
      <c r="BH113" s="216"/>
      <c r="BI113" s="216"/>
      <c r="BJ113" s="216"/>
      <c r="BK113" s="216"/>
      <c r="BL113" s="216"/>
      <c r="BM113" s="216"/>
      <c r="BN113" s="216"/>
      <c r="BO113" s="216"/>
      <c r="BP113" s="216"/>
      <c r="BQ113" s="216"/>
      <c r="BR113" s="216"/>
      <c r="BS113" s="216"/>
      <c r="BT113" s="216"/>
      <c r="BU113" s="216"/>
      <c r="BV113" s="216"/>
      <c r="BW113" s="216"/>
      <c r="BX113" s="216"/>
      <c r="BY113" s="216"/>
      <c r="BZ113" s="216"/>
      <c r="CA113" s="216"/>
      <c r="CB113" s="216"/>
      <c r="CC113" s="216"/>
      <c r="CD113" s="216"/>
      <c r="CE113" s="216"/>
      <c r="CF113" s="216"/>
      <c r="CG113" s="216"/>
      <c r="CH113" s="216"/>
      <c r="CI113" s="216"/>
      <c r="CJ113" s="216"/>
      <c r="CK113" s="216"/>
      <c r="CL113" s="216"/>
      <c r="CM113" s="216"/>
      <c r="CN113" s="216"/>
      <c r="CO113" s="216"/>
      <c r="CP113" s="216"/>
      <c r="CQ113" s="216"/>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row>
    <row r="114" spans="1:206" s="217" customFormat="1" ht="37.5" x14ac:dyDescent="0.3">
      <c r="A114" s="210"/>
      <c r="B114" s="202">
        <f>'[1]MES NOVIEMBRE'!E107</f>
        <v>45617</v>
      </c>
      <c r="C114" s="203" t="s">
        <v>565</v>
      </c>
      <c r="D114" s="212" t="s">
        <v>566</v>
      </c>
      <c r="E114" s="224" t="s">
        <v>567</v>
      </c>
      <c r="F114" s="209"/>
      <c r="G114" s="214">
        <f>'[1]MES NOVIEMBRE'!H106</f>
        <v>198406</v>
      </c>
      <c r="H114" s="206">
        <f>H113-G114</f>
        <v>23691143.32599999</v>
      </c>
      <c r="I114" s="215"/>
      <c r="J114" s="215"/>
      <c r="K114" s="215"/>
      <c r="L114" s="215"/>
      <c r="M114" s="215"/>
      <c r="N114" s="215"/>
      <c r="O114" s="215"/>
      <c r="P114" s="215"/>
      <c r="Q114" s="215"/>
      <c r="R114" s="215"/>
      <c r="S114" s="215"/>
      <c r="T114" s="216"/>
      <c r="U114" s="216"/>
      <c r="V114" s="216"/>
      <c r="W114" s="216"/>
      <c r="X114" s="216"/>
      <c r="Y114" s="216"/>
      <c r="Z114" s="216"/>
      <c r="AA114" s="216"/>
      <c r="AB114" s="216"/>
      <c r="AC114" s="216"/>
      <c r="AD114" s="216"/>
      <c r="AE114" s="216"/>
      <c r="AF114" s="216"/>
      <c r="AG114" s="216"/>
      <c r="AH114" s="216"/>
      <c r="AI114" s="216"/>
      <c r="AJ114" s="216"/>
      <c r="AK114" s="216"/>
      <c r="AL114" s="216"/>
      <c r="AM114" s="216"/>
      <c r="AN114" s="216"/>
      <c r="AO114" s="216"/>
      <c r="AP114" s="216"/>
      <c r="AQ114" s="216"/>
      <c r="AR114" s="216"/>
      <c r="AS114" s="216"/>
      <c r="AT114" s="216"/>
      <c r="AU114" s="216"/>
      <c r="AV114" s="216"/>
      <c r="AW114" s="216"/>
      <c r="AX114" s="216"/>
      <c r="AY114" s="216"/>
      <c r="AZ114" s="216"/>
      <c r="BA114" s="216"/>
      <c r="BB114" s="216"/>
      <c r="BC114" s="216"/>
      <c r="BD114" s="216"/>
      <c r="BE114" s="216"/>
      <c r="BF114" s="216"/>
      <c r="BG114" s="216"/>
      <c r="BH114" s="216"/>
      <c r="BI114" s="216"/>
      <c r="BJ114" s="216"/>
      <c r="BK114" s="216"/>
      <c r="BL114" s="216"/>
      <c r="BM114" s="216"/>
      <c r="BN114" s="216"/>
      <c r="BO114" s="216"/>
      <c r="BP114" s="216"/>
      <c r="BQ114" s="216"/>
      <c r="BR114" s="216"/>
      <c r="BS114" s="216"/>
      <c r="BT114" s="216"/>
      <c r="BU114" s="216"/>
      <c r="BV114" s="216"/>
      <c r="BW114" s="216"/>
      <c r="BX114" s="216"/>
      <c r="BY114" s="216"/>
      <c r="BZ114" s="216"/>
      <c r="CA114" s="216"/>
      <c r="CB114" s="216"/>
      <c r="CC114" s="216"/>
      <c r="CD114" s="216"/>
      <c r="CE114" s="216"/>
      <c r="CF114" s="216"/>
      <c r="CG114" s="216"/>
      <c r="CH114" s="216"/>
      <c r="CI114" s="216"/>
      <c r="CJ114" s="216"/>
      <c r="CK114" s="216"/>
      <c r="CL114" s="216"/>
      <c r="CM114" s="216"/>
      <c r="CN114" s="216"/>
      <c r="CO114" s="216"/>
      <c r="CP114" s="216"/>
      <c r="CQ114" s="216"/>
      <c r="CR114" s="216"/>
      <c r="CS114" s="216"/>
      <c r="CT114" s="216"/>
      <c r="CU114" s="216"/>
      <c r="CV114" s="216"/>
      <c r="CW114" s="216"/>
      <c r="CX114" s="216"/>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row>
    <row r="115" spans="1:206" s="217" customFormat="1" ht="56.25" x14ac:dyDescent="0.3">
      <c r="A115" s="210"/>
      <c r="B115" s="202">
        <f>'[1]MES NOVIEMBRE'!E108</f>
        <v>45617</v>
      </c>
      <c r="C115" s="203" t="s">
        <v>568</v>
      </c>
      <c r="D115" s="212" t="s">
        <v>569</v>
      </c>
      <c r="E115" s="224" t="s">
        <v>570</v>
      </c>
      <c r="F115" s="209"/>
      <c r="G115" s="214">
        <f>'[1]MES NOVIEMBRE'!H107</f>
        <v>18900</v>
      </c>
      <c r="H115" s="206">
        <f t="shared" ref="H115:H132" si="6">H114-G115</f>
        <v>23672243.32599999</v>
      </c>
      <c r="I115" s="215"/>
      <c r="J115" s="215"/>
      <c r="K115" s="215"/>
      <c r="L115" s="215"/>
      <c r="M115" s="215"/>
      <c r="N115" s="215"/>
      <c r="O115" s="215"/>
      <c r="P115" s="215"/>
      <c r="Q115" s="215"/>
      <c r="R115" s="215"/>
      <c r="S115" s="215"/>
      <c r="T115" s="216"/>
      <c r="U115" s="216"/>
      <c r="V115" s="216"/>
      <c r="W115" s="216"/>
      <c r="X115" s="216"/>
      <c r="Y115" s="216"/>
      <c r="Z115" s="216"/>
      <c r="AA115" s="216"/>
      <c r="AB115" s="216"/>
      <c r="AC115" s="216"/>
      <c r="AD115" s="216"/>
      <c r="AE115" s="216"/>
      <c r="AF115" s="216"/>
      <c r="AG115" s="216"/>
      <c r="AH115" s="216"/>
      <c r="AI115" s="216"/>
      <c r="AJ115" s="216"/>
      <c r="AK115" s="216"/>
      <c r="AL115" s="216"/>
      <c r="AM115" s="216"/>
      <c r="AN115" s="216"/>
      <c r="AO115" s="216"/>
      <c r="AP115" s="216"/>
      <c r="AQ115" s="216"/>
      <c r="AR115" s="216"/>
      <c r="AS115" s="216"/>
      <c r="AT115" s="216"/>
      <c r="AU115" s="216"/>
      <c r="AV115" s="216"/>
      <c r="AW115" s="216"/>
      <c r="AX115" s="216"/>
      <c r="AY115" s="216"/>
      <c r="AZ115" s="216"/>
      <c r="BA115" s="216"/>
      <c r="BB115" s="216"/>
      <c r="BC115" s="216"/>
      <c r="BD115" s="216"/>
      <c r="BE115" s="216"/>
      <c r="BF115" s="216"/>
      <c r="BG115" s="216"/>
      <c r="BH115" s="216"/>
      <c r="BI115" s="216"/>
      <c r="BJ115" s="216"/>
      <c r="BK115" s="216"/>
      <c r="BL115" s="216"/>
      <c r="BM115" s="216"/>
      <c r="BN115" s="216"/>
      <c r="BO115" s="216"/>
      <c r="BP115" s="216"/>
      <c r="BQ115" s="216"/>
      <c r="BR115" s="216"/>
      <c r="BS115" s="216"/>
      <c r="BT115" s="216"/>
      <c r="BU115" s="216"/>
      <c r="BV115" s="216"/>
      <c r="BW115" s="216"/>
      <c r="BX115" s="216"/>
      <c r="BY115" s="216"/>
      <c r="BZ115" s="216"/>
      <c r="CA115" s="216"/>
      <c r="CB115" s="216"/>
      <c r="CC115" s="216"/>
      <c r="CD115" s="216"/>
      <c r="CE115" s="216"/>
      <c r="CF115" s="216"/>
      <c r="CG115" s="216"/>
      <c r="CH115" s="216"/>
      <c r="CI115" s="216"/>
      <c r="CJ115" s="216"/>
      <c r="CK115" s="216"/>
      <c r="CL115" s="216"/>
      <c r="CM115" s="216"/>
      <c r="CN115" s="216"/>
      <c r="CO115" s="216"/>
      <c r="CP115" s="216"/>
      <c r="CQ115" s="216"/>
      <c r="CR115" s="216"/>
      <c r="CS115" s="216"/>
      <c r="CT115" s="216"/>
      <c r="CU115" s="216"/>
      <c r="CV115" s="216"/>
      <c r="CW115" s="216"/>
      <c r="CX115" s="216"/>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row>
    <row r="116" spans="1:206" s="217" customFormat="1" ht="131.25" x14ac:dyDescent="0.3">
      <c r="A116" s="210"/>
      <c r="B116" s="202">
        <f>'[1]MES NOVIEMBRE'!E109</f>
        <v>45617</v>
      </c>
      <c r="C116" s="203" t="s">
        <v>571</v>
      </c>
      <c r="D116" s="212" t="s">
        <v>572</v>
      </c>
      <c r="E116" s="224" t="s">
        <v>573</v>
      </c>
      <c r="F116" s="209"/>
      <c r="G116" s="214">
        <f>'[1]MES NOVIEMBRE'!H108</f>
        <v>18000</v>
      </c>
      <c r="H116" s="206">
        <f t="shared" si="6"/>
        <v>23654243.32599999</v>
      </c>
      <c r="I116" s="215"/>
      <c r="J116" s="215"/>
      <c r="K116" s="215"/>
      <c r="L116" s="215"/>
      <c r="M116" s="215"/>
      <c r="N116" s="215"/>
      <c r="O116" s="215"/>
      <c r="P116" s="215"/>
      <c r="Q116" s="215"/>
      <c r="R116" s="215"/>
      <c r="S116" s="215"/>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F116" s="216"/>
      <c r="BG116" s="216"/>
      <c r="BH116" s="216"/>
      <c r="BI116" s="216"/>
      <c r="BJ116" s="216"/>
      <c r="BK116" s="216"/>
      <c r="BL116" s="216"/>
      <c r="BM116" s="216"/>
      <c r="BN116" s="216"/>
      <c r="BO116" s="216"/>
      <c r="BP116" s="216"/>
      <c r="BQ116" s="216"/>
      <c r="BR116" s="216"/>
      <c r="BS116" s="216"/>
      <c r="BT116" s="216"/>
      <c r="BU116" s="216"/>
      <c r="BV116" s="216"/>
      <c r="BW116" s="216"/>
      <c r="BX116" s="216"/>
      <c r="BY116" s="216"/>
      <c r="BZ116" s="216"/>
      <c r="CA116" s="216"/>
      <c r="CB116" s="216"/>
      <c r="CC116" s="216"/>
      <c r="CD116" s="216"/>
      <c r="CE116" s="216"/>
      <c r="CF116" s="216"/>
      <c r="CG116" s="216"/>
      <c r="CH116" s="216"/>
      <c r="CI116" s="216"/>
      <c r="CJ116" s="216"/>
      <c r="CK116" s="216"/>
      <c r="CL116" s="216"/>
      <c r="CM116" s="216"/>
      <c r="CN116" s="216"/>
      <c r="CO116" s="216"/>
      <c r="CP116" s="216"/>
      <c r="CQ116" s="216"/>
      <c r="CR116" s="216"/>
      <c r="CS116" s="216"/>
      <c r="CT116" s="216"/>
      <c r="CU116" s="216"/>
      <c r="CV116" s="216"/>
      <c r="CW116" s="216"/>
      <c r="CX116" s="216"/>
      <c r="CY116" s="216"/>
      <c r="CZ116" s="216"/>
      <c r="DA116" s="216"/>
      <c r="DB116" s="216"/>
      <c r="DC116" s="216"/>
      <c r="DD116" s="216"/>
      <c r="DE116" s="216"/>
      <c r="DF116" s="216"/>
      <c r="DG116" s="216"/>
      <c r="DH116" s="216"/>
      <c r="DI116" s="216"/>
      <c r="DJ116" s="216"/>
      <c r="DK116" s="216"/>
      <c r="DL116" s="216"/>
      <c r="DM116" s="216"/>
      <c r="DN116" s="216"/>
      <c r="DO116" s="216"/>
      <c r="DP116" s="216"/>
      <c r="DQ116" s="216"/>
      <c r="DR116" s="216"/>
      <c r="DS116" s="216"/>
      <c r="DT116" s="216"/>
      <c r="DU116" s="216"/>
      <c r="DV116" s="216"/>
      <c r="DW116" s="216"/>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6"/>
      <c r="FF116" s="216"/>
      <c r="FG116" s="216"/>
      <c r="FH116" s="216"/>
      <c r="FI116" s="216"/>
      <c r="FJ116" s="216"/>
      <c r="FK116" s="216"/>
      <c r="FL116" s="216"/>
      <c r="FM116" s="216"/>
      <c r="FN116" s="216"/>
      <c r="FO116" s="216"/>
      <c r="FP116" s="216"/>
      <c r="FQ116" s="216"/>
      <c r="FR116" s="216"/>
      <c r="FS116" s="216"/>
      <c r="FT116" s="216"/>
      <c r="FU116" s="216"/>
      <c r="FV116" s="216"/>
      <c r="FW116" s="216"/>
      <c r="FX116" s="216"/>
      <c r="FY116" s="216"/>
      <c r="FZ116" s="216"/>
      <c r="GA116" s="216"/>
      <c r="GB116" s="216"/>
      <c r="GC116" s="216"/>
      <c r="GD116" s="216"/>
      <c r="GE116" s="216"/>
      <c r="GF116" s="216"/>
      <c r="GG116" s="216"/>
      <c r="GH116" s="216"/>
      <c r="GI116" s="216"/>
      <c r="GJ116" s="216"/>
      <c r="GK116" s="216"/>
      <c r="GL116" s="216"/>
      <c r="GM116" s="216"/>
      <c r="GN116" s="216"/>
      <c r="GO116" s="216"/>
      <c r="GP116" s="216"/>
      <c r="GQ116" s="216"/>
      <c r="GR116" s="216"/>
      <c r="GS116" s="216"/>
      <c r="GT116" s="216"/>
      <c r="GU116" s="216"/>
      <c r="GV116" s="216"/>
      <c r="GW116" s="216"/>
      <c r="GX116" s="216"/>
    </row>
    <row r="117" spans="1:206" s="217" customFormat="1" ht="131.25" x14ac:dyDescent="0.3">
      <c r="A117" s="210"/>
      <c r="B117" s="202">
        <f>'[1]MES NOVIEMBRE'!E110</f>
        <v>45617</v>
      </c>
      <c r="C117" s="203" t="s">
        <v>574</v>
      </c>
      <c r="D117" s="212" t="s">
        <v>572</v>
      </c>
      <c r="E117" s="224" t="s">
        <v>575</v>
      </c>
      <c r="F117" s="209"/>
      <c r="G117" s="214">
        <f>'[1]MES NOVIEMBRE'!H109</f>
        <v>18000</v>
      </c>
      <c r="H117" s="206">
        <f t="shared" si="6"/>
        <v>23636243.32599999</v>
      </c>
      <c r="I117" s="215"/>
      <c r="J117" s="215"/>
      <c r="K117" s="215"/>
      <c r="L117" s="215"/>
      <c r="M117" s="215"/>
      <c r="N117" s="215"/>
      <c r="O117" s="215"/>
      <c r="P117" s="215"/>
      <c r="Q117" s="215"/>
      <c r="R117" s="215"/>
      <c r="S117" s="215"/>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16"/>
      <c r="BH117" s="216"/>
      <c r="BI117" s="216"/>
      <c r="BJ117" s="216"/>
      <c r="BK117" s="216"/>
      <c r="BL117" s="216"/>
      <c r="BM117" s="216"/>
      <c r="BN117" s="216"/>
      <c r="BO117" s="216"/>
      <c r="BP117" s="216"/>
      <c r="BQ117" s="216"/>
      <c r="BR117" s="216"/>
      <c r="BS117" s="216"/>
      <c r="BT117" s="216"/>
      <c r="BU117" s="216"/>
      <c r="BV117" s="216"/>
      <c r="BW117" s="216"/>
      <c r="BX117" s="216"/>
      <c r="BY117" s="216"/>
      <c r="BZ117" s="216"/>
      <c r="CA117" s="216"/>
      <c r="CB117" s="216"/>
      <c r="CC117" s="216"/>
      <c r="CD117" s="216"/>
      <c r="CE117" s="216"/>
      <c r="CF117" s="216"/>
      <c r="CG117" s="216"/>
      <c r="CH117" s="216"/>
      <c r="CI117" s="216"/>
      <c r="CJ117" s="216"/>
      <c r="CK117" s="216"/>
      <c r="CL117" s="216"/>
      <c r="CM117" s="216"/>
      <c r="CN117" s="216"/>
      <c r="CO117" s="216"/>
      <c r="CP117" s="216"/>
      <c r="CQ117" s="216"/>
      <c r="CR117" s="216"/>
      <c r="CS117" s="216"/>
      <c r="CT117" s="216"/>
      <c r="CU117" s="216"/>
      <c r="CV117" s="216"/>
      <c r="CW117" s="216"/>
      <c r="CX117" s="216"/>
      <c r="CY117" s="216"/>
      <c r="CZ117" s="216"/>
      <c r="DA117" s="216"/>
      <c r="DB117" s="216"/>
      <c r="DC117" s="216"/>
      <c r="DD117" s="216"/>
      <c r="DE117" s="216"/>
      <c r="DF117" s="216"/>
      <c r="DG117" s="216"/>
      <c r="DH117" s="216"/>
      <c r="DI117" s="216"/>
      <c r="DJ117" s="216"/>
      <c r="DK117" s="216"/>
      <c r="DL117" s="216"/>
      <c r="DM117" s="216"/>
      <c r="DN117" s="216"/>
      <c r="DO117" s="216"/>
      <c r="DP117" s="216"/>
      <c r="DQ117" s="216"/>
      <c r="DR117" s="216"/>
      <c r="DS117" s="216"/>
      <c r="DT117" s="216"/>
      <c r="DU117" s="216"/>
      <c r="DV117" s="216"/>
      <c r="DW117" s="216"/>
      <c r="DX117" s="216"/>
      <c r="DY117" s="216"/>
      <c r="DZ117" s="216"/>
      <c r="EA117" s="216"/>
      <c r="EB117" s="216"/>
      <c r="EC117" s="216"/>
      <c r="ED117" s="216"/>
      <c r="EE117" s="216"/>
      <c r="EF117" s="216"/>
      <c r="EG117" s="216"/>
      <c r="EH117" s="216"/>
      <c r="EI117" s="216"/>
      <c r="EJ117" s="216"/>
      <c r="EK117" s="216"/>
      <c r="EL117" s="216"/>
      <c r="EM117" s="216"/>
      <c r="EN117" s="216"/>
      <c r="EO117" s="216"/>
      <c r="EP117" s="216"/>
      <c r="EQ117" s="216"/>
      <c r="ER117" s="216"/>
      <c r="ES117" s="216"/>
      <c r="ET117" s="216"/>
      <c r="EU117" s="216"/>
      <c r="EV117" s="216"/>
      <c r="EW117" s="216"/>
      <c r="EX117" s="216"/>
      <c r="EY117" s="216"/>
      <c r="EZ117" s="216"/>
      <c r="FA117" s="216"/>
      <c r="FB117" s="216"/>
      <c r="FC117" s="216"/>
      <c r="FD117" s="216"/>
      <c r="FE117" s="216"/>
      <c r="FF117" s="216"/>
      <c r="FG117" s="216"/>
      <c r="FH117" s="216"/>
      <c r="FI117" s="216"/>
      <c r="FJ117" s="216"/>
      <c r="FK117" s="216"/>
      <c r="FL117" s="216"/>
      <c r="FM117" s="216"/>
      <c r="FN117" s="216"/>
      <c r="FO117" s="216"/>
      <c r="FP117" s="216"/>
      <c r="FQ117" s="216"/>
      <c r="FR117" s="216"/>
      <c r="FS117" s="216"/>
      <c r="FT117" s="216"/>
      <c r="FU117" s="216"/>
      <c r="FV117" s="216"/>
      <c r="FW117" s="216"/>
      <c r="FX117" s="216"/>
      <c r="FY117" s="216"/>
      <c r="FZ117" s="216"/>
      <c r="GA117" s="216"/>
      <c r="GB117" s="216"/>
      <c r="GC117" s="216"/>
      <c r="GD117" s="216"/>
      <c r="GE117" s="216"/>
      <c r="GF117" s="216"/>
      <c r="GG117" s="216"/>
      <c r="GH117" s="216"/>
      <c r="GI117" s="216"/>
      <c r="GJ117" s="216"/>
      <c r="GK117" s="216"/>
      <c r="GL117" s="216"/>
      <c r="GM117" s="216"/>
      <c r="GN117" s="216"/>
      <c r="GO117" s="216"/>
      <c r="GP117" s="216"/>
      <c r="GQ117" s="216"/>
      <c r="GR117" s="216"/>
      <c r="GS117" s="216"/>
      <c r="GT117" s="216"/>
      <c r="GU117" s="216"/>
      <c r="GV117" s="216"/>
      <c r="GW117" s="216"/>
      <c r="GX117" s="216"/>
    </row>
    <row r="118" spans="1:206" s="217" customFormat="1" ht="131.25" x14ac:dyDescent="0.3">
      <c r="A118" s="210"/>
      <c r="B118" s="202">
        <f>'[1]MES NOVIEMBRE'!E111</f>
        <v>45617</v>
      </c>
      <c r="C118" s="203" t="s">
        <v>576</v>
      </c>
      <c r="D118" s="212" t="s">
        <v>572</v>
      </c>
      <c r="E118" s="224" t="s">
        <v>577</v>
      </c>
      <c r="F118" s="209"/>
      <c r="G118" s="214">
        <f>'[1]MES NOVIEMBRE'!H110</f>
        <v>12500.1</v>
      </c>
      <c r="H118" s="206">
        <f t="shared" si="6"/>
        <v>23623743.225999989</v>
      </c>
      <c r="I118" s="215"/>
      <c r="J118" s="215"/>
      <c r="K118" s="215"/>
      <c r="L118" s="215"/>
      <c r="M118" s="215"/>
      <c r="N118" s="215"/>
      <c r="O118" s="215"/>
      <c r="P118" s="215"/>
      <c r="Q118" s="215"/>
      <c r="R118" s="215"/>
      <c r="S118" s="215"/>
      <c r="T118" s="216"/>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c r="BI118" s="216"/>
      <c r="BJ118" s="216"/>
      <c r="BK118" s="216"/>
      <c r="BL118" s="216"/>
      <c r="BM118" s="216"/>
      <c r="BN118" s="216"/>
      <c r="BO118" s="216"/>
      <c r="BP118" s="216"/>
      <c r="BQ118" s="216"/>
      <c r="BR118" s="216"/>
      <c r="BS118" s="216"/>
      <c r="BT118" s="216"/>
      <c r="BU118" s="216"/>
      <c r="BV118" s="216"/>
      <c r="BW118" s="216"/>
      <c r="BX118" s="216"/>
      <c r="BY118" s="216"/>
      <c r="BZ118" s="216"/>
      <c r="CA118" s="216"/>
      <c r="CB118" s="216"/>
      <c r="CC118" s="216"/>
      <c r="CD118" s="216"/>
      <c r="CE118" s="216"/>
      <c r="CF118" s="216"/>
      <c r="CG118" s="216"/>
      <c r="CH118" s="216"/>
      <c r="CI118" s="216"/>
      <c r="CJ118" s="216"/>
      <c r="CK118" s="216"/>
      <c r="CL118" s="216"/>
      <c r="CM118" s="216"/>
      <c r="CN118" s="216"/>
      <c r="CO118" s="216"/>
      <c r="CP118" s="216"/>
      <c r="CQ118" s="216"/>
      <c r="CR118" s="216"/>
      <c r="CS118" s="216"/>
      <c r="CT118" s="216"/>
      <c r="CU118" s="216"/>
      <c r="CV118" s="216"/>
      <c r="CW118" s="216"/>
      <c r="CX118" s="216"/>
      <c r="CY118" s="216"/>
      <c r="CZ118" s="216"/>
      <c r="DA118" s="216"/>
      <c r="DB118" s="216"/>
      <c r="DC118" s="216"/>
      <c r="DD118" s="216"/>
      <c r="DE118" s="216"/>
      <c r="DF118" s="216"/>
      <c r="DG118" s="216"/>
      <c r="DH118" s="216"/>
      <c r="DI118" s="216"/>
      <c r="DJ118" s="216"/>
      <c r="DK118" s="216"/>
      <c r="DL118" s="216"/>
      <c r="DM118" s="216"/>
      <c r="DN118" s="216"/>
      <c r="DO118" s="216"/>
      <c r="DP118" s="216"/>
      <c r="DQ118" s="216"/>
      <c r="DR118" s="216"/>
      <c r="DS118" s="216"/>
      <c r="DT118" s="216"/>
      <c r="DU118" s="216"/>
      <c r="DV118" s="216"/>
      <c r="DW118" s="216"/>
      <c r="DX118" s="216"/>
      <c r="DY118" s="216"/>
      <c r="DZ118" s="216"/>
      <c r="EA118" s="216"/>
      <c r="EB118" s="216"/>
      <c r="EC118" s="216"/>
      <c r="ED118" s="216"/>
      <c r="EE118" s="216"/>
      <c r="EF118" s="216"/>
      <c r="EG118" s="216"/>
      <c r="EH118" s="216"/>
      <c r="EI118" s="216"/>
      <c r="EJ118" s="216"/>
      <c r="EK118" s="216"/>
      <c r="EL118" s="216"/>
      <c r="EM118" s="216"/>
      <c r="EN118" s="216"/>
      <c r="EO118" s="216"/>
      <c r="EP118" s="216"/>
      <c r="EQ118" s="216"/>
      <c r="ER118" s="216"/>
      <c r="ES118" s="216"/>
      <c r="ET118" s="216"/>
      <c r="EU118" s="216"/>
      <c r="EV118" s="216"/>
      <c r="EW118" s="216"/>
      <c r="EX118" s="216"/>
      <c r="EY118" s="216"/>
      <c r="EZ118" s="216"/>
      <c r="FA118" s="216"/>
      <c r="FB118" s="216"/>
      <c r="FC118" s="216"/>
      <c r="FD118" s="216"/>
      <c r="FE118" s="216"/>
      <c r="FF118" s="216"/>
      <c r="FG118" s="216"/>
      <c r="FH118" s="216"/>
      <c r="FI118" s="216"/>
      <c r="FJ118" s="216"/>
      <c r="FK118" s="216"/>
      <c r="FL118" s="216"/>
      <c r="FM118" s="216"/>
      <c r="FN118" s="216"/>
      <c r="FO118" s="216"/>
      <c r="FP118" s="216"/>
      <c r="FQ118" s="216"/>
      <c r="FR118" s="216"/>
      <c r="FS118" s="216"/>
      <c r="FT118" s="216"/>
      <c r="FU118" s="216"/>
      <c r="FV118" s="216"/>
      <c r="FW118" s="216"/>
      <c r="FX118" s="216"/>
      <c r="FY118" s="216"/>
      <c r="FZ118" s="216"/>
      <c r="GA118" s="216"/>
      <c r="GB118" s="216"/>
      <c r="GC118" s="216"/>
      <c r="GD118" s="216"/>
      <c r="GE118" s="216"/>
      <c r="GF118" s="216"/>
      <c r="GG118" s="216"/>
      <c r="GH118" s="216"/>
      <c r="GI118" s="216"/>
      <c r="GJ118" s="216"/>
      <c r="GK118" s="216"/>
      <c r="GL118" s="216"/>
      <c r="GM118" s="216"/>
      <c r="GN118" s="216"/>
      <c r="GO118" s="216"/>
      <c r="GP118" s="216"/>
      <c r="GQ118" s="216"/>
      <c r="GR118" s="216"/>
      <c r="GS118" s="216"/>
      <c r="GT118" s="216"/>
      <c r="GU118" s="216"/>
      <c r="GV118" s="216"/>
      <c r="GW118" s="216"/>
      <c r="GX118" s="216"/>
    </row>
    <row r="119" spans="1:206" s="217" customFormat="1" ht="56.25" x14ac:dyDescent="0.3">
      <c r="A119" s="210"/>
      <c r="B119" s="202">
        <f>'[1]MES NOVIEMBRE'!E112</f>
        <v>45617</v>
      </c>
      <c r="C119" s="203" t="s">
        <v>578</v>
      </c>
      <c r="D119" s="212" t="s">
        <v>579</v>
      </c>
      <c r="E119" s="224" t="s">
        <v>580</v>
      </c>
      <c r="F119" s="209"/>
      <c r="G119" s="214">
        <f>'[1]MES NOVIEMBRE'!H111</f>
        <v>881400</v>
      </c>
      <c r="H119" s="206">
        <f t="shared" si="6"/>
        <v>22742343.225999989</v>
      </c>
      <c r="I119" s="215"/>
      <c r="J119" s="215"/>
      <c r="K119" s="215"/>
      <c r="L119" s="215"/>
      <c r="M119" s="215"/>
      <c r="N119" s="215"/>
      <c r="O119" s="215"/>
      <c r="P119" s="215"/>
      <c r="Q119" s="215"/>
      <c r="R119" s="215"/>
      <c r="S119" s="215"/>
      <c r="T119" s="216"/>
      <c r="U119" s="216"/>
      <c r="V119" s="216"/>
      <c r="W119" s="216"/>
      <c r="X119" s="216"/>
      <c r="Y119" s="216"/>
      <c r="Z119" s="216"/>
      <c r="AA119" s="216"/>
      <c r="AB119" s="216"/>
      <c r="AC119" s="216"/>
      <c r="AD119" s="216"/>
      <c r="AE119" s="216"/>
      <c r="AF119" s="216"/>
      <c r="AG119" s="216"/>
      <c r="AH119" s="216"/>
      <c r="AI119" s="216"/>
      <c r="AJ119" s="216"/>
      <c r="AK119" s="216"/>
      <c r="AL119" s="216"/>
      <c r="AM119" s="216"/>
      <c r="AN119" s="216"/>
      <c r="AO119" s="216"/>
      <c r="AP119" s="216"/>
      <c r="AQ119" s="216"/>
      <c r="AR119" s="216"/>
      <c r="AS119" s="216"/>
      <c r="AT119" s="216"/>
      <c r="AU119" s="216"/>
      <c r="AV119" s="216"/>
      <c r="AW119" s="216"/>
      <c r="AX119" s="216"/>
      <c r="AY119" s="216"/>
      <c r="AZ119" s="216"/>
      <c r="BA119" s="216"/>
      <c r="BB119" s="216"/>
      <c r="BC119" s="216"/>
      <c r="BD119" s="216"/>
      <c r="BE119" s="216"/>
      <c r="BF119" s="216"/>
      <c r="BG119" s="216"/>
      <c r="BH119" s="216"/>
      <c r="BI119" s="216"/>
      <c r="BJ119" s="216"/>
      <c r="BK119" s="216"/>
      <c r="BL119" s="216"/>
      <c r="BM119" s="216"/>
      <c r="BN119" s="216"/>
      <c r="BO119" s="216"/>
      <c r="BP119" s="216"/>
      <c r="BQ119" s="216"/>
      <c r="BR119" s="216"/>
      <c r="BS119" s="216"/>
      <c r="BT119" s="216"/>
      <c r="BU119" s="216"/>
      <c r="BV119" s="216"/>
      <c r="BW119" s="216"/>
      <c r="BX119" s="216"/>
      <c r="BY119" s="216"/>
      <c r="BZ119" s="216"/>
      <c r="CA119" s="216"/>
      <c r="CB119" s="216"/>
      <c r="CC119" s="216"/>
      <c r="CD119" s="216"/>
      <c r="CE119" s="216"/>
      <c r="CF119" s="216"/>
      <c r="CG119" s="216"/>
      <c r="CH119" s="216"/>
      <c r="CI119" s="216"/>
      <c r="CJ119" s="216"/>
      <c r="CK119" s="216"/>
      <c r="CL119" s="216"/>
      <c r="CM119" s="216"/>
      <c r="CN119" s="216"/>
      <c r="CO119" s="216"/>
      <c r="CP119" s="216"/>
      <c r="CQ119" s="216"/>
      <c r="CR119" s="216"/>
      <c r="CS119" s="216"/>
      <c r="CT119" s="216"/>
      <c r="CU119" s="216"/>
      <c r="CV119" s="216"/>
      <c r="CW119" s="216"/>
      <c r="CX119" s="216"/>
      <c r="CY119" s="216"/>
      <c r="CZ119" s="216"/>
      <c r="DA119" s="216"/>
      <c r="DB119" s="216"/>
      <c r="DC119" s="216"/>
      <c r="DD119" s="216"/>
      <c r="DE119" s="216"/>
      <c r="DF119" s="216"/>
      <c r="DG119" s="216"/>
      <c r="DH119" s="216"/>
      <c r="DI119" s="216"/>
      <c r="DJ119" s="216"/>
      <c r="DK119" s="216"/>
      <c r="DL119" s="216"/>
      <c r="DM119" s="216"/>
      <c r="DN119" s="216"/>
      <c r="DO119" s="216"/>
      <c r="DP119" s="216"/>
      <c r="DQ119" s="216"/>
      <c r="DR119" s="216"/>
      <c r="DS119" s="216"/>
      <c r="DT119" s="216"/>
      <c r="DU119" s="216"/>
      <c r="DV119" s="216"/>
      <c r="DW119" s="216"/>
      <c r="DX119" s="216"/>
      <c r="DY119" s="216"/>
      <c r="DZ119" s="216"/>
      <c r="EA119" s="216"/>
      <c r="EB119" s="216"/>
      <c r="EC119" s="216"/>
      <c r="ED119" s="216"/>
      <c r="EE119" s="216"/>
      <c r="EF119" s="216"/>
      <c r="EG119" s="216"/>
      <c r="EH119" s="216"/>
      <c r="EI119" s="216"/>
      <c r="EJ119" s="216"/>
      <c r="EK119" s="216"/>
      <c r="EL119" s="216"/>
      <c r="EM119" s="216"/>
      <c r="EN119" s="216"/>
      <c r="EO119" s="216"/>
      <c r="EP119" s="216"/>
      <c r="EQ119" s="216"/>
      <c r="ER119" s="216"/>
      <c r="ES119" s="216"/>
      <c r="ET119" s="216"/>
      <c r="EU119" s="216"/>
      <c r="EV119" s="216"/>
      <c r="EW119" s="216"/>
      <c r="EX119" s="216"/>
      <c r="EY119" s="216"/>
      <c r="EZ119" s="216"/>
      <c r="FA119" s="216"/>
      <c r="FB119" s="216"/>
      <c r="FC119" s="216"/>
      <c r="FD119" s="216"/>
      <c r="FE119" s="216"/>
      <c r="FF119" s="216"/>
      <c r="FG119" s="216"/>
      <c r="FH119" s="216"/>
      <c r="FI119" s="216"/>
      <c r="FJ119" s="216"/>
      <c r="FK119" s="216"/>
      <c r="FL119" s="216"/>
      <c r="FM119" s="216"/>
      <c r="FN119" s="216"/>
      <c r="FO119" s="216"/>
      <c r="FP119" s="216"/>
      <c r="FQ119" s="216"/>
      <c r="FR119" s="216"/>
      <c r="FS119" s="216"/>
      <c r="FT119" s="216"/>
      <c r="FU119" s="216"/>
      <c r="FV119" s="216"/>
      <c r="FW119" s="216"/>
      <c r="FX119" s="216"/>
      <c r="FY119" s="216"/>
      <c r="FZ119" s="216"/>
      <c r="GA119" s="216"/>
      <c r="GB119" s="216"/>
      <c r="GC119" s="216"/>
      <c r="GD119" s="216"/>
      <c r="GE119" s="216"/>
      <c r="GF119" s="216"/>
      <c r="GG119" s="216"/>
      <c r="GH119" s="216"/>
      <c r="GI119" s="216"/>
      <c r="GJ119" s="216"/>
      <c r="GK119" s="216"/>
      <c r="GL119" s="216"/>
      <c r="GM119" s="216"/>
      <c r="GN119" s="216"/>
      <c r="GO119" s="216"/>
      <c r="GP119" s="216"/>
      <c r="GQ119" s="216"/>
      <c r="GR119" s="216"/>
      <c r="GS119" s="216"/>
      <c r="GT119" s="216"/>
      <c r="GU119" s="216"/>
      <c r="GV119" s="216"/>
      <c r="GW119" s="216"/>
      <c r="GX119" s="216"/>
    </row>
    <row r="120" spans="1:206" s="217" customFormat="1" ht="75" x14ac:dyDescent="0.3">
      <c r="A120" s="210"/>
      <c r="B120" s="202">
        <f>'[1]MES NOVIEMBRE'!E113</f>
        <v>45617</v>
      </c>
      <c r="C120" s="203" t="s">
        <v>581</v>
      </c>
      <c r="D120" s="212" t="s">
        <v>582</v>
      </c>
      <c r="E120" s="224" t="s">
        <v>583</v>
      </c>
      <c r="F120" s="209"/>
      <c r="G120" s="214">
        <f>'[1]MES NOVIEMBRE'!H112</f>
        <v>18000</v>
      </c>
      <c r="H120" s="206">
        <f t="shared" si="6"/>
        <v>22724343.225999989</v>
      </c>
      <c r="I120" s="215"/>
      <c r="J120" s="215"/>
      <c r="K120" s="215"/>
      <c r="L120" s="215"/>
      <c r="M120" s="215"/>
      <c r="N120" s="215"/>
      <c r="O120" s="215"/>
      <c r="P120" s="215"/>
      <c r="Q120" s="215"/>
      <c r="R120" s="215"/>
      <c r="S120" s="215"/>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16"/>
      <c r="BH120" s="216"/>
      <c r="BI120" s="216"/>
      <c r="BJ120" s="216"/>
      <c r="BK120" s="216"/>
      <c r="BL120" s="216"/>
      <c r="BM120" s="216"/>
      <c r="BN120" s="216"/>
      <c r="BO120" s="216"/>
      <c r="BP120" s="216"/>
      <c r="BQ120" s="216"/>
      <c r="BR120" s="216"/>
      <c r="BS120" s="216"/>
      <c r="BT120" s="216"/>
      <c r="BU120" s="216"/>
      <c r="BV120" s="216"/>
      <c r="BW120" s="216"/>
      <c r="BX120" s="216"/>
      <c r="BY120" s="216"/>
      <c r="BZ120" s="216"/>
      <c r="CA120" s="216"/>
      <c r="CB120" s="216"/>
      <c r="CC120" s="216"/>
      <c r="CD120" s="216"/>
      <c r="CE120" s="216"/>
      <c r="CF120" s="216"/>
      <c r="CG120" s="216"/>
      <c r="CH120" s="216"/>
      <c r="CI120" s="216"/>
      <c r="CJ120" s="216"/>
      <c r="CK120" s="216"/>
      <c r="CL120" s="216"/>
      <c r="CM120" s="216"/>
      <c r="CN120" s="216"/>
      <c r="CO120" s="216"/>
      <c r="CP120" s="216"/>
      <c r="CQ120" s="216"/>
      <c r="CR120" s="216"/>
      <c r="CS120" s="216"/>
      <c r="CT120" s="216"/>
      <c r="CU120" s="216"/>
      <c r="CV120" s="216"/>
      <c r="CW120" s="216"/>
      <c r="CX120" s="216"/>
      <c r="CY120" s="216"/>
      <c r="CZ120" s="216"/>
      <c r="DA120" s="216"/>
      <c r="DB120" s="216"/>
      <c r="DC120" s="216"/>
      <c r="DD120" s="216"/>
      <c r="DE120" s="216"/>
      <c r="DF120" s="216"/>
      <c r="DG120" s="216"/>
      <c r="DH120" s="216"/>
      <c r="DI120" s="216"/>
      <c r="DJ120" s="216"/>
      <c r="DK120" s="216"/>
      <c r="DL120" s="216"/>
      <c r="DM120" s="216"/>
      <c r="DN120" s="216"/>
      <c r="DO120" s="216"/>
      <c r="DP120" s="216"/>
      <c r="DQ120" s="216"/>
      <c r="DR120" s="216"/>
      <c r="DS120" s="216"/>
      <c r="DT120" s="216"/>
      <c r="DU120" s="216"/>
      <c r="DV120" s="216"/>
      <c r="DW120" s="216"/>
      <c r="DX120" s="216"/>
      <c r="DY120" s="216"/>
      <c r="DZ120" s="216"/>
      <c r="EA120" s="216"/>
      <c r="EB120" s="216"/>
      <c r="EC120" s="216"/>
      <c r="ED120" s="216"/>
      <c r="EE120" s="216"/>
      <c r="EF120" s="216"/>
      <c r="EG120" s="216"/>
      <c r="EH120" s="216"/>
      <c r="EI120" s="216"/>
      <c r="EJ120" s="216"/>
      <c r="EK120" s="216"/>
      <c r="EL120" s="216"/>
      <c r="EM120" s="216"/>
      <c r="EN120" s="216"/>
      <c r="EO120" s="216"/>
      <c r="EP120" s="216"/>
      <c r="EQ120" s="216"/>
      <c r="ER120" s="216"/>
      <c r="ES120" s="216"/>
      <c r="ET120" s="216"/>
      <c r="EU120" s="216"/>
      <c r="EV120" s="216"/>
      <c r="EW120" s="216"/>
      <c r="EX120" s="216"/>
      <c r="EY120" s="216"/>
      <c r="EZ120" s="216"/>
      <c r="FA120" s="216"/>
      <c r="FB120" s="216"/>
      <c r="FC120" s="216"/>
      <c r="FD120" s="216"/>
      <c r="FE120" s="216"/>
      <c r="FF120" s="216"/>
      <c r="FG120" s="216"/>
      <c r="FH120" s="216"/>
      <c r="FI120" s="216"/>
      <c r="FJ120" s="216"/>
      <c r="FK120" s="216"/>
      <c r="FL120" s="216"/>
      <c r="FM120" s="216"/>
      <c r="FN120" s="216"/>
      <c r="FO120" s="216"/>
      <c r="FP120" s="216"/>
      <c r="FQ120" s="216"/>
      <c r="FR120" s="216"/>
      <c r="FS120" s="216"/>
      <c r="FT120" s="216"/>
      <c r="FU120" s="216"/>
      <c r="FV120" s="216"/>
      <c r="FW120" s="216"/>
      <c r="FX120" s="216"/>
      <c r="FY120" s="216"/>
      <c r="FZ120" s="216"/>
      <c r="GA120" s="216"/>
      <c r="GB120" s="216"/>
      <c r="GC120" s="216"/>
      <c r="GD120" s="216"/>
      <c r="GE120" s="216"/>
      <c r="GF120" s="216"/>
      <c r="GG120" s="216"/>
      <c r="GH120" s="216"/>
      <c r="GI120" s="216"/>
      <c r="GJ120" s="216"/>
      <c r="GK120" s="216"/>
      <c r="GL120" s="216"/>
      <c r="GM120" s="216"/>
      <c r="GN120" s="216"/>
      <c r="GO120" s="216"/>
      <c r="GP120" s="216"/>
      <c r="GQ120" s="216"/>
      <c r="GR120" s="216"/>
      <c r="GS120" s="216"/>
      <c r="GT120" s="216"/>
      <c r="GU120" s="216"/>
      <c r="GV120" s="216"/>
      <c r="GW120" s="216"/>
      <c r="GX120" s="216"/>
    </row>
    <row r="121" spans="1:206" s="217" customFormat="1" ht="112.5" x14ac:dyDescent="0.3">
      <c r="A121" s="210"/>
      <c r="B121" s="202">
        <f>'[1]MES NOVIEMBRE'!E114</f>
        <v>45617</v>
      </c>
      <c r="C121" s="203" t="s">
        <v>584</v>
      </c>
      <c r="D121" s="212" t="s">
        <v>585</v>
      </c>
      <c r="E121" s="224" t="s">
        <v>586</v>
      </c>
      <c r="F121" s="209"/>
      <c r="G121" s="214">
        <f>'[1]MES NOVIEMBRE'!H113</f>
        <v>18000</v>
      </c>
      <c r="H121" s="206">
        <f t="shared" si="6"/>
        <v>22706343.225999989</v>
      </c>
      <c r="I121" s="215"/>
      <c r="J121" s="215"/>
      <c r="K121" s="215"/>
      <c r="L121" s="215"/>
      <c r="M121" s="215"/>
      <c r="N121" s="215"/>
      <c r="O121" s="215"/>
      <c r="P121" s="215"/>
      <c r="Q121" s="215"/>
      <c r="R121" s="215"/>
      <c r="S121" s="215"/>
      <c r="T121" s="216"/>
      <c r="U121" s="216"/>
      <c r="V121" s="216"/>
      <c r="W121" s="216"/>
      <c r="X121" s="216"/>
      <c r="Y121" s="216"/>
      <c r="Z121" s="216"/>
      <c r="AA121" s="216"/>
      <c r="AB121" s="216"/>
      <c r="AC121" s="216"/>
      <c r="AD121" s="216"/>
      <c r="AE121" s="216"/>
      <c r="AF121" s="216"/>
      <c r="AG121" s="216"/>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16"/>
      <c r="BH121" s="216"/>
      <c r="BI121" s="216"/>
      <c r="BJ121" s="216"/>
      <c r="BK121" s="216"/>
      <c r="BL121" s="216"/>
      <c r="BM121" s="216"/>
      <c r="BN121" s="216"/>
      <c r="BO121" s="216"/>
      <c r="BP121" s="216"/>
      <c r="BQ121" s="216"/>
      <c r="BR121" s="216"/>
      <c r="BS121" s="216"/>
      <c r="BT121" s="216"/>
      <c r="BU121" s="216"/>
      <c r="BV121" s="216"/>
      <c r="BW121" s="216"/>
      <c r="BX121" s="216"/>
      <c r="BY121" s="216"/>
      <c r="BZ121" s="216"/>
      <c r="CA121" s="216"/>
      <c r="CB121" s="216"/>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c r="CZ121" s="216"/>
      <c r="DA121" s="216"/>
      <c r="DB121" s="216"/>
      <c r="DC121" s="216"/>
      <c r="DD121" s="216"/>
      <c r="DE121" s="216"/>
      <c r="DF121" s="216"/>
      <c r="DG121" s="216"/>
      <c r="DH121" s="216"/>
      <c r="DI121" s="216"/>
      <c r="DJ121" s="216"/>
      <c r="DK121" s="216"/>
      <c r="DL121" s="216"/>
      <c r="DM121" s="216"/>
      <c r="DN121" s="216"/>
      <c r="DO121" s="216"/>
      <c r="DP121" s="216"/>
      <c r="DQ121" s="216"/>
      <c r="DR121" s="216"/>
      <c r="DS121" s="216"/>
      <c r="DT121" s="216"/>
      <c r="DU121" s="216"/>
      <c r="DV121" s="216"/>
      <c r="DW121" s="216"/>
      <c r="DX121" s="216"/>
      <c r="DY121" s="216"/>
      <c r="DZ121" s="216"/>
      <c r="EA121" s="216"/>
      <c r="EB121" s="216"/>
      <c r="EC121" s="216"/>
      <c r="ED121" s="216"/>
      <c r="EE121" s="216"/>
      <c r="EF121" s="216"/>
      <c r="EG121" s="216"/>
      <c r="EH121" s="216"/>
      <c r="EI121" s="216"/>
      <c r="EJ121" s="216"/>
      <c r="EK121" s="216"/>
      <c r="EL121" s="216"/>
      <c r="EM121" s="216"/>
      <c r="EN121" s="216"/>
      <c r="EO121" s="216"/>
      <c r="EP121" s="216"/>
      <c r="EQ121" s="216"/>
      <c r="ER121" s="216"/>
      <c r="ES121" s="216"/>
      <c r="ET121" s="216"/>
      <c r="EU121" s="216"/>
      <c r="EV121" s="216"/>
      <c r="EW121" s="216"/>
      <c r="EX121" s="216"/>
      <c r="EY121" s="216"/>
      <c r="EZ121" s="216"/>
      <c r="FA121" s="216"/>
      <c r="FB121" s="216"/>
      <c r="FC121" s="216"/>
      <c r="FD121" s="216"/>
      <c r="FE121" s="216"/>
      <c r="FF121" s="216"/>
      <c r="FG121" s="216"/>
      <c r="FH121" s="216"/>
      <c r="FI121" s="216"/>
      <c r="FJ121" s="216"/>
      <c r="FK121" s="216"/>
      <c r="FL121" s="216"/>
      <c r="FM121" s="216"/>
      <c r="FN121" s="216"/>
      <c r="FO121" s="216"/>
      <c r="FP121" s="216"/>
      <c r="FQ121" s="216"/>
      <c r="FR121" s="216"/>
      <c r="FS121" s="216"/>
      <c r="FT121" s="216"/>
      <c r="FU121" s="216"/>
      <c r="FV121" s="216"/>
      <c r="FW121" s="216"/>
      <c r="FX121" s="216"/>
      <c r="FY121" s="216"/>
      <c r="FZ121" s="216"/>
      <c r="GA121" s="216"/>
      <c r="GB121" s="216"/>
      <c r="GC121" s="216"/>
      <c r="GD121" s="216"/>
      <c r="GE121" s="216"/>
      <c r="GF121" s="216"/>
      <c r="GG121" s="216"/>
      <c r="GH121" s="216"/>
      <c r="GI121" s="216"/>
      <c r="GJ121" s="216"/>
      <c r="GK121" s="216"/>
      <c r="GL121" s="216"/>
      <c r="GM121" s="216"/>
      <c r="GN121" s="216"/>
      <c r="GO121" s="216"/>
      <c r="GP121" s="216"/>
      <c r="GQ121" s="216"/>
      <c r="GR121" s="216"/>
      <c r="GS121" s="216"/>
      <c r="GT121" s="216"/>
      <c r="GU121" s="216"/>
      <c r="GV121" s="216"/>
      <c r="GW121" s="216"/>
      <c r="GX121" s="216"/>
    </row>
    <row r="122" spans="1:206" s="217" customFormat="1" ht="112.5" x14ac:dyDescent="0.3">
      <c r="A122" s="210"/>
      <c r="B122" s="202">
        <f>'[1]MES NOVIEMBRE'!E115</f>
        <v>45617</v>
      </c>
      <c r="C122" s="203" t="s">
        <v>587</v>
      </c>
      <c r="D122" s="212" t="s">
        <v>585</v>
      </c>
      <c r="E122" s="224" t="s">
        <v>588</v>
      </c>
      <c r="F122" s="209"/>
      <c r="G122" s="214">
        <f>'[1]MES NOVIEMBRE'!H114</f>
        <v>18000</v>
      </c>
      <c r="H122" s="206">
        <f t="shared" si="6"/>
        <v>22688343.225999989</v>
      </c>
      <c r="I122" s="215"/>
      <c r="J122" s="215"/>
      <c r="K122" s="215"/>
      <c r="L122" s="215"/>
      <c r="M122" s="215"/>
      <c r="N122" s="215"/>
      <c r="O122" s="215"/>
      <c r="P122" s="215"/>
      <c r="Q122" s="215"/>
      <c r="R122" s="215"/>
      <c r="S122" s="215"/>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16"/>
      <c r="AP122" s="216"/>
      <c r="AQ122" s="216"/>
      <c r="AR122" s="216"/>
      <c r="AS122" s="216"/>
      <c r="AT122" s="216"/>
      <c r="AU122" s="216"/>
      <c r="AV122" s="216"/>
      <c r="AW122" s="216"/>
      <c r="AX122" s="216"/>
      <c r="AY122" s="216"/>
      <c r="AZ122" s="216"/>
      <c r="BA122" s="216"/>
      <c r="BB122" s="216"/>
      <c r="BC122" s="216"/>
      <c r="BD122" s="216"/>
      <c r="BE122" s="216"/>
      <c r="BF122" s="216"/>
      <c r="BG122" s="216"/>
      <c r="BH122" s="216"/>
      <c r="BI122" s="216"/>
      <c r="BJ122" s="216"/>
      <c r="BK122" s="216"/>
      <c r="BL122" s="216"/>
      <c r="BM122" s="216"/>
      <c r="BN122" s="216"/>
      <c r="BO122" s="216"/>
      <c r="BP122" s="216"/>
      <c r="BQ122" s="216"/>
      <c r="BR122" s="216"/>
      <c r="BS122" s="216"/>
      <c r="BT122" s="216"/>
      <c r="BU122" s="216"/>
      <c r="BV122" s="216"/>
      <c r="BW122" s="216"/>
      <c r="BX122" s="216"/>
      <c r="BY122" s="216"/>
      <c r="BZ122" s="216"/>
      <c r="CA122" s="216"/>
      <c r="CB122" s="216"/>
      <c r="CC122" s="216"/>
      <c r="CD122" s="216"/>
      <c r="CE122" s="216"/>
      <c r="CF122" s="216"/>
      <c r="CG122" s="216"/>
      <c r="CH122" s="216"/>
      <c r="CI122" s="216"/>
      <c r="CJ122" s="216"/>
      <c r="CK122" s="216"/>
      <c r="CL122" s="216"/>
      <c r="CM122" s="216"/>
      <c r="CN122" s="216"/>
      <c r="CO122" s="216"/>
      <c r="CP122" s="216"/>
      <c r="CQ122" s="216"/>
      <c r="CR122" s="216"/>
      <c r="CS122" s="216"/>
      <c r="CT122" s="216"/>
      <c r="CU122" s="216"/>
      <c r="CV122" s="216"/>
      <c r="CW122" s="216"/>
      <c r="CX122" s="216"/>
      <c r="CY122" s="216"/>
      <c r="CZ122" s="216"/>
      <c r="DA122" s="216"/>
      <c r="DB122" s="216"/>
      <c r="DC122" s="216"/>
      <c r="DD122" s="216"/>
      <c r="DE122" s="216"/>
      <c r="DF122" s="216"/>
      <c r="DG122" s="216"/>
      <c r="DH122" s="216"/>
      <c r="DI122" s="216"/>
      <c r="DJ122" s="216"/>
      <c r="DK122" s="216"/>
      <c r="DL122" s="216"/>
      <c r="DM122" s="216"/>
      <c r="DN122" s="216"/>
      <c r="DO122" s="216"/>
      <c r="DP122" s="216"/>
      <c r="DQ122" s="216"/>
      <c r="DR122" s="216"/>
      <c r="DS122" s="216"/>
      <c r="DT122" s="216"/>
      <c r="DU122" s="216"/>
      <c r="DV122" s="216"/>
      <c r="DW122" s="216"/>
      <c r="DX122" s="216"/>
      <c r="DY122" s="216"/>
      <c r="DZ122" s="216"/>
      <c r="EA122" s="216"/>
      <c r="EB122" s="216"/>
      <c r="EC122" s="216"/>
      <c r="ED122" s="216"/>
      <c r="EE122" s="216"/>
      <c r="EF122" s="216"/>
      <c r="EG122" s="216"/>
      <c r="EH122" s="216"/>
      <c r="EI122" s="216"/>
      <c r="EJ122" s="216"/>
      <c r="EK122" s="216"/>
      <c r="EL122" s="216"/>
      <c r="EM122" s="216"/>
      <c r="EN122" s="216"/>
      <c r="EO122" s="216"/>
      <c r="EP122" s="216"/>
      <c r="EQ122" s="216"/>
      <c r="ER122" s="216"/>
      <c r="ES122" s="216"/>
      <c r="ET122" s="216"/>
      <c r="EU122" s="216"/>
      <c r="EV122" s="216"/>
      <c r="EW122" s="216"/>
      <c r="EX122" s="216"/>
      <c r="EY122" s="216"/>
      <c r="EZ122" s="216"/>
      <c r="FA122" s="216"/>
      <c r="FB122" s="216"/>
      <c r="FC122" s="216"/>
      <c r="FD122" s="216"/>
      <c r="FE122" s="216"/>
      <c r="FF122" s="216"/>
      <c r="FG122" s="216"/>
      <c r="FH122" s="216"/>
      <c r="FI122" s="216"/>
      <c r="FJ122" s="216"/>
      <c r="FK122" s="216"/>
      <c r="FL122" s="216"/>
      <c r="FM122" s="216"/>
      <c r="FN122" s="216"/>
      <c r="FO122" s="216"/>
      <c r="FP122" s="216"/>
      <c r="FQ122" s="216"/>
      <c r="FR122" s="216"/>
      <c r="FS122" s="216"/>
      <c r="FT122" s="216"/>
      <c r="FU122" s="216"/>
      <c r="FV122" s="216"/>
      <c r="FW122" s="216"/>
      <c r="FX122" s="216"/>
      <c r="FY122" s="216"/>
      <c r="FZ122" s="216"/>
      <c r="GA122" s="216"/>
      <c r="GB122" s="216"/>
      <c r="GC122" s="216"/>
      <c r="GD122" s="216"/>
      <c r="GE122" s="216"/>
      <c r="GF122" s="216"/>
      <c r="GG122" s="216"/>
      <c r="GH122" s="216"/>
      <c r="GI122" s="216"/>
      <c r="GJ122" s="216"/>
      <c r="GK122" s="216"/>
      <c r="GL122" s="216"/>
      <c r="GM122" s="216"/>
      <c r="GN122" s="216"/>
      <c r="GO122" s="216"/>
      <c r="GP122" s="216"/>
      <c r="GQ122" s="216"/>
      <c r="GR122" s="216"/>
      <c r="GS122" s="216"/>
      <c r="GT122" s="216"/>
      <c r="GU122" s="216"/>
      <c r="GV122" s="216"/>
      <c r="GW122" s="216"/>
      <c r="GX122" s="216"/>
    </row>
    <row r="123" spans="1:206" s="217" customFormat="1" ht="112.5" x14ac:dyDescent="0.3">
      <c r="A123" s="210"/>
      <c r="B123" s="202">
        <f>'[1]MES NOVIEMBRE'!E116</f>
        <v>45617</v>
      </c>
      <c r="C123" s="203" t="s">
        <v>589</v>
      </c>
      <c r="D123" s="212" t="s">
        <v>585</v>
      </c>
      <c r="E123" s="224" t="s">
        <v>590</v>
      </c>
      <c r="F123" s="209"/>
      <c r="G123" s="214">
        <f>'[1]MES NOVIEMBRE'!H115</f>
        <v>18000</v>
      </c>
      <c r="H123" s="206">
        <f t="shared" si="6"/>
        <v>22670343.225999989</v>
      </c>
      <c r="I123" s="215"/>
      <c r="J123" s="215"/>
      <c r="K123" s="215"/>
      <c r="L123" s="215"/>
      <c r="M123" s="215"/>
      <c r="N123" s="215"/>
      <c r="O123" s="215"/>
      <c r="P123" s="215"/>
      <c r="Q123" s="215"/>
      <c r="R123" s="215"/>
      <c r="S123" s="215"/>
      <c r="T123" s="216"/>
      <c r="U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16"/>
      <c r="AP123" s="216"/>
      <c r="AQ123" s="216"/>
      <c r="AR123" s="216"/>
      <c r="AS123" s="216"/>
      <c r="AT123" s="216"/>
      <c r="AU123" s="216"/>
      <c r="AV123" s="216"/>
      <c r="AW123" s="216"/>
      <c r="AX123" s="216"/>
      <c r="AY123" s="216"/>
      <c r="AZ123" s="216"/>
      <c r="BA123" s="216"/>
      <c r="BB123" s="216"/>
      <c r="BC123" s="216"/>
      <c r="BD123" s="216"/>
      <c r="BE123" s="216"/>
      <c r="BF123" s="216"/>
      <c r="BG123" s="216"/>
      <c r="BH123" s="216"/>
      <c r="BI123" s="216"/>
      <c r="BJ123" s="216"/>
      <c r="BK123" s="216"/>
      <c r="BL123" s="216"/>
      <c r="BM123" s="216"/>
      <c r="BN123" s="216"/>
      <c r="BO123" s="216"/>
      <c r="BP123" s="216"/>
      <c r="BQ123" s="216"/>
      <c r="BR123" s="216"/>
      <c r="BS123" s="216"/>
      <c r="BT123" s="216"/>
      <c r="BU123" s="216"/>
      <c r="BV123" s="216"/>
      <c r="BW123" s="216"/>
      <c r="BX123" s="216"/>
      <c r="BY123" s="216"/>
      <c r="BZ123" s="216"/>
      <c r="CA123" s="216"/>
      <c r="CB123" s="216"/>
      <c r="CC123" s="216"/>
      <c r="CD123" s="216"/>
      <c r="CE123" s="216"/>
      <c r="CF123" s="216"/>
      <c r="CG123" s="216"/>
      <c r="CH123" s="216"/>
      <c r="CI123" s="216"/>
      <c r="CJ123" s="216"/>
      <c r="CK123" s="216"/>
      <c r="CL123" s="216"/>
      <c r="CM123" s="216"/>
      <c r="CN123" s="216"/>
      <c r="CO123" s="216"/>
      <c r="CP123" s="216"/>
      <c r="CQ123" s="216"/>
      <c r="CR123" s="216"/>
      <c r="CS123" s="216"/>
      <c r="CT123" s="216"/>
      <c r="CU123" s="216"/>
      <c r="CV123" s="216"/>
      <c r="CW123" s="216"/>
      <c r="CX123" s="216"/>
      <c r="CY123" s="216"/>
      <c r="CZ123" s="216"/>
      <c r="DA123" s="216"/>
      <c r="DB123" s="216"/>
      <c r="DC123" s="216"/>
      <c r="DD123" s="216"/>
      <c r="DE123" s="216"/>
      <c r="DF123" s="216"/>
      <c r="DG123" s="216"/>
      <c r="DH123" s="216"/>
      <c r="DI123" s="216"/>
      <c r="DJ123" s="216"/>
      <c r="DK123" s="216"/>
      <c r="DL123" s="216"/>
      <c r="DM123" s="216"/>
      <c r="DN123" s="216"/>
      <c r="DO123" s="216"/>
      <c r="DP123" s="216"/>
      <c r="DQ123" s="216"/>
      <c r="DR123" s="216"/>
      <c r="DS123" s="216"/>
      <c r="DT123" s="216"/>
      <c r="DU123" s="216"/>
      <c r="DV123" s="216"/>
      <c r="DW123" s="216"/>
      <c r="DX123" s="216"/>
      <c r="DY123" s="216"/>
      <c r="DZ123" s="216"/>
      <c r="EA123" s="216"/>
      <c r="EB123" s="216"/>
      <c r="EC123" s="216"/>
      <c r="ED123" s="216"/>
      <c r="EE123" s="216"/>
      <c r="EF123" s="216"/>
      <c r="EG123" s="216"/>
      <c r="EH123" s="216"/>
      <c r="EI123" s="216"/>
      <c r="EJ123" s="216"/>
      <c r="EK123" s="216"/>
      <c r="EL123" s="216"/>
      <c r="EM123" s="216"/>
      <c r="EN123" s="216"/>
      <c r="EO123" s="216"/>
      <c r="EP123" s="216"/>
      <c r="EQ123" s="216"/>
      <c r="ER123" s="216"/>
      <c r="ES123" s="216"/>
      <c r="ET123" s="216"/>
      <c r="EU123" s="216"/>
      <c r="EV123" s="216"/>
      <c r="EW123" s="216"/>
      <c r="EX123" s="216"/>
      <c r="EY123" s="216"/>
      <c r="EZ123" s="216"/>
      <c r="FA123" s="216"/>
      <c r="FB123" s="216"/>
      <c r="FC123" s="216"/>
      <c r="FD123" s="216"/>
      <c r="FE123" s="216"/>
      <c r="FF123" s="216"/>
      <c r="FG123" s="216"/>
      <c r="FH123" s="216"/>
      <c r="FI123" s="216"/>
      <c r="FJ123" s="216"/>
      <c r="FK123" s="216"/>
      <c r="FL123" s="216"/>
      <c r="FM123" s="216"/>
      <c r="FN123" s="216"/>
      <c r="FO123" s="216"/>
      <c r="FP123" s="216"/>
      <c r="FQ123" s="216"/>
      <c r="FR123" s="216"/>
      <c r="FS123" s="216"/>
      <c r="FT123" s="216"/>
      <c r="FU123" s="216"/>
      <c r="FV123" s="216"/>
      <c r="FW123" s="216"/>
      <c r="FX123" s="216"/>
      <c r="FY123" s="216"/>
      <c r="FZ123" s="216"/>
      <c r="GA123" s="216"/>
      <c r="GB123" s="216"/>
      <c r="GC123" s="216"/>
      <c r="GD123" s="216"/>
      <c r="GE123" s="216"/>
      <c r="GF123" s="216"/>
      <c r="GG123" s="216"/>
      <c r="GH123" s="216"/>
      <c r="GI123" s="216"/>
      <c r="GJ123" s="216"/>
      <c r="GK123" s="216"/>
      <c r="GL123" s="216"/>
      <c r="GM123" s="216"/>
      <c r="GN123" s="216"/>
      <c r="GO123" s="216"/>
      <c r="GP123" s="216"/>
      <c r="GQ123" s="216"/>
      <c r="GR123" s="216"/>
      <c r="GS123" s="216"/>
      <c r="GT123" s="216"/>
      <c r="GU123" s="216"/>
      <c r="GV123" s="216"/>
      <c r="GW123" s="216"/>
      <c r="GX123" s="216"/>
    </row>
    <row r="124" spans="1:206" s="217" customFormat="1" ht="112.5" x14ac:dyDescent="0.3">
      <c r="A124" s="210"/>
      <c r="B124" s="202">
        <f>'[1]MES NOVIEMBRE'!E117</f>
        <v>45618</v>
      </c>
      <c r="C124" s="203" t="s">
        <v>591</v>
      </c>
      <c r="D124" s="212" t="s">
        <v>585</v>
      </c>
      <c r="E124" s="224" t="s">
        <v>592</v>
      </c>
      <c r="F124" s="209"/>
      <c r="G124" s="214">
        <f>'[1]MES NOVIEMBRE'!H116</f>
        <v>13500</v>
      </c>
      <c r="H124" s="206">
        <f t="shared" si="6"/>
        <v>22656843.225999989</v>
      </c>
      <c r="I124" s="215"/>
      <c r="J124" s="215"/>
      <c r="K124" s="215"/>
      <c r="L124" s="215"/>
      <c r="M124" s="215"/>
      <c r="N124" s="215"/>
      <c r="O124" s="215"/>
      <c r="P124" s="215"/>
      <c r="Q124" s="215"/>
      <c r="R124" s="215"/>
      <c r="S124" s="215"/>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c r="AT124" s="216"/>
      <c r="AU124" s="216"/>
      <c r="AV124" s="216"/>
      <c r="AW124" s="216"/>
      <c r="AX124" s="216"/>
      <c r="AY124" s="216"/>
      <c r="AZ124" s="216"/>
      <c r="BA124" s="216"/>
      <c r="BB124" s="216"/>
      <c r="BC124" s="216"/>
      <c r="BD124" s="216"/>
      <c r="BE124" s="216"/>
      <c r="BF124" s="216"/>
      <c r="BG124" s="216"/>
      <c r="BH124" s="216"/>
      <c r="BI124" s="216"/>
      <c r="BJ124" s="216"/>
      <c r="BK124" s="216"/>
      <c r="BL124" s="216"/>
      <c r="BM124" s="216"/>
      <c r="BN124" s="216"/>
      <c r="BO124" s="216"/>
      <c r="BP124" s="216"/>
      <c r="BQ124" s="216"/>
      <c r="BR124" s="216"/>
      <c r="BS124" s="216"/>
      <c r="BT124" s="216"/>
      <c r="BU124" s="216"/>
      <c r="BV124" s="216"/>
      <c r="BW124" s="216"/>
      <c r="BX124" s="216"/>
      <c r="BY124" s="216"/>
      <c r="BZ124" s="216"/>
      <c r="CA124" s="216"/>
      <c r="CB124" s="216"/>
      <c r="CC124" s="216"/>
      <c r="CD124" s="216"/>
      <c r="CE124" s="216"/>
      <c r="CF124" s="216"/>
      <c r="CG124" s="216"/>
      <c r="CH124" s="216"/>
      <c r="CI124" s="216"/>
      <c r="CJ124" s="216"/>
      <c r="CK124" s="216"/>
      <c r="CL124" s="216"/>
      <c r="CM124" s="216"/>
      <c r="CN124" s="216"/>
      <c r="CO124" s="216"/>
      <c r="CP124" s="216"/>
      <c r="CQ124" s="216"/>
      <c r="CR124" s="216"/>
      <c r="CS124" s="216"/>
      <c r="CT124" s="216"/>
      <c r="CU124" s="216"/>
      <c r="CV124" s="216"/>
      <c r="CW124" s="216"/>
      <c r="CX124" s="216"/>
      <c r="CY124" s="216"/>
      <c r="CZ124" s="216"/>
      <c r="DA124" s="216"/>
      <c r="DB124" s="216"/>
      <c r="DC124" s="216"/>
      <c r="DD124" s="216"/>
      <c r="DE124" s="216"/>
      <c r="DF124" s="216"/>
      <c r="DG124" s="216"/>
      <c r="DH124" s="216"/>
      <c r="DI124" s="216"/>
      <c r="DJ124" s="216"/>
      <c r="DK124" s="216"/>
      <c r="DL124" s="216"/>
      <c r="DM124" s="216"/>
      <c r="DN124" s="216"/>
      <c r="DO124" s="216"/>
      <c r="DP124" s="216"/>
      <c r="DQ124" s="216"/>
      <c r="DR124" s="216"/>
      <c r="DS124" s="216"/>
      <c r="DT124" s="216"/>
      <c r="DU124" s="216"/>
      <c r="DV124" s="216"/>
      <c r="DW124" s="216"/>
      <c r="DX124" s="216"/>
      <c r="DY124" s="216"/>
      <c r="DZ124" s="216"/>
      <c r="EA124" s="216"/>
      <c r="EB124" s="216"/>
      <c r="EC124" s="216"/>
      <c r="ED124" s="216"/>
      <c r="EE124" s="216"/>
      <c r="EF124" s="216"/>
      <c r="EG124" s="216"/>
      <c r="EH124" s="216"/>
      <c r="EI124" s="216"/>
      <c r="EJ124" s="216"/>
      <c r="EK124" s="216"/>
      <c r="EL124" s="216"/>
      <c r="EM124" s="216"/>
      <c r="EN124" s="216"/>
      <c r="EO124" s="216"/>
      <c r="EP124" s="216"/>
      <c r="EQ124" s="216"/>
      <c r="ER124" s="216"/>
      <c r="ES124" s="216"/>
      <c r="ET124" s="216"/>
      <c r="EU124" s="216"/>
      <c r="EV124" s="216"/>
      <c r="EW124" s="216"/>
      <c r="EX124" s="216"/>
      <c r="EY124" s="216"/>
      <c r="EZ124" s="216"/>
      <c r="FA124" s="216"/>
      <c r="FB124" s="216"/>
      <c r="FC124" s="216"/>
      <c r="FD124" s="216"/>
      <c r="FE124" s="216"/>
      <c r="FF124" s="216"/>
      <c r="FG124" s="216"/>
      <c r="FH124" s="216"/>
      <c r="FI124" s="216"/>
      <c r="FJ124" s="216"/>
      <c r="FK124" s="216"/>
      <c r="FL124" s="216"/>
      <c r="FM124" s="216"/>
      <c r="FN124" s="216"/>
      <c r="FO124" s="216"/>
      <c r="FP124" s="216"/>
      <c r="FQ124" s="216"/>
      <c r="FR124" s="216"/>
      <c r="FS124" s="216"/>
      <c r="FT124" s="216"/>
      <c r="FU124" s="216"/>
      <c r="FV124" s="216"/>
      <c r="FW124" s="216"/>
      <c r="FX124" s="216"/>
      <c r="FY124" s="216"/>
      <c r="FZ124" s="216"/>
      <c r="GA124" s="216"/>
      <c r="GB124" s="216"/>
      <c r="GC124" s="216"/>
      <c r="GD124" s="216"/>
      <c r="GE124" s="216"/>
      <c r="GF124" s="216"/>
      <c r="GG124" s="216"/>
      <c r="GH124" s="216"/>
      <c r="GI124" s="216"/>
      <c r="GJ124" s="216"/>
      <c r="GK124" s="216"/>
      <c r="GL124" s="216"/>
      <c r="GM124" s="216"/>
      <c r="GN124" s="216"/>
      <c r="GO124" s="216"/>
      <c r="GP124" s="216"/>
      <c r="GQ124" s="216"/>
      <c r="GR124" s="216"/>
      <c r="GS124" s="216"/>
      <c r="GT124" s="216"/>
      <c r="GU124" s="216"/>
      <c r="GV124" s="216"/>
      <c r="GW124" s="216"/>
      <c r="GX124" s="216"/>
    </row>
    <row r="125" spans="1:206" s="217" customFormat="1" ht="56.25" x14ac:dyDescent="0.3">
      <c r="A125" s="210"/>
      <c r="B125" s="202">
        <f>'[1]MES NOVIEMBRE'!E118</f>
        <v>45618</v>
      </c>
      <c r="C125" s="203" t="s">
        <v>593</v>
      </c>
      <c r="D125" s="212" t="s">
        <v>594</v>
      </c>
      <c r="E125" s="224" t="s">
        <v>595</v>
      </c>
      <c r="F125" s="209"/>
      <c r="G125" s="214">
        <f>'[1]MES NOVIEMBRE'!H117</f>
        <v>49888.11</v>
      </c>
      <c r="H125" s="206">
        <f t="shared" si="6"/>
        <v>22606955.115999989</v>
      </c>
      <c r="I125" s="215"/>
      <c r="J125" s="215"/>
      <c r="K125" s="215"/>
      <c r="L125" s="215"/>
      <c r="M125" s="215"/>
      <c r="N125" s="215"/>
      <c r="O125" s="215"/>
      <c r="P125" s="215"/>
      <c r="Q125" s="215"/>
      <c r="R125" s="215"/>
      <c r="S125" s="215"/>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6"/>
      <c r="CE125" s="216"/>
      <c r="CF125" s="216"/>
      <c r="CG125" s="216"/>
      <c r="CH125" s="216"/>
      <c r="CI125" s="216"/>
      <c r="CJ125" s="216"/>
      <c r="CK125" s="216"/>
      <c r="CL125" s="216"/>
      <c r="CM125" s="216"/>
      <c r="CN125" s="216"/>
      <c r="CO125" s="216"/>
      <c r="CP125" s="216"/>
      <c r="CQ125" s="216"/>
      <c r="CR125" s="216"/>
      <c r="CS125" s="216"/>
      <c r="CT125" s="216"/>
      <c r="CU125" s="216"/>
      <c r="CV125" s="216"/>
      <c r="CW125" s="216"/>
      <c r="CX125" s="216"/>
      <c r="CY125" s="216"/>
      <c r="CZ125" s="216"/>
      <c r="DA125" s="216"/>
      <c r="DB125" s="216"/>
      <c r="DC125" s="216"/>
      <c r="DD125" s="216"/>
      <c r="DE125" s="216"/>
      <c r="DF125" s="216"/>
      <c r="DG125" s="216"/>
      <c r="DH125" s="216"/>
      <c r="DI125" s="216"/>
      <c r="DJ125" s="216"/>
      <c r="DK125" s="216"/>
      <c r="DL125" s="216"/>
      <c r="DM125" s="216"/>
      <c r="DN125" s="216"/>
      <c r="DO125" s="216"/>
      <c r="DP125" s="216"/>
      <c r="DQ125" s="216"/>
      <c r="DR125" s="216"/>
      <c r="DS125" s="216"/>
      <c r="DT125" s="216"/>
      <c r="DU125" s="216"/>
      <c r="DV125" s="216"/>
      <c r="DW125" s="216"/>
      <c r="DX125" s="216"/>
      <c r="DY125" s="216"/>
      <c r="DZ125" s="216"/>
      <c r="EA125" s="216"/>
      <c r="EB125" s="216"/>
      <c r="EC125" s="216"/>
      <c r="ED125" s="216"/>
      <c r="EE125" s="216"/>
      <c r="EF125" s="216"/>
      <c r="EG125" s="216"/>
      <c r="EH125" s="216"/>
      <c r="EI125" s="216"/>
      <c r="EJ125" s="216"/>
      <c r="EK125" s="216"/>
      <c r="EL125" s="216"/>
      <c r="EM125" s="216"/>
      <c r="EN125" s="216"/>
      <c r="EO125" s="216"/>
      <c r="EP125" s="216"/>
      <c r="EQ125" s="216"/>
      <c r="ER125" s="216"/>
      <c r="ES125" s="216"/>
      <c r="ET125" s="216"/>
      <c r="EU125" s="216"/>
      <c r="EV125" s="216"/>
      <c r="EW125" s="216"/>
      <c r="EX125" s="216"/>
      <c r="EY125" s="216"/>
      <c r="EZ125" s="216"/>
      <c r="FA125" s="216"/>
      <c r="FB125" s="216"/>
      <c r="FC125" s="216"/>
      <c r="FD125" s="216"/>
      <c r="FE125" s="216"/>
      <c r="FF125" s="216"/>
      <c r="FG125" s="216"/>
      <c r="FH125" s="216"/>
      <c r="FI125" s="216"/>
      <c r="FJ125" s="216"/>
      <c r="FK125" s="216"/>
      <c r="FL125" s="216"/>
      <c r="FM125" s="216"/>
      <c r="FN125" s="216"/>
      <c r="FO125" s="216"/>
      <c r="FP125" s="216"/>
      <c r="FQ125" s="216"/>
      <c r="FR125" s="216"/>
      <c r="FS125" s="216"/>
      <c r="FT125" s="216"/>
      <c r="FU125" s="216"/>
      <c r="FV125" s="216"/>
      <c r="FW125" s="216"/>
      <c r="FX125" s="216"/>
      <c r="FY125" s="216"/>
      <c r="FZ125" s="216"/>
      <c r="GA125" s="216"/>
      <c r="GB125" s="216"/>
      <c r="GC125" s="216"/>
      <c r="GD125" s="216"/>
      <c r="GE125" s="216"/>
      <c r="GF125" s="216"/>
      <c r="GG125" s="216"/>
      <c r="GH125" s="216"/>
      <c r="GI125" s="216"/>
      <c r="GJ125" s="216"/>
      <c r="GK125" s="216"/>
      <c r="GL125" s="216"/>
      <c r="GM125" s="216"/>
      <c r="GN125" s="216"/>
      <c r="GO125" s="216"/>
      <c r="GP125" s="216"/>
      <c r="GQ125" s="216"/>
      <c r="GR125" s="216"/>
      <c r="GS125" s="216"/>
      <c r="GT125" s="216"/>
      <c r="GU125" s="216"/>
      <c r="GV125" s="216"/>
      <c r="GW125" s="216"/>
      <c r="GX125" s="216"/>
    </row>
    <row r="126" spans="1:206" s="217" customFormat="1" ht="29.45" customHeight="1" x14ac:dyDescent="0.3">
      <c r="A126" s="210"/>
      <c r="B126" s="202">
        <f>'[1]MES NOVIEMBRE'!E119</f>
        <v>45618</v>
      </c>
      <c r="C126" s="203" t="s">
        <v>596</v>
      </c>
      <c r="D126" s="212" t="s">
        <v>597</v>
      </c>
      <c r="E126" s="224" t="s">
        <v>598</v>
      </c>
      <c r="F126" s="209"/>
      <c r="G126" s="214">
        <f>'[1]MES NOVIEMBRE'!H118</f>
        <v>459846</v>
      </c>
      <c r="H126" s="206">
        <f t="shared" si="6"/>
        <v>22147109.115999989</v>
      </c>
      <c r="I126" s="215"/>
      <c r="J126" s="215"/>
      <c r="K126" s="215"/>
      <c r="L126" s="215"/>
      <c r="M126" s="215"/>
      <c r="N126" s="215"/>
      <c r="O126" s="215"/>
      <c r="P126" s="215"/>
      <c r="Q126" s="215"/>
      <c r="R126" s="215"/>
      <c r="S126" s="215"/>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c r="AT126" s="216"/>
      <c r="AU126" s="216"/>
      <c r="AV126" s="216"/>
      <c r="AW126" s="216"/>
      <c r="AX126" s="216"/>
      <c r="AY126" s="216"/>
      <c r="AZ126" s="216"/>
      <c r="BA126" s="216"/>
      <c r="BB126" s="216"/>
      <c r="BC126" s="216"/>
      <c r="BD126" s="216"/>
      <c r="BE126" s="216"/>
      <c r="BF126" s="216"/>
      <c r="BG126" s="216"/>
      <c r="BH126" s="216"/>
      <c r="BI126" s="216"/>
      <c r="BJ126" s="216"/>
      <c r="BK126" s="216"/>
      <c r="BL126" s="216"/>
      <c r="BM126" s="216"/>
      <c r="BN126" s="216"/>
      <c r="BO126" s="216"/>
      <c r="BP126" s="216"/>
      <c r="BQ126" s="216"/>
      <c r="BR126" s="216"/>
      <c r="BS126" s="216"/>
      <c r="BT126" s="216"/>
      <c r="BU126" s="216"/>
      <c r="BV126" s="216"/>
      <c r="BW126" s="216"/>
      <c r="BX126" s="216"/>
      <c r="BY126" s="216"/>
      <c r="BZ126" s="216"/>
      <c r="CA126" s="216"/>
      <c r="CB126" s="216"/>
      <c r="CC126" s="216"/>
      <c r="CD126" s="216"/>
      <c r="CE126" s="216"/>
      <c r="CF126" s="216"/>
      <c r="CG126" s="216"/>
      <c r="CH126" s="216"/>
      <c r="CI126" s="216"/>
      <c r="CJ126" s="216"/>
      <c r="CK126" s="216"/>
      <c r="CL126" s="216"/>
      <c r="CM126" s="216"/>
      <c r="CN126" s="216"/>
      <c r="CO126" s="216"/>
      <c r="CP126" s="216"/>
      <c r="CQ126" s="216"/>
      <c r="CR126" s="216"/>
      <c r="CS126" s="216"/>
      <c r="CT126" s="216"/>
      <c r="CU126" s="216"/>
      <c r="CV126" s="216"/>
      <c r="CW126" s="216"/>
      <c r="CX126" s="216"/>
      <c r="CY126" s="216"/>
      <c r="CZ126" s="216"/>
      <c r="DA126" s="216"/>
      <c r="DB126" s="216"/>
      <c r="DC126" s="216"/>
      <c r="DD126" s="216"/>
      <c r="DE126" s="216"/>
      <c r="DF126" s="216"/>
      <c r="DG126" s="216"/>
      <c r="DH126" s="216"/>
      <c r="DI126" s="216"/>
      <c r="DJ126" s="216"/>
      <c r="DK126" s="216"/>
      <c r="DL126" s="216"/>
      <c r="DM126" s="216"/>
      <c r="DN126" s="216"/>
      <c r="DO126" s="216"/>
      <c r="DP126" s="216"/>
      <c r="DQ126" s="216"/>
      <c r="DR126" s="216"/>
      <c r="DS126" s="216"/>
      <c r="DT126" s="216"/>
      <c r="DU126" s="216"/>
      <c r="DV126" s="216"/>
      <c r="DW126" s="216"/>
      <c r="DX126" s="216"/>
      <c r="DY126" s="216"/>
      <c r="DZ126" s="216"/>
      <c r="EA126" s="216"/>
      <c r="EB126" s="216"/>
      <c r="EC126" s="216"/>
      <c r="ED126" s="216"/>
      <c r="EE126" s="216"/>
      <c r="EF126" s="216"/>
      <c r="EG126" s="216"/>
      <c r="EH126" s="216"/>
      <c r="EI126" s="216"/>
      <c r="EJ126" s="216"/>
      <c r="EK126" s="216"/>
      <c r="EL126" s="216"/>
      <c r="EM126" s="216"/>
      <c r="EN126" s="216"/>
      <c r="EO126" s="216"/>
      <c r="EP126" s="216"/>
      <c r="EQ126" s="216"/>
      <c r="ER126" s="216"/>
      <c r="ES126" s="216"/>
      <c r="ET126" s="216"/>
      <c r="EU126" s="216"/>
      <c r="EV126" s="216"/>
      <c r="EW126" s="216"/>
      <c r="EX126" s="216"/>
      <c r="EY126" s="216"/>
      <c r="EZ126" s="216"/>
      <c r="FA126" s="216"/>
      <c r="FB126" s="216"/>
      <c r="FC126" s="216"/>
      <c r="FD126" s="216"/>
      <c r="FE126" s="216"/>
      <c r="FF126" s="216"/>
      <c r="FG126" s="216"/>
      <c r="FH126" s="216"/>
      <c r="FI126" s="216"/>
      <c r="FJ126" s="216"/>
      <c r="FK126" s="216"/>
      <c r="FL126" s="216"/>
      <c r="FM126" s="216"/>
      <c r="FN126" s="216"/>
      <c r="FO126" s="216"/>
      <c r="FP126" s="216"/>
      <c r="FQ126" s="216"/>
      <c r="FR126" s="216"/>
      <c r="FS126" s="216"/>
      <c r="FT126" s="216"/>
      <c r="FU126" s="216"/>
      <c r="FV126" s="216"/>
      <c r="FW126" s="216"/>
      <c r="FX126" s="216"/>
      <c r="FY126" s="216"/>
      <c r="FZ126" s="216"/>
      <c r="GA126" s="216"/>
      <c r="GB126" s="216"/>
      <c r="GC126" s="216"/>
      <c r="GD126" s="216"/>
      <c r="GE126" s="216"/>
      <c r="GF126" s="216"/>
      <c r="GG126" s="216"/>
      <c r="GH126" s="216"/>
      <c r="GI126" s="216"/>
      <c r="GJ126" s="216"/>
      <c r="GK126" s="216"/>
      <c r="GL126" s="216"/>
      <c r="GM126" s="216"/>
      <c r="GN126" s="216"/>
      <c r="GO126" s="216"/>
      <c r="GP126" s="216"/>
      <c r="GQ126" s="216"/>
      <c r="GR126" s="216"/>
      <c r="GS126" s="216"/>
      <c r="GT126" s="216"/>
      <c r="GU126" s="216"/>
      <c r="GV126" s="216"/>
      <c r="GW126" s="216"/>
      <c r="GX126" s="216"/>
    </row>
    <row r="127" spans="1:206" s="217" customFormat="1" ht="37.5" x14ac:dyDescent="0.3">
      <c r="A127" s="210"/>
      <c r="B127" s="202">
        <f>'[1]MES NOVIEMBRE'!E120</f>
        <v>45618</v>
      </c>
      <c r="C127" s="203" t="s">
        <v>599</v>
      </c>
      <c r="D127" s="212" t="s">
        <v>600</v>
      </c>
      <c r="E127" s="224" t="s">
        <v>598</v>
      </c>
      <c r="F127" s="209"/>
      <c r="G127" s="214">
        <f>'[1]MES NOVIEMBRE'!H119</f>
        <v>340972.79999999999</v>
      </c>
      <c r="H127" s="206">
        <f t="shared" si="6"/>
        <v>21806136.315999988</v>
      </c>
      <c r="I127" s="215"/>
      <c r="J127" s="215"/>
      <c r="K127" s="215"/>
      <c r="L127" s="215"/>
      <c r="M127" s="215"/>
      <c r="N127" s="215"/>
      <c r="O127" s="215"/>
      <c r="P127" s="215"/>
      <c r="Q127" s="215"/>
      <c r="R127" s="215"/>
      <c r="S127" s="215"/>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s="216"/>
      <c r="BN127" s="216"/>
      <c r="BO127" s="216"/>
      <c r="BP127" s="216"/>
      <c r="BQ127" s="216"/>
      <c r="BR127" s="216"/>
      <c r="BS127" s="216"/>
      <c r="BT127" s="216"/>
      <c r="BU127" s="216"/>
      <c r="BV127" s="216"/>
      <c r="BW127" s="216"/>
      <c r="BX127" s="216"/>
      <c r="BY127" s="216"/>
      <c r="BZ127" s="216"/>
      <c r="CA127" s="216"/>
      <c r="CB127" s="216"/>
      <c r="CC127" s="216"/>
      <c r="CD127" s="216"/>
      <c r="CE127" s="216"/>
      <c r="CF127" s="216"/>
      <c r="CG127" s="216"/>
      <c r="CH127" s="216"/>
      <c r="CI127" s="216"/>
      <c r="CJ127" s="216"/>
      <c r="CK127" s="216"/>
      <c r="CL127" s="216"/>
      <c r="CM127" s="216"/>
      <c r="CN127" s="216"/>
      <c r="CO127" s="216"/>
      <c r="CP127" s="216"/>
      <c r="CQ127" s="216"/>
      <c r="CR127" s="216"/>
      <c r="CS127" s="216"/>
      <c r="CT127" s="216"/>
      <c r="CU127" s="216"/>
      <c r="CV127" s="216"/>
      <c r="CW127" s="216"/>
      <c r="CX127" s="216"/>
      <c r="CY127" s="216"/>
      <c r="CZ127" s="216"/>
      <c r="DA127" s="216"/>
      <c r="DB127" s="216"/>
      <c r="DC127" s="216"/>
      <c r="DD127" s="216"/>
      <c r="DE127" s="216"/>
      <c r="DF127" s="216"/>
      <c r="DG127" s="216"/>
      <c r="DH127" s="216"/>
      <c r="DI127" s="216"/>
      <c r="DJ127" s="216"/>
      <c r="DK127" s="216"/>
      <c r="DL127" s="216"/>
      <c r="DM127" s="216"/>
      <c r="DN127" s="216"/>
      <c r="DO127" s="216"/>
      <c r="DP127" s="216"/>
      <c r="DQ127" s="216"/>
      <c r="DR127" s="216"/>
      <c r="DS127" s="216"/>
      <c r="DT127" s="216"/>
      <c r="DU127" s="216"/>
      <c r="DV127" s="216"/>
      <c r="DW127" s="216"/>
      <c r="DX127" s="216"/>
      <c r="DY127" s="216"/>
      <c r="DZ127" s="216"/>
      <c r="EA127" s="216"/>
      <c r="EB127" s="216"/>
      <c r="EC127" s="216"/>
      <c r="ED127" s="216"/>
      <c r="EE127" s="216"/>
      <c r="EF127" s="216"/>
      <c r="EG127" s="216"/>
      <c r="EH127" s="216"/>
      <c r="EI127" s="216"/>
      <c r="EJ127" s="216"/>
      <c r="EK127" s="216"/>
      <c r="EL127" s="216"/>
      <c r="EM127" s="216"/>
      <c r="EN127" s="216"/>
      <c r="EO127" s="216"/>
      <c r="EP127" s="216"/>
      <c r="EQ127" s="216"/>
      <c r="ER127" s="216"/>
      <c r="ES127" s="216"/>
      <c r="ET127" s="216"/>
      <c r="EU127" s="216"/>
      <c r="EV127" s="216"/>
      <c r="EW127" s="216"/>
      <c r="EX127" s="216"/>
      <c r="EY127" s="216"/>
      <c r="EZ127" s="216"/>
      <c r="FA127" s="216"/>
      <c r="FB127" s="216"/>
      <c r="FC127" s="216"/>
      <c r="FD127" s="216"/>
      <c r="FE127" s="216"/>
      <c r="FF127" s="216"/>
      <c r="FG127" s="216"/>
      <c r="FH127" s="216"/>
      <c r="FI127" s="216"/>
      <c r="FJ127" s="216"/>
      <c r="FK127" s="216"/>
      <c r="FL127" s="216"/>
      <c r="FM127" s="216"/>
      <c r="FN127" s="216"/>
      <c r="FO127" s="216"/>
      <c r="FP127" s="216"/>
      <c r="FQ127" s="216"/>
      <c r="FR127" s="216"/>
      <c r="FS127" s="216"/>
      <c r="FT127" s="216"/>
      <c r="FU127" s="216"/>
      <c r="FV127" s="216"/>
      <c r="FW127" s="216"/>
      <c r="FX127" s="216"/>
      <c r="FY127" s="216"/>
      <c r="FZ127" s="216"/>
      <c r="GA127" s="216"/>
      <c r="GB127" s="216"/>
      <c r="GC127" s="216"/>
      <c r="GD127" s="216"/>
      <c r="GE127" s="216"/>
      <c r="GF127" s="216"/>
      <c r="GG127" s="216"/>
      <c r="GH127" s="216"/>
      <c r="GI127" s="216"/>
      <c r="GJ127" s="216"/>
      <c r="GK127" s="216"/>
      <c r="GL127" s="216"/>
      <c r="GM127" s="216"/>
      <c r="GN127" s="216"/>
      <c r="GO127" s="216"/>
      <c r="GP127" s="216"/>
      <c r="GQ127" s="216"/>
      <c r="GR127" s="216"/>
      <c r="GS127" s="216"/>
      <c r="GT127" s="216"/>
      <c r="GU127" s="216"/>
      <c r="GV127" s="216"/>
      <c r="GW127" s="216"/>
      <c r="GX127" s="216"/>
    </row>
    <row r="128" spans="1:206" s="217" customFormat="1" ht="37.5" x14ac:dyDescent="0.3">
      <c r="A128" s="210"/>
      <c r="B128" s="202">
        <f>'[1]MES NOVIEMBRE'!E121</f>
        <v>45618</v>
      </c>
      <c r="C128" s="203" t="s">
        <v>601</v>
      </c>
      <c r="D128" s="212" t="s">
        <v>602</v>
      </c>
      <c r="E128" s="224" t="s">
        <v>598</v>
      </c>
      <c r="F128" s="209"/>
      <c r="G128" s="214">
        <f>'[1]MES NOVIEMBRE'!H120</f>
        <v>578200</v>
      </c>
      <c r="H128" s="206">
        <f t="shared" si="6"/>
        <v>21227936.315999988</v>
      </c>
      <c r="I128" s="215"/>
      <c r="J128" s="215"/>
      <c r="K128" s="215"/>
      <c r="L128" s="215"/>
      <c r="M128" s="215"/>
      <c r="N128" s="215"/>
      <c r="O128" s="215"/>
      <c r="P128" s="215"/>
      <c r="Q128" s="215"/>
      <c r="R128" s="215"/>
      <c r="S128" s="215"/>
      <c r="T128" s="216"/>
      <c r="U128" s="216"/>
      <c r="V128" s="216"/>
      <c r="W128" s="216"/>
      <c r="X128" s="216"/>
      <c r="Y128" s="216"/>
      <c r="Z128" s="216"/>
      <c r="AA128" s="216"/>
      <c r="AB128" s="216"/>
      <c r="AC128" s="216"/>
      <c r="AD128" s="216"/>
      <c r="AE128" s="216"/>
      <c r="AF128" s="216"/>
      <c r="AG128" s="216"/>
      <c r="AH128" s="216"/>
      <c r="AI128" s="216"/>
      <c r="AJ128" s="216"/>
      <c r="AK128" s="216"/>
      <c r="AL128" s="216"/>
      <c r="AM128" s="216"/>
      <c r="AN128" s="216"/>
      <c r="AO128" s="216"/>
      <c r="AP128" s="216"/>
      <c r="AQ128" s="216"/>
      <c r="AR128" s="216"/>
      <c r="AS128" s="216"/>
      <c r="AT128" s="216"/>
      <c r="AU128" s="216"/>
      <c r="AV128" s="216"/>
      <c r="AW128" s="216"/>
      <c r="AX128" s="216"/>
      <c r="AY128" s="216"/>
      <c r="AZ128" s="216"/>
      <c r="BA128" s="216"/>
      <c r="BB128" s="216"/>
      <c r="BC128" s="216"/>
      <c r="BD128" s="216"/>
      <c r="BE128" s="216"/>
      <c r="BF128" s="216"/>
      <c r="BG128" s="216"/>
      <c r="BH128" s="216"/>
      <c r="BI128" s="216"/>
      <c r="BJ128" s="216"/>
      <c r="BK128" s="216"/>
      <c r="BL128" s="216"/>
      <c r="BM128" s="216"/>
      <c r="BN128" s="216"/>
      <c r="BO128" s="216"/>
      <c r="BP128" s="216"/>
      <c r="BQ128" s="216"/>
      <c r="BR128" s="216"/>
      <c r="BS128" s="216"/>
      <c r="BT128" s="216"/>
      <c r="BU128" s="216"/>
      <c r="BV128" s="216"/>
      <c r="BW128" s="216"/>
      <c r="BX128" s="216"/>
      <c r="BY128" s="216"/>
      <c r="BZ128" s="216"/>
      <c r="CA128" s="216"/>
      <c r="CB128" s="216"/>
      <c r="CC128" s="216"/>
      <c r="CD128" s="216"/>
      <c r="CE128" s="216"/>
      <c r="CF128" s="216"/>
      <c r="CG128" s="216"/>
      <c r="CH128" s="216"/>
      <c r="CI128" s="216"/>
      <c r="CJ128" s="216"/>
      <c r="CK128" s="216"/>
      <c r="CL128" s="216"/>
      <c r="CM128" s="216"/>
      <c r="CN128" s="216"/>
      <c r="CO128" s="216"/>
      <c r="CP128" s="216"/>
      <c r="CQ128" s="216"/>
      <c r="CR128" s="216"/>
      <c r="CS128" s="216"/>
      <c r="CT128" s="216"/>
      <c r="CU128" s="216"/>
      <c r="CV128" s="216"/>
      <c r="CW128" s="216"/>
      <c r="CX128" s="216"/>
      <c r="CY128" s="216"/>
      <c r="CZ128" s="216"/>
      <c r="DA128" s="216"/>
      <c r="DB128" s="216"/>
      <c r="DC128" s="216"/>
      <c r="DD128" s="216"/>
      <c r="DE128" s="216"/>
      <c r="DF128" s="216"/>
      <c r="DG128" s="216"/>
      <c r="DH128" s="216"/>
      <c r="DI128" s="216"/>
      <c r="DJ128" s="216"/>
      <c r="DK128" s="216"/>
      <c r="DL128" s="216"/>
      <c r="DM128" s="216"/>
      <c r="DN128" s="216"/>
      <c r="DO128" s="216"/>
      <c r="DP128" s="216"/>
      <c r="DQ128" s="216"/>
      <c r="DR128" s="216"/>
      <c r="DS128" s="216"/>
      <c r="DT128" s="216"/>
      <c r="DU128" s="216"/>
      <c r="DV128" s="216"/>
      <c r="DW128" s="216"/>
      <c r="DX128" s="216"/>
      <c r="DY128" s="216"/>
      <c r="DZ128" s="216"/>
      <c r="EA128" s="216"/>
      <c r="EB128" s="216"/>
      <c r="EC128" s="216"/>
      <c r="ED128" s="216"/>
      <c r="EE128" s="216"/>
      <c r="EF128" s="216"/>
      <c r="EG128" s="216"/>
      <c r="EH128" s="216"/>
      <c r="EI128" s="216"/>
      <c r="EJ128" s="216"/>
      <c r="EK128" s="216"/>
      <c r="EL128" s="216"/>
      <c r="EM128" s="216"/>
      <c r="EN128" s="216"/>
      <c r="EO128" s="216"/>
      <c r="EP128" s="216"/>
      <c r="EQ128" s="216"/>
      <c r="ER128" s="216"/>
      <c r="ES128" s="216"/>
      <c r="ET128" s="216"/>
      <c r="EU128" s="216"/>
      <c r="EV128" s="216"/>
      <c r="EW128" s="216"/>
      <c r="EX128" s="216"/>
      <c r="EY128" s="216"/>
      <c r="EZ128" s="216"/>
      <c r="FA128" s="216"/>
      <c r="FB128" s="216"/>
      <c r="FC128" s="216"/>
      <c r="FD128" s="216"/>
      <c r="FE128" s="216"/>
      <c r="FF128" s="216"/>
      <c r="FG128" s="216"/>
      <c r="FH128" s="216"/>
      <c r="FI128" s="216"/>
      <c r="FJ128" s="216"/>
      <c r="FK128" s="216"/>
      <c r="FL128" s="216"/>
      <c r="FM128" s="216"/>
      <c r="FN128" s="216"/>
      <c r="FO128" s="216"/>
      <c r="FP128" s="216"/>
      <c r="FQ128" s="216"/>
      <c r="FR128" s="216"/>
      <c r="FS128" s="216"/>
      <c r="FT128" s="216"/>
      <c r="FU128" s="216"/>
      <c r="FV128" s="216"/>
      <c r="FW128" s="216"/>
      <c r="FX128" s="216"/>
      <c r="FY128" s="216"/>
      <c r="FZ128" s="216"/>
      <c r="GA128" s="216"/>
      <c r="GB128" s="216"/>
      <c r="GC128" s="216"/>
      <c r="GD128" s="216"/>
      <c r="GE128" s="216"/>
      <c r="GF128" s="216"/>
      <c r="GG128" s="216"/>
      <c r="GH128" s="216"/>
      <c r="GI128" s="216"/>
      <c r="GJ128" s="216"/>
      <c r="GK128" s="216"/>
      <c r="GL128" s="216"/>
      <c r="GM128" s="216"/>
      <c r="GN128" s="216"/>
      <c r="GO128" s="216"/>
      <c r="GP128" s="216"/>
      <c r="GQ128" s="216"/>
      <c r="GR128" s="216"/>
      <c r="GS128" s="216"/>
      <c r="GT128" s="216"/>
      <c r="GU128" s="216"/>
      <c r="GV128" s="216"/>
      <c r="GW128" s="216"/>
      <c r="GX128" s="216"/>
    </row>
    <row r="129" spans="1:206" s="217" customFormat="1" ht="37.5" x14ac:dyDescent="0.3">
      <c r="A129" s="210"/>
      <c r="B129" s="202">
        <f>'[1]MES NOVIEMBRE'!E122</f>
        <v>45618</v>
      </c>
      <c r="C129" s="203" t="s">
        <v>603</v>
      </c>
      <c r="D129" s="212" t="s">
        <v>602</v>
      </c>
      <c r="E129" s="224" t="s">
        <v>598</v>
      </c>
      <c r="F129" s="209"/>
      <c r="G129" s="214">
        <f>'[1]MES NOVIEMBRE'!H121</f>
        <v>401200</v>
      </c>
      <c r="H129" s="206">
        <f t="shared" si="6"/>
        <v>20826736.315999988</v>
      </c>
      <c r="I129" s="215"/>
      <c r="J129" s="215"/>
      <c r="K129" s="215"/>
      <c r="L129" s="215"/>
      <c r="M129" s="215"/>
      <c r="N129" s="215"/>
      <c r="O129" s="215"/>
      <c r="P129" s="215"/>
      <c r="Q129" s="215"/>
      <c r="R129" s="215"/>
      <c r="S129" s="215"/>
      <c r="T129" s="216"/>
      <c r="U129" s="216"/>
      <c r="V129" s="216"/>
      <c r="W129" s="216"/>
      <c r="X129" s="216"/>
      <c r="Y129" s="216"/>
      <c r="Z129" s="216"/>
      <c r="AA129" s="216"/>
      <c r="AB129" s="216"/>
      <c r="AC129" s="216"/>
      <c r="AD129" s="216"/>
      <c r="AE129" s="216"/>
      <c r="AF129" s="216"/>
      <c r="AG129" s="216"/>
      <c r="AH129" s="216"/>
      <c r="AI129" s="216"/>
      <c r="AJ129" s="216"/>
      <c r="AK129" s="216"/>
      <c r="AL129" s="216"/>
      <c r="AM129" s="216"/>
      <c r="AN129" s="216"/>
      <c r="AO129" s="216"/>
      <c r="AP129" s="216"/>
      <c r="AQ129" s="216"/>
      <c r="AR129" s="216"/>
      <c r="AS129" s="216"/>
      <c r="AT129" s="216"/>
      <c r="AU129" s="216"/>
      <c r="AV129" s="216"/>
      <c r="AW129" s="216"/>
      <c r="AX129" s="216"/>
      <c r="AY129" s="216"/>
      <c r="AZ129" s="216"/>
      <c r="BA129" s="216"/>
      <c r="BB129" s="216"/>
      <c r="BC129" s="216"/>
      <c r="BD129" s="216"/>
      <c r="BE129" s="216"/>
      <c r="BF129" s="216"/>
      <c r="BG129" s="216"/>
      <c r="BH129" s="216"/>
      <c r="BI129" s="216"/>
      <c r="BJ129" s="216"/>
      <c r="BK129" s="216"/>
      <c r="BL129" s="216"/>
      <c r="BM129" s="216"/>
      <c r="BN129" s="216"/>
      <c r="BO129" s="216"/>
      <c r="BP129" s="216"/>
      <c r="BQ129" s="216"/>
      <c r="BR129" s="216"/>
      <c r="BS129" s="216"/>
      <c r="BT129" s="216"/>
      <c r="BU129" s="216"/>
      <c r="BV129" s="216"/>
      <c r="BW129" s="216"/>
      <c r="BX129" s="216"/>
      <c r="BY129" s="216"/>
      <c r="BZ129" s="216"/>
      <c r="CA129" s="216"/>
      <c r="CB129" s="216"/>
      <c r="CC129" s="216"/>
      <c r="CD129" s="216"/>
      <c r="CE129" s="216"/>
      <c r="CF129" s="216"/>
      <c r="CG129" s="216"/>
      <c r="CH129" s="216"/>
      <c r="CI129" s="216"/>
      <c r="CJ129" s="216"/>
      <c r="CK129" s="216"/>
      <c r="CL129" s="216"/>
      <c r="CM129" s="216"/>
      <c r="CN129" s="216"/>
      <c r="CO129" s="216"/>
      <c r="CP129" s="216"/>
      <c r="CQ129" s="216"/>
      <c r="CR129" s="216"/>
      <c r="CS129" s="216"/>
      <c r="CT129" s="216"/>
      <c r="CU129" s="216"/>
      <c r="CV129" s="216"/>
      <c r="CW129" s="216"/>
      <c r="CX129" s="216"/>
      <c r="CY129" s="216"/>
      <c r="CZ129" s="216"/>
      <c r="DA129" s="216"/>
      <c r="DB129" s="216"/>
      <c r="DC129" s="216"/>
      <c r="DD129" s="216"/>
      <c r="DE129" s="216"/>
      <c r="DF129" s="216"/>
      <c r="DG129" s="216"/>
      <c r="DH129" s="216"/>
      <c r="DI129" s="216"/>
      <c r="DJ129" s="216"/>
      <c r="DK129" s="216"/>
      <c r="DL129" s="216"/>
      <c r="DM129" s="216"/>
      <c r="DN129" s="216"/>
      <c r="DO129" s="216"/>
      <c r="DP129" s="216"/>
      <c r="DQ129" s="216"/>
      <c r="DR129" s="216"/>
      <c r="DS129" s="216"/>
      <c r="DT129" s="216"/>
      <c r="DU129" s="216"/>
      <c r="DV129" s="216"/>
      <c r="DW129" s="216"/>
      <c r="DX129" s="216"/>
      <c r="DY129" s="216"/>
      <c r="DZ129" s="216"/>
      <c r="EA129" s="216"/>
      <c r="EB129" s="216"/>
      <c r="EC129" s="216"/>
      <c r="ED129" s="216"/>
      <c r="EE129" s="216"/>
      <c r="EF129" s="216"/>
      <c r="EG129" s="216"/>
      <c r="EH129" s="216"/>
      <c r="EI129" s="216"/>
      <c r="EJ129" s="216"/>
      <c r="EK129" s="216"/>
      <c r="EL129" s="216"/>
      <c r="EM129" s="216"/>
      <c r="EN129" s="216"/>
      <c r="EO129" s="216"/>
      <c r="EP129" s="216"/>
      <c r="EQ129" s="216"/>
      <c r="ER129" s="216"/>
      <c r="ES129" s="216"/>
      <c r="ET129" s="216"/>
      <c r="EU129" s="216"/>
      <c r="EV129" s="216"/>
      <c r="EW129" s="216"/>
      <c r="EX129" s="216"/>
      <c r="EY129" s="216"/>
      <c r="EZ129" s="216"/>
      <c r="FA129" s="216"/>
      <c r="FB129" s="216"/>
      <c r="FC129" s="216"/>
      <c r="FD129" s="216"/>
      <c r="FE129" s="216"/>
      <c r="FF129" s="216"/>
      <c r="FG129" s="216"/>
      <c r="FH129" s="216"/>
      <c r="FI129" s="216"/>
      <c r="FJ129" s="216"/>
      <c r="FK129" s="216"/>
      <c r="FL129" s="216"/>
      <c r="FM129" s="216"/>
      <c r="FN129" s="216"/>
      <c r="FO129" s="216"/>
      <c r="FP129" s="216"/>
      <c r="FQ129" s="216"/>
      <c r="FR129" s="216"/>
      <c r="FS129" s="216"/>
      <c r="FT129" s="216"/>
      <c r="FU129" s="216"/>
      <c r="FV129" s="216"/>
      <c r="FW129" s="216"/>
      <c r="FX129" s="216"/>
      <c r="FY129" s="216"/>
      <c r="FZ129" s="216"/>
      <c r="GA129" s="216"/>
      <c r="GB129" s="216"/>
      <c r="GC129" s="216"/>
      <c r="GD129" s="216"/>
      <c r="GE129" s="216"/>
      <c r="GF129" s="216"/>
      <c r="GG129" s="216"/>
      <c r="GH129" s="216"/>
      <c r="GI129" s="216"/>
      <c r="GJ129" s="216"/>
      <c r="GK129" s="216"/>
      <c r="GL129" s="216"/>
      <c r="GM129" s="216"/>
      <c r="GN129" s="216"/>
      <c r="GO129" s="216"/>
      <c r="GP129" s="216"/>
      <c r="GQ129" s="216"/>
      <c r="GR129" s="216"/>
      <c r="GS129" s="216"/>
      <c r="GT129" s="216"/>
      <c r="GU129" s="216"/>
      <c r="GV129" s="216"/>
      <c r="GW129" s="216"/>
      <c r="GX129" s="216"/>
    </row>
    <row r="130" spans="1:206" s="217" customFormat="1" ht="37.5" x14ac:dyDescent="0.3">
      <c r="A130" s="210"/>
      <c r="B130" s="202">
        <f>'[1]MES NOVIEMBRE'!E123</f>
        <v>45621</v>
      </c>
      <c r="C130" s="203" t="s">
        <v>604</v>
      </c>
      <c r="D130" s="212" t="s">
        <v>605</v>
      </c>
      <c r="E130" s="224" t="s">
        <v>598</v>
      </c>
      <c r="F130" s="209"/>
      <c r="G130" s="214">
        <f>'[1]MES NOVIEMBRE'!H122</f>
        <v>2178124.71</v>
      </c>
      <c r="H130" s="206">
        <f t="shared" si="6"/>
        <v>18648611.605999988</v>
      </c>
      <c r="I130" s="215"/>
      <c r="J130" s="215"/>
      <c r="K130" s="215"/>
      <c r="L130" s="215"/>
      <c r="M130" s="215"/>
      <c r="N130" s="215"/>
      <c r="O130" s="215"/>
      <c r="P130" s="215"/>
      <c r="Q130" s="215"/>
      <c r="R130" s="215"/>
      <c r="S130" s="215"/>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c r="BF130" s="216"/>
      <c r="BG130" s="216"/>
      <c r="BH130" s="216"/>
      <c r="BI130" s="216"/>
      <c r="BJ130" s="216"/>
      <c r="BK130" s="216"/>
      <c r="BL130" s="216"/>
      <c r="BM130" s="216"/>
      <c r="BN130" s="216"/>
      <c r="BO130" s="216"/>
      <c r="BP130" s="216"/>
      <c r="BQ130" s="216"/>
      <c r="BR130" s="216"/>
      <c r="BS130" s="216"/>
      <c r="BT130" s="216"/>
      <c r="BU130" s="216"/>
      <c r="BV130" s="216"/>
      <c r="BW130" s="216"/>
      <c r="BX130" s="216"/>
      <c r="BY130" s="216"/>
      <c r="BZ130" s="216"/>
      <c r="CA130" s="216"/>
      <c r="CB130" s="216"/>
      <c r="CC130" s="216"/>
      <c r="CD130" s="216"/>
      <c r="CE130" s="216"/>
      <c r="CF130" s="216"/>
      <c r="CG130" s="216"/>
      <c r="CH130" s="216"/>
      <c r="CI130" s="216"/>
      <c r="CJ130" s="216"/>
      <c r="CK130" s="216"/>
      <c r="CL130" s="216"/>
      <c r="CM130" s="216"/>
      <c r="CN130" s="216"/>
      <c r="CO130" s="216"/>
      <c r="CP130" s="216"/>
      <c r="CQ130" s="216"/>
      <c r="CR130" s="216"/>
      <c r="CS130" s="216"/>
      <c r="CT130" s="216"/>
      <c r="CU130" s="216"/>
      <c r="CV130" s="216"/>
      <c r="CW130" s="216"/>
      <c r="CX130" s="216"/>
      <c r="CY130" s="216"/>
      <c r="CZ130" s="216"/>
      <c r="DA130" s="216"/>
      <c r="DB130" s="216"/>
      <c r="DC130" s="216"/>
      <c r="DD130" s="216"/>
      <c r="DE130" s="216"/>
      <c r="DF130" s="216"/>
      <c r="DG130" s="216"/>
      <c r="DH130" s="216"/>
      <c r="DI130" s="216"/>
      <c r="DJ130" s="216"/>
      <c r="DK130" s="216"/>
      <c r="DL130" s="216"/>
      <c r="DM130" s="216"/>
      <c r="DN130" s="216"/>
      <c r="DO130" s="216"/>
      <c r="DP130" s="216"/>
      <c r="DQ130" s="216"/>
      <c r="DR130" s="216"/>
      <c r="DS130" s="216"/>
      <c r="DT130" s="216"/>
      <c r="DU130" s="216"/>
      <c r="DV130" s="216"/>
      <c r="DW130" s="216"/>
      <c r="DX130" s="216"/>
      <c r="DY130" s="216"/>
      <c r="DZ130" s="216"/>
      <c r="EA130" s="216"/>
      <c r="EB130" s="216"/>
      <c r="EC130" s="216"/>
      <c r="ED130" s="216"/>
      <c r="EE130" s="216"/>
      <c r="EF130" s="216"/>
      <c r="EG130" s="216"/>
      <c r="EH130" s="216"/>
      <c r="EI130" s="216"/>
      <c r="EJ130" s="216"/>
      <c r="EK130" s="216"/>
      <c r="EL130" s="216"/>
      <c r="EM130" s="216"/>
      <c r="EN130" s="216"/>
      <c r="EO130" s="216"/>
      <c r="EP130" s="216"/>
      <c r="EQ130" s="216"/>
      <c r="ER130" s="216"/>
      <c r="ES130" s="216"/>
      <c r="ET130" s="216"/>
      <c r="EU130" s="216"/>
      <c r="EV130" s="216"/>
      <c r="EW130" s="216"/>
      <c r="EX130" s="216"/>
      <c r="EY130" s="216"/>
      <c r="EZ130" s="216"/>
      <c r="FA130" s="216"/>
      <c r="FB130" s="216"/>
      <c r="FC130" s="216"/>
      <c r="FD130" s="216"/>
      <c r="FE130" s="216"/>
      <c r="FF130" s="216"/>
      <c r="FG130" s="216"/>
      <c r="FH130" s="216"/>
      <c r="FI130" s="216"/>
      <c r="FJ130" s="216"/>
      <c r="FK130" s="216"/>
      <c r="FL130" s="216"/>
      <c r="FM130" s="216"/>
      <c r="FN130" s="216"/>
      <c r="FO130" s="216"/>
      <c r="FP130" s="216"/>
      <c r="FQ130" s="216"/>
      <c r="FR130" s="216"/>
      <c r="FS130" s="216"/>
      <c r="FT130" s="216"/>
      <c r="FU130" s="216"/>
      <c r="FV130" s="216"/>
      <c r="FW130" s="216"/>
      <c r="FX130" s="216"/>
      <c r="FY130" s="216"/>
      <c r="FZ130" s="216"/>
      <c r="GA130" s="216"/>
      <c r="GB130" s="216"/>
      <c r="GC130" s="216"/>
      <c r="GD130" s="216"/>
      <c r="GE130" s="216"/>
      <c r="GF130" s="216"/>
      <c r="GG130" s="216"/>
      <c r="GH130" s="216"/>
      <c r="GI130" s="216"/>
      <c r="GJ130" s="216"/>
      <c r="GK130" s="216"/>
      <c r="GL130" s="216"/>
      <c r="GM130" s="216"/>
      <c r="GN130" s="216"/>
      <c r="GO130" s="216"/>
      <c r="GP130" s="216"/>
      <c r="GQ130" s="216"/>
      <c r="GR130" s="216"/>
      <c r="GS130" s="216"/>
      <c r="GT130" s="216"/>
      <c r="GU130" s="216"/>
      <c r="GV130" s="216"/>
      <c r="GW130" s="216"/>
      <c r="GX130" s="216"/>
    </row>
    <row r="131" spans="1:206" s="217" customFormat="1" ht="56.25" x14ac:dyDescent="0.3">
      <c r="A131" s="210"/>
      <c r="B131" s="202">
        <f>'[1]MES NOVIEMBRE'!E124</f>
        <v>45621</v>
      </c>
      <c r="C131" s="203" t="s">
        <v>606</v>
      </c>
      <c r="D131" s="212" t="s">
        <v>607</v>
      </c>
      <c r="E131" s="224" t="s">
        <v>608</v>
      </c>
      <c r="F131" s="209"/>
      <c r="G131" s="214">
        <f>'[1]MES NOVIEMBRE'!H123</f>
        <v>50854.79</v>
      </c>
      <c r="H131" s="206">
        <f t="shared" si="6"/>
        <v>18597756.815999988</v>
      </c>
      <c r="I131" s="215"/>
      <c r="J131" s="215"/>
      <c r="K131" s="215"/>
      <c r="L131" s="215"/>
      <c r="M131" s="215"/>
      <c r="N131" s="215"/>
      <c r="O131" s="215"/>
      <c r="P131" s="215"/>
      <c r="Q131" s="215"/>
      <c r="R131" s="215"/>
      <c r="S131" s="215"/>
      <c r="T131" s="216"/>
      <c r="U131" s="216"/>
      <c r="V131" s="216"/>
      <c r="W131" s="216"/>
      <c r="X131" s="216"/>
      <c r="Y131" s="216"/>
      <c r="Z131" s="216"/>
      <c r="AA131" s="216"/>
      <c r="AB131" s="216"/>
      <c r="AC131" s="216"/>
      <c r="AD131" s="216"/>
      <c r="AE131" s="216"/>
      <c r="AF131" s="216"/>
      <c r="AG131" s="216"/>
      <c r="AH131" s="216"/>
      <c r="AI131" s="216"/>
      <c r="AJ131" s="216"/>
      <c r="AK131" s="216"/>
      <c r="AL131" s="216"/>
      <c r="AM131" s="216"/>
      <c r="AN131" s="216"/>
      <c r="AO131" s="216"/>
      <c r="AP131" s="216"/>
      <c r="AQ131" s="216"/>
      <c r="AR131" s="216"/>
      <c r="AS131" s="216"/>
      <c r="AT131" s="216"/>
      <c r="AU131" s="216"/>
      <c r="AV131" s="216"/>
      <c r="AW131" s="216"/>
      <c r="AX131" s="216"/>
      <c r="AY131" s="216"/>
      <c r="AZ131" s="216"/>
      <c r="BA131" s="216"/>
      <c r="BB131" s="216"/>
      <c r="BC131" s="216"/>
      <c r="BD131" s="216"/>
      <c r="BE131" s="216"/>
      <c r="BF131" s="216"/>
      <c r="BG131" s="216"/>
      <c r="BH131" s="216"/>
      <c r="BI131" s="216"/>
      <c r="BJ131" s="216"/>
      <c r="BK131" s="216"/>
      <c r="BL131" s="216"/>
      <c r="BM131" s="216"/>
      <c r="BN131" s="216"/>
      <c r="BO131" s="216"/>
      <c r="BP131" s="216"/>
      <c r="BQ131" s="216"/>
      <c r="BR131" s="216"/>
      <c r="BS131" s="216"/>
      <c r="BT131" s="216"/>
      <c r="BU131" s="216"/>
      <c r="BV131" s="216"/>
      <c r="BW131" s="216"/>
      <c r="BX131" s="216"/>
      <c r="BY131" s="216"/>
      <c r="BZ131" s="216"/>
      <c r="CA131" s="216"/>
      <c r="CB131" s="216"/>
      <c r="CC131" s="216"/>
      <c r="CD131" s="216"/>
      <c r="CE131" s="216"/>
      <c r="CF131" s="216"/>
      <c r="CG131" s="216"/>
      <c r="CH131" s="216"/>
      <c r="CI131" s="216"/>
      <c r="CJ131" s="216"/>
      <c r="CK131" s="216"/>
      <c r="CL131" s="216"/>
      <c r="CM131" s="216"/>
      <c r="CN131" s="216"/>
      <c r="CO131" s="216"/>
      <c r="CP131" s="216"/>
      <c r="CQ131" s="216"/>
      <c r="CR131" s="216"/>
      <c r="CS131" s="216"/>
      <c r="CT131" s="216"/>
      <c r="CU131" s="216"/>
      <c r="CV131" s="216"/>
      <c r="CW131" s="216"/>
      <c r="CX131" s="216"/>
      <c r="CY131" s="216"/>
      <c r="CZ131" s="216"/>
      <c r="DA131" s="216"/>
      <c r="DB131" s="216"/>
      <c r="DC131" s="216"/>
      <c r="DD131" s="216"/>
      <c r="DE131" s="216"/>
      <c r="DF131" s="216"/>
      <c r="DG131" s="216"/>
      <c r="DH131" s="216"/>
      <c r="DI131" s="216"/>
      <c r="DJ131" s="216"/>
      <c r="DK131" s="216"/>
      <c r="DL131" s="216"/>
      <c r="DM131" s="216"/>
      <c r="DN131" s="216"/>
      <c r="DO131" s="216"/>
      <c r="DP131" s="216"/>
      <c r="DQ131" s="216"/>
      <c r="DR131" s="216"/>
      <c r="DS131" s="216"/>
      <c r="DT131" s="216"/>
      <c r="DU131" s="216"/>
      <c r="DV131" s="216"/>
      <c r="DW131" s="216"/>
      <c r="DX131" s="216"/>
      <c r="DY131" s="216"/>
      <c r="DZ131" s="216"/>
      <c r="EA131" s="216"/>
      <c r="EB131" s="216"/>
      <c r="EC131" s="216"/>
      <c r="ED131" s="216"/>
      <c r="EE131" s="216"/>
      <c r="EF131" s="216"/>
      <c r="EG131" s="216"/>
      <c r="EH131" s="216"/>
      <c r="EI131" s="216"/>
      <c r="EJ131" s="216"/>
      <c r="EK131" s="216"/>
      <c r="EL131" s="216"/>
      <c r="EM131" s="216"/>
      <c r="EN131" s="216"/>
      <c r="EO131" s="216"/>
      <c r="EP131" s="216"/>
      <c r="EQ131" s="216"/>
      <c r="ER131" s="216"/>
      <c r="ES131" s="216"/>
      <c r="ET131" s="216"/>
      <c r="EU131" s="216"/>
      <c r="EV131" s="216"/>
      <c r="EW131" s="216"/>
      <c r="EX131" s="216"/>
      <c r="EY131" s="216"/>
      <c r="EZ131" s="216"/>
      <c r="FA131" s="216"/>
      <c r="FB131" s="216"/>
      <c r="FC131" s="216"/>
      <c r="FD131" s="216"/>
      <c r="FE131" s="216"/>
      <c r="FF131" s="216"/>
      <c r="FG131" s="216"/>
      <c r="FH131" s="216"/>
      <c r="FI131" s="216"/>
      <c r="FJ131" s="216"/>
      <c r="FK131" s="216"/>
      <c r="FL131" s="216"/>
      <c r="FM131" s="216"/>
      <c r="FN131" s="216"/>
      <c r="FO131" s="216"/>
      <c r="FP131" s="216"/>
      <c r="FQ131" s="216"/>
      <c r="FR131" s="216"/>
      <c r="FS131" s="216"/>
      <c r="FT131" s="216"/>
      <c r="FU131" s="216"/>
      <c r="FV131" s="216"/>
      <c r="FW131" s="216"/>
      <c r="FX131" s="216"/>
      <c r="FY131" s="216"/>
      <c r="FZ131" s="216"/>
      <c r="GA131" s="216"/>
      <c r="GB131" s="216"/>
      <c r="GC131" s="216"/>
      <c r="GD131" s="216"/>
      <c r="GE131" s="216"/>
      <c r="GF131" s="216"/>
      <c r="GG131" s="216"/>
      <c r="GH131" s="216"/>
      <c r="GI131" s="216"/>
      <c r="GJ131" s="216"/>
      <c r="GK131" s="216"/>
      <c r="GL131" s="216"/>
      <c r="GM131" s="216"/>
      <c r="GN131" s="216"/>
      <c r="GO131" s="216"/>
      <c r="GP131" s="216"/>
      <c r="GQ131" s="216"/>
      <c r="GR131" s="216"/>
      <c r="GS131" s="216"/>
      <c r="GT131" s="216"/>
      <c r="GU131" s="216"/>
      <c r="GV131" s="216"/>
      <c r="GW131" s="216"/>
      <c r="GX131" s="216"/>
    </row>
    <row r="132" spans="1:206" s="217" customFormat="1" ht="56.25" x14ac:dyDescent="0.3">
      <c r="A132" s="210"/>
      <c r="B132" s="202">
        <f>'[1]MES NOVIEMBRE'!E125</f>
        <v>45621</v>
      </c>
      <c r="C132" s="203" t="s">
        <v>609</v>
      </c>
      <c r="D132" s="212" t="s">
        <v>284</v>
      </c>
      <c r="E132" s="224" t="s">
        <v>610</v>
      </c>
      <c r="F132" s="209"/>
      <c r="G132" s="214">
        <f>'[1]MES NOVIEMBRE'!H124</f>
        <v>18000</v>
      </c>
      <c r="H132" s="206">
        <f t="shared" si="6"/>
        <v>18579756.815999988</v>
      </c>
      <c r="I132" s="215"/>
      <c r="J132" s="215"/>
      <c r="K132" s="215"/>
      <c r="L132" s="215"/>
      <c r="M132" s="215"/>
      <c r="N132" s="215"/>
      <c r="O132" s="215"/>
      <c r="P132" s="215"/>
      <c r="Q132" s="215"/>
      <c r="R132" s="215"/>
      <c r="S132" s="215"/>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6"/>
      <c r="AO132" s="216"/>
      <c r="AP132" s="216"/>
      <c r="AQ132" s="216"/>
      <c r="AR132" s="216"/>
      <c r="AS132" s="216"/>
      <c r="AT132" s="216"/>
      <c r="AU132" s="216"/>
      <c r="AV132" s="216"/>
      <c r="AW132" s="216"/>
      <c r="AX132" s="216"/>
      <c r="AY132" s="216"/>
      <c r="AZ132" s="216"/>
      <c r="BA132" s="216"/>
      <c r="BB132" s="216"/>
      <c r="BC132" s="216"/>
      <c r="BD132" s="216"/>
      <c r="BE132" s="216"/>
      <c r="BF132" s="216"/>
      <c r="BG132" s="216"/>
      <c r="BH132" s="216"/>
      <c r="BI132" s="216"/>
      <c r="BJ132" s="216"/>
      <c r="BK132" s="216"/>
      <c r="BL132" s="216"/>
      <c r="BM132" s="216"/>
      <c r="BN132" s="216"/>
      <c r="BO132" s="216"/>
      <c r="BP132" s="216"/>
      <c r="BQ132" s="216"/>
      <c r="BR132" s="216"/>
      <c r="BS132" s="216"/>
      <c r="BT132" s="216"/>
      <c r="BU132" s="216"/>
      <c r="BV132" s="216"/>
      <c r="BW132" s="216"/>
      <c r="BX132" s="216"/>
      <c r="BY132" s="216"/>
      <c r="BZ132" s="216"/>
      <c r="CA132" s="216"/>
      <c r="CB132" s="216"/>
      <c r="CC132" s="216"/>
      <c r="CD132" s="216"/>
      <c r="CE132" s="216"/>
      <c r="CF132" s="216"/>
      <c r="CG132" s="216"/>
      <c r="CH132" s="216"/>
      <c r="CI132" s="216"/>
      <c r="CJ132" s="216"/>
      <c r="CK132" s="216"/>
      <c r="CL132" s="216"/>
      <c r="CM132" s="216"/>
      <c r="CN132" s="216"/>
      <c r="CO132" s="216"/>
      <c r="CP132" s="216"/>
      <c r="CQ132" s="216"/>
      <c r="CR132" s="216"/>
      <c r="CS132" s="216"/>
      <c r="CT132" s="216"/>
      <c r="CU132" s="216"/>
      <c r="CV132" s="216"/>
      <c r="CW132" s="216"/>
      <c r="CX132" s="216"/>
      <c r="CY132" s="216"/>
      <c r="CZ132" s="216"/>
      <c r="DA132" s="216"/>
      <c r="DB132" s="216"/>
      <c r="DC132" s="216"/>
      <c r="DD132" s="216"/>
      <c r="DE132" s="216"/>
      <c r="DF132" s="216"/>
      <c r="DG132" s="216"/>
      <c r="DH132" s="216"/>
      <c r="DI132" s="216"/>
      <c r="DJ132" s="216"/>
      <c r="DK132" s="216"/>
      <c r="DL132" s="216"/>
      <c r="DM132" s="216"/>
      <c r="DN132" s="216"/>
      <c r="DO132" s="216"/>
      <c r="DP132" s="216"/>
      <c r="DQ132" s="216"/>
      <c r="DR132" s="216"/>
      <c r="DS132" s="216"/>
      <c r="DT132" s="216"/>
      <c r="DU132" s="216"/>
      <c r="DV132" s="216"/>
      <c r="DW132" s="216"/>
      <c r="DX132" s="216"/>
      <c r="DY132" s="216"/>
      <c r="DZ132" s="216"/>
      <c r="EA132" s="216"/>
      <c r="EB132" s="216"/>
      <c r="EC132" s="216"/>
      <c r="ED132" s="216"/>
      <c r="EE132" s="216"/>
      <c r="EF132" s="216"/>
      <c r="EG132" s="216"/>
      <c r="EH132" s="216"/>
      <c r="EI132" s="216"/>
      <c r="EJ132" s="216"/>
      <c r="EK132" s="216"/>
      <c r="EL132" s="216"/>
      <c r="EM132" s="216"/>
      <c r="EN132" s="216"/>
      <c r="EO132" s="216"/>
      <c r="EP132" s="216"/>
      <c r="EQ132" s="216"/>
      <c r="ER132" s="216"/>
      <c r="ES132" s="216"/>
      <c r="ET132" s="216"/>
      <c r="EU132" s="216"/>
      <c r="EV132" s="216"/>
      <c r="EW132" s="216"/>
      <c r="EX132" s="216"/>
      <c r="EY132" s="216"/>
      <c r="EZ132" s="216"/>
      <c r="FA132" s="216"/>
      <c r="FB132" s="216"/>
      <c r="FC132" s="216"/>
      <c r="FD132" s="216"/>
      <c r="FE132" s="216"/>
      <c r="FF132" s="216"/>
      <c r="FG132" s="216"/>
      <c r="FH132" s="216"/>
      <c r="FI132" s="216"/>
      <c r="FJ132" s="216"/>
      <c r="FK132" s="216"/>
      <c r="FL132" s="216"/>
      <c r="FM132" s="216"/>
      <c r="FN132" s="216"/>
      <c r="FO132" s="216"/>
      <c r="FP132" s="216"/>
      <c r="FQ132" s="216"/>
      <c r="FR132" s="216"/>
      <c r="FS132" s="216"/>
      <c r="FT132" s="216"/>
      <c r="FU132" s="216"/>
      <c r="FV132" s="216"/>
      <c r="FW132" s="216"/>
      <c r="FX132" s="216"/>
      <c r="FY132" s="216"/>
      <c r="FZ132" s="216"/>
      <c r="GA132" s="216"/>
      <c r="GB132" s="216"/>
      <c r="GC132" s="216"/>
      <c r="GD132" s="216"/>
      <c r="GE132" s="216"/>
      <c r="GF132" s="216"/>
      <c r="GG132" s="216"/>
      <c r="GH132" s="216"/>
      <c r="GI132" s="216"/>
      <c r="GJ132" s="216"/>
      <c r="GK132" s="216"/>
      <c r="GL132" s="216"/>
      <c r="GM132" s="216"/>
      <c r="GN132" s="216"/>
      <c r="GO132" s="216"/>
      <c r="GP132" s="216"/>
      <c r="GQ132" s="216"/>
      <c r="GR132" s="216"/>
      <c r="GS132" s="216"/>
      <c r="GT132" s="216"/>
      <c r="GU132" s="216"/>
      <c r="GV132" s="216"/>
      <c r="GW132" s="216"/>
      <c r="GX132" s="216"/>
    </row>
    <row r="133" spans="1:206" s="217" customFormat="1" ht="37.5" x14ac:dyDescent="0.3">
      <c r="A133" s="210"/>
      <c r="B133" s="202">
        <v>45622</v>
      </c>
      <c r="C133" s="203" t="s">
        <v>611</v>
      </c>
      <c r="D133" s="212" t="s">
        <v>193</v>
      </c>
      <c r="E133" s="224" t="s">
        <v>157</v>
      </c>
      <c r="F133" s="209">
        <v>53100</v>
      </c>
      <c r="G133" s="214"/>
      <c r="H133" s="206">
        <f>H132+F133</f>
        <v>18632856.815999988</v>
      </c>
      <c r="I133" s="215"/>
      <c r="J133" s="215"/>
      <c r="K133" s="215"/>
      <c r="L133" s="215"/>
      <c r="M133" s="215"/>
      <c r="N133" s="215"/>
      <c r="O133" s="215"/>
      <c r="P133" s="215"/>
      <c r="Q133" s="215"/>
      <c r="R133" s="215"/>
      <c r="S133" s="215"/>
      <c r="T133" s="216"/>
      <c r="U133" s="216"/>
      <c r="V133" s="216"/>
      <c r="W133" s="216"/>
      <c r="X133" s="216"/>
      <c r="Y133" s="216"/>
      <c r="Z133" s="216"/>
      <c r="AA133" s="216"/>
      <c r="AB133" s="216"/>
      <c r="AC133" s="216"/>
      <c r="AD133" s="216"/>
      <c r="AE133" s="216"/>
      <c r="AF133" s="216"/>
      <c r="AG133" s="216"/>
      <c r="AH133" s="216"/>
      <c r="AI133" s="216"/>
      <c r="AJ133" s="216"/>
      <c r="AK133" s="216"/>
      <c r="AL133" s="216"/>
      <c r="AM133" s="216"/>
      <c r="AN133" s="216"/>
      <c r="AO133" s="216"/>
      <c r="AP133" s="216"/>
      <c r="AQ133" s="216"/>
      <c r="AR133" s="216"/>
      <c r="AS133" s="216"/>
      <c r="AT133" s="216"/>
      <c r="AU133" s="216"/>
      <c r="AV133" s="216"/>
      <c r="AW133" s="216"/>
      <c r="AX133" s="216"/>
      <c r="AY133" s="216"/>
      <c r="AZ133" s="216"/>
      <c r="BA133" s="216"/>
      <c r="BB133" s="216"/>
      <c r="BC133" s="216"/>
      <c r="BD133" s="216"/>
      <c r="BE133" s="216"/>
      <c r="BF133" s="216"/>
      <c r="BG133" s="216"/>
      <c r="BH133" s="216"/>
      <c r="BI133" s="216"/>
      <c r="BJ133" s="216"/>
      <c r="BK133" s="216"/>
      <c r="BL133" s="216"/>
      <c r="BM133" s="216"/>
      <c r="BN133" s="216"/>
      <c r="BO133" s="216"/>
      <c r="BP133" s="216"/>
      <c r="BQ133" s="216"/>
      <c r="BR133" s="216"/>
      <c r="BS133" s="216"/>
      <c r="BT133" s="216"/>
      <c r="BU133" s="216"/>
      <c r="BV133" s="216"/>
      <c r="BW133" s="216"/>
      <c r="BX133" s="216"/>
      <c r="BY133" s="216"/>
      <c r="BZ133" s="216"/>
      <c r="CA133" s="216"/>
      <c r="CB133" s="216"/>
      <c r="CC133" s="216"/>
      <c r="CD133" s="216"/>
      <c r="CE133" s="216"/>
      <c r="CF133" s="216"/>
      <c r="CG133" s="216"/>
      <c r="CH133" s="216"/>
      <c r="CI133" s="216"/>
      <c r="CJ133" s="216"/>
      <c r="CK133" s="216"/>
      <c r="CL133" s="216"/>
      <c r="CM133" s="216"/>
      <c r="CN133" s="216"/>
      <c r="CO133" s="216"/>
      <c r="CP133" s="216"/>
      <c r="CQ133" s="216"/>
      <c r="CR133" s="216"/>
      <c r="CS133" s="216"/>
      <c r="CT133" s="216"/>
      <c r="CU133" s="216"/>
      <c r="CV133" s="216"/>
      <c r="CW133" s="216"/>
      <c r="CX133" s="216"/>
      <c r="CY133" s="216"/>
      <c r="CZ133" s="216"/>
      <c r="DA133" s="216"/>
      <c r="DB133" s="216"/>
      <c r="DC133" s="216"/>
      <c r="DD133" s="216"/>
      <c r="DE133" s="216"/>
      <c r="DF133" s="216"/>
      <c r="DG133" s="216"/>
      <c r="DH133" s="216"/>
      <c r="DI133" s="216"/>
      <c r="DJ133" s="216"/>
      <c r="DK133" s="216"/>
      <c r="DL133" s="216"/>
      <c r="DM133" s="216"/>
      <c r="DN133" s="216"/>
      <c r="DO133" s="216"/>
      <c r="DP133" s="216"/>
      <c r="DQ133" s="216"/>
      <c r="DR133" s="216"/>
      <c r="DS133" s="216"/>
      <c r="DT133" s="216"/>
      <c r="DU133" s="216"/>
      <c r="DV133" s="216"/>
      <c r="DW133" s="216"/>
      <c r="DX133" s="216"/>
      <c r="DY133" s="216"/>
      <c r="DZ133" s="216"/>
      <c r="EA133" s="216"/>
      <c r="EB133" s="216"/>
      <c r="EC133" s="216"/>
      <c r="ED133" s="216"/>
      <c r="EE133" s="216"/>
      <c r="EF133" s="216"/>
      <c r="EG133" s="216"/>
      <c r="EH133" s="216"/>
      <c r="EI133" s="216"/>
      <c r="EJ133" s="216"/>
      <c r="EK133" s="216"/>
      <c r="EL133" s="216"/>
      <c r="EM133" s="216"/>
      <c r="EN133" s="216"/>
      <c r="EO133" s="216"/>
      <c r="EP133" s="216"/>
      <c r="EQ133" s="216"/>
      <c r="ER133" s="216"/>
      <c r="ES133" s="216"/>
      <c r="ET133" s="216"/>
      <c r="EU133" s="216"/>
      <c r="EV133" s="216"/>
      <c r="EW133" s="216"/>
      <c r="EX133" s="216"/>
      <c r="EY133" s="216"/>
      <c r="EZ133" s="216"/>
      <c r="FA133" s="216"/>
      <c r="FB133" s="216"/>
      <c r="FC133" s="216"/>
      <c r="FD133" s="216"/>
      <c r="FE133" s="216"/>
      <c r="FF133" s="216"/>
      <c r="FG133" s="216"/>
      <c r="FH133" s="216"/>
      <c r="FI133" s="216"/>
      <c r="FJ133" s="216"/>
      <c r="FK133" s="216"/>
      <c r="FL133" s="216"/>
      <c r="FM133" s="216"/>
      <c r="FN133" s="216"/>
      <c r="FO133" s="216"/>
      <c r="FP133" s="216"/>
      <c r="FQ133" s="216"/>
      <c r="FR133" s="216"/>
      <c r="FS133" s="216"/>
      <c r="FT133" s="216"/>
      <c r="FU133" s="216"/>
      <c r="FV133" s="216"/>
      <c r="FW133" s="216"/>
      <c r="FX133" s="216"/>
      <c r="FY133" s="216"/>
      <c r="FZ133" s="216"/>
      <c r="GA133" s="216"/>
      <c r="GB133" s="216"/>
      <c r="GC133" s="216"/>
      <c r="GD133" s="216"/>
      <c r="GE133" s="216"/>
      <c r="GF133" s="216"/>
      <c r="GG133" s="216"/>
      <c r="GH133" s="216"/>
      <c r="GI133" s="216"/>
      <c r="GJ133" s="216"/>
      <c r="GK133" s="216"/>
      <c r="GL133" s="216"/>
      <c r="GM133" s="216"/>
      <c r="GN133" s="216"/>
      <c r="GO133" s="216"/>
      <c r="GP133" s="216"/>
      <c r="GQ133" s="216"/>
      <c r="GR133" s="216"/>
      <c r="GS133" s="216"/>
      <c r="GT133" s="216"/>
      <c r="GU133" s="216"/>
      <c r="GV133" s="216"/>
      <c r="GW133" s="216"/>
      <c r="GX133" s="216"/>
    </row>
    <row r="134" spans="1:206" s="217" customFormat="1" ht="56.25" x14ac:dyDescent="0.3">
      <c r="A134" s="210"/>
      <c r="B134" s="202">
        <f>'[1]MES NOVIEMBRE'!E126</f>
        <v>45622</v>
      </c>
      <c r="C134" s="203" t="s">
        <v>612</v>
      </c>
      <c r="D134" s="212" t="s">
        <v>569</v>
      </c>
      <c r="E134" s="224" t="s">
        <v>613</v>
      </c>
      <c r="F134" s="209"/>
      <c r="G134" s="214">
        <f>'[1]MES NOVIEMBRE'!H125</f>
        <v>18900</v>
      </c>
      <c r="H134" s="206">
        <f>H133-G134</f>
        <v>18613956.815999988</v>
      </c>
      <c r="I134" s="215"/>
      <c r="J134" s="215"/>
      <c r="K134" s="215"/>
      <c r="L134" s="215"/>
      <c r="M134" s="215"/>
      <c r="N134" s="215"/>
      <c r="O134" s="215"/>
      <c r="P134" s="215"/>
      <c r="Q134" s="215"/>
      <c r="R134" s="215"/>
      <c r="S134" s="215"/>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216"/>
      <c r="AO134" s="216"/>
      <c r="AP134" s="216"/>
      <c r="AQ134" s="216"/>
      <c r="AR134" s="216"/>
      <c r="AS134" s="216"/>
      <c r="AT134" s="216"/>
      <c r="AU134" s="216"/>
      <c r="AV134" s="216"/>
      <c r="AW134" s="216"/>
      <c r="AX134" s="216"/>
      <c r="AY134" s="216"/>
      <c r="AZ134" s="216"/>
      <c r="BA134" s="216"/>
      <c r="BB134" s="216"/>
      <c r="BC134" s="216"/>
      <c r="BD134" s="216"/>
      <c r="BE134" s="216"/>
      <c r="BF134" s="216"/>
      <c r="BG134" s="216"/>
      <c r="BH134" s="216"/>
      <c r="BI134" s="216"/>
      <c r="BJ134" s="216"/>
      <c r="BK134" s="216"/>
      <c r="BL134" s="216"/>
      <c r="BM134" s="216"/>
      <c r="BN134" s="216"/>
      <c r="BO134" s="216"/>
      <c r="BP134" s="216"/>
      <c r="BQ134" s="216"/>
      <c r="BR134" s="216"/>
      <c r="BS134" s="216"/>
      <c r="BT134" s="216"/>
      <c r="BU134" s="216"/>
      <c r="BV134" s="216"/>
      <c r="BW134" s="216"/>
      <c r="BX134" s="216"/>
      <c r="BY134" s="216"/>
      <c r="BZ134" s="216"/>
      <c r="CA134" s="216"/>
      <c r="CB134" s="216"/>
      <c r="CC134" s="216"/>
      <c r="CD134" s="216"/>
      <c r="CE134" s="216"/>
      <c r="CF134" s="216"/>
      <c r="CG134" s="216"/>
      <c r="CH134" s="216"/>
      <c r="CI134" s="216"/>
      <c r="CJ134" s="216"/>
      <c r="CK134" s="216"/>
      <c r="CL134" s="216"/>
      <c r="CM134" s="216"/>
      <c r="CN134" s="216"/>
      <c r="CO134" s="216"/>
      <c r="CP134" s="216"/>
      <c r="CQ134" s="216"/>
      <c r="CR134" s="216"/>
      <c r="CS134" s="216"/>
      <c r="CT134" s="216"/>
      <c r="CU134" s="216"/>
      <c r="CV134" s="216"/>
      <c r="CW134" s="216"/>
      <c r="CX134" s="216"/>
      <c r="CY134" s="216"/>
      <c r="CZ134" s="216"/>
      <c r="DA134" s="216"/>
      <c r="DB134" s="216"/>
      <c r="DC134" s="216"/>
      <c r="DD134" s="216"/>
      <c r="DE134" s="216"/>
      <c r="DF134" s="216"/>
      <c r="DG134" s="216"/>
      <c r="DH134" s="216"/>
      <c r="DI134" s="216"/>
      <c r="DJ134" s="216"/>
      <c r="DK134" s="216"/>
      <c r="DL134" s="216"/>
      <c r="DM134" s="216"/>
      <c r="DN134" s="216"/>
      <c r="DO134" s="216"/>
      <c r="DP134" s="216"/>
      <c r="DQ134" s="216"/>
      <c r="DR134" s="216"/>
      <c r="DS134" s="216"/>
      <c r="DT134" s="216"/>
      <c r="DU134" s="216"/>
      <c r="DV134" s="216"/>
      <c r="DW134" s="216"/>
      <c r="DX134" s="216"/>
      <c r="DY134" s="216"/>
      <c r="DZ134" s="216"/>
      <c r="EA134" s="216"/>
      <c r="EB134" s="216"/>
      <c r="EC134" s="216"/>
      <c r="ED134" s="216"/>
      <c r="EE134" s="216"/>
      <c r="EF134" s="216"/>
      <c r="EG134" s="216"/>
      <c r="EH134" s="216"/>
      <c r="EI134" s="216"/>
      <c r="EJ134" s="216"/>
      <c r="EK134" s="216"/>
      <c r="EL134" s="216"/>
      <c r="EM134" s="216"/>
      <c r="EN134" s="216"/>
      <c r="EO134" s="216"/>
      <c r="EP134" s="216"/>
      <c r="EQ134" s="216"/>
      <c r="ER134" s="216"/>
      <c r="ES134" s="216"/>
      <c r="ET134" s="216"/>
      <c r="EU134" s="216"/>
      <c r="EV134" s="216"/>
      <c r="EW134" s="216"/>
      <c r="EX134" s="216"/>
      <c r="EY134" s="216"/>
      <c r="EZ134" s="216"/>
      <c r="FA134" s="216"/>
      <c r="FB134" s="216"/>
      <c r="FC134" s="216"/>
      <c r="FD134" s="216"/>
      <c r="FE134" s="216"/>
      <c r="FF134" s="216"/>
      <c r="FG134" s="216"/>
      <c r="FH134" s="216"/>
      <c r="FI134" s="216"/>
      <c r="FJ134" s="216"/>
      <c r="FK134" s="216"/>
      <c r="FL134" s="216"/>
      <c r="FM134" s="216"/>
      <c r="FN134" s="216"/>
      <c r="FO134" s="216"/>
      <c r="FP134" s="216"/>
      <c r="FQ134" s="216"/>
      <c r="FR134" s="216"/>
      <c r="FS134" s="216"/>
      <c r="FT134" s="216"/>
      <c r="FU134" s="216"/>
      <c r="FV134" s="216"/>
      <c r="FW134" s="216"/>
      <c r="FX134" s="216"/>
      <c r="FY134" s="216"/>
      <c r="FZ134" s="216"/>
      <c r="GA134" s="216"/>
      <c r="GB134" s="216"/>
      <c r="GC134" s="216"/>
      <c r="GD134" s="216"/>
      <c r="GE134" s="216"/>
      <c r="GF134" s="216"/>
      <c r="GG134" s="216"/>
      <c r="GH134" s="216"/>
      <c r="GI134" s="216"/>
      <c r="GJ134" s="216"/>
      <c r="GK134" s="216"/>
      <c r="GL134" s="216"/>
      <c r="GM134" s="216"/>
      <c r="GN134" s="216"/>
      <c r="GO134" s="216"/>
      <c r="GP134" s="216"/>
      <c r="GQ134" s="216"/>
      <c r="GR134" s="216"/>
      <c r="GS134" s="216"/>
      <c r="GT134" s="216"/>
      <c r="GU134" s="216"/>
      <c r="GV134" s="216"/>
      <c r="GW134" s="216"/>
      <c r="GX134" s="216"/>
    </row>
    <row r="135" spans="1:206" s="217" customFormat="1" ht="37.5" x14ac:dyDescent="0.3">
      <c r="A135" s="210"/>
      <c r="B135" s="202">
        <f>'[1]MES NOVIEMBRE'!E127</f>
        <v>45622</v>
      </c>
      <c r="C135" s="203">
        <v>4524000000068</v>
      </c>
      <c r="D135" s="212" t="s">
        <v>614</v>
      </c>
      <c r="E135" s="224" t="s">
        <v>615</v>
      </c>
      <c r="F135" s="209"/>
      <c r="G135" s="214">
        <f>'[1]MES NOVIEMBRE'!H126</f>
        <v>720258.95</v>
      </c>
      <c r="H135" s="206">
        <f t="shared" ref="H135:H166" si="7">H134-G135</f>
        <v>17893697.865999989</v>
      </c>
      <c r="I135" s="215"/>
      <c r="J135" s="215"/>
      <c r="K135" s="215"/>
      <c r="L135" s="215"/>
      <c r="M135" s="215"/>
      <c r="N135" s="215"/>
      <c r="O135" s="215"/>
      <c r="P135" s="215"/>
      <c r="Q135" s="215"/>
      <c r="R135" s="215"/>
      <c r="S135" s="215"/>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c r="BI135" s="216"/>
      <c r="BJ135" s="216"/>
      <c r="BK135" s="216"/>
      <c r="BL135" s="216"/>
      <c r="BM135" s="216"/>
      <c r="BN135" s="216"/>
      <c r="BO135" s="216"/>
      <c r="BP135" s="216"/>
      <c r="BQ135" s="216"/>
      <c r="BR135" s="216"/>
      <c r="BS135" s="216"/>
      <c r="BT135" s="216"/>
      <c r="BU135" s="216"/>
      <c r="BV135" s="216"/>
      <c r="BW135" s="216"/>
      <c r="BX135" s="216"/>
      <c r="BY135" s="216"/>
      <c r="BZ135" s="216"/>
      <c r="CA135" s="216"/>
      <c r="CB135" s="216"/>
      <c r="CC135" s="216"/>
      <c r="CD135" s="216"/>
      <c r="CE135" s="216"/>
      <c r="CF135" s="216"/>
      <c r="CG135" s="216"/>
      <c r="CH135" s="216"/>
      <c r="CI135" s="216"/>
      <c r="CJ135" s="216"/>
      <c r="CK135" s="216"/>
      <c r="CL135" s="216"/>
      <c r="CM135" s="216"/>
      <c r="CN135" s="216"/>
      <c r="CO135" s="216"/>
      <c r="CP135" s="216"/>
      <c r="CQ135" s="216"/>
      <c r="CR135" s="216"/>
      <c r="CS135" s="216"/>
      <c r="CT135" s="216"/>
      <c r="CU135" s="216"/>
      <c r="CV135" s="216"/>
      <c r="CW135" s="216"/>
      <c r="CX135" s="216"/>
      <c r="CY135" s="216"/>
      <c r="CZ135" s="216"/>
      <c r="DA135" s="216"/>
      <c r="DB135" s="216"/>
      <c r="DC135" s="216"/>
      <c r="DD135" s="216"/>
      <c r="DE135" s="216"/>
      <c r="DF135" s="216"/>
      <c r="DG135" s="216"/>
      <c r="DH135" s="216"/>
      <c r="DI135" s="216"/>
      <c r="DJ135" s="216"/>
      <c r="DK135" s="216"/>
      <c r="DL135" s="216"/>
      <c r="DM135" s="216"/>
      <c r="DN135" s="216"/>
      <c r="DO135" s="216"/>
      <c r="DP135" s="216"/>
      <c r="DQ135" s="216"/>
      <c r="DR135" s="216"/>
      <c r="DS135" s="216"/>
      <c r="DT135" s="216"/>
      <c r="DU135" s="216"/>
      <c r="DV135" s="216"/>
      <c r="DW135" s="216"/>
      <c r="DX135" s="216"/>
      <c r="DY135" s="216"/>
      <c r="DZ135" s="216"/>
      <c r="EA135" s="216"/>
      <c r="EB135" s="216"/>
      <c r="EC135" s="216"/>
      <c r="ED135" s="216"/>
      <c r="EE135" s="216"/>
      <c r="EF135" s="216"/>
      <c r="EG135" s="216"/>
      <c r="EH135" s="216"/>
      <c r="EI135" s="216"/>
      <c r="EJ135" s="216"/>
      <c r="EK135" s="216"/>
      <c r="EL135" s="216"/>
      <c r="EM135" s="216"/>
      <c r="EN135" s="216"/>
      <c r="EO135" s="216"/>
      <c r="EP135" s="216"/>
      <c r="EQ135" s="216"/>
      <c r="ER135" s="216"/>
      <c r="ES135" s="216"/>
      <c r="ET135" s="216"/>
      <c r="EU135" s="216"/>
      <c r="EV135" s="216"/>
      <c r="EW135" s="216"/>
      <c r="EX135" s="216"/>
      <c r="EY135" s="216"/>
      <c r="EZ135" s="216"/>
      <c r="FA135" s="216"/>
      <c r="FB135" s="216"/>
      <c r="FC135" s="216"/>
      <c r="FD135" s="216"/>
      <c r="FE135" s="216"/>
      <c r="FF135" s="216"/>
      <c r="FG135" s="216"/>
      <c r="FH135" s="216"/>
      <c r="FI135" s="216"/>
      <c r="FJ135" s="216"/>
      <c r="FK135" s="216"/>
      <c r="FL135" s="216"/>
      <c r="FM135" s="216"/>
      <c r="FN135" s="216"/>
      <c r="FO135" s="216"/>
      <c r="FP135" s="216"/>
      <c r="FQ135" s="216"/>
      <c r="FR135" s="216"/>
      <c r="FS135" s="216"/>
      <c r="FT135" s="216"/>
      <c r="FU135" s="216"/>
      <c r="FV135" s="216"/>
      <c r="FW135" s="216"/>
      <c r="FX135" s="216"/>
      <c r="FY135" s="216"/>
      <c r="FZ135" s="216"/>
      <c r="GA135" s="216"/>
      <c r="GB135" s="216"/>
      <c r="GC135" s="216"/>
      <c r="GD135" s="216"/>
      <c r="GE135" s="216"/>
      <c r="GF135" s="216"/>
      <c r="GG135" s="216"/>
      <c r="GH135" s="216"/>
      <c r="GI135" s="216"/>
      <c r="GJ135" s="216"/>
      <c r="GK135" s="216"/>
      <c r="GL135" s="216"/>
      <c r="GM135" s="216"/>
      <c r="GN135" s="216"/>
      <c r="GO135" s="216"/>
      <c r="GP135" s="216"/>
      <c r="GQ135" s="216"/>
      <c r="GR135" s="216"/>
      <c r="GS135" s="216"/>
      <c r="GT135" s="216"/>
      <c r="GU135" s="216"/>
      <c r="GV135" s="216"/>
      <c r="GW135" s="216"/>
      <c r="GX135" s="216"/>
    </row>
    <row r="136" spans="1:206" s="217" customFormat="1" ht="37.5" x14ac:dyDescent="0.3">
      <c r="A136" s="210"/>
      <c r="B136" s="202">
        <f>'[1]MES NOVIEMBRE'!E128</f>
        <v>45622</v>
      </c>
      <c r="C136" s="203" t="s">
        <v>616</v>
      </c>
      <c r="D136" s="212" t="s">
        <v>209</v>
      </c>
      <c r="E136" s="224" t="s">
        <v>617</v>
      </c>
      <c r="F136" s="209"/>
      <c r="G136" s="214">
        <f>'[1]MES NOVIEMBRE'!H127</f>
        <v>3591.11</v>
      </c>
      <c r="H136" s="206">
        <f t="shared" si="7"/>
        <v>17890106.75599999</v>
      </c>
      <c r="I136" s="215"/>
      <c r="J136" s="215"/>
      <c r="K136" s="215"/>
      <c r="L136" s="215"/>
      <c r="M136" s="215"/>
      <c r="N136" s="215"/>
      <c r="O136" s="215"/>
      <c r="P136" s="215"/>
      <c r="Q136" s="215"/>
      <c r="R136" s="215"/>
      <c r="S136" s="215"/>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c r="BI136" s="216"/>
      <c r="BJ136" s="216"/>
      <c r="BK136" s="216"/>
      <c r="BL136" s="216"/>
      <c r="BM136" s="216"/>
      <c r="BN136" s="216"/>
      <c r="BO136" s="216"/>
      <c r="BP136" s="216"/>
      <c r="BQ136" s="216"/>
      <c r="BR136" s="216"/>
      <c r="BS136" s="216"/>
      <c r="BT136" s="216"/>
      <c r="BU136" s="216"/>
      <c r="BV136" s="216"/>
      <c r="BW136" s="216"/>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6"/>
      <c r="DI136" s="216"/>
      <c r="DJ136" s="216"/>
      <c r="DK136" s="216"/>
      <c r="DL136" s="216"/>
      <c r="DM136" s="216"/>
      <c r="DN136" s="216"/>
      <c r="DO136" s="216"/>
      <c r="DP136" s="216"/>
      <c r="DQ136" s="216"/>
      <c r="DR136" s="216"/>
      <c r="DS136" s="216"/>
      <c r="DT136" s="216"/>
      <c r="DU136" s="216"/>
      <c r="DV136" s="216"/>
      <c r="DW136" s="216"/>
      <c r="DX136" s="216"/>
      <c r="DY136" s="216"/>
      <c r="DZ136" s="216"/>
      <c r="EA136" s="216"/>
      <c r="EB136" s="216"/>
      <c r="EC136" s="216"/>
      <c r="ED136" s="216"/>
      <c r="EE136" s="216"/>
      <c r="EF136" s="216"/>
      <c r="EG136" s="216"/>
      <c r="EH136" s="216"/>
      <c r="EI136" s="216"/>
      <c r="EJ136" s="216"/>
      <c r="EK136" s="216"/>
      <c r="EL136" s="216"/>
      <c r="EM136" s="216"/>
      <c r="EN136" s="216"/>
      <c r="EO136" s="216"/>
      <c r="EP136" s="216"/>
      <c r="EQ136" s="216"/>
      <c r="ER136" s="216"/>
      <c r="ES136" s="216"/>
      <c r="ET136" s="216"/>
      <c r="EU136" s="216"/>
      <c r="EV136" s="216"/>
      <c r="EW136" s="216"/>
      <c r="EX136" s="216"/>
      <c r="EY136" s="216"/>
      <c r="EZ136" s="216"/>
      <c r="FA136" s="216"/>
      <c r="FB136" s="216"/>
      <c r="FC136" s="216"/>
      <c r="FD136" s="216"/>
      <c r="FE136" s="216"/>
      <c r="FF136" s="216"/>
      <c r="FG136" s="216"/>
      <c r="FH136" s="216"/>
      <c r="FI136" s="216"/>
      <c r="FJ136" s="216"/>
      <c r="FK136" s="216"/>
      <c r="FL136" s="216"/>
      <c r="FM136" s="216"/>
      <c r="FN136" s="216"/>
      <c r="FO136" s="216"/>
      <c r="FP136" s="216"/>
      <c r="FQ136" s="216"/>
      <c r="FR136" s="216"/>
      <c r="FS136" s="216"/>
      <c r="FT136" s="216"/>
      <c r="FU136" s="216"/>
      <c r="FV136" s="216"/>
      <c r="FW136" s="216"/>
      <c r="FX136" s="216"/>
      <c r="FY136" s="216"/>
      <c r="FZ136" s="216"/>
      <c r="GA136" s="216"/>
      <c r="GB136" s="216"/>
      <c r="GC136" s="216"/>
      <c r="GD136" s="216"/>
      <c r="GE136" s="216"/>
      <c r="GF136" s="216"/>
      <c r="GG136" s="216"/>
      <c r="GH136" s="216"/>
      <c r="GI136" s="216"/>
      <c r="GJ136" s="216"/>
      <c r="GK136" s="216"/>
      <c r="GL136" s="216"/>
      <c r="GM136" s="216"/>
      <c r="GN136" s="216"/>
      <c r="GO136" s="216"/>
      <c r="GP136" s="216"/>
      <c r="GQ136" s="216"/>
      <c r="GR136" s="216"/>
      <c r="GS136" s="216"/>
      <c r="GT136" s="216"/>
      <c r="GU136" s="216"/>
      <c r="GV136" s="216"/>
      <c r="GW136" s="216"/>
      <c r="GX136" s="216"/>
    </row>
    <row r="137" spans="1:206" s="217" customFormat="1" ht="56.25" x14ac:dyDescent="0.3">
      <c r="A137" s="210"/>
      <c r="B137" s="202">
        <f>'[1]MES NOVIEMBRE'!E129</f>
        <v>45622</v>
      </c>
      <c r="C137" s="203" t="s">
        <v>618</v>
      </c>
      <c r="D137" s="212" t="s">
        <v>619</v>
      </c>
      <c r="E137" s="224" t="s">
        <v>620</v>
      </c>
      <c r="F137" s="209"/>
      <c r="G137" s="214">
        <f>'[1]MES NOVIEMBRE'!H128</f>
        <v>18900</v>
      </c>
      <c r="H137" s="206">
        <f t="shared" si="7"/>
        <v>17871206.75599999</v>
      </c>
      <c r="I137" s="215"/>
      <c r="J137" s="215"/>
      <c r="K137" s="215"/>
      <c r="L137" s="215"/>
      <c r="M137" s="215"/>
      <c r="N137" s="215"/>
      <c r="O137" s="215"/>
      <c r="P137" s="215"/>
      <c r="Q137" s="215"/>
      <c r="R137" s="215"/>
      <c r="S137" s="215"/>
      <c r="T137" s="216"/>
      <c r="U137" s="216"/>
      <c r="V137" s="216"/>
      <c r="W137" s="216"/>
      <c r="X137" s="216"/>
      <c r="Y137" s="216"/>
      <c r="Z137" s="216"/>
      <c r="AA137" s="216"/>
      <c r="AB137" s="216"/>
      <c r="AC137" s="216"/>
      <c r="AD137" s="216"/>
      <c r="AE137" s="216"/>
      <c r="AF137" s="216"/>
      <c r="AG137" s="216"/>
      <c r="AH137" s="216"/>
      <c r="AI137" s="216"/>
      <c r="AJ137" s="216"/>
      <c r="AK137" s="216"/>
      <c r="AL137" s="216"/>
      <c r="AM137" s="216"/>
      <c r="AN137" s="216"/>
      <c r="AO137" s="216"/>
      <c r="AP137" s="216"/>
      <c r="AQ137" s="216"/>
      <c r="AR137" s="216"/>
      <c r="AS137" s="216"/>
      <c r="AT137" s="216"/>
      <c r="AU137" s="216"/>
      <c r="AV137" s="216"/>
      <c r="AW137" s="216"/>
      <c r="AX137" s="216"/>
      <c r="AY137" s="216"/>
      <c r="AZ137" s="216"/>
      <c r="BA137" s="216"/>
      <c r="BB137" s="216"/>
      <c r="BC137" s="216"/>
      <c r="BD137" s="216"/>
      <c r="BE137" s="216"/>
      <c r="BF137" s="216"/>
      <c r="BG137" s="216"/>
      <c r="BH137" s="216"/>
      <c r="BI137" s="216"/>
      <c r="BJ137" s="216"/>
      <c r="BK137" s="216"/>
      <c r="BL137" s="216"/>
      <c r="BM137" s="216"/>
      <c r="BN137" s="216"/>
      <c r="BO137" s="216"/>
      <c r="BP137" s="216"/>
      <c r="BQ137" s="216"/>
      <c r="BR137" s="216"/>
      <c r="BS137" s="216"/>
      <c r="BT137" s="216"/>
      <c r="BU137" s="216"/>
      <c r="BV137" s="216"/>
      <c r="BW137" s="216"/>
      <c r="BX137" s="216"/>
      <c r="BY137" s="216"/>
      <c r="BZ137" s="216"/>
      <c r="CA137" s="216"/>
      <c r="CB137" s="216"/>
      <c r="CC137" s="216"/>
      <c r="CD137" s="216"/>
      <c r="CE137" s="216"/>
      <c r="CF137" s="216"/>
      <c r="CG137" s="216"/>
      <c r="CH137" s="216"/>
      <c r="CI137" s="216"/>
      <c r="CJ137" s="216"/>
      <c r="CK137" s="216"/>
      <c r="CL137" s="216"/>
      <c r="CM137" s="216"/>
      <c r="CN137" s="216"/>
      <c r="CO137" s="216"/>
      <c r="CP137" s="216"/>
      <c r="CQ137" s="216"/>
      <c r="CR137" s="216"/>
      <c r="CS137" s="216"/>
      <c r="CT137" s="216"/>
      <c r="CU137" s="216"/>
      <c r="CV137" s="216"/>
      <c r="CW137" s="216"/>
      <c r="CX137" s="216"/>
      <c r="CY137" s="216"/>
      <c r="CZ137" s="216"/>
      <c r="DA137" s="216"/>
      <c r="DB137" s="216"/>
      <c r="DC137" s="216"/>
      <c r="DD137" s="216"/>
      <c r="DE137" s="216"/>
      <c r="DF137" s="216"/>
      <c r="DG137" s="216"/>
      <c r="DH137" s="216"/>
      <c r="DI137" s="216"/>
      <c r="DJ137" s="216"/>
      <c r="DK137" s="216"/>
      <c r="DL137" s="216"/>
      <c r="DM137" s="216"/>
      <c r="DN137" s="216"/>
      <c r="DO137" s="216"/>
      <c r="DP137" s="216"/>
      <c r="DQ137" s="216"/>
      <c r="DR137" s="216"/>
      <c r="DS137" s="216"/>
      <c r="DT137" s="216"/>
      <c r="DU137" s="216"/>
      <c r="DV137" s="216"/>
      <c r="DW137" s="216"/>
      <c r="DX137" s="216"/>
      <c r="DY137" s="216"/>
      <c r="DZ137" s="216"/>
      <c r="EA137" s="216"/>
      <c r="EB137" s="216"/>
      <c r="EC137" s="216"/>
      <c r="ED137" s="216"/>
      <c r="EE137" s="216"/>
      <c r="EF137" s="216"/>
      <c r="EG137" s="216"/>
      <c r="EH137" s="216"/>
      <c r="EI137" s="216"/>
      <c r="EJ137" s="216"/>
      <c r="EK137" s="216"/>
      <c r="EL137" s="216"/>
      <c r="EM137" s="216"/>
      <c r="EN137" s="216"/>
      <c r="EO137" s="216"/>
      <c r="EP137" s="216"/>
      <c r="EQ137" s="216"/>
      <c r="ER137" s="216"/>
      <c r="ES137" s="216"/>
      <c r="ET137" s="216"/>
      <c r="EU137" s="216"/>
      <c r="EV137" s="216"/>
      <c r="EW137" s="216"/>
      <c r="EX137" s="216"/>
      <c r="EY137" s="216"/>
      <c r="EZ137" s="216"/>
      <c r="FA137" s="216"/>
      <c r="FB137" s="216"/>
      <c r="FC137" s="216"/>
      <c r="FD137" s="216"/>
      <c r="FE137" s="216"/>
      <c r="FF137" s="216"/>
      <c r="FG137" s="216"/>
      <c r="FH137" s="216"/>
      <c r="FI137" s="216"/>
      <c r="FJ137" s="216"/>
      <c r="FK137" s="216"/>
      <c r="FL137" s="216"/>
      <c r="FM137" s="216"/>
      <c r="FN137" s="216"/>
      <c r="FO137" s="216"/>
      <c r="FP137" s="216"/>
      <c r="FQ137" s="216"/>
      <c r="FR137" s="216"/>
      <c r="FS137" s="216"/>
      <c r="FT137" s="216"/>
      <c r="FU137" s="216"/>
      <c r="FV137" s="216"/>
      <c r="FW137" s="216"/>
      <c r="FX137" s="216"/>
      <c r="FY137" s="216"/>
      <c r="FZ137" s="216"/>
      <c r="GA137" s="216"/>
      <c r="GB137" s="216"/>
      <c r="GC137" s="216"/>
      <c r="GD137" s="216"/>
      <c r="GE137" s="216"/>
      <c r="GF137" s="216"/>
      <c r="GG137" s="216"/>
      <c r="GH137" s="216"/>
      <c r="GI137" s="216"/>
      <c r="GJ137" s="216"/>
      <c r="GK137" s="216"/>
      <c r="GL137" s="216"/>
      <c r="GM137" s="216"/>
      <c r="GN137" s="216"/>
      <c r="GO137" s="216"/>
      <c r="GP137" s="216"/>
      <c r="GQ137" s="216"/>
      <c r="GR137" s="216"/>
      <c r="GS137" s="216"/>
      <c r="GT137" s="216"/>
      <c r="GU137" s="216"/>
      <c r="GV137" s="216"/>
      <c r="GW137" s="216"/>
      <c r="GX137" s="216"/>
    </row>
    <row r="138" spans="1:206" s="217" customFormat="1" ht="56.25" x14ac:dyDescent="0.3">
      <c r="A138" s="210"/>
      <c r="B138" s="202">
        <f>'[1]MES NOVIEMBRE'!E130</f>
        <v>45622</v>
      </c>
      <c r="C138" s="203" t="s">
        <v>621</v>
      </c>
      <c r="D138" s="212" t="s">
        <v>284</v>
      </c>
      <c r="E138" s="224" t="s">
        <v>622</v>
      </c>
      <c r="F138" s="209"/>
      <c r="G138" s="214">
        <f>'[1]MES NOVIEMBRE'!H129</f>
        <v>18900</v>
      </c>
      <c r="H138" s="206">
        <f t="shared" si="7"/>
        <v>17852306.75599999</v>
      </c>
      <c r="I138" s="215"/>
      <c r="J138" s="215"/>
      <c r="K138" s="215"/>
      <c r="L138" s="215"/>
      <c r="M138" s="215"/>
      <c r="N138" s="215"/>
      <c r="O138" s="215"/>
      <c r="P138" s="215"/>
      <c r="Q138" s="215"/>
      <c r="R138" s="215"/>
      <c r="S138" s="215"/>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6"/>
      <c r="AO138" s="216"/>
      <c r="AP138" s="216"/>
      <c r="AQ138" s="216"/>
      <c r="AR138" s="216"/>
      <c r="AS138" s="216"/>
      <c r="AT138" s="216"/>
      <c r="AU138" s="216"/>
      <c r="AV138" s="216"/>
      <c r="AW138" s="216"/>
      <c r="AX138" s="216"/>
      <c r="AY138" s="216"/>
      <c r="AZ138" s="216"/>
      <c r="BA138" s="216"/>
      <c r="BB138" s="216"/>
      <c r="BC138" s="216"/>
      <c r="BD138" s="216"/>
      <c r="BE138" s="216"/>
      <c r="BF138" s="216"/>
      <c r="BG138" s="216"/>
      <c r="BH138" s="216"/>
      <c r="BI138" s="216"/>
      <c r="BJ138" s="216"/>
      <c r="BK138" s="216"/>
      <c r="BL138" s="216"/>
      <c r="BM138" s="216"/>
      <c r="BN138" s="216"/>
      <c r="BO138" s="216"/>
      <c r="BP138" s="216"/>
      <c r="BQ138" s="216"/>
      <c r="BR138" s="216"/>
      <c r="BS138" s="216"/>
      <c r="BT138" s="216"/>
      <c r="BU138" s="216"/>
      <c r="BV138" s="216"/>
      <c r="BW138" s="216"/>
      <c r="BX138" s="216"/>
      <c r="BY138" s="216"/>
      <c r="BZ138" s="216"/>
      <c r="CA138" s="216"/>
      <c r="CB138" s="216"/>
      <c r="CC138" s="216"/>
      <c r="CD138" s="216"/>
      <c r="CE138" s="216"/>
      <c r="CF138" s="216"/>
      <c r="CG138" s="216"/>
      <c r="CH138" s="216"/>
      <c r="CI138" s="216"/>
      <c r="CJ138" s="216"/>
      <c r="CK138" s="216"/>
      <c r="CL138" s="216"/>
      <c r="CM138" s="216"/>
      <c r="CN138" s="216"/>
      <c r="CO138" s="216"/>
      <c r="CP138" s="216"/>
      <c r="CQ138" s="216"/>
      <c r="CR138" s="216"/>
      <c r="CS138" s="216"/>
      <c r="CT138" s="216"/>
      <c r="CU138" s="216"/>
      <c r="CV138" s="216"/>
      <c r="CW138" s="216"/>
      <c r="CX138" s="216"/>
      <c r="CY138" s="216"/>
      <c r="CZ138" s="216"/>
      <c r="DA138" s="216"/>
      <c r="DB138" s="216"/>
      <c r="DC138" s="216"/>
      <c r="DD138" s="216"/>
      <c r="DE138" s="216"/>
      <c r="DF138" s="216"/>
      <c r="DG138" s="216"/>
      <c r="DH138" s="216"/>
      <c r="DI138" s="216"/>
      <c r="DJ138" s="216"/>
      <c r="DK138" s="216"/>
      <c r="DL138" s="216"/>
      <c r="DM138" s="216"/>
      <c r="DN138" s="216"/>
      <c r="DO138" s="216"/>
      <c r="DP138" s="216"/>
      <c r="DQ138" s="216"/>
      <c r="DR138" s="216"/>
      <c r="DS138" s="216"/>
      <c r="DT138" s="216"/>
      <c r="DU138" s="216"/>
      <c r="DV138" s="216"/>
      <c r="DW138" s="216"/>
      <c r="DX138" s="216"/>
      <c r="DY138" s="216"/>
      <c r="DZ138" s="216"/>
      <c r="EA138" s="216"/>
      <c r="EB138" s="216"/>
      <c r="EC138" s="216"/>
      <c r="ED138" s="216"/>
      <c r="EE138" s="216"/>
      <c r="EF138" s="216"/>
      <c r="EG138" s="216"/>
      <c r="EH138" s="216"/>
      <c r="EI138" s="216"/>
      <c r="EJ138" s="216"/>
      <c r="EK138" s="216"/>
      <c r="EL138" s="216"/>
      <c r="EM138" s="216"/>
      <c r="EN138" s="216"/>
      <c r="EO138" s="216"/>
      <c r="EP138" s="216"/>
      <c r="EQ138" s="216"/>
      <c r="ER138" s="216"/>
      <c r="ES138" s="216"/>
      <c r="ET138" s="216"/>
      <c r="EU138" s="216"/>
      <c r="EV138" s="216"/>
      <c r="EW138" s="216"/>
      <c r="EX138" s="216"/>
      <c r="EY138" s="216"/>
      <c r="EZ138" s="216"/>
      <c r="FA138" s="216"/>
      <c r="FB138" s="216"/>
      <c r="FC138" s="216"/>
      <c r="FD138" s="216"/>
      <c r="FE138" s="216"/>
      <c r="FF138" s="216"/>
      <c r="FG138" s="216"/>
      <c r="FH138" s="216"/>
      <c r="FI138" s="216"/>
      <c r="FJ138" s="216"/>
      <c r="FK138" s="216"/>
      <c r="FL138" s="216"/>
      <c r="FM138" s="216"/>
      <c r="FN138" s="216"/>
      <c r="FO138" s="216"/>
      <c r="FP138" s="216"/>
      <c r="FQ138" s="216"/>
      <c r="FR138" s="216"/>
      <c r="FS138" s="216"/>
      <c r="FT138" s="216"/>
      <c r="FU138" s="216"/>
      <c r="FV138" s="216"/>
      <c r="FW138" s="216"/>
      <c r="FX138" s="216"/>
      <c r="FY138" s="216"/>
      <c r="FZ138" s="216"/>
      <c r="GA138" s="216"/>
      <c r="GB138" s="216"/>
      <c r="GC138" s="216"/>
      <c r="GD138" s="216"/>
      <c r="GE138" s="216"/>
      <c r="GF138" s="216"/>
      <c r="GG138" s="216"/>
      <c r="GH138" s="216"/>
      <c r="GI138" s="216"/>
      <c r="GJ138" s="216"/>
      <c r="GK138" s="216"/>
      <c r="GL138" s="216"/>
      <c r="GM138" s="216"/>
      <c r="GN138" s="216"/>
      <c r="GO138" s="216"/>
      <c r="GP138" s="216"/>
      <c r="GQ138" s="216"/>
      <c r="GR138" s="216"/>
      <c r="GS138" s="216"/>
      <c r="GT138" s="216"/>
      <c r="GU138" s="216"/>
      <c r="GV138" s="216"/>
      <c r="GW138" s="216"/>
      <c r="GX138" s="216"/>
    </row>
    <row r="139" spans="1:206" s="217" customFormat="1" ht="56.25" x14ac:dyDescent="0.3">
      <c r="A139" s="210"/>
      <c r="B139" s="202">
        <f>'[1]MES NOVIEMBRE'!E131</f>
        <v>45622</v>
      </c>
      <c r="C139" s="203" t="s">
        <v>623</v>
      </c>
      <c r="D139" s="212" t="s">
        <v>284</v>
      </c>
      <c r="E139" s="224" t="s">
        <v>624</v>
      </c>
      <c r="F139" s="209"/>
      <c r="G139" s="214">
        <f>'[1]MES NOVIEMBRE'!H130</f>
        <v>18900</v>
      </c>
      <c r="H139" s="206">
        <f t="shared" si="7"/>
        <v>17833406.75599999</v>
      </c>
      <c r="I139" s="215"/>
      <c r="J139" s="215"/>
      <c r="K139" s="215"/>
      <c r="L139" s="215"/>
      <c r="M139" s="215"/>
      <c r="N139" s="215"/>
      <c r="O139" s="215"/>
      <c r="P139" s="215"/>
      <c r="Q139" s="215"/>
      <c r="R139" s="215"/>
      <c r="S139" s="215"/>
      <c r="T139" s="216"/>
      <c r="U139" s="216"/>
      <c r="V139" s="216"/>
      <c r="W139" s="216"/>
      <c r="X139" s="216"/>
      <c r="Y139" s="216"/>
      <c r="Z139" s="216"/>
      <c r="AA139" s="216"/>
      <c r="AB139" s="216"/>
      <c r="AC139" s="216"/>
      <c r="AD139" s="216"/>
      <c r="AE139" s="216"/>
      <c r="AF139" s="216"/>
      <c r="AG139" s="216"/>
      <c r="AH139" s="216"/>
      <c r="AI139" s="216"/>
      <c r="AJ139" s="216"/>
      <c r="AK139" s="216"/>
      <c r="AL139" s="216"/>
      <c r="AM139" s="216"/>
      <c r="AN139" s="216"/>
      <c r="AO139" s="216"/>
      <c r="AP139" s="216"/>
      <c r="AQ139" s="216"/>
      <c r="AR139" s="216"/>
      <c r="AS139" s="216"/>
      <c r="AT139" s="216"/>
      <c r="AU139" s="216"/>
      <c r="AV139" s="216"/>
      <c r="AW139" s="216"/>
      <c r="AX139" s="216"/>
      <c r="AY139" s="216"/>
      <c r="AZ139" s="216"/>
      <c r="BA139" s="216"/>
      <c r="BB139" s="216"/>
      <c r="BC139" s="216"/>
      <c r="BD139" s="216"/>
      <c r="BE139" s="216"/>
      <c r="BF139" s="216"/>
      <c r="BG139" s="216"/>
      <c r="BH139" s="216"/>
      <c r="BI139" s="216"/>
      <c r="BJ139" s="216"/>
      <c r="BK139" s="216"/>
      <c r="BL139" s="216"/>
      <c r="BM139" s="216"/>
      <c r="BN139" s="216"/>
      <c r="BO139" s="216"/>
      <c r="BP139" s="216"/>
      <c r="BQ139" s="216"/>
      <c r="BR139" s="216"/>
      <c r="BS139" s="216"/>
      <c r="BT139" s="216"/>
      <c r="BU139" s="216"/>
      <c r="BV139" s="216"/>
      <c r="BW139" s="216"/>
      <c r="BX139" s="216"/>
      <c r="BY139" s="216"/>
      <c r="BZ139" s="216"/>
      <c r="CA139" s="216"/>
      <c r="CB139" s="216"/>
      <c r="CC139" s="216"/>
      <c r="CD139" s="216"/>
      <c r="CE139" s="216"/>
      <c r="CF139" s="216"/>
      <c r="CG139" s="216"/>
      <c r="CH139" s="216"/>
      <c r="CI139" s="216"/>
      <c r="CJ139" s="216"/>
      <c r="CK139" s="216"/>
      <c r="CL139" s="216"/>
      <c r="CM139" s="216"/>
      <c r="CN139" s="216"/>
      <c r="CO139" s="216"/>
      <c r="CP139" s="216"/>
      <c r="CQ139" s="216"/>
      <c r="CR139" s="216"/>
      <c r="CS139" s="216"/>
      <c r="CT139" s="216"/>
      <c r="CU139" s="216"/>
      <c r="CV139" s="216"/>
      <c r="CW139" s="216"/>
      <c r="CX139" s="216"/>
      <c r="CY139" s="216"/>
      <c r="CZ139" s="216"/>
      <c r="DA139" s="216"/>
      <c r="DB139" s="216"/>
      <c r="DC139" s="216"/>
      <c r="DD139" s="216"/>
      <c r="DE139" s="216"/>
      <c r="DF139" s="216"/>
      <c r="DG139" s="216"/>
      <c r="DH139" s="216"/>
      <c r="DI139" s="216"/>
      <c r="DJ139" s="216"/>
      <c r="DK139" s="216"/>
      <c r="DL139" s="216"/>
      <c r="DM139" s="216"/>
      <c r="DN139" s="216"/>
      <c r="DO139" s="216"/>
      <c r="DP139" s="216"/>
      <c r="DQ139" s="216"/>
      <c r="DR139" s="216"/>
      <c r="DS139" s="216"/>
      <c r="DT139" s="216"/>
      <c r="DU139" s="216"/>
      <c r="DV139" s="216"/>
      <c r="DW139" s="216"/>
      <c r="DX139" s="216"/>
      <c r="DY139" s="216"/>
      <c r="DZ139" s="216"/>
      <c r="EA139" s="216"/>
      <c r="EB139" s="216"/>
      <c r="EC139" s="216"/>
      <c r="ED139" s="216"/>
      <c r="EE139" s="216"/>
      <c r="EF139" s="216"/>
      <c r="EG139" s="216"/>
      <c r="EH139" s="216"/>
      <c r="EI139" s="216"/>
      <c r="EJ139" s="216"/>
      <c r="EK139" s="216"/>
      <c r="EL139" s="216"/>
      <c r="EM139" s="216"/>
      <c r="EN139" s="216"/>
      <c r="EO139" s="216"/>
      <c r="EP139" s="216"/>
      <c r="EQ139" s="216"/>
      <c r="ER139" s="216"/>
      <c r="ES139" s="216"/>
      <c r="ET139" s="216"/>
      <c r="EU139" s="216"/>
      <c r="EV139" s="216"/>
      <c r="EW139" s="216"/>
      <c r="EX139" s="216"/>
      <c r="EY139" s="216"/>
      <c r="EZ139" s="216"/>
      <c r="FA139" s="216"/>
      <c r="FB139" s="216"/>
      <c r="FC139" s="216"/>
      <c r="FD139" s="216"/>
      <c r="FE139" s="216"/>
      <c r="FF139" s="216"/>
      <c r="FG139" s="216"/>
      <c r="FH139" s="216"/>
      <c r="FI139" s="216"/>
      <c r="FJ139" s="216"/>
      <c r="FK139" s="216"/>
      <c r="FL139" s="216"/>
      <c r="FM139" s="216"/>
      <c r="FN139" s="216"/>
      <c r="FO139" s="216"/>
      <c r="FP139" s="216"/>
      <c r="FQ139" s="216"/>
      <c r="FR139" s="216"/>
      <c r="FS139" s="216"/>
      <c r="FT139" s="216"/>
      <c r="FU139" s="216"/>
      <c r="FV139" s="216"/>
      <c r="FW139" s="216"/>
      <c r="FX139" s="216"/>
      <c r="FY139" s="216"/>
      <c r="FZ139" s="216"/>
      <c r="GA139" s="216"/>
      <c r="GB139" s="216"/>
      <c r="GC139" s="216"/>
      <c r="GD139" s="216"/>
      <c r="GE139" s="216"/>
      <c r="GF139" s="216"/>
      <c r="GG139" s="216"/>
      <c r="GH139" s="216"/>
      <c r="GI139" s="216"/>
      <c r="GJ139" s="216"/>
      <c r="GK139" s="216"/>
      <c r="GL139" s="216"/>
      <c r="GM139" s="216"/>
      <c r="GN139" s="216"/>
      <c r="GO139" s="216"/>
      <c r="GP139" s="216"/>
      <c r="GQ139" s="216"/>
      <c r="GR139" s="216"/>
      <c r="GS139" s="216"/>
      <c r="GT139" s="216"/>
      <c r="GU139" s="216"/>
      <c r="GV139" s="216"/>
      <c r="GW139" s="216"/>
      <c r="GX139" s="216"/>
    </row>
    <row r="140" spans="1:206" s="217" customFormat="1" ht="56.25" x14ac:dyDescent="0.3">
      <c r="A140" s="210"/>
      <c r="B140" s="202">
        <f>'[1]MES NOVIEMBRE'!E132</f>
        <v>45622</v>
      </c>
      <c r="C140" s="203" t="s">
        <v>625</v>
      </c>
      <c r="D140" s="212" t="s">
        <v>284</v>
      </c>
      <c r="E140" s="224" t="s">
        <v>626</v>
      </c>
      <c r="F140" s="209"/>
      <c r="G140" s="214">
        <f>'[1]MES NOVIEMBRE'!H131</f>
        <v>18900</v>
      </c>
      <c r="H140" s="206">
        <f t="shared" si="7"/>
        <v>17814506.75599999</v>
      </c>
      <c r="I140" s="215"/>
      <c r="J140" s="215"/>
      <c r="K140" s="215"/>
      <c r="L140" s="215"/>
      <c r="M140" s="215"/>
      <c r="N140" s="215"/>
      <c r="O140" s="215"/>
      <c r="P140" s="215"/>
      <c r="Q140" s="215"/>
      <c r="R140" s="215"/>
      <c r="S140" s="215"/>
      <c r="T140" s="216"/>
      <c r="U140" s="216"/>
      <c r="V140" s="216"/>
      <c r="W140" s="216"/>
      <c r="X140" s="216"/>
      <c r="Y140" s="216"/>
      <c r="Z140" s="216"/>
      <c r="AA140" s="216"/>
      <c r="AB140" s="216"/>
      <c r="AC140" s="216"/>
      <c r="AD140" s="216"/>
      <c r="AE140" s="216"/>
      <c r="AF140" s="216"/>
      <c r="AG140" s="216"/>
      <c r="AH140" s="216"/>
      <c r="AI140" s="216"/>
      <c r="AJ140" s="216"/>
      <c r="AK140" s="216"/>
      <c r="AL140" s="216"/>
      <c r="AM140" s="216"/>
      <c r="AN140" s="216"/>
      <c r="AO140" s="216"/>
      <c r="AP140" s="216"/>
      <c r="AQ140" s="216"/>
      <c r="AR140" s="216"/>
      <c r="AS140" s="216"/>
      <c r="AT140" s="216"/>
      <c r="AU140" s="216"/>
      <c r="AV140" s="216"/>
      <c r="AW140" s="216"/>
      <c r="AX140" s="216"/>
      <c r="AY140" s="216"/>
      <c r="AZ140" s="216"/>
      <c r="BA140" s="216"/>
      <c r="BB140" s="216"/>
      <c r="BC140" s="216"/>
      <c r="BD140" s="216"/>
      <c r="BE140" s="216"/>
      <c r="BF140" s="216"/>
      <c r="BG140" s="216"/>
      <c r="BH140" s="216"/>
      <c r="BI140" s="216"/>
      <c r="BJ140" s="216"/>
      <c r="BK140" s="216"/>
      <c r="BL140" s="216"/>
      <c r="BM140" s="216"/>
      <c r="BN140" s="216"/>
      <c r="BO140" s="216"/>
      <c r="BP140" s="216"/>
      <c r="BQ140" s="216"/>
      <c r="BR140" s="216"/>
      <c r="BS140" s="216"/>
      <c r="BT140" s="216"/>
      <c r="BU140" s="216"/>
      <c r="BV140" s="216"/>
      <c r="BW140" s="216"/>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216"/>
      <c r="FV140" s="216"/>
      <c r="FW140" s="216"/>
      <c r="FX140" s="216"/>
      <c r="FY140" s="216"/>
      <c r="FZ140" s="216"/>
      <c r="GA140" s="216"/>
      <c r="GB140" s="216"/>
      <c r="GC140" s="216"/>
      <c r="GD140" s="216"/>
      <c r="GE140" s="216"/>
      <c r="GF140" s="216"/>
      <c r="GG140" s="216"/>
      <c r="GH140" s="216"/>
      <c r="GI140" s="216"/>
      <c r="GJ140" s="216"/>
      <c r="GK140" s="216"/>
      <c r="GL140" s="216"/>
      <c r="GM140" s="216"/>
      <c r="GN140" s="216"/>
      <c r="GO140" s="216"/>
      <c r="GP140" s="216"/>
      <c r="GQ140" s="216"/>
      <c r="GR140" s="216"/>
      <c r="GS140" s="216"/>
      <c r="GT140" s="216"/>
      <c r="GU140" s="216"/>
      <c r="GV140" s="216"/>
      <c r="GW140" s="216"/>
      <c r="GX140" s="216"/>
    </row>
    <row r="141" spans="1:206" s="217" customFormat="1" ht="56.25" x14ac:dyDescent="0.3">
      <c r="A141" s="210"/>
      <c r="B141" s="202">
        <f>'[1]MES NOVIEMBRE'!E133</f>
        <v>45622</v>
      </c>
      <c r="C141" s="203" t="s">
        <v>627</v>
      </c>
      <c r="D141" s="212" t="s">
        <v>628</v>
      </c>
      <c r="E141" s="224" t="s">
        <v>629</v>
      </c>
      <c r="F141" s="209"/>
      <c r="G141" s="214">
        <f>'[1]MES NOVIEMBRE'!H132</f>
        <v>9000</v>
      </c>
      <c r="H141" s="206">
        <f t="shared" si="7"/>
        <v>17805506.75599999</v>
      </c>
      <c r="I141" s="215"/>
      <c r="J141" s="215"/>
      <c r="K141" s="215"/>
      <c r="L141" s="215"/>
      <c r="M141" s="215"/>
      <c r="N141" s="215"/>
      <c r="O141" s="215"/>
      <c r="P141" s="215"/>
      <c r="Q141" s="215"/>
      <c r="R141" s="215"/>
      <c r="S141" s="215"/>
      <c r="T141" s="216"/>
      <c r="U141" s="216"/>
      <c r="V141" s="216"/>
      <c r="W141" s="216"/>
      <c r="X141" s="216"/>
      <c r="Y141" s="216"/>
      <c r="Z141" s="216"/>
      <c r="AA141" s="216"/>
      <c r="AB141" s="216"/>
      <c r="AC141" s="216"/>
      <c r="AD141" s="216"/>
      <c r="AE141" s="216"/>
      <c r="AF141" s="216"/>
      <c r="AG141" s="216"/>
      <c r="AH141" s="216"/>
      <c r="AI141" s="216"/>
      <c r="AJ141" s="216"/>
      <c r="AK141" s="216"/>
      <c r="AL141" s="216"/>
      <c r="AM141" s="216"/>
      <c r="AN141" s="216"/>
      <c r="AO141" s="216"/>
      <c r="AP141" s="216"/>
      <c r="AQ141" s="216"/>
      <c r="AR141" s="216"/>
      <c r="AS141" s="216"/>
      <c r="AT141" s="216"/>
      <c r="AU141" s="216"/>
      <c r="AV141" s="216"/>
      <c r="AW141" s="216"/>
      <c r="AX141" s="216"/>
      <c r="AY141" s="216"/>
      <c r="AZ141" s="216"/>
      <c r="BA141" s="216"/>
      <c r="BB141" s="216"/>
      <c r="BC141" s="216"/>
      <c r="BD141" s="216"/>
      <c r="BE141" s="216"/>
      <c r="BF141" s="216"/>
      <c r="BG141" s="216"/>
      <c r="BH141" s="216"/>
      <c r="BI141" s="216"/>
      <c r="BJ141" s="216"/>
      <c r="BK141" s="216"/>
      <c r="BL141" s="216"/>
      <c r="BM141" s="216"/>
      <c r="BN141" s="216"/>
      <c r="BO141" s="216"/>
      <c r="BP141" s="216"/>
      <c r="BQ141" s="216"/>
      <c r="BR141" s="216"/>
      <c r="BS141" s="216"/>
      <c r="BT141" s="216"/>
      <c r="BU141" s="216"/>
      <c r="BV141" s="216"/>
      <c r="BW141" s="216"/>
      <c r="BX141" s="216"/>
      <c r="BY141" s="216"/>
      <c r="BZ141" s="216"/>
      <c r="CA141" s="216"/>
      <c r="CB141" s="216"/>
      <c r="CC141" s="216"/>
      <c r="CD141" s="216"/>
      <c r="CE141" s="216"/>
      <c r="CF141" s="216"/>
      <c r="CG141" s="216"/>
      <c r="CH141" s="216"/>
      <c r="CI141" s="216"/>
      <c r="CJ141" s="216"/>
      <c r="CK141" s="216"/>
      <c r="CL141" s="216"/>
      <c r="CM141" s="216"/>
      <c r="CN141" s="216"/>
      <c r="CO141" s="216"/>
      <c r="CP141" s="216"/>
      <c r="CQ141" s="216"/>
      <c r="CR141" s="216"/>
      <c r="CS141" s="216"/>
      <c r="CT141" s="216"/>
      <c r="CU141" s="216"/>
      <c r="CV141" s="216"/>
      <c r="CW141" s="216"/>
      <c r="CX141" s="216"/>
      <c r="CY141" s="216"/>
      <c r="CZ141" s="216"/>
      <c r="DA141" s="216"/>
      <c r="DB141" s="216"/>
      <c r="DC141" s="216"/>
      <c r="DD141" s="216"/>
      <c r="DE141" s="216"/>
      <c r="DF141" s="216"/>
      <c r="DG141" s="216"/>
      <c r="DH141" s="216"/>
      <c r="DI141" s="216"/>
      <c r="DJ141" s="216"/>
      <c r="DK141" s="216"/>
      <c r="DL141" s="216"/>
      <c r="DM141" s="216"/>
      <c r="DN141" s="216"/>
      <c r="DO141" s="216"/>
      <c r="DP141" s="216"/>
      <c r="DQ141" s="216"/>
      <c r="DR141" s="216"/>
      <c r="DS141" s="216"/>
      <c r="DT141" s="216"/>
      <c r="DU141" s="216"/>
      <c r="DV141" s="216"/>
      <c r="DW141" s="216"/>
      <c r="DX141" s="216"/>
      <c r="DY141" s="216"/>
      <c r="DZ141" s="216"/>
      <c r="EA141" s="216"/>
      <c r="EB141" s="216"/>
      <c r="EC141" s="216"/>
      <c r="ED141" s="216"/>
      <c r="EE141" s="216"/>
      <c r="EF141" s="216"/>
      <c r="EG141" s="216"/>
      <c r="EH141" s="216"/>
      <c r="EI141" s="216"/>
      <c r="EJ141" s="216"/>
      <c r="EK141" s="216"/>
      <c r="EL141" s="216"/>
      <c r="EM141" s="216"/>
      <c r="EN141" s="216"/>
      <c r="EO141" s="216"/>
      <c r="EP141" s="216"/>
      <c r="EQ141" s="216"/>
      <c r="ER141" s="216"/>
      <c r="ES141" s="216"/>
      <c r="ET141" s="216"/>
      <c r="EU141" s="216"/>
      <c r="EV141" s="216"/>
      <c r="EW141" s="216"/>
      <c r="EX141" s="216"/>
      <c r="EY141" s="216"/>
      <c r="EZ141" s="216"/>
      <c r="FA141" s="216"/>
      <c r="FB141" s="216"/>
      <c r="FC141" s="216"/>
      <c r="FD141" s="216"/>
      <c r="FE141" s="216"/>
      <c r="FF141" s="216"/>
      <c r="FG141" s="216"/>
      <c r="FH141" s="216"/>
      <c r="FI141" s="216"/>
      <c r="FJ141" s="216"/>
      <c r="FK141" s="216"/>
      <c r="FL141" s="216"/>
      <c r="FM141" s="216"/>
      <c r="FN141" s="216"/>
      <c r="FO141" s="216"/>
      <c r="FP141" s="216"/>
      <c r="FQ141" s="216"/>
      <c r="FR141" s="216"/>
      <c r="FS141" s="216"/>
      <c r="FT141" s="216"/>
      <c r="FU141" s="216"/>
      <c r="FV141" s="216"/>
      <c r="FW141" s="216"/>
      <c r="FX141" s="216"/>
      <c r="FY141" s="216"/>
      <c r="FZ141" s="216"/>
      <c r="GA141" s="216"/>
      <c r="GB141" s="216"/>
      <c r="GC141" s="216"/>
      <c r="GD141" s="216"/>
      <c r="GE141" s="216"/>
      <c r="GF141" s="216"/>
      <c r="GG141" s="216"/>
      <c r="GH141" s="216"/>
      <c r="GI141" s="216"/>
      <c r="GJ141" s="216"/>
      <c r="GK141" s="216"/>
      <c r="GL141" s="216"/>
      <c r="GM141" s="216"/>
      <c r="GN141" s="216"/>
      <c r="GO141" s="216"/>
      <c r="GP141" s="216"/>
      <c r="GQ141" s="216"/>
      <c r="GR141" s="216"/>
      <c r="GS141" s="216"/>
      <c r="GT141" s="216"/>
      <c r="GU141" s="216"/>
      <c r="GV141" s="216"/>
      <c r="GW141" s="216"/>
      <c r="GX141" s="216"/>
    </row>
    <row r="142" spans="1:206" s="217" customFormat="1" ht="93.75" x14ac:dyDescent="0.3">
      <c r="A142" s="210"/>
      <c r="B142" s="202">
        <f>'[1]MES NOVIEMBRE'!E134</f>
        <v>45622</v>
      </c>
      <c r="C142" s="203" t="s">
        <v>630</v>
      </c>
      <c r="D142" s="212" t="s">
        <v>631</v>
      </c>
      <c r="E142" s="224" t="s">
        <v>632</v>
      </c>
      <c r="F142" s="209"/>
      <c r="G142" s="214">
        <f>'[1]MES NOVIEMBRE'!H133</f>
        <v>18000</v>
      </c>
      <c r="H142" s="206">
        <f t="shared" si="7"/>
        <v>17787506.75599999</v>
      </c>
      <c r="I142" s="215"/>
      <c r="J142" s="215"/>
      <c r="K142" s="215"/>
      <c r="L142" s="215"/>
      <c r="M142" s="215"/>
      <c r="N142" s="215"/>
      <c r="O142" s="215"/>
      <c r="P142" s="215"/>
      <c r="Q142" s="215"/>
      <c r="R142" s="215"/>
      <c r="S142" s="215"/>
      <c r="T142" s="216"/>
      <c r="U142" s="216"/>
      <c r="V142" s="216"/>
      <c r="W142" s="216"/>
      <c r="X142" s="216"/>
      <c r="Y142" s="216"/>
      <c r="Z142" s="216"/>
      <c r="AA142" s="216"/>
      <c r="AB142" s="216"/>
      <c r="AC142" s="216"/>
      <c r="AD142" s="216"/>
      <c r="AE142" s="216"/>
      <c r="AF142" s="216"/>
      <c r="AG142" s="216"/>
      <c r="AH142" s="216"/>
      <c r="AI142" s="216"/>
      <c r="AJ142" s="216"/>
      <c r="AK142" s="216"/>
      <c r="AL142" s="216"/>
      <c r="AM142" s="216"/>
      <c r="AN142" s="216"/>
      <c r="AO142" s="216"/>
      <c r="AP142" s="216"/>
      <c r="AQ142" s="216"/>
      <c r="AR142" s="216"/>
      <c r="AS142" s="216"/>
      <c r="AT142" s="216"/>
      <c r="AU142" s="216"/>
      <c r="AV142" s="216"/>
      <c r="AW142" s="216"/>
      <c r="AX142" s="216"/>
      <c r="AY142" s="216"/>
      <c r="AZ142" s="216"/>
      <c r="BA142" s="216"/>
      <c r="BB142" s="216"/>
      <c r="BC142" s="216"/>
      <c r="BD142" s="216"/>
      <c r="BE142" s="216"/>
      <c r="BF142" s="216"/>
      <c r="BG142" s="216"/>
      <c r="BH142" s="216"/>
      <c r="BI142" s="216"/>
      <c r="BJ142" s="216"/>
      <c r="BK142" s="216"/>
      <c r="BL142" s="216"/>
      <c r="BM142" s="216"/>
      <c r="BN142" s="216"/>
      <c r="BO142" s="216"/>
      <c r="BP142" s="216"/>
      <c r="BQ142" s="216"/>
      <c r="BR142" s="216"/>
      <c r="BS142" s="216"/>
      <c r="BT142" s="216"/>
      <c r="BU142" s="216"/>
      <c r="BV142" s="216"/>
      <c r="BW142" s="216"/>
      <c r="BX142" s="216"/>
      <c r="BY142" s="216"/>
      <c r="BZ142" s="216"/>
      <c r="CA142" s="216"/>
      <c r="CB142" s="216"/>
      <c r="CC142" s="216"/>
      <c r="CD142" s="216"/>
      <c r="CE142" s="216"/>
      <c r="CF142" s="216"/>
      <c r="CG142" s="216"/>
      <c r="CH142" s="216"/>
      <c r="CI142" s="216"/>
      <c r="CJ142" s="216"/>
      <c r="CK142" s="216"/>
      <c r="CL142" s="216"/>
      <c r="CM142" s="216"/>
      <c r="CN142" s="216"/>
      <c r="CO142" s="216"/>
      <c r="CP142" s="216"/>
      <c r="CQ142" s="216"/>
      <c r="CR142" s="216"/>
      <c r="CS142" s="216"/>
      <c r="CT142" s="216"/>
      <c r="CU142" s="216"/>
      <c r="CV142" s="216"/>
      <c r="CW142" s="216"/>
      <c r="CX142" s="216"/>
      <c r="CY142" s="216"/>
      <c r="CZ142" s="216"/>
      <c r="DA142" s="216"/>
      <c r="DB142" s="216"/>
      <c r="DC142" s="216"/>
      <c r="DD142" s="216"/>
      <c r="DE142" s="216"/>
      <c r="DF142" s="216"/>
      <c r="DG142" s="216"/>
      <c r="DH142" s="216"/>
      <c r="DI142" s="216"/>
      <c r="DJ142" s="216"/>
      <c r="DK142" s="216"/>
      <c r="DL142" s="216"/>
      <c r="DM142" s="216"/>
      <c r="DN142" s="216"/>
      <c r="DO142" s="216"/>
      <c r="DP142" s="216"/>
      <c r="DQ142" s="216"/>
      <c r="DR142" s="216"/>
      <c r="DS142" s="216"/>
      <c r="DT142" s="216"/>
      <c r="DU142" s="216"/>
      <c r="DV142" s="216"/>
      <c r="DW142" s="216"/>
      <c r="DX142" s="216"/>
      <c r="DY142" s="216"/>
      <c r="DZ142" s="216"/>
      <c r="EA142" s="216"/>
      <c r="EB142" s="216"/>
      <c r="EC142" s="216"/>
      <c r="ED142" s="216"/>
      <c r="EE142" s="216"/>
      <c r="EF142" s="216"/>
      <c r="EG142" s="216"/>
      <c r="EH142" s="216"/>
      <c r="EI142" s="216"/>
      <c r="EJ142" s="216"/>
      <c r="EK142" s="216"/>
      <c r="EL142" s="216"/>
      <c r="EM142" s="216"/>
      <c r="EN142" s="216"/>
      <c r="EO142" s="216"/>
      <c r="EP142" s="216"/>
      <c r="EQ142" s="216"/>
      <c r="ER142" s="216"/>
      <c r="ES142" s="216"/>
      <c r="ET142" s="216"/>
      <c r="EU142" s="216"/>
      <c r="EV142" s="216"/>
      <c r="EW142" s="216"/>
      <c r="EX142" s="216"/>
      <c r="EY142" s="216"/>
      <c r="EZ142" s="216"/>
      <c r="FA142" s="216"/>
      <c r="FB142" s="216"/>
      <c r="FC142" s="216"/>
      <c r="FD142" s="216"/>
      <c r="FE142" s="216"/>
      <c r="FF142" s="216"/>
      <c r="FG142" s="216"/>
      <c r="FH142" s="216"/>
      <c r="FI142" s="216"/>
      <c r="FJ142" s="216"/>
      <c r="FK142" s="216"/>
      <c r="FL142" s="216"/>
      <c r="FM142" s="216"/>
      <c r="FN142" s="216"/>
      <c r="FO142" s="216"/>
      <c r="FP142" s="216"/>
      <c r="FQ142" s="216"/>
      <c r="FR142" s="216"/>
      <c r="FS142" s="216"/>
      <c r="FT142" s="216"/>
      <c r="FU142" s="216"/>
      <c r="FV142" s="216"/>
      <c r="FW142" s="216"/>
      <c r="FX142" s="216"/>
      <c r="FY142" s="216"/>
      <c r="FZ142" s="216"/>
      <c r="GA142" s="216"/>
      <c r="GB142" s="216"/>
      <c r="GC142" s="216"/>
      <c r="GD142" s="216"/>
      <c r="GE142" s="216"/>
      <c r="GF142" s="216"/>
      <c r="GG142" s="216"/>
      <c r="GH142" s="216"/>
      <c r="GI142" s="216"/>
      <c r="GJ142" s="216"/>
      <c r="GK142" s="216"/>
      <c r="GL142" s="216"/>
      <c r="GM142" s="216"/>
      <c r="GN142" s="216"/>
      <c r="GO142" s="216"/>
      <c r="GP142" s="216"/>
      <c r="GQ142" s="216"/>
      <c r="GR142" s="216"/>
      <c r="GS142" s="216"/>
      <c r="GT142" s="216"/>
      <c r="GU142" s="216"/>
      <c r="GV142" s="216"/>
      <c r="GW142" s="216"/>
      <c r="GX142" s="216"/>
    </row>
    <row r="143" spans="1:206" s="217" customFormat="1" ht="93.75" x14ac:dyDescent="0.3">
      <c r="A143" s="210"/>
      <c r="B143" s="202">
        <f>'[1]MES NOVIEMBRE'!E135</f>
        <v>45622</v>
      </c>
      <c r="C143" s="203" t="s">
        <v>633</v>
      </c>
      <c r="D143" s="212" t="s">
        <v>631</v>
      </c>
      <c r="E143" s="224" t="s">
        <v>634</v>
      </c>
      <c r="F143" s="209"/>
      <c r="G143" s="214">
        <f>'[1]MES NOVIEMBRE'!H134</f>
        <v>18000</v>
      </c>
      <c r="H143" s="206">
        <f t="shared" si="7"/>
        <v>17769506.75599999</v>
      </c>
      <c r="I143" s="215"/>
      <c r="J143" s="215"/>
      <c r="K143" s="215"/>
      <c r="L143" s="215"/>
      <c r="M143" s="215"/>
      <c r="N143" s="215"/>
      <c r="O143" s="215"/>
      <c r="P143" s="215"/>
      <c r="Q143" s="215"/>
      <c r="R143" s="215"/>
      <c r="S143" s="215"/>
      <c r="T143" s="216"/>
      <c r="U143" s="216"/>
      <c r="V143" s="216"/>
      <c r="W143" s="216"/>
      <c r="X143" s="216"/>
      <c r="Y143" s="216"/>
      <c r="Z143" s="216"/>
      <c r="AA143" s="216"/>
      <c r="AB143" s="216"/>
      <c r="AC143" s="216"/>
      <c r="AD143" s="216"/>
      <c r="AE143" s="216"/>
      <c r="AF143" s="216"/>
      <c r="AG143" s="216"/>
      <c r="AH143" s="216"/>
      <c r="AI143" s="216"/>
      <c r="AJ143" s="216"/>
      <c r="AK143" s="216"/>
      <c r="AL143" s="216"/>
      <c r="AM143" s="216"/>
      <c r="AN143" s="216"/>
      <c r="AO143" s="216"/>
      <c r="AP143" s="216"/>
      <c r="AQ143" s="216"/>
      <c r="AR143" s="216"/>
      <c r="AS143" s="216"/>
      <c r="AT143" s="216"/>
      <c r="AU143" s="216"/>
      <c r="AV143" s="216"/>
      <c r="AW143" s="216"/>
      <c r="AX143" s="216"/>
      <c r="AY143" s="216"/>
      <c r="AZ143" s="216"/>
      <c r="BA143" s="216"/>
      <c r="BB143" s="216"/>
      <c r="BC143" s="216"/>
      <c r="BD143" s="216"/>
      <c r="BE143" s="216"/>
      <c r="BF143" s="216"/>
      <c r="BG143" s="216"/>
      <c r="BH143" s="216"/>
      <c r="BI143" s="216"/>
      <c r="BJ143" s="216"/>
      <c r="BK143" s="216"/>
      <c r="BL143" s="216"/>
      <c r="BM143" s="216"/>
      <c r="BN143" s="216"/>
      <c r="BO143" s="216"/>
      <c r="BP143" s="216"/>
      <c r="BQ143" s="216"/>
      <c r="BR143" s="216"/>
      <c r="BS143" s="216"/>
      <c r="BT143" s="216"/>
      <c r="BU143" s="216"/>
      <c r="BV143" s="216"/>
      <c r="BW143" s="216"/>
      <c r="BX143" s="216"/>
      <c r="BY143" s="216"/>
      <c r="BZ143" s="216"/>
      <c r="CA143" s="216"/>
      <c r="CB143" s="216"/>
      <c r="CC143" s="216"/>
      <c r="CD143" s="216"/>
      <c r="CE143" s="216"/>
      <c r="CF143" s="216"/>
      <c r="CG143" s="216"/>
      <c r="CH143" s="216"/>
      <c r="CI143" s="216"/>
      <c r="CJ143" s="216"/>
      <c r="CK143" s="216"/>
      <c r="CL143" s="216"/>
      <c r="CM143" s="216"/>
      <c r="CN143" s="216"/>
      <c r="CO143" s="216"/>
      <c r="CP143" s="216"/>
      <c r="CQ143" s="216"/>
      <c r="CR143" s="216"/>
      <c r="CS143" s="216"/>
      <c r="CT143" s="216"/>
      <c r="CU143" s="216"/>
      <c r="CV143" s="216"/>
      <c r="CW143" s="216"/>
      <c r="CX143" s="216"/>
      <c r="CY143" s="216"/>
      <c r="CZ143" s="216"/>
      <c r="DA143" s="216"/>
      <c r="DB143" s="216"/>
      <c r="DC143" s="216"/>
      <c r="DD143" s="216"/>
      <c r="DE143" s="216"/>
      <c r="DF143" s="216"/>
      <c r="DG143" s="216"/>
      <c r="DH143" s="216"/>
      <c r="DI143" s="216"/>
      <c r="DJ143" s="216"/>
      <c r="DK143" s="216"/>
      <c r="DL143" s="216"/>
      <c r="DM143" s="216"/>
      <c r="DN143" s="216"/>
      <c r="DO143" s="216"/>
      <c r="DP143" s="216"/>
      <c r="DQ143" s="216"/>
      <c r="DR143" s="216"/>
      <c r="DS143" s="216"/>
      <c r="DT143" s="216"/>
      <c r="DU143" s="216"/>
      <c r="DV143" s="216"/>
      <c r="DW143" s="216"/>
      <c r="DX143" s="216"/>
      <c r="DY143" s="216"/>
      <c r="DZ143" s="216"/>
      <c r="EA143" s="216"/>
      <c r="EB143" s="216"/>
      <c r="EC143" s="216"/>
      <c r="ED143" s="216"/>
      <c r="EE143" s="216"/>
      <c r="EF143" s="216"/>
      <c r="EG143" s="216"/>
      <c r="EH143" s="216"/>
      <c r="EI143" s="216"/>
      <c r="EJ143" s="216"/>
      <c r="EK143" s="216"/>
      <c r="EL143" s="216"/>
      <c r="EM143" s="216"/>
      <c r="EN143" s="216"/>
      <c r="EO143" s="216"/>
      <c r="EP143" s="216"/>
      <c r="EQ143" s="216"/>
      <c r="ER143" s="216"/>
      <c r="ES143" s="216"/>
      <c r="ET143" s="216"/>
      <c r="EU143" s="216"/>
      <c r="EV143" s="216"/>
      <c r="EW143" s="216"/>
      <c r="EX143" s="216"/>
      <c r="EY143" s="216"/>
      <c r="EZ143" s="216"/>
      <c r="FA143" s="216"/>
      <c r="FB143" s="216"/>
      <c r="FC143" s="216"/>
      <c r="FD143" s="216"/>
      <c r="FE143" s="216"/>
      <c r="FF143" s="216"/>
      <c r="FG143" s="216"/>
      <c r="FH143" s="216"/>
      <c r="FI143" s="216"/>
      <c r="FJ143" s="216"/>
      <c r="FK143" s="216"/>
      <c r="FL143" s="216"/>
      <c r="FM143" s="216"/>
      <c r="FN143" s="216"/>
      <c r="FO143" s="216"/>
      <c r="FP143" s="216"/>
      <c r="FQ143" s="216"/>
      <c r="FR143" s="216"/>
      <c r="FS143" s="216"/>
      <c r="FT143" s="216"/>
      <c r="FU143" s="216"/>
      <c r="FV143" s="216"/>
      <c r="FW143" s="216"/>
      <c r="FX143" s="216"/>
      <c r="FY143" s="216"/>
      <c r="FZ143" s="216"/>
      <c r="GA143" s="216"/>
      <c r="GB143" s="216"/>
      <c r="GC143" s="216"/>
      <c r="GD143" s="216"/>
      <c r="GE143" s="216"/>
      <c r="GF143" s="216"/>
      <c r="GG143" s="216"/>
      <c r="GH143" s="216"/>
      <c r="GI143" s="216"/>
      <c r="GJ143" s="216"/>
      <c r="GK143" s="216"/>
      <c r="GL143" s="216"/>
      <c r="GM143" s="216"/>
      <c r="GN143" s="216"/>
      <c r="GO143" s="216"/>
      <c r="GP143" s="216"/>
      <c r="GQ143" s="216"/>
      <c r="GR143" s="216"/>
      <c r="GS143" s="216"/>
      <c r="GT143" s="216"/>
      <c r="GU143" s="216"/>
      <c r="GV143" s="216"/>
      <c r="GW143" s="216"/>
      <c r="GX143" s="216"/>
    </row>
    <row r="144" spans="1:206" s="217" customFormat="1" ht="93.75" x14ac:dyDescent="0.3">
      <c r="A144" s="210"/>
      <c r="B144" s="202">
        <f>'[1]MES NOVIEMBRE'!E136</f>
        <v>45623</v>
      </c>
      <c r="C144" s="203" t="s">
        <v>635</v>
      </c>
      <c r="D144" s="212" t="s">
        <v>631</v>
      </c>
      <c r="E144" s="224" t="s">
        <v>636</v>
      </c>
      <c r="F144" s="209"/>
      <c r="G144" s="214">
        <f>'[1]MES NOVIEMBRE'!H135</f>
        <v>14000.4</v>
      </c>
      <c r="H144" s="206">
        <f t="shared" si="7"/>
        <v>17755506.355999991</v>
      </c>
      <c r="I144" s="215"/>
      <c r="J144" s="215"/>
      <c r="K144" s="215"/>
      <c r="L144" s="215"/>
      <c r="M144" s="215"/>
      <c r="N144" s="215"/>
      <c r="O144" s="215"/>
      <c r="P144" s="215"/>
      <c r="Q144" s="215"/>
      <c r="R144" s="215"/>
      <c r="S144" s="215"/>
      <c r="T144" s="216"/>
      <c r="U144" s="216"/>
      <c r="V144" s="216"/>
      <c r="W144" s="216"/>
      <c r="X144" s="216"/>
      <c r="Y144" s="216"/>
      <c r="Z144" s="216"/>
      <c r="AA144" s="216"/>
      <c r="AB144" s="216"/>
      <c r="AC144" s="216"/>
      <c r="AD144" s="216"/>
      <c r="AE144" s="216"/>
      <c r="AF144" s="216"/>
      <c r="AG144" s="216"/>
      <c r="AH144" s="216"/>
      <c r="AI144" s="216"/>
      <c r="AJ144" s="216"/>
      <c r="AK144" s="216"/>
      <c r="AL144" s="216"/>
      <c r="AM144" s="216"/>
      <c r="AN144" s="216"/>
      <c r="AO144" s="216"/>
      <c r="AP144" s="216"/>
      <c r="AQ144" s="216"/>
      <c r="AR144" s="216"/>
      <c r="AS144" s="216"/>
      <c r="AT144" s="216"/>
      <c r="AU144" s="216"/>
      <c r="AV144" s="216"/>
      <c r="AW144" s="216"/>
      <c r="AX144" s="216"/>
      <c r="AY144" s="216"/>
      <c r="AZ144" s="216"/>
      <c r="BA144" s="216"/>
      <c r="BB144" s="216"/>
      <c r="BC144" s="216"/>
      <c r="BD144" s="216"/>
      <c r="BE144" s="216"/>
      <c r="BF144" s="216"/>
      <c r="BG144" s="216"/>
      <c r="BH144" s="216"/>
      <c r="BI144" s="216"/>
      <c r="BJ144" s="216"/>
      <c r="BK144" s="216"/>
      <c r="BL144" s="216"/>
      <c r="BM144" s="216"/>
      <c r="BN144" s="216"/>
      <c r="BO144" s="216"/>
      <c r="BP144" s="216"/>
      <c r="BQ144" s="216"/>
      <c r="BR144" s="216"/>
      <c r="BS144" s="216"/>
      <c r="BT144" s="216"/>
      <c r="BU144" s="216"/>
      <c r="BV144" s="216"/>
      <c r="BW144" s="216"/>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216"/>
      <c r="FV144" s="216"/>
      <c r="FW144" s="216"/>
      <c r="FX144" s="216"/>
      <c r="FY144" s="216"/>
      <c r="FZ144" s="216"/>
      <c r="GA144" s="216"/>
      <c r="GB144" s="216"/>
      <c r="GC144" s="216"/>
      <c r="GD144" s="216"/>
      <c r="GE144" s="216"/>
      <c r="GF144" s="216"/>
      <c r="GG144" s="216"/>
      <c r="GH144" s="216"/>
      <c r="GI144" s="216"/>
      <c r="GJ144" s="216"/>
      <c r="GK144" s="216"/>
      <c r="GL144" s="216"/>
      <c r="GM144" s="216"/>
      <c r="GN144" s="216"/>
      <c r="GO144" s="216"/>
      <c r="GP144" s="216"/>
      <c r="GQ144" s="216"/>
      <c r="GR144" s="216"/>
      <c r="GS144" s="216"/>
      <c r="GT144" s="216"/>
      <c r="GU144" s="216"/>
      <c r="GV144" s="216"/>
      <c r="GW144" s="216"/>
      <c r="GX144" s="216"/>
    </row>
    <row r="145" spans="1:206" s="217" customFormat="1" ht="37.5" x14ac:dyDescent="0.3">
      <c r="A145" s="210"/>
      <c r="B145" s="202">
        <f>'[1]MES NOVIEMBRE'!E137</f>
        <v>45624</v>
      </c>
      <c r="C145" s="203" t="s">
        <v>637</v>
      </c>
      <c r="D145" s="212" t="s">
        <v>638</v>
      </c>
      <c r="E145" s="224" t="s">
        <v>639</v>
      </c>
      <c r="F145" s="209"/>
      <c r="G145" s="214">
        <f>'[1]MES NOVIEMBRE'!H136</f>
        <v>6000.9</v>
      </c>
      <c r="H145" s="206">
        <f t="shared" si="7"/>
        <v>17749505.455999993</v>
      </c>
      <c r="I145" s="215"/>
      <c r="J145" s="215"/>
      <c r="K145" s="215"/>
      <c r="L145" s="215"/>
      <c r="M145" s="215"/>
      <c r="N145" s="215"/>
      <c r="O145" s="215"/>
      <c r="P145" s="215"/>
      <c r="Q145" s="215"/>
      <c r="R145" s="215"/>
      <c r="S145" s="215"/>
      <c r="T145" s="216"/>
      <c r="U145" s="216"/>
      <c r="V145" s="216"/>
      <c r="W145" s="216"/>
      <c r="X145" s="216"/>
      <c r="Y145" s="216"/>
      <c r="Z145" s="216"/>
      <c r="AA145" s="216"/>
      <c r="AB145" s="216"/>
      <c r="AC145" s="216"/>
      <c r="AD145" s="216"/>
      <c r="AE145" s="216"/>
      <c r="AF145" s="216"/>
      <c r="AG145" s="216"/>
      <c r="AH145" s="216"/>
      <c r="AI145" s="216"/>
      <c r="AJ145" s="216"/>
      <c r="AK145" s="216"/>
      <c r="AL145" s="216"/>
      <c r="AM145" s="216"/>
      <c r="AN145" s="216"/>
      <c r="AO145" s="216"/>
      <c r="AP145" s="216"/>
      <c r="AQ145" s="216"/>
      <c r="AR145" s="216"/>
      <c r="AS145" s="216"/>
      <c r="AT145" s="216"/>
      <c r="AU145" s="216"/>
      <c r="AV145" s="216"/>
      <c r="AW145" s="216"/>
      <c r="AX145" s="216"/>
      <c r="AY145" s="216"/>
      <c r="AZ145" s="216"/>
      <c r="BA145" s="216"/>
      <c r="BB145" s="216"/>
      <c r="BC145" s="216"/>
      <c r="BD145" s="216"/>
      <c r="BE145" s="216"/>
      <c r="BF145" s="216"/>
      <c r="BG145" s="216"/>
      <c r="BH145" s="216"/>
      <c r="BI145" s="216"/>
      <c r="BJ145" s="216"/>
      <c r="BK145" s="216"/>
      <c r="BL145" s="216"/>
      <c r="BM145" s="216"/>
      <c r="BN145" s="216"/>
      <c r="BO145" s="216"/>
      <c r="BP145" s="216"/>
      <c r="BQ145" s="216"/>
      <c r="BR145" s="216"/>
      <c r="BS145" s="216"/>
      <c r="BT145" s="216"/>
      <c r="BU145" s="216"/>
      <c r="BV145" s="216"/>
      <c r="BW145" s="216"/>
      <c r="BX145" s="216"/>
      <c r="BY145" s="216"/>
      <c r="BZ145" s="216"/>
      <c r="CA145" s="216"/>
      <c r="CB145" s="216"/>
      <c r="CC145" s="216"/>
      <c r="CD145" s="216"/>
      <c r="CE145" s="216"/>
      <c r="CF145" s="216"/>
      <c r="CG145" s="216"/>
      <c r="CH145" s="216"/>
      <c r="CI145" s="216"/>
      <c r="CJ145" s="216"/>
      <c r="CK145" s="216"/>
      <c r="CL145" s="216"/>
      <c r="CM145" s="216"/>
      <c r="CN145" s="216"/>
      <c r="CO145" s="216"/>
      <c r="CP145" s="216"/>
      <c r="CQ145" s="216"/>
      <c r="CR145" s="216"/>
      <c r="CS145" s="216"/>
      <c r="CT145" s="216"/>
      <c r="CU145" s="216"/>
      <c r="CV145" s="216"/>
      <c r="CW145" s="216"/>
      <c r="CX145" s="216"/>
      <c r="CY145" s="216"/>
      <c r="CZ145" s="216"/>
      <c r="DA145" s="216"/>
      <c r="DB145" s="216"/>
      <c r="DC145" s="216"/>
      <c r="DD145" s="216"/>
      <c r="DE145" s="216"/>
      <c r="DF145" s="216"/>
      <c r="DG145" s="216"/>
      <c r="DH145" s="216"/>
      <c r="DI145" s="216"/>
      <c r="DJ145" s="216"/>
      <c r="DK145" s="216"/>
      <c r="DL145" s="216"/>
      <c r="DM145" s="216"/>
      <c r="DN145" s="216"/>
      <c r="DO145" s="216"/>
      <c r="DP145" s="216"/>
      <c r="DQ145" s="216"/>
      <c r="DR145" s="216"/>
      <c r="DS145" s="216"/>
      <c r="DT145" s="216"/>
      <c r="DU145" s="216"/>
      <c r="DV145" s="216"/>
      <c r="DW145" s="216"/>
      <c r="DX145" s="216"/>
      <c r="DY145" s="216"/>
      <c r="DZ145" s="216"/>
      <c r="EA145" s="216"/>
      <c r="EB145" s="216"/>
      <c r="EC145" s="216"/>
      <c r="ED145" s="216"/>
      <c r="EE145" s="216"/>
      <c r="EF145" s="216"/>
      <c r="EG145" s="216"/>
      <c r="EH145" s="216"/>
      <c r="EI145" s="216"/>
      <c r="EJ145" s="216"/>
      <c r="EK145" s="216"/>
      <c r="EL145" s="216"/>
      <c r="EM145" s="216"/>
      <c r="EN145" s="216"/>
      <c r="EO145" s="216"/>
      <c r="EP145" s="216"/>
      <c r="EQ145" s="216"/>
      <c r="ER145" s="216"/>
      <c r="ES145" s="216"/>
      <c r="ET145" s="216"/>
      <c r="EU145" s="216"/>
      <c r="EV145" s="216"/>
      <c r="EW145" s="216"/>
      <c r="EX145" s="216"/>
      <c r="EY145" s="216"/>
      <c r="EZ145" s="216"/>
      <c r="FA145" s="216"/>
      <c r="FB145" s="216"/>
      <c r="FC145" s="216"/>
      <c r="FD145" s="216"/>
      <c r="FE145" s="216"/>
      <c r="FF145" s="216"/>
      <c r="FG145" s="216"/>
      <c r="FH145" s="216"/>
      <c r="FI145" s="216"/>
      <c r="FJ145" s="216"/>
      <c r="FK145" s="216"/>
      <c r="FL145" s="216"/>
      <c r="FM145" s="216"/>
      <c r="FN145" s="216"/>
      <c r="FO145" s="216"/>
      <c r="FP145" s="216"/>
      <c r="FQ145" s="216"/>
      <c r="FR145" s="216"/>
      <c r="FS145" s="216"/>
      <c r="FT145" s="216"/>
      <c r="FU145" s="216"/>
      <c r="FV145" s="216"/>
      <c r="FW145" s="216"/>
      <c r="FX145" s="216"/>
      <c r="FY145" s="216"/>
      <c r="FZ145" s="216"/>
      <c r="GA145" s="216"/>
      <c r="GB145" s="216"/>
      <c r="GC145" s="216"/>
      <c r="GD145" s="216"/>
      <c r="GE145" s="216"/>
      <c r="GF145" s="216"/>
      <c r="GG145" s="216"/>
      <c r="GH145" s="216"/>
      <c r="GI145" s="216"/>
      <c r="GJ145" s="216"/>
      <c r="GK145" s="216"/>
      <c r="GL145" s="216"/>
      <c r="GM145" s="216"/>
      <c r="GN145" s="216"/>
      <c r="GO145" s="216"/>
      <c r="GP145" s="216"/>
      <c r="GQ145" s="216"/>
      <c r="GR145" s="216"/>
      <c r="GS145" s="216"/>
      <c r="GT145" s="216"/>
      <c r="GU145" s="216"/>
      <c r="GV145" s="216"/>
      <c r="GW145" s="216"/>
      <c r="GX145" s="216"/>
    </row>
    <row r="146" spans="1:206" s="217" customFormat="1" ht="56.25" x14ac:dyDescent="0.3">
      <c r="A146" s="210"/>
      <c r="B146" s="202">
        <f>'[1]MES NOVIEMBRE'!E138</f>
        <v>45624</v>
      </c>
      <c r="C146" s="203" t="s">
        <v>640</v>
      </c>
      <c r="D146" s="212" t="s">
        <v>289</v>
      </c>
      <c r="E146" s="224" t="s">
        <v>641</v>
      </c>
      <c r="F146" s="209"/>
      <c r="G146" s="214">
        <f>'[1]MES NOVIEMBRE'!H137</f>
        <v>18000</v>
      </c>
      <c r="H146" s="206">
        <f t="shared" si="7"/>
        <v>17731505.455999993</v>
      </c>
      <c r="I146" s="215"/>
      <c r="J146" s="215"/>
      <c r="K146" s="215"/>
      <c r="L146" s="215"/>
      <c r="M146" s="215"/>
      <c r="N146" s="215"/>
      <c r="O146" s="215"/>
      <c r="P146" s="215"/>
      <c r="Q146" s="215"/>
      <c r="R146" s="215"/>
      <c r="S146" s="215"/>
      <c r="T146" s="216"/>
      <c r="U146" s="216"/>
      <c r="V146" s="216"/>
      <c r="W146" s="216"/>
      <c r="X146" s="216"/>
      <c r="Y146" s="216"/>
      <c r="Z146" s="216"/>
      <c r="AA146" s="216"/>
      <c r="AB146" s="216"/>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6"/>
      <c r="BA146" s="216"/>
      <c r="BB146" s="216"/>
      <c r="BC146" s="216"/>
      <c r="BD146" s="216"/>
      <c r="BE146" s="216"/>
      <c r="BF146" s="216"/>
      <c r="BG146" s="216"/>
      <c r="BH146" s="216"/>
      <c r="BI146" s="216"/>
      <c r="BJ146" s="216"/>
      <c r="BK146" s="216"/>
      <c r="BL146" s="216"/>
      <c r="BM146" s="216"/>
      <c r="BN146" s="216"/>
      <c r="BO146" s="216"/>
      <c r="BP146" s="216"/>
      <c r="BQ146" s="216"/>
      <c r="BR146" s="216"/>
      <c r="BS146" s="216"/>
      <c r="BT146" s="216"/>
      <c r="BU146" s="216"/>
      <c r="BV146" s="216"/>
      <c r="BW146" s="216"/>
      <c r="BX146" s="216"/>
      <c r="BY146" s="216"/>
      <c r="BZ146" s="216"/>
      <c r="CA146" s="216"/>
      <c r="CB146" s="216"/>
      <c r="CC146" s="216"/>
      <c r="CD146" s="216"/>
      <c r="CE146" s="216"/>
      <c r="CF146" s="216"/>
      <c r="CG146" s="216"/>
      <c r="CH146" s="216"/>
      <c r="CI146" s="216"/>
      <c r="CJ146" s="216"/>
      <c r="CK146" s="216"/>
      <c r="CL146" s="216"/>
      <c r="CM146" s="216"/>
      <c r="CN146" s="216"/>
      <c r="CO146" s="216"/>
      <c r="CP146" s="216"/>
      <c r="CQ146" s="216"/>
      <c r="CR146" s="216"/>
      <c r="CS146" s="216"/>
      <c r="CT146" s="216"/>
      <c r="CU146" s="216"/>
      <c r="CV146" s="216"/>
      <c r="CW146" s="216"/>
      <c r="CX146" s="216"/>
      <c r="CY146" s="216"/>
      <c r="CZ146" s="216"/>
      <c r="DA146" s="216"/>
      <c r="DB146" s="216"/>
      <c r="DC146" s="216"/>
      <c r="DD146" s="216"/>
      <c r="DE146" s="216"/>
      <c r="DF146" s="216"/>
      <c r="DG146" s="216"/>
      <c r="DH146" s="216"/>
      <c r="DI146" s="216"/>
      <c r="DJ146" s="216"/>
      <c r="DK146" s="216"/>
      <c r="DL146" s="216"/>
      <c r="DM146" s="216"/>
      <c r="DN146" s="216"/>
      <c r="DO146" s="216"/>
      <c r="DP146" s="216"/>
      <c r="DQ146" s="216"/>
      <c r="DR146" s="216"/>
      <c r="DS146" s="216"/>
      <c r="DT146" s="216"/>
      <c r="DU146" s="216"/>
      <c r="DV146" s="216"/>
      <c r="DW146" s="216"/>
      <c r="DX146" s="216"/>
      <c r="DY146" s="216"/>
      <c r="DZ146" s="216"/>
      <c r="EA146" s="216"/>
      <c r="EB146" s="216"/>
      <c r="EC146" s="216"/>
      <c r="ED146" s="216"/>
      <c r="EE146" s="216"/>
      <c r="EF146" s="216"/>
      <c r="EG146" s="216"/>
      <c r="EH146" s="216"/>
      <c r="EI146" s="216"/>
      <c r="EJ146" s="216"/>
      <c r="EK146" s="216"/>
      <c r="EL146" s="216"/>
      <c r="EM146" s="216"/>
      <c r="EN146" s="216"/>
      <c r="EO146" s="216"/>
      <c r="EP146" s="216"/>
      <c r="EQ146" s="216"/>
      <c r="ER146" s="216"/>
      <c r="ES146" s="216"/>
      <c r="ET146" s="216"/>
      <c r="EU146" s="216"/>
      <c r="EV146" s="216"/>
      <c r="EW146" s="216"/>
      <c r="EX146" s="216"/>
      <c r="EY146" s="216"/>
      <c r="EZ146" s="216"/>
      <c r="FA146" s="216"/>
      <c r="FB146" s="216"/>
      <c r="FC146" s="216"/>
      <c r="FD146" s="216"/>
      <c r="FE146" s="216"/>
      <c r="FF146" s="216"/>
      <c r="FG146" s="216"/>
      <c r="FH146" s="216"/>
      <c r="FI146" s="216"/>
      <c r="FJ146" s="216"/>
      <c r="FK146" s="216"/>
      <c r="FL146" s="216"/>
      <c r="FM146" s="216"/>
      <c r="FN146" s="216"/>
      <c r="FO146" s="216"/>
      <c r="FP146" s="216"/>
      <c r="FQ146" s="216"/>
      <c r="FR146" s="216"/>
      <c r="FS146" s="216"/>
      <c r="FT146" s="216"/>
      <c r="FU146" s="216"/>
      <c r="FV146" s="216"/>
      <c r="FW146" s="216"/>
      <c r="FX146" s="216"/>
      <c r="FY146" s="216"/>
      <c r="FZ146" s="216"/>
      <c r="GA146" s="216"/>
      <c r="GB146" s="216"/>
      <c r="GC146" s="216"/>
      <c r="GD146" s="216"/>
      <c r="GE146" s="216"/>
      <c r="GF146" s="216"/>
      <c r="GG146" s="216"/>
      <c r="GH146" s="216"/>
      <c r="GI146" s="216"/>
      <c r="GJ146" s="216"/>
      <c r="GK146" s="216"/>
      <c r="GL146" s="216"/>
      <c r="GM146" s="216"/>
      <c r="GN146" s="216"/>
      <c r="GO146" s="216"/>
      <c r="GP146" s="216"/>
      <c r="GQ146" s="216"/>
      <c r="GR146" s="216"/>
      <c r="GS146" s="216"/>
      <c r="GT146" s="216"/>
      <c r="GU146" s="216"/>
      <c r="GV146" s="216"/>
      <c r="GW146" s="216"/>
      <c r="GX146" s="216"/>
    </row>
    <row r="147" spans="1:206" s="217" customFormat="1" ht="56.25" x14ac:dyDescent="0.3">
      <c r="A147" s="210"/>
      <c r="B147" s="202">
        <f>'[1]MES NOVIEMBRE'!E139</f>
        <v>45624</v>
      </c>
      <c r="C147" s="203" t="s">
        <v>642</v>
      </c>
      <c r="D147" s="212" t="s">
        <v>497</v>
      </c>
      <c r="E147" s="224" t="s">
        <v>643</v>
      </c>
      <c r="F147" s="209"/>
      <c r="G147" s="214">
        <f>'[1]MES NOVIEMBRE'!H138</f>
        <v>19375</v>
      </c>
      <c r="H147" s="206">
        <f t="shared" si="7"/>
        <v>17712130.455999993</v>
      </c>
      <c r="I147" s="215"/>
      <c r="J147" s="215"/>
      <c r="K147" s="215"/>
      <c r="L147" s="215"/>
      <c r="M147" s="215"/>
      <c r="N147" s="215"/>
      <c r="O147" s="215"/>
      <c r="P147" s="215"/>
      <c r="Q147" s="215"/>
      <c r="R147" s="215"/>
      <c r="S147" s="215"/>
      <c r="T147" s="216"/>
      <c r="U147" s="216"/>
      <c r="V147" s="216"/>
      <c r="W147" s="216"/>
      <c r="X147" s="216"/>
      <c r="Y147" s="216"/>
      <c r="Z147" s="216"/>
      <c r="AA147" s="216"/>
      <c r="AB147" s="216"/>
      <c r="AC147" s="216"/>
      <c r="AD147" s="216"/>
      <c r="AE147" s="216"/>
      <c r="AF147" s="216"/>
      <c r="AG147" s="216"/>
      <c r="AH147" s="216"/>
      <c r="AI147" s="216"/>
      <c r="AJ147" s="216"/>
      <c r="AK147" s="216"/>
      <c r="AL147" s="216"/>
      <c r="AM147" s="216"/>
      <c r="AN147" s="216"/>
      <c r="AO147" s="216"/>
      <c r="AP147" s="216"/>
      <c r="AQ147" s="216"/>
      <c r="AR147" s="216"/>
      <c r="AS147" s="216"/>
      <c r="AT147" s="216"/>
      <c r="AU147" s="216"/>
      <c r="AV147" s="216"/>
      <c r="AW147" s="216"/>
      <c r="AX147" s="216"/>
      <c r="AY147" s="216"/>
      <c r="AZ147" s="216"/>
      <c r="BA147" s="216"/>
      <c r="BB147" s="216"/>
      <c r="BC147" s="216"/>
      <c r="BD147" s="216"/>
      <c r="BE147" s="216"/>
      <c r="BF147" s="216"/>
      <c r="BG147" s="216"/>
      <c r="BH147" s="216"/>
      <c r="BI147" s="216"/>
      <c r="BJ147" s="216"/>
      <c r="BK147" s="216"/>
      <c r="BL147" s="216"/>
      <c r="BM147" s="216"/>
      <c r="BN147" s="216"/>
      <c r="BO147" s="216"/>
      <c r="BP147" s="216"/>
      <c r="BQ147" s="216"/>
      <c r="BR147" s="216"/>
      <c r="BS147" s="216"/>
      <c r="BT147" s="216"/>
      <c r="BU147" s="216"/>
      <c r="BV147" s="216"/>
      <c r="BW147" s="216"/>
      <c r="BX147" s="216"/>
      <c r="BY147" s="216"/>
      <c r="BZ147" s="216"/>
      <c r="CA147" s="216"/>
      <c r="CB147" s="216"/>
      <c r="CC147" s="216"/>
      <c r="CD147" s="216"/>
      <c r="CE147" s="216"/>
      <c r="CF147" s="216"/>
      <c r="CG147" s="216"/>
      <c r="CH147" s="216"/>
      <c r="CI147" s="216"/>
      <c r="CJ147" s="216"/>
      <c r="CK147" s="216"/>
      <c r="CL147" s="216"/>
      <c r="CM147" s="216"/>
      <c r="CN147" s="216"/>
      <c r="CO147" s="216"/>
      <c r="CP147" s="216"/>
      <c r="CQ147" s="216"/>
      <c r="CR147" s="216"/>
      <c r="CS147" s="216"/>
      <c r="CT147" s="216"/>
      <c r="CU147" s="216"/>
      <c r="CV147" s="216"/>
      <c r="CW147" s="216"/>
      <c r="CX147" s="216"/>
      <c r="CY147" s="216"/>
      <c r="CZ147" s="216"/>
      <c r="DA147" s="216"/>
      <c r="DB147" s="216"/>
      <c r="DC147" s="216"/>
      <c r="DD147" s="216"/>
      <c r="DE147" s="216"/>
      <c r="DF147" s="216"/>
      <c r="DG147" s="216"/>
      <c r="DH147" s="216"/>
      <c r="DI147" s="216"/>
      <c r="DJ147" s="216"/>
      <c r="DK147" s="216"/>
      <c r="DL147" s="216"/>
      <c r="DM147" s="216"/>
      <c r="DN147" s="216"/>
      <c r="DO147" s="216"/>
      <c r="DP147" s="216"/>
      <c r="DQ147" s="216"/>
      <c r="DR147" s="216"/>
      <c r="DS147" s="216"/>
      <c r="DT147" s="216"/>
      <c r="DU147" s="216"/>
      <c r="DV147" s="216"/>
      <c r="DW147" s="216"/>
      <c r="DX147" s="216"/>
      <c r="DY147" s="216"/>
      <c r="DZ147" s="216"/>
      <c r="EA147" s="216"/>
      <c r="EB147" s="216"/>
      <c r="EC147" s="216"/>
      <c r="ED147" s="216"/>
      <c r="EE147" s="216"/>
      <c r="EF147" s="216"/>
      <c r="EG147" s="216"/>
      <c r="EH147" s="216"/>
      <c r="EI147" s="216"/>
      <c r="EJ147" s="216"/>
      <c r="EK147" s="216"/>
      <c r="EL147" s="216"/>
      <c r="EM147" s="216"/>
      <c r="EN147" s="216"/>
      <c r="EO147" s="216"/>
      <c r="EP147" s="216"/>
      <c r="EQ147" s="216"/>
      <c r="ER147" s="216"/>
      <c r="ES147" s="216"/>
      <c r="ET147" s="216"/>
      <c r="EU147" s="216"/>
      <c r="EV147" s="216"/>
      <c r="EW147" s="216"/>
      <c r="EX147" s="216"/>
      <c r="EY147" s="216"/>
      <c r="EZ147" s="216"/>
      <c r="FA147" s="216"/>
      <c r="FB147" s="216"/>
      <c r="FC147" s="216"/>
      <c r="FD147" s="216"/>
      <c r="FE147" s="216"/>
      <c r="FF147" s="216"/>
      <c r="FG147" s="216"/>
      <c r="FH147" s="216"/>
      <c r="FI147" s="216"/>
      <c r="FJ147" s="216"/>
      <c r="FK147" s="216"/>
      <c r="FL147" s="216"/>
      <c r="FM147" s="216"/>
      <c r="FN147" s="216"/>
      <c r="FO147" s="216"/>
      <c r="FP147" s="216"/>
      <c r="FQ147" s="216"/>
      <c r="FR147" s="216"/>
      <c r="FS147" s="216"/>
      <c r="FT147" s="216"/>
      <c r="FU147" s="216"/>
      <c r="FV147" s="216"/>
      <c r="FW147" s="216"/>
      <c r="FX147" s="216"/>
      <c r="FY147" s="216"/>
      <c r="FZ147" s="216"/>
      <c r="GA147" s="216"/>
      <c r="GB147" s="216"/>
      <c r="GC147" s="216"/>
      <c r="GD147" s="216"/>
      <c r="GE147" s="216"/>
      <c r="GF147" s="216"/>
      <c r="GG147" s="216"/>
      <c r="GH147" s="216"/>
      <c r="GI147" s="216"/>
      <c r="GJ147" s="216"/>
      <c r="GK147" s="216"/>
      <c r="GL147" s="216"/>
      <c r="GM147" s="216"/>
      <c r="GN147" s="216"/>
      <c r="GO147" s="216"/>
      <c r="GP147" s="216"/>
      <c r="GQ147" s="216"/>
      <c r="GR147" s="216"/>
      <c r="GS147" s="216"/>
      <c r="GT147" s="216"/>
      <c r="GU147" s="216"/>
      <c r="GV147" s="216"/>
      <c r="GW147" s="216"/>
      <c r="GX147" s="216"/>
    </row>
    <row r="148" spans="1:206" s="217" customFormat="1" ht="56.25" x14ac:dyDescent="0.3">
      <c r="A148" s="210"/>
      <c r="B148" s="202">
        <f>'[1]MES NOVIEMBRE'!E140</f>
        <v>45624</v>
      </c>
      <c r="C148" s="203" t="s">
        <v>644</v>
      </c>
      <c r="D148" s="212" t="s">
        <v>497</v>
      </c>
      <c r="E148" s="224" t="s">
        <v>645</v>
      </c>
      <c r="F148" s="209"/>
      <c r="G148" s="214">
        <f>'[1]MES NOVIEMBRE'!H139</f>
        <v>19375</v>
      </c>
      <c r="H148" s="206">
        <f t="shared" si="7"/>
        <v>17692755.455999993</v>
      </c>
      <c r="I148" s="215"/>
      <c r="J148" s="215"/>
      <c r="K148" s="215"/>
      <c r="L148" s="215"/>
      <c r="M148" s="215"/>
      <c r="N148" s="215"/>
      <c r="O148" s="215"/>
      <c r="P148" s="215"/>
      <c r="Q148" s="215"/>
      <c r="R148" s="215"/>
      <c r="S148" s="215"/>
      <c r="T148" s="216"/>
      <c r="U148" s="216"/>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c r="BI148" s="216"/>
      <c r="BJ148" s="216"/>
      <c r="BK148" s="216"/>
      <c r="BL148" s="216"/>
      <c r="BM148" s="216"/>
      <c r="BN148" s="216"/>
      <c r="BO148" s="216"/>
      <c r="BP148" s="216"/>
      <c r="BQ148" s="216"/>
      <c r="BR148" s="216"/>
      <c r="BS148" s="216"/>
      <c r="BT148" s="216"/>
      <c r="BU148" s="216"/>
      <c r="BV148" s="216"/>
      <c r="BW148" s="216"/>
      <c r="BX148" s="216"/>
      <c r="BY148" s="216"/>
      <c r="BZ148" s="216"/>
      <c r="CA148" s="216"/>
      <c r="CB148" s="216"/>
      <c r="CC148" s="216"/>
      <c r="CD148" s="216"/>
      <c r="CE148" s="216"/>
      <c r="CF148" s="216"/>
      <c r="CG148" s="216"/>
      <c r="CH148" s="216"/>
      <c r="CI148" s="216"/>
      <c r="CJ148" s="216"/>
      <c r="CK148" s="216"/>
      <c r="CL148" s="216"/>
      <c r="CM148" s="216"/>
      <c r="CN148" s="216"/>
      <c r="CO148" s="216"/>
      <c r="CP148" s="216"/>
      <c r="CQ148" s="216"/>
      <c r="CR148" s="216"/>
      <c r="CS148" s="216"/>
      <c r="CT148" s="216"/>
      <c r="CU148" s="216"/>
      <c r="CV148" s="216"/>
      <c r="CW148" s="216"/>
      <c r="CX148" s="216"/>
      <c r="CY148" s="216"/>
      <c r="CZ148" s="216"/>
      <c r="DA148" s="216"/>
      <c r="DB148" s="216"/>
      <c r="DC148" s="216"/>
      <c r="DD148" s="216"/>
      <c r="DE148" s="216"/>
      <c r="DF148" s="216"/>
      <c r="DG148" s="216"/>
      <c r="DH148" s="216"/>
      <c r="DI148" s="216"/>
      <c r="DJ148" s="216"/>
      <c r="DK148" s="216"/>
      <c r="DL148" s="216"/>
      <c r="DM148" s="216"/>
      <c r="DN148" s="216"/>
      <c r="DO148" s="216"/>
      <c r="DP148" s="216"/>
      <c r="DQ148" s="216"/>
      <c r="DR148" s="216"/>
      <c r="DS148" s="216"/>
      <c r="DT148" s="216"/>
      <c r="DU148" s="216"/>
      <c r="DV148" s="216"/>
      <c r="DW148" s="216"/>
      <c r="DX148" s="216"/>
      <c r="DY148" s="216"/>
      <c r="DZ148" s="216"/>
      <c r="EA148" s="216"/>
      <c r="EB148" s="216"/>
      <c r="EC148" s="216"/>
      <c r="ED148" s="216"/>
      <c r="EE148" s="216"/>
      <c r="EF148" s="216"/>
      <c r="EG148" s="216"/>
      <c r="EH148" s="216"/>
      <c r="EI148" s="216"/>
      <c r="EJ148" s="216"/>
      <c r="EK148" s="216"/>
      <c r="EL148" s="216"/>
      <c r="EM148" s="216"/>
      <c r="EN148" s="216"/>
      <c r="EO148" s="216"/>
      <c r="EP148" s="216"/>
      <c r="EQ148" s="216"/>
      <c r="ER148" s="216"/>
      <c r="ES148" s="216"/>
      <c r="ET148" s="216"/>
      <c r="EU148" s="216"/>
      <c r="EV148" s="216"/>
      <c r="EW148" s="216"/>
      <c r="EX148" s="216"/>
      <c r="EY148" s="216"/>
      <c r="EZ148" s="216"/>
      <c r="FA148" s="216"/>
      <c r="FB148" s="216"/>
      <c r="FC148" s="216"/>
      <c r="FD148" s="216"/>
      <c r="FE148" s="216"/>
      <c r="FF148" s="216"/>
      <c r="FG148" s="216"/>
      <c r="FH148" s="216"/>
      <c r="FI148" s="216"/>
      <c r="FJ148" s="216"/>
      <c r="FK148" s="216"/>
      <c r="FL148" s="216"/>
      <c r="FM148" s="216"/>
      <c r="FN148" s="216"/>
      <c r="FO148" s="216"/>
      <c r="FP148" s="216"/>
      <c r="FQ148" s="216"/>
      <c r="FR148" s="216"/>
      <c r="FS148" s="216"/>
      <c r="FT148" s="216"/>
      <c r="FU148" s="216"/>
      <c r="FV148" s="216"/>
      <c r="FW148" s="216"/>
      <c r="FX148" s="216"/>
      <c r="FY148" s="216"/>
      <c r="FZ148" s="216"/>
      <c r="GA148" s="216"/>
      <c r="GB148" s="216"/>
      <c r="GC148" s="216"/>
      <c r="GD148" s="216"/>
      <c r="GE148" s="216"/>
      <c r="GF148" s="216"/>
      <c r="GG148" s="216"/>
      <c r="GH148" s="216"/>
      <c r="GI148" s="216"/>
      <c r="GJ148" s="216"/>
      <c r="GK148" s="216"/>
      <c r="GL148" s="216"/>
      <c r="GM148" s="216"/>
      <c r="GN148" s="216"/>
      <c r="GO148" s="216"/>
      <c r="GP148" s="216"/>
      <c r="GQ148" s="216"/>
      <c r="GR148" s="216"/>
      <c r="GS148" s="216"/>
      <c r="GT148" s="216"/>
      <c r="GU148" s="216"/>
      <c r="GV148" s="216"/>
      <c r="GW148" s="216"/>
      <c r="GX148" s="216"/>
    </row>
    <row r="149" spans="1:206" s="217" customFormat="1" ht="56.25" x14ac:dyDescent="0.3">
      <c r="A149" s="210"/>
      <c r="B149" s="202">
        <f>'[1]MES NOVIEMBRE'!E141</f>
        <v>45624</v>
      </c>
      <c r="C149" s="203" t="s">
        <v>646</v>
      </c>
      <c r="D149" s="212" t="s">
        <v>289</v>
      </c>
      <c r="E149" s="224" t="s">
        <v>647</v>
      </c>
      <c r="F149" s="209"/>
      <c r="G149" s="214">
        <f>'[1]MES NOVIEMBRE'!H140</f>
        <v>18900</v>
      </c>
      <c r="H149" s="206">
        <f t="shared" si="7"/>
        <v>17673855.455999993</v>
      </c>
      <c r="I149" s="215"/>
      <c r="J149" s="215"/>
      <c r="K149" s="215"/>
      <c r="L149" s="215"/>
      <c r="M149" s="215"/>
      <c r="N149" s="215"/>
      <c r="O149" s="215"/>
      <c r="P149" s="215"/>
      <c r="Q149" s="215"/>
      <c r="R149" s="215"/>
      <c r="S149" s="215"/>
      <c r="T149" s="216"/>
      <c r="U149" s="216"/>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16"/>
      <c r="DO149" s="216"/>
      <c r="DP149" s="216"/>
      <c r="DQ149" s="216"/>
      <c r="DR149" s="216"/>
      <c r="DS149" s="216"/>
      <c r="DT149" s="216"/>
      <c r="DU149" s="216"/>
      <c r="DV149" s="216"/>
      <c r="DW149" s="216"/>
      <c r="DX149" s="216"/>
      <c r="DY149" s="216"/>
      <c r="DZ149" s="216"/>
      <c r="EA149" s="216"/>
      <c r="EB149" s="216"/>
      <c r="EC149" s="216"/>
      <c r="ED149" s="216"/>
      <c r="EE149" s="216"/>
      <c r="EF149" s="216"/>
      <c r="EG149" s="216"/>
      <c r="EH149" s="216"/>
      <c r="EI149" s="216"/>
      <c r="EJ149" s="216"/>
      <c r="EK149" s="216"/>
      <c r="EL149" s="216"/>
      <c r="EM149" s="216"/>
      <c r="EN149" s="216"/>
      <c r="EO149" s="216"/>
      <c r="EP149" s="216"/>
      <c r="EQ149" s="216"/>
      <c r="ER149" s="216"/>
      <c r="ES149" s="216"/>
      <c r="ET149" s="216"/>
      <c r="EU149" s="216"/>
      <c r="EV149" s="216"/>
      <c r="EW149" s="216"/>
      <c r="EX149" s="216"/>
      <c r="EY149" s="216"/>
      <c r="EZ149" s="216"/>
      <c r="FA149" s="216"/>
      <c r="FB149" s="216"/>
      <c r="FC149" s="216"/>
      <c r="FD149" s="216"/>
      <c r="FE149" s="216"/>
      <c r="FF149" s="216"/>
      <c r="FG149" s="216"/>
      <c r="FH149" s="216"/>
      <c r="FI149" s="216"/>
      <c r="FJ149" s="216"/>
      <c r="FK149" s="216"/>
      <c r="FL149" s="216"/>
      <c r="FM149" s="216"/>
      <c r="FN149" s="216"/>
      <c r="FO149" s="216"/>
      <c r="FP149" s="216"/>
      <c r="FQ149" s="216"/>
      <c r="FR149" s="216"/>
      <c r="FS149" s="216"/>
      <c r="FT149" s="216"/>
      <c r="FU149" s="216"/>
      <c r="FV149" s="216"/>
      <c r="FW149" s="216"/>
      <c r="FX149" s="216"/>
      <c r="FY149" s="216"/>
      <c r="FZ149" s="216"/>
      <c r="GA149" s="216"/>
      <c r="GB149" s="216"/>
      <c r="GC149" s="216"/>
      <c r="GD149" s="216"/>
      <c r="GE149" s="216"/>
      <c r="GF149" s="216"/>
      <c r="GG149" s="216"/>
      <c r="GH149" s="216"/>
      <c r="GI149" s="216"/>
      <c r="GJ149" s="216"/>
      <c r="GK149" s="216"/>
      <c r="GL149" s="216"/>
      <c r="GM149" s="216"/>
      <c r="GN149" s="216"/>
      <c r="GO149" s="216"/>
      <c r="GP149" s="216"/>
      <c r="GQ149" s="216"/>
      <c r="GR149" s="216"/>
      <c r="GS149" s="216"/>
      <c r="GT149" s="216"/>
      <c r="GU149" s="216"/>
      <c r="GV149" s="216"/>
      <c r="GW149" s="216"/>
      <c r="GX149" s="216"/>
    </row>
    <row r="150" spans="1:206" s="217" customFormat="1" ht="56.25" x14ac:dyDescent="0.3">
      <c r="A150" s="210"/>
      <c r="B150" s="202">
        <f>'[1]MES NOVIEMBRE'!E142</f>
        <v>45625</v>
      </c>
      <c r="C150" s="203" t="s">
        <v>648</v>
      </c>
      <c r="D150" s="212" t="s">
        <v>289</v>
      </c>
      <c r="E150" s="224" t="s">
        <v>649</v>
      </c>
      <c r="F150" s="209"/>
      <c r="G150" s="214">
        <f>'[1]MES NOVIEMBRE'!H141</f>
        <v>18100.8</v>
      </c>
      <c r="H150" s="206">
        <f t="shared" si="7"/>
        <v>17655754.655999992</v>
      </c>
      <c r="I150" s="215"/>
      <c r="J150" s="215"/>
      <c r="K150" s="215"/>
      <c r="L150" s="215"/>
      <c r="M150" s="215"/>
      <c r="N150" s="215"/>
      <c r="O150" s="215"/>
      <c r="P150" s="215"/>
      <c r="Q150" s="215"/>
      <c r="R150" s="215"/>
      <c r="S150" s="215"/>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216"/>
      <c r="DM150" s="216"/>
      <c r="DN150" s="216"/>
      <c r="DO150" s="216"/>
      <c r="DP150" s="216"/>
      <c r="DQ150" s="216"/>
      <c r="DR150" s="216"/>
      <c r="DS150" s="216"/>
      <c r="DT150" s="216"/>
      <c r="DU150" s="216"/>
      <c r="DV150" s="216"/>
      <c r="DW150" s="216"/>
      <c r="DX150" s="216"/>
      <c r="DY150" s="216"/>
      <c r="DZ150" s="216"/>
      <c r="EA150" s="216"/>
      <c r="EB150" s="216"/>
      <c r="EC150" s="216"/>
      <c r="ED150" s="216"/>
      <c r="EE150" s="216"/>
      <c r="EF150" s="216"/>
      <c r="EG150" s="216"/>
      <c r="EH150" s="216"/>
      <c r="EI150" s="216"/>
      <c r="EJ150" s="216"/>
      <c r="EK150" s="216"/>
      <c r="EL150" s="216"/>
      <c r="EM150" s="216"/>
      <c r="EN150" s="216"/>
      <c r="EO150" s="216"/>
      <c r="EP150" s="216"/>
      <c r="EQ150" s="216"/>
      <c r="ER150" s="216"/>
      <c r="ES150" s="216"/>
      <c r="ET150" s="216"/>
      <c r="EU150" s="216"/>
      <c r="EV150" s="216"/>
      <c r="EW150" s="216"/>
      <c r="EX150" s="216"/>
      <c r="EY150" s="216"/>
      <c r="EZ150" s="216"/>
      <c r="FA150" s="216"/>
      <c r="FB150" s="216"/>
      <c r="FC150" s="216"/>
      <c r="FD150" s="216"/>
      <c r="FE150" s="216"/>
      <c r="FF150" s="216"/>
      <c r="FG150" s="216"/>
      <c r="FH150" s="216"/>
      <c r="FI150" s="216"/>
      <c r="FJ150" s="216"/>
      <c r="FK150" s="216"/>
      <c r="FL150" s="216"/>
      <c r="FM150" s="216"/>
      <c r="FN150" s="216"/>
      <c r="FO150" s="216"/>
      <c r="FP150" s="216"/>
      <c r="FQ150" s="216"/>
      <c r="FR150" s="216"/>
      <c r="FS150" s="216"/>
      <c r="FT150" s="216"/>
      <c r="FU150" s="216"/>
      <c r="FV150" s="216"/>
      <c r="FW150" s="216"/>
      <c r="FX150" s="216"/>
      <c r="FY150" s="216"/>
      <c r="FZ150" s="216"/>
      <c r="GA150" s="216"/>
      <c r="GB150" s="216"/>
      <c r="GC150" s="216"/>
      <c r="GD150" s="216"/>
      <c r="GE150" s="216"/>
      <c r="GF150" s="216"/>
      <c r="GG150" s="216"/>
      <c r="GH150" s="216"/>
      <c r="GI150" s="216"/>
      <c r="GJ150" s="216"/>
      <c r="GK150" s="216"/>
      <c r="GL150" s="216"/>
      <c r="GM150" s="216"/>
      <c r="GN150" s="216"/>
      <c r="GO150" s="216"/>
      <c r="GP150" s="216"/>
      <c r="GQ150" s="216"/>
      <c r="GR150" s="216"/>
      <c r="GS150" s="216"/>
      <c r="GT150" s="216"/>
      <c r="GU150" s="216"/>
      <c r="GV150" s="216"/>
      <c r="GW150" s="216"/>
      <c r="GX150" s="216"/>
    </row>
    <row r="151" spans="1:206" s="217" customFormat="1" ht="75" x14ac:dyDescent="0.3">
      <c r="A151" s="210"/>
      <c r="B151" s="202">
        <f>'[1]MES NOVIEMBRE'!E143</f>
        <v>45625</v>
      </c>
      <c r="C151" s="203" t="s">
        <v>650</v>
      </c>
      <c r="D151" s="212" t="s">
        <v>651</v>
      </c>
      <c r="E151" s="224" t="s">
        <v>652</v>
      </c>
      <c r="F151" s="209"/>
      <c r="G151" s="214">
        <f>'[1]MES NOVIEMBRE'!H142</f>
        <v>30000</v>
      </c>
      <c r="H151" s="206">
        <f t="shared" si="7"/>
        <v>17625754.655999992</v>
      </c>
      <c r="I151" s="215"/>
      <c r="J151" s="215"/>
      <c r="K151" s="215"/>
      <c r="L151" s="215"/>
      <c r="M151" s="215"/>
      <c r="N151" s="215"/>
      <c r="O151" s="215"/>
      <c r="P151" s="215"/>
      <c r="Q151" s="215"/>
      <c r="R151" s="215"/>
      <c r="S151" s="215"/>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c r="AQ151" s="216"/>
      <c r="AR151" s="216"/>
      <c r="AS151" s="216"/>
      <c r="AT151" s="216"/>
      <c r="AU151" s="216"/>
      <c r="AV151" s="216"/>
      <c r="AW151" s="216"/>
      <c r="AX151" s="216"/>
      <c r="AY151" s="216"/>
      <c r="AZ151" s="216"/>
      <c r="BA151" s="216"/>
      <c r="BB151" s="216"/>
      <c r="BC151" s="216"/>
      <c r="BD151" s="216"/>
      <c r="BE151" s="216"/>
      <c r="BF151" s="216"/>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216"/>
      <c r="FV151" s="216"/>
      <c r="FW151" s="216"/>
      <c r="FX151" s="216"/>
      <c r="FY151" s="216"/>
      <c r="FZ151" s="216"/>
      <c r="GA151" s="216"/>
      <c r="GB151" s="216"/>
      <c r="GC151" s="216"/>
      <c r="GD151" s="216"/>
      <c r="GE151" s="216"/>
      <c r="GF151" s="216"/>
      <c r="GG151" s="216"/>
      <c r="GH151" s="216"/>
      <c r="GI151" s="216"/>
      <c r="GJ151" s="216"/>
      <c r="GK151" s="216"/>
      <c r="GL151" s="216"/>
      <c r="GM151" s="216"/>
      <c r="GN151" s="216"/>
      <c r="GO151" s="216"/>
      <c r="GP151" s="216"/>
      <c r="GQ151" s="216"/>
      <c r="GR151" s="216"/>
      <c r="GS151" s="216"/>
      <c r="GT151" s="216"/>
      <c r="GU151" s="216"/>
      <c r="GV151" s="216"/>
      <c r="GW151" s="216"/>
      <c r="GX151" s="216"/>
    </row>
    <row r="152" spans="1:206" s="217" customFormat="1" ht="75" x14ac:dyDescent="0.3">
      <c r="A152" s="210"/>
      <c r="B152" s="202">
        <f>'[1]MES NOVIEMBRE'!E144</f>
        <v>45625</v>
      </c>
      <c r="C152" s="203" t="s">
        <v>653</v>
      </c>
      <c r="D152" s="212" t="s">
        <v>654</v>
      </c>
      <c r="E152" s="224" t="s">
        <v>655</v>
      </c>
      <c r="F152" s="209"/>
      <c r="G152" s="214">
        <f>'[1]MES NOVIEMBRE'!H143</f>
        <v>18000</v>
      </c>
      <c r="H152" s="206">
        <f t="shared" si="7"/>
        <v>17607754.655999992</v>
      </c>
      <c r="I152" s="215"/>
      <c r="J152" s="215"/>
      <c r="K152" s="215"/>
      <c r="L152" s="215"/>
      <c r="M152" s="215"/>
      <c r="N152" s="215"/>
      <c r="O152" s="215"/>
      <c r="P152" s="215"/>
      <c r="Q152" s="215"/>
      <c r="R152" s="215"/>
      <c r="S152" s="215"/>
      <c r="T152" s="216"/>
      <c r="U152" s="216"/>
      <c r="V152" s="216"/>
      <c r="W152" s="216"/>
      <c r="X152" s="216"/>
      <c r="Y152" s="216"/>
      <c r="Z152" s="216"/>
      <c r="AA152" s="216"/>
      <c r="AB152" s="216"/>
      <c r="AC152" s="216"/>
      <c r="AD152" s="216"/>
      <c r="AE152" s="216"/>
      <c r="AF152" s="216"/>
      <c r="AG152" s="216"/>
      <c r="AH152" s="216"/>
      <c r="AI152" s="216"/>
      <c r="AJ152" s="216"/>
      <c r="AK152" s="216"/>
      <c r="AL152" s="216"/>
      <c r="AM152" s="216"/>
      <c r="AN152" s="216"/>
      <c r="AO152" s="216"/>
      <c r="AP152" s="216"/>
      <c r="AQ152" s="216"/>
      <c r="AR152" s="216"/>
      <c r="AS152" s="216"/>
      <c r="AT152" s="216"/>
      <c r="AU152" s="216"/>
      <c r="AV152" s="216"/>
      <c r="AW152" s="216"/>
      <c r="AX152" s="216"/>
      <c r="AY152" s="216"/>
      <c r="AZ152" s="216"/>
      <c r="BA152" s="216"/>
      <c r="BB152" s="216"/>
      <c r="BC152" s="216"/>
      <c r="BD152" s="216"/>
      <c r="BE152" s="216"/>
      <c r="BF152" s="216"/>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6"/>
      <c r="DV152" s="216"/>
      <c r="DW152" s="216"/>
      <c r="DX152" s="216"/>
      <c r="DY152" s="216"/>
      <c r="DZ152" s="216"/>
      <c r="EA152" s="216"/>
      <c r="EB152" s="216"/>
      <c r="EC152" s="216"/>
      <c r="ED152" s="216"/>
      <c r="EE152" s="216"/>
      <c r="EF152" s="216"/>
      <c r="EG152" s="216"/>
      <c r="EH152" s="216"/>
      <c r="EI152" s="216"/>
      <c r="EJ152" s="216"/>
      <c r="EK152" s="216"/>
      <c r="EL152" s="216"/>
      <c r="EM152" s="216"/>
      <c r="EN152" s="216"/>
      <c r="EO152" s="216"/>
      <c r="EP152" s="216"/>
      <c r="EQ152" s="216"/>
      <c r="ER152" s="216"/>
      <c r="ES152" s="216"/>
      <c r="ET152" s="216"/>
      <c r="EU152" s="216"/>
      <c r="EV152" s="216"/>
      <c r="EW152" s="216"/>
      <c r="EX152" s="216"/>
      <c r="EY152" s="216"/>
      <c r="EZ152" s="216"/>
      <c r="FA152" s="216"/>
      <c r="FB152" s="216"/>
      <c r="FC152" s="216"/>
      <c r="FD152" s="216"/>
      <c r="FE152" s="216"/>
      <c r="FF152" s="216"/>
      <c r="FG152" s="216"/>
      <c r="FH152" s="216"/>
      <c r="FI152" s="216"/>
      <c r="FJ152" s="216"/>
      <c r="FK152" s="216"/>
      <c r="FL152" s="216"/>
      <c r="FM152" s="216"/>
      <c r="FN152" s="216"/>
      <c r="FO152" s="216"/>
      <c r="FP152" s="216"/>
      <c r="FQ152" s="216"/>
      <c r="FR152" s="216"/>
      <c r="FS152" s="216"/>
      <c r="FT152" s="216"/>
      <c r="FU152" s="216"/>
      <c r="FV152" s="216"/>
      <c r="FW152" s="216"/>
      <c r="FX152" s="216"/>
      <c r="FY152" s="216"/>
      <c r="FZ152" s="216"/>
      <c r="GA152" s="216"/>
      <c r="GB152" s="216"/>
      <c r="GC152" s="216"/>
      <c r="GD152" s="216"/>
      <c r="GE152" s="216"/>
      <c r="GF152" s="216"/>
      <c r="GG152" s="216"/>
      <c r="GH152" s="216"/>
      <c r="GI152" s="216"/>
      <c r="GJ152" s="216"/>
      <c r="GK152" s="216"/>
      <c r="GL152" s="216"/>
      <c r="GM152" s="216"/>
      <c r="GN152" s="216"/>
      <c r="GO152" s="216"/>
      <c r="GP152" s="216"/>
      <c r="GQ152" s="216"/>
      <c r="GR152" s="216"/>
      <c r="GS152" s="216"/>
      <c r="GT152" s="216"/>
      <c r="GU152" s="216"/>
      <c r="GV152" s="216"/>
      <c r="GW152" s="216"/>
      <c r="GX152" s="216"/>
    </row>
    <row r="153" spans="1:206" s="217" customFormat="1" ht="75" x14ac:dyDescent="0.3">
      <c r="A153" s="210"/>
      <c r="B153" s="202">
        <f>'[1]MES NOVIEMBRE'!E145</f>
        <v>45625</v>
      </c>
      <c r="C153" s="203" t="s">
        <v>656</v>
      </c>
      <c r="D153" s="212" t="s">
        <v>654</v>
      </c>
      <c r="E153" s="224" t="s">
        <v>657</v>
      </c>
      <c r="F153" s="209"/>
      <c r="G153" s="214">
        <f>'[1]MES NOVIEMBRE'!H144</f>
        <v>18000</v>
      </c>
      <c r="H153" s="206">
        <f t="shared" si="7"/>
        <v>17589754.655999992</v>
      </c>
      <c r="I153" s="215"/>
      <c r="J153" s="215"/>
      <c r="K153" s="215"/>
      <c r="L153" s="215"/>
      <c r="M153" s="215"/>
      <c r="N153" s="215"/>
      <c r="O153" s="215"/>
      <c r="P153" s="215"/>
      <c r="Q153" s="215"/>
      <c r="R153" s="215"/>
      <c r="S153" s="215"/>
      <c r="T153" s="216"/>
      <c r="U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c r="AQ153" s="216"/>
      <c r="AR153" s="216"/>
      <c r="AS153" s="216"/>
      <c r="AT153" s="216"/>
      <c r="AU153" s="216"/>
      <c r="AV153" s="216"/>
      <c r="AW153" s="216"/>
      <c r="AX153" s="216"/>
      <c r="AY153" s="216"/>
      <c r="AZ153" s="216"/>
      <c r="BA153" s="216"/>
      <c r="BB153" s="216"/>
      <c r="BC153" s="216"/>
      <c r="BD153" s="216"/>
      <c r="BE153" s="216"/>
      <c r="BF153" s="216"/>
      <c r="BG153" s="216"/>
      <c r="BH153" s="216"/>
      <c r="BI153" s="216"/>
      <c r="BJ153" s="216"/>
      <c r="BK153" s="216"/>
      <c r="BL153" s="216"/>
      <c r="BM153" s="216"/>
      <c r="BN153" s="216"/>
      <c r="BO153" s="216"/>
      <c r="BP153" s="216"/>
      <c r="BQ153" s="216"/>
      <c r="BR153" s="216"/>
      <c r="BS153" s="216"/>
      <c r="BT153" s="216"/>
      <c r="BU153" s="216"/>
      <c r="BV153" s="216"/>
      <c r="BW153" s="216"/>
      <c r="BX153" s="216"/>
      <c r="BY153" s="216"/>
      <c r="BZ153" s="216"/>
      <c r="CA153" s="216"/>
      <c r="CB153" s="216"/>
      <c r="CC153" s="216"/>
      <c r="CD153" s="216"/>
      <c r="CE153" s="216"/>
      <c r="CF153" s="216"/>
      <c r="CG153" s="216"/>
      <c r="CH153" s="216"/>
      <c r="CI153" s="216"/>
      <c r="CJ153" s="216"/>
      <c r="CK153" s="216"/>
      <c r="CL153" s="216"/>
      <c r="CM153" s="216"/>
      <c r="CN153" s="216"/>
      <c r="CO153" s="216"/>
      <c r="CP153" s="216"/>
      <c r="CQ153" s="216"/>
      <c r="CR153" s="216"/>
      <c r="CS153" s="216"/>
      <c r="CT153" s="216"/>
      <c r="CU153" s="216"/>
      <c r="CV153" s="216"/>
      <c r="CW153" s="216"/>
      <c r="CX153" s="216"/>
      <c r="CY153" s="216"/>
      <c r="CZ153" s="216"/>
      <c r="DA153" s="216"/>
      <c r="DB153" s="216"/>
      <c r="DC153" s="216"/>
      <c r="DD153" s="216"/>
      <c r="DE153" s="216"/>
      <c r="DF153" s="216"/>
      <c r="DG153" s="216"/>
      <c r="DH153" s="216"/>
      <c r="DI153" s="216"/>
      <c r="DJ153" s="216"/>
      <c r="DK153" s="216"/>
      <c r="DL153" s="216"/>
      <c r="DM153" s="216"/>
      <c r="DN153" s="216"/>
      <c r="DO153" s="216"/>
      <c r="DP153" s="216"/>
      <c r="DQ153" s="216"/>
      <c r="DR153" s="216"/>
      <c r="DS153" s="216"/>
      <c r="DT153" s="216"/>
      <c r="DU153" s="216"/>
      <c r="DV153" s="216"/>
      <c r="DW153" s="216"/>
      <c r="DX153" s="216"/>
      <c r="DY153" s="216"/>
      <c r="DZ153" s="216"/>
      <c r="EA153" s="216"/>
      <c r="EB153" s="216"/>
      <c r="EC153" s="216"/>
      <c r="ED153" s="216"/>
      <c r="EE153" s="216"/>
      <c r="EF153" s="216"/>
      <c r="EG153" s="216"/>
      <c r="EH153" s="216"/>
      <c r="EI153" s="216"/>
      <c r="EJ153" s="216"/>
      <c r="EK153" s="216"/>
      <c r="EL153" s="216"/>
      <c r="EM153" s="216"/>
      <c r="EN153" s="216"/>
      <c r="EO153" s="216"/>
      <c r="EP153" s="216"/>
      <c r="EQ153" s="216"/>
      <c r="ER153" s="216"/>
      <c r="ES153" s="216"/>
      <c r="ET153" s="216"/>
      <c r="EU153" s="216"/>
      <c r="EV153" s="216"/>
      <c r="EW153" s="216"/>
      <c r="EX153" s="216"/>
      <c r="EY153" s="216"/>
      <c r="EZ153" s="216"/>
      <c r="FA153" s="216"/>
      <c r="FB153" s="216"/>
      <c r="FC153" s="216"/>
      <c r="FD153" s="216"/>
      <c r="FE153" s="216"/>
      <c r="FF153" s="216"/>
      <c r="FG153" s="216"/>
      <c r="FH153" s="216"/>
      <c r="FI153" s="216"/>
      <c r="FJ153" s="216"/>
      <c r="FK153" s="216"/>
      <c r="FL153" s="216"/>
      <c r="FM153" s="216"/>
      <c r="FN153" s="216"/>
      <c r="FO153" s="216"/>
      <c r="FP153" s="216"/>
      <c r="FQ153" s="216"/>
      <c r="FR153" s="216"/>
      <c r="FS153" s="216"/>
      <c r="FT153" s="216"/>
      <c r="FU153" s="216"/>
      <c r="FV153" s="216"/>
      <c r="FW153" s="216"/>
      <c r="FX153" s="216"/>
      <c r="FY153" s="216"/>
      <c r="FZ153" s="216"/>
      <c r="GA153" s="216"/>
      <c r="GB153" s="216"/>
      <c r="GC153" s="216"/>
      <c r="GD153" s="216"/>
      <c r="GE153" s="216"/>
      <c r="GF153" s="216"/>
      <c r="GG153" s="216"/>
      <c r="GH153" s="216"/>
      <c r="GI153" s="216"/>
      <c r="GJ153" s="216"/>
      <c r="GK153" s="216"/>
      <c r="GL153" s="216"/>
      <c r="GM153" s="216"/>
      <c r="GN153" s="216"/>
      <c r="GO153" s="216"/>
      <c r="GP153" s="216"/>
      <c r="GQ153" s="216"/>
      <c r="GR153" s="216"/>
      <c r="GS153" s="216"/>
      <c r="GT153" s="216"/>
      <c r="GU153" s="216"/>
      <c r="GV153" s="216"/>
      <c r="GW153" s="216"/>
      <c r="GX153" s="216"/>
    </row>
    <row r="154" spans="1:206" s="217" customFormat="1" ht="56.25" x14ac:dyDescent="0.3">
      <c r="A154" s="210"/>
      <c r="B154" s="202">
        <f>'[1]MES NOVIEMBRE'!E146</f>
        <v>45625</v>
      </c>
      <c r="C154" s="203" t="s">
        <v>658</v>
      </c>
      <c r="D154" s="212" t="s">
        <v>659</v>
      </c>
      <c r="E154" s="224" t="s">
        <v>660</v>
      </c>
      <c r="F154" s="209"/>
      <c r="G154" s="214">
        <f>'[1]MES NOVIEMBRE'!H145</f>
        <v>18000</v>
      </c>
      <c r="H154" s="206">
        <f t="shared" si="7"/>
        <v>17571754.655999992</v>
      </c>
      <c r="I154" s="215"/>
      <c r="J154" s="215"/>
      <c r="K154" s="215"/>
      <c r="L154" s="215"/>
      <c r="M154" s="215"/>
      <c r="N154" s="215"/>
      <c r="O154" s="215"/>
      <c r="P154" s="215"/>
      <c r="Q154" s="215"/>
      <c r="R154" s="215"/>
      <c r="S154" s="215"/>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216"/>
      <c r="BE154" s="216"/>
      <c r="BF154" s="216"/>
      <c r="BG154" s="216"/>
      <c r="BH154" s="216"/>
      <c r="BI154" s="216"/>
      <c r="BJ154" s="216"/>
      <c r="BK154" s="216"/>
      <c r="BL154" s="216"/>
      <c r="BM154" s="216"/>
      <c r="BN154" s="216"/>
      <c r="BO154" s="216"/>
      <c r="BP154" s="216"/>
      <c r="BQ154" s="216"/>
      <c r="BR154" s="216"/>
      <c r="BS154" s="216"/>
      <c r="BT154" s="216"/>
      <c r="BU154" s="216"/>
      <c r="BV154" s="216"/>
      <c r="BW154" s="216"/>
      <c r="BX154" s="216"/>
      <c r="BY154" s="216"/>
      <c r="BZ154" s="216"/>
      <c r="CA154" s="216"/>
      <c r="CB154" s="216"/>
      <c r="CC154" s="216"/>
      <c r="CD154" s="216"/>
      <c r="CE154" s="216"/>
      <c r="CF154" s="216"/>
      <c r="CG154" s="216"/>
      <c r="CH154" s="216"/>
      <c r="CI154" s="216"/>
      <c r="CJ154" s="216"/>
      <c r="CK154" s="216"/>
      <c r="CL154" s="216"/>
      <c r="CM154" s="216"/>
      <c r="CN154" s="216"/>
      <c r="CO154" s="216"/>
      <c r="CP154" s="216"/>
      <c r="CQ154" s="216"/>
      <c r="CR154" s="216"/>
      <c r="CS154" s="216"/>
      <c r="CT154" s="216"/>
      <c r="CU154" s="216"/>
      <c r="CV154" s="216"/>
      <c r="CW154" s="216"/>
      <c r="CX154" s="216"/>
      <c r="CY154" s="216"/>
      <c r="CZ154" s="216"/>
      <c r="DA154" s="216"/>
      <c r="DB154" s="216"/>
      <c r="DC154" s="216"/>
      <c r="DD154" s="216"/>
      <c r="DE154" s="216"/>
      <c r="DF154" s="216"/>
      <c r="DG154" s="216"/>
      <c r="DH154" s="216"/>
      <c r="DI154" s="216"/>
      <c r="DJ154" s="216"/>
      <c r="DK154" s="216"/>
      <c r="DL154" s="216"/>
      <c r="DM154" s="216"/>
      <c r="DN154" s="216"/>
      <c r="DO154" s="216"/>
      <c r="DP154" s="216"/>
      <c r="DQ154" s="216"/>
      <c r="DR154" s="216"/>
      <c r="DS154" s="216"/>
      <c r="DT154" s="216"/>
      <c r="DU154" s="216"/>
      <c r="DV154" s="216"/>
      <c r="DW154" s="216"/>
      <c r="DX154" s="216"/>
      <c r="DY154" s="216"/>
      <c r="DZ154" s="216"/>
      <c r="EA154" s="216"/>
      <c r="EB154" s="216"/>
      <c r="EC154" s="216"/>
      <c r="ED154" s="216"/>
      <c r="EE154" s="216"/>
      <c r="EF154" s="216"/>
      <c r="EG154" s="216"/>
      <c r="EH154" s="216"/>
      <c r="EI154" s="216"/>
      <c r="EJ154" s="216"/>
      <c r="EK154" s="216"/>
      <c r="EL154" s="216"/>
      <c r="EM154" s="216"/>
      <c r="EN154" s="216"/>
      <c r="EO154" s="216"/>
      <c r="EP154" s="216"/>
      <c r="EQ154" s="216"/>
      <c r="ER154" s="216"/>
      <c r="ES154" s="216"/>
      <c r="ET154" s="216"/>
      <c r="EU154" s="216"/>
      <c r="EV154" s="216"/>
      <c r="EW154" s="216"/>
      <c r="EX154" s="216"/>
      <c r="EY154" s="216"/>
      <c r="EZ154" s="216"/>
      <c r="FA154" s="216"/>
      <c r="FB154" s="216"/>
      <c r="FC154" s="216"/>
      <c r="FD154" s="216"/>
      <c r="FE154" s="216"/>
      <c r="FF154" s="216"/>
      <c r="FG154" s="216"/>
      <c r="FH154" s="216"/>
      <c r="FI154" s="216"/>
      <c r="FJ154" s="216"/>
      <c r="FK154" s="216"/>
      <c r="FL154" s="216"/>
      <c r="FM154" s="216"/>
      <c r="FN154" s="216"/>
      <c r="FO154" s="216"/>
      <c r="FP154" s="216"/>
      <c r="FQ154" s="216"/>
      <c r="FR154" s="216"/>
      <c r="FS154" s="216"/>
      <c r="FT154" s="216"/>
      <c r="FU154" s="216"/>
      <c r="FV154" s="216"/>
      <c r="FW154" s="216"/>
      <c r="FX154" s="216"/>
      <c r="FY154" s="216"/>
      <c r="FZ154" s="216"/>
      <c r="GA154" s="216"/>
      <c r="GB154" s="216"/>
      <c r="GC154" s="216"/>
      <c r="GD154" s="216"/>
      <c r="GE154" s="216"/>
      <c r="GF154" s="216"/>
      <c r="GG154" s="216"/>
      <c r="GH154" s="216"/>
      <c r="GI154" s="216"/>
      <c r="GJ154" s="216"/>
      <c r="GK154" s="216"/>
      <c r="GL154" s="216"/>
      <c r="GM154" s="216"/>
      <c r="GN154" s="216"/>
      <c r="GO154" s="216"/>
      <c r="GP154" s="216"/>
      <c r="GQ154" s="216"/>
      <c r="GR154" s="216"/>
      <c r="GS154" s="216"/>
      <c r="GT154" s="216"/>
      <c r="GU154" s="216"/>
      <c r="GV154" s="216"/>
      <c r="GW154" s="216"/>
      <c r="GX154" s="216"/>
    </row>
    <row r="155" spans="1:206" s="217" customFormat="1" ht="56.25" x14ac:dyDescent="0.3">
      <c r="A155" s="210"/>
      <c r="B155" s="202">
        <f>'[1]MES NOVIEMBRE'!E147</f>
        <v>45625</v>
      </c>
      <c r="C155" s="203" t="s">
        <v>661</v>
      </c>
      <c r="D155" s="212" t="s">
        <v>662</v>
      </c>
      <c r="E155" s="224" t="s">
        <v>663</v>
      </c>
      <c r="F155" s="209"/>
      <c r="G155" s="214">
        <f>'[1]MES NOVIEMBRE'!H146</f>
        <v>18000</v>
      </c>
      <c r="H155" s="206">
        <f t="shared" si="7"/>
        <v>17553754.655999992</v>
      </c>
      <c r="I155" s="215"/>
      <c r="J155" s="215"/>
      <c r="K155" s="215"/>
      <c r="L155" s="215"/>
      <c r="M155" s="215"/>
      <c r="N155" s="215"/>
      <c r="O155" s="215"/>
      <c r="P155" s="215"/>
      <c r="Q155" s="215"/>
      <c r="R155" s="215"/>
      <c r="S155" s="215"/>
      <c r="T155" s="216"/>
      <c r="U155" s="216"/>
      <c r="V155" s="216"/>
      <c r="W155" s="216"/>
      <c r="X155" s="216"/>
      <c r="Y155" s="216"/>
      <c r="Z155" s="216"/>
      <c r="AA155" s="216"/>
      <c r="AB155" s="216"/>
      <c r="AC155" s="216"/>
      <c r="AD155" s="216"/>
      <c r="AE155" s="216"/>
      <c r="AF155" s="216"/>
      <c r="AG155" s="216"/>
      <c r="AH155" s="216"/>
      <c r="AI155" s="216"/>
      <c r="AJ155" s="216"/>
      <c r="AK155" s="216"/>
      <c r="AL155" s="216"/>
      <c r="AM155" s="216"/>
      <c r="AN155" s="216"/>
      <c r="AO155" s="216"/>
      <c r="AP155" s="216"/>
      <c r="AQ155" s="216"/>
      <c r="AR155" s="216"/>
      <c r="AS155" s="216"/>
      <c r="AT155" s="216"/>
      <c r="AU155" s="216"/>
      <c r="AV155" s="216"/>
      <c r="AW155" s="216"/>
      <c r="AX155" s="216"/>
      <c r="AY155" s="216"/>
      <c r="AZ155" s="216"/>
      <c r="BA155" s="216"/>
      <c r="BB155" s="216"/>
      <c r="BC155" s="216"/>
      <c r="BD155" s="216"/>
      <c r="BE155" s="216"/>
      <c r="BF155" s="216"/>
      <c r="BG155" s="216"/>
      <c r="BH155" s="216"/>
      <c r="BI155" s="216"/>
      <c r="BJ155" s="216"/>
      <c r="BK155" s="216"/>
      <c r="BL155" s="216"/>
      <c r="BM155" s="216"/>
      <c r="BN155" s="216"/>
      <c r="BO155" s="216"/>
      <c r="BP155" s="216"/>
      <c r="BQ155" s="216"/>
      <c r="BR155" s="216"/>
      <c r="BS155" s="216"/>
      <c r="BT155" s="216"/>
      <c r="BU155" s="216"/>
      <c r="BV155" s="216"/>
      <c r="BW155" s="216"/>
      <c r="BX155" s="216"/>
      <c r="BY155" s="216"/>
      <c r="BZ155" s="216"/>
      <c r="CA155" s="216"/>
      <c r="CB155" s="216"/>
      <c r="CC155" s="216"/>
      <c r="CD155" s="216"/>
      <c r="CE155" s="216"/>
      <c r="CF155" s="216"/>
      <c r="CG155" s="216"/>
      <c r="CH155" s="216"/>
      <c r="CI155" s="216"/>
      <c r="CJ155" s="216"/>
      <c r="CK155" s="216"/>
      <c r="CL155" s="216"/>
      <c r="CM155" s="216"/>
      <c r="CN155" s="216"/>
      <c r="CO155" s="216"/>
      <c r="CP155" s="216"/>
      <c r="CQ155" s="216"/>
      <c r="CR155" s="216"/>
      <c r="CS155" s="216"/>
      <c r="CT155" s="216"/>
      <c r="CU155" s="216"/>
      <c r="CV155" s="216"/>
      <c r="CW155" s="216"/>
      <c r="CX155" s="216"/>
      <c r="CY155" s="216"/>
      <c r="CZ155" s="216"/>
      <c r="DA155" s="216"/>
      <c r="DB155" s="216"/>
      <c r="DC155" s="216"/>
      <c r="DD155" s="216"/>
      <c r="DE155" s="216"/>
      <c r="DF155" s="216"/>
      <c r="DG155" s="216"/>
      <c r="DH155" s="216"/>
      <c r="DI155" s="216"/>
      <c r="DJ155" s="216"/>
      <c r="DK155" s="216"/>
      <c r="DL155" s="216"/>
      <c r="DM155" s="216"/>
      <c r="DN155" s="216"/>
      <c r="DO155" s="216"/>
      <c r="DP155" s="216"/>
      <c r="DQ155" s="216"/>
      <c r="DR155" s="216"/>
      <c r="DS155" s="216"/>
      <c r="DT155" s="216"/>
      <c r="DU155" s="216"/>
      <c r="DV155" s="216"/>
      <c r="DW155" s="216"/>
      <c r="DX155" s="216"/>
      <c r="DY155" s="216"/>
      <c r="DZ155" s="216"/>
      <c r="EA155" s="216"/>
      <c r="EB155" s="216"/>
      <c r="EC155" s="216"/>
      <c r="ED155" s="216"/>
      <c r="EE155" s="216"/>
      <c r="EF155" s="216"/>
      <c r="EG155" s="216"/>
      <c r="EH155" s="216"/>
      <c r="EI155" s="216"/>
      <c r="EJ155" s="216"/>
      <c r="EK155" s="216"/>
      <c r="EL155" s="216"/>
      <c r="EM155" s="216"/>
      <c r="EN155" s="216"/>
      <c r="EO155" s="216"/>
      <c r="EP155" s="216"/>
      <c r="EQ155" s="216"/>
      <c r="ER155" s="216"/>
      <c r="ES155" s="216"/>
      <c r="ET155" s="216"/>
      <c r="EU155" s="216"/>
      <c r="EV155" s="216"/>
      <c r="EW155" s="216"/>
      <c r="EX155" s="216"/>
      <c r="EY155" s="216"/>
      <c r="EZ155" s="216"/>
      <c r="FA155" s="216"/>
      <c r="FB155" s="216"/>
      <c r="FC155" s="216"/>
      <c r="FD155" s="216"/>
      <c r="FE155" s="216"/>
      <c r="FF155" s="216"/>
      <c r="FG155" s="216"/>
      <c r="FH155" s="216"/>
      <c r="FI155" s="216"/>
      <c r="FJ155" s="216"/>
      <c r="FK155" s="216"/>
      <c r="FL155" s="216"/>
      <c r="FM155" s="216"/>
      <c r="FN155" s="216"/>
      <c r="FO155" s="216"/>
      <c r="FP155" s="216"/>
      <c r="FQ155" s="216"/>
      <c r="FR155" s="216"/>
      <c r="FS155" s="216"/>
      <c r="FT155" s="216"/>
      <c r="FU155" s="216"/>
      <c r="FV155" s="216"/>
      <c r="FW155" s="216"/>
      <c r="FX155" s="216"/>
      <c r="FY155" s="216"/>
      <c r="FZ155" s="216"/>
      <c r="GA155" s="216"/>
      <c r="GB155" s="216"/>
      <c r="GC155" s="216"/>
      <c r="GD155" s="216"/>
      <c r="GE155" s="216"/>
      <c r="GF155" s="216"/>
      <c r="GG155" s="216"/>
      <c r="GH155" s="216"/>
      <c r="GI155" s="216"/>
      <c r="GJ155" s="216"/>
      <c r="GK155" s="216"/>
      <c r="GL155" s="216"/>
      <c r="GM155" s="216"/>
      <c r="GN155" s="216"/>
      <c r="GO155" s="216"/>
      <c r="GP155" s="216"/>
      <c r="GQ155" s="216"/>
      <c r="GR155" s="216"/>
      <c r="GS155" s="216"/>
      <c r="GT155" s="216"/>
      <c r="GU155" s="216"/>
      <c r="GV155" s="216"/>
      <c r="GW155" s="216"/>
      <c r="GX155" s="216"/>
    </row>
    <row r="156" spans="1:206" s="217" customFormat="1" ht="56.25" x14ac:dyDescent="0.3">
      <c r="A156" s="210"/>
      <c r="B156" s="202">
        <f>'[1]MES NOVIEMBRE'!E148</f>
        <v>45625</v>
      </c>
      <c r="C156" s="203" t="s">
        <v>664</v>
      </c>
      <c r="D156" s="212" t="s">
        <v>662</v>
      </c>
      <c r="E156" s="224" t="s">
        <v>665</v>
      </c>
      <c r="F156" s="209"/>
      <c r="G156" s="214">
        <f>'[1]MES NOVIEMBRE'!H147</f>
        <v>18000</v>
      </c>
      <c r="H156" s="206">
        <f t="shared" si="7"/>
        <v>17535754.655999992</v>
      </c>
      <c r="I156" s="215"/>
      <c r="J156" s="215"/>
      <c r="K156" s="215"/>
      <c r="L156" s="215"/>
      <c r="M156" s="215"/>
      <c r="N156" s="215"/>
      <c r="O156" s="215"/>
      <c r="P156" s="215"/>
      <c r="Q156" s="215"/>
      <c r="R156" s="215"/>
      <c r="S156" s="215"/>
      <c r="T156" s="216"/>
      <c r="U156" s="216"/>
      <c r="V156" s="216"/>
      <c r="W156" s="216"/>
      <c r="X156" s="216"/>
      <c r="Y156" s="216"/>
      <c r="Z156" s="216"/>
      <c r="AA156" s="216"/>
      <c r="AB156" s="216"/>
      <c r="AC156" s="216"/>
      <c r="AD156" s="216"/>
      <c r="AE156" s="216"/>
      <c r="AF156" s="216"/>
      <c r="AG156" s="216"/>
      <c r="AH156" s="216"/>
      <c r="AI156" s="216"/>
      <c r="AJ156" s="216"/>
      <c r="AK156" s="216"/>
      <c r="AL156" s="216"/>
      <c r="AM156" s="216"/>
      <c r="AN156" s="216"/>
      <c r="AO156" s="216"/>
      <c r="AP156" s="216"/>
      <c r="AQ156" s="216"/>
      <c r="AR156" s="216"/>
      <c r="AS156" s="216"/>
      <c r="AT156" s="216"/>
      <c r="AU156" s="216"/>
      <c r="AV156" s="216"/>
      <c r="AW156" s="216"/>
      <c r="AX156" s="216"/>
      <c r="AY156" s="216"/>
      <c r="AZ156" s="216"/>
      <c r="BA156" s="216"/>
      <c r="BB156" s="216"/>
      <c r="BC156" s="216"/>
      <c r="BD156" s="216"/>
      <c r="BE156" s="216"/>
      <c r="BF156" s="216"/>
      <c r="BG156" s="216"/>
      <c r="BH156" s="216"/>
      <c r="BI156" s="216"/>
      <c r="BJ156" s="216"/>
      <c r="BK156" s="216"/>
      <c r="BL156" s="216"/>
      <c r="BM156" s="216"/>
      <c r="BN156" s="216"/>
      <c r="BO156" s="216"/>
      <c r="BP156" s="216"/>
      <c r="BQ156" s="216"/>
      <c r="BR156" s="216"/>
      <c r="BS156" s="216"/>
      <c r="BT156" s="216"/>
      <c r="BU156" s="216"/>
      <c r="BV156" s="216"/>
      <c r="BW156" s="216"/>
      <c r="BX156" s="216"/>
      <c r="BY156" s="216"/>
      <c r="BZ156" s="216"/>
      <c r="CA156" s="216"/>
      <c r="CB156" s="216"/>
      <c r="CC156" s="216"/>
      <c r="CD156" s="216"/>
      <c r="CE156" s="216"/>
      <c r="CF156" s="216"/>
      <c r="CG156" s="216"/>
      <c r="CH156" s="216"/>
      <c r="CI156" s="216"/>
      <c r="CJ156" s="216"/>
      <c r="CK156" s="216"/>
      <c r="CL156" s="216"/>
      <c r="CM156" s="216"/>
      <c r="CN156" s="216"/>
      <c r="CO156" s="216"/>
      <c r="CP156" s="216"/>
      <c r="CQ156" s="216"/>
      <c r="CR156" s="216"/>
      <c r="CS156" s="216"/>
      <c r="CT156" s="216"/>
      <c r="CU156" s="216"/>
      <c r="CV156" s="216"/>
      <c r="CW156" s="216"/>
      <c r="CX156" s="216"/>
      <c r="CY156" s="216"/>
      <c r="CZ156" s="216"/>
      <c r="DA156" s="216"/>
      <c r="DB156" s="216"/>
      <c r="DC156" s="216"/>
      <c r="DD156" s="216"/>
      <c r="DE156" s="216"/>
      <c r="DF156" s="216"/>
      <c r="DG156" s="216"/>
      <c r="DH156" s="216"/>
      <c r="DI156" s="216"/>
      <c r="DJ156" s="216"/>
      <c r="DK156" s="216"/>
      <c r="DL156" s="216"/>
      <c r="DM156" s="216"/>
      <c r="DN156" s="216"/>
      <c r="DO156" s="216"/>
      <c r="DP156" s="216"/>
      <c r="DQ156" s="216"/>
      <c r="DR156" s="216"/>
      <c r="DS156" s="216"/>
      <c r="DT156" s="216"/>
      <c r="DU156" s="216"/>
      <c r="DV156" s="216"/>
      <c r="DW156" s="216"/>
      <c r="DX156" s="216"/>
      <c r="DY156" s="216"/>
      <c r="DZ156" s="216"/>
      <c r="EA156" s="216"/>
      <c r="EB156" s="216"/>
      <c r="EC156" s="216"/>
      <c r="ED156" s="216"/>
      <c r="EE156" s="216"/>
      <c r="EF156" s="216"/>
      <c r="EG156" s="216"/>
      <c r="EH156" s="216"/>
      <c r="EI156" s="216"/>
      <c r="EJ156" s="216"/>
      <c r="EK156" s="216"/>
      <c r="EL156" s="216"/>
      <c r="EM156" s="216"/>
      <c r="EN156" s="216"/>
      <c r="EO156" s="216"/>
      <c r="EP156" s="216"/>
      <c r="EQ156" s="216"/>
      <c r="ER156" s="216"/>
      <c r="ES156" s="216"/>
      <c r="ET156" s="216"/>
      <c r="EU156" s="216"/>
      <c r="EV156" s="216"/>
      <c r="EW156" s="216"/>
      <c r="EX156" s="216"/>
      <c r="EY156" s="216"/>
      <c r="EZ156" s="216"/>
      <c r="FA156" s="216"/>
      <c r="FB156" s="216"/>
      <c r="FC156" s="216"/>
      <c r="FD156" s="216"/>
      <c r="FE156" s="216"/>
      <c r="FF156" s="216"/>
      <c r="FG156" s="216"/>
      <c r="FH156" s="216"/>
      <c r="FI156" s="216"/>
      <c r="FJ156" s="216"/>
      <c r="FK156" s="216"/>
      <c r="FL156" s="216"/>
      <c r="FM156" s="216"/>
      <c r="FN156" s="216"/>
      <c r="FO156" s="216"/>
      <c r="FP156" s="216"/>
      <c r="FQ156" s="216"/>
      <c r="FR156" s="216"/>
      <c r="FS156" s="216"/>
      <c r="FT156" s="216"/>
      <c r="FU156" s="216"/>
      <c r="FV156" s="216"/>
      <c r="FW156" s="216"/>
      <c r="FX156" s="216"/>
      <c r="FY156" s="216"/>
      <c r="FZ156" s="216"/>
      <c r="GA156" s="216"/>
      <c r="GB156" s="216"/>
      <c r="GC156" s="216"/>
      <c r="GD156" s="216"/>
      <c r="GE156" s="216"/>
      <c r="GF156" s="216"/>
      <c r="GG156" s="216"/>
      <c r="GH156" s="216"/>
      <c r="GI156" s="216"/>
      <c r="GJ156" s="216"/>
      <c r="GK156" s="216"/>
      <c r="GL156" s="216"/>
      <c r="GM156" s="216"/>
      <c r="GN156" s="216"/>
      <c r="GO156" s="216"/>
      <c r="GP156" s="216"/>
      <c r="GQ156" s="216"/>
      <c r="GR156" s="216"/>
      <c r="GS156" s="216"/>
      <c r="GT156" s="216"/>
      <c r="GU156" s="216"/>
      <c r="GV156" s="216"/>
      <c r="GW156" s="216"/>
      <c r="GX156" s="216"/>
    </row>
    <row r="157" spans="1:206" s="217" customFormat="1" ht="56.25" x14ac:dyDescent="0.3">
      <c r="A157" s="210"/>
      <c r="B157" s="202">
        <f>'[1]MES NOVIEMBRE'!E149</f>
        <v>45625</v>
      </c>
      <c r="C157" s="203" t="s">
        <v>666</v>
      </c>
      <c r="D157" s="212" t="s">
        <v>662</v>
      </c>
      <c r="E157" s="224" t="s">
        <v>667</v>
      </c>
      <c r="F157" s="209"/>
      <c r="G157" s="214">
        <f>'[1]MES NOVIEMBRE'!H148</f>
        <v>18000</v>
      </c>
      <c r="H157" s="206">
        <f t="shared" si="7"/>
        <v>17517754.655999992</v>
      </c>
      <c r="I157" s="215"/>
      <c r="J157" s="215"/>
      <c r="K157" s="215"/>
      <c r="L157" s="215"/>
      <c r="M157" s="215"/>
      <c r="N157" s="215"/>
      <c r="O157" s="215"/>
      <c r="P157" s="215"/>
      <c r="Q157" s="215"/>
      <c r="R157" s="215"/>
      <c r="S157" s="215"/>
      <c r="T157" s="216"/>
      <c r="U157" s="216"/>
      <c r="V157" s="216"/>
      <c r="W157" s="216"/>
      <c r="X157" s="216"/>
      <c r="Y157" s="216"/>
      <c r="Z157" s="216"/>
      <c r="AA157" s="216"/>
      <c r="AB157" s="216"/>
      <c r="AC157" s="216"/>
      <c r="AD157" s="216"/>
      <c r="AE157" s="216"/>
      <c r="AF157" s="216"/>
      <c r="AG157" s="216"/>
      <c r="AH157" s="216"/>
      <c r="AI157" s="216"/>
      <c r="AJ157" s="216"/>
      <c r="AK157" s="216"/>
      <c r="AL157" s="216"/>
      <c r="AM157" s="216"/>
      <c r="AN157" s="216"/>
      <c r="AO157" s="216"/>
      <c r="AP157" s="216"/>
      <c r="AQ157" s="216"/>
      <c r="AR157" s="216"/>
      <c r="AS157" s="216"/>
      <c r="AT157" s="216"/>
      <c r="AU157" s="216"/>
      <c r="AV157" s="216"/>
      <c r="AW157" s="216"/>
      <c r="AX157" s="216"/>
      <c r="AY157" s="216"/>
      <c r="AZ157" s="216"/>
      <c r="BA157" s="216"/>
      <c r="BB157" s="216"/>
      <c r="BC157" s="216"/>
      <c r="BD157" s="216"/>
      <c r="BE157" s="216"/>
      <c r="BF157" s="216"/>
      <c r="BG157" s="216"/>
      <c r="BH157" s="216"/>
      <c r="BI157" s="216"/>
      <c r="BJ157" s="216"/>
      <c r="BK157" s="216"/>
      <c r="BL157" s="216"/>
      <c r="BM157" s="216"/>
      <c r="BN157" s="216"/>
      <c r="BO157" s="216"/>
      <c r="BP157" s="216"/>
      <c r="BQ157" s="216"/>
      <c r="BR157" s="216"/>
      <c r="BS157" s="216"/>
      <c r="BT157" s="216"/>
      <c r="BU157" s="216"/>
      <c r="BV157" s="216"/>
      <c r="BW157" s="216"/>
      <c r="BX157" s="216"/>
      <c r="BY157" s="216"/>
      <c r="BZ157" s="216"/>
      <c r="CA157" s="216"/>
      <c r="CB157" s="216"/>
      <c r="CC157" s="216"/>
      <c r="CD157" s="216"/>
      <c r="CE157" s="216"/>
      <c r="CF157" s="216"/>
      <c r="CG157" s="216"/>
      <c r="CH157" s="216"/>
      <c r="CI157" s="216"/>
      <c r="CJ157" s="216"/>
      <c r="CK157" s="216"/>
      <c r="CL157" s="216"/>
      <c r="CM157" s="216"/>
      <c r="CN157" s="216"/>
      <c r="CO157" s="216"/>
      <c r="CP157" s="216"/>
      <c r="CQ157" s="216"/>
      <c r="CR157" s="216"/>
      <c r="CS157" s="216"/>
      <c r="CT157" s="216"/>
      <c r="CU157" s="216"/>
      <c r="CV157" s="216"/>
      <c r="CW157" s="216"/>
      <c r="CX157" s="216"/>
      <c r="CY157" s="216"/>
      <c r="CZ157" s="216"/>
      <c r="DA157" s="216"/>
      <c r="DB157" s="216"/>
      <c r="DC157" s="216"/>
      <c r="DD157" s="216"/>
      <c r="DE157" s="216"/>
      <c r="DF157" s="216"/>
      <c r="DG157" s="216"/>
      <c r="DH157" s="216"/>
      <c r="DI157" s="216"/>
      <c r="DJ157" s="216"/>
      <c r="DK157" s="216"/>
      <c r="DL157" s="216"/>
      <c r="DM157" s="216"/>
      <c r="DN157" s="216"/>
      <c r="DO157" s="216"/>
      <c r="DP157" s="216"/>
      <c r="DQ157" s="216"/>
      <c r="DR157" s="216"/>
      <c r="DS157" s="216"/>
      <c r="DT157" s="216"/>
      <c r="DU157" s="216"/>
      <c r="DV157" s="216"/>
      <c r="DW157" s="216"/>
      <c r="DX157" s="216"/>
      <c r="DY157" s="216"/>
      <c r="DZ157" s="216"/>
      <c r="EA157" s="216"/>
      <c r="EB157" s="216"/>
      <c r="EC157" s="216"/>
      <c r="ED157" s="216"/>
      <c r="EE157" s="216"/>
      <c r="EF157" s="216"/>
      <c r="EG157" s="216"/>
      <c r="EH157" s="216"/>
      <c r="EI157" s="216"/>
      <c r="EJ157" s="216"/>
      <c r="EK157" s="216"/>
      <c r="EL157" s="216"/>
      <c r="EM157" s="216"/>
      <c r="EN157" s="216"/>
      <c r="EO157" s="216"/>
      <c r="EP157" s="216"/>
      <c r="EQ157" s="216"/>
      <c r="ER157" s="216"/>
      <c r="ES157" s="216"/>
      <c r="ET157" s="216"/>
      <c r="EU157" s="216"/>
      <c r="EV157" s="216"/>
      <c r="EW157" s="216"/>
      <c r="EX157" s="216"/>
      <c r="EY157" s="216"/>
      <c r="EZ157" s="216"/>
      <c r="FA157" s="216"/>
      <c r="FB157" s="216"/>
      <c r="FC157" s="216"/>
      <c r="FD157" s="216"/>
      <c r="FE157" s="216"/>
      <c r="FF157" s="216"/>
      <c r="FG157" s="216"/>
      <c r="FH157" s="216"/>
      <c r="FI157" s="216"/>
      <c r="FJ157" s="216"/>
      <c r="FK157" s="216"/>
      <c r="FL157" s="216"/>
      <c r="FM157" s="216"/>
      <c r="FN157" s="216"/>
      <c r="FO157" s="216"/>
      <c r="FP157" s="216"/>
      <c r="FQ157" s="216"/>
      <c r="FR157" s="216"/>
      <c r="FS157" s="216"/>
      <c r="FT157" s="216"/>
      <c r="FU157" s="216"/>
      <c r="FV157" s="216"/>
      <c r="FW157" s="216"/>
      <c r="FX157" s="216"/>
      <c r="FY157" s="216"/>
      <c r="FZ157" s="216"/>
      <c r="GA157" s="216"/>
      <c r="GB157" s="216"/>
      <c r="GC157" s="216"/>
      <c r="GD157" s="216"/>
      <c r="GE157" s="216"/>
      <c r="GF157" s="216"/>
      <c r="GG157" s="216"/>
      <c r="GH157" s="216"/>
      <c r="GI157" s="216"/>
      <c r="GJ157" s="216"/>
      <c r="GK157" s="216"/>
      <c r="GL157" s="216"/>
      <c r="GM157" s="216"/>
      <c r="GN157" s="216"/>
      <c r="GO157" s="216"/>
      <c r="GP157" s="216"/>
      <c r="GQ157" s="216"/>
      <c r="GR157" s="216"/>
      <c r="GS157" s="216"/>
      <c r="GT157" s="216"/>
      <c r="GU157" s="216"/>
      <c r="GV157" s="216"/>
      <c r="GW157" s="216"/>
      <c r="GX157" s="216"/>
    </row>
    <row r="158" spans="1:206" s="217" customFormat="1" ht="56.25" x14ac:dyDescent="0.3">
      <c r="A158" s="210"/>
      <c r="B158" s="202">
        <f>'[1]MES NOVIEMBRE'!E150</f>
        <v>45625</v>
      </c>
      <c r="C158" s="203" t="s">
        <v>668</v>
      </c>
      <c r="D158" s="212" t="s">
        <v>662</v>
      </c>
      <c r="E158" s="224" t="s">
        <v>669</v>
      </c>
      <c r="F158" s="209"/>
      <c r="G158" s="214">
        <f>'[1]MES NOVIEMBRE'!H149</f>
        <v>18000</v>
      </c>
      <c r="H158" s="206">
        <f t="shared" si="7"/>
        <v>17499754.655999992</v>
      </c>
      <c r="I158" s="215"/>
      <c r="J158" s="215"/>
      <c r="K158" s="215"/>
      <c r="L158" s="215"/>
      <c r="M158" s="215"/>
      <c r="N158" s="215"/>
      <c r="O158" s="215"/>
      <c r="P158" s="215"/>
      <c r="Q158" s="215"/>
      <c r="R158" s="215"/>
      <c r="S158" s="215"/>
      <c r="T158" s="216"/>
      <c r="U158" s="216"/>
      <c r="V158" s="216"/>
      <c r="W158" s="216"/>
      <c r="X158" s="216"/>
      <c r="Y158" s="216"/>
      <c r="Z158" s="216"/>
      <c r="AA158" s="216"/>
      <c r="AB158" s="216"/>
      <c r="AC158" s="216"/>
      <c r="AD158" s="216"/>
      <c r="AE158" s="216"/>
      <c r="AF158" s="216"/>
      <c r="AG158" s="216"/>
      <c r="AH158" s="216"/>
      <c r="AI158" s="216"/>
      <c r="AJ158" s="216"/>
      <c r="AK158" s="216"/>
      <c r="AL158" s="216"/>
      <c r="AM158" s="216"/>
      <c r="AN158" s="216"/>
      <c r="AO158" s="216"/>
      <c r="AP158" s="216"/>
      <c r="AQ158" s="216"/>
      <c r="AR158" s="216"/>
      <c r="AS158" s="216"/>
      <c r="AT158" s="216"/>
      <c r="AU158" s="216"/>
      <c r="AV158" s="216"/>
      <c r="AW158" s="216"/>
      <c r="AX158" s="216"/>
      <c r="AY158" s="216"/>
      <c r="AZ158" s="216"/>
      <c r="BA158" s="216"/>
      <c r="BB158" s="216"/>
      <c r="BC158" s="216"/>
      <c r="BD158" s="216"/>
      <c r="BE158" s="216"/>
      <c r="BF158" s="216"/>
      <c r="BG158" s="216"/>
      <c r="BH158" s="216"/>
      <c r="BI158" s="216"/>
      <c r="BJ158" s="216"/>
      <c r="BK158" s="216"/>
      <c r="BL158" s="216"/>
      <c r="BM158" s="216"/>
      <c r="BN158" s="216"/>
      <c r="BO158" s="216"/>
      <c r="BP158" s="216"/>
      <c r="BQ158" s="216"/>
      <c r="BR158" s="216"/>
      <c r="BS158" s="216"/>
      <c r="BT158" s="216"/>
      <c r="BU158" s="216"/>
      <c r="BV158" s="216"/>
      <c r="BW158" s="216"/>
      <c r="BX158" s="216"/>
      <c r="BY158" s="216"/>
      <c r="BZ158" s="216"/>
      <c r="CA158" s="216"/>
      <c r="CB158" s="216"/>
      <c r="CC158" s="216"/>
      <c r="CD158" s="216"/>
      <c r="CE158" s="216"/>
      <c r="CF158" s="216"/>
      <c r="CG158" s="216"/>
      <c r="CH158" s="216"/>
      <c r="CI158" s="216"/>
      <c r="CJ158" s="216"/>
      <c r="CK158" s="216"/>
      <c r="CL158" s="216"/>
      <c r="CM158" s="216"/>
      <c r="CN158" s="216"/>
      <c r="CO158" s="216"/>
      <c r="CP158" s="216"/>
      <c r="CQ158" s="216"/>
      <c r="CR158" s="216"/>
      <c r="CS158" s="216"/>
      <c r="CT158" s="216"/>
      <c r="CU158" s="216"/>
      <c r="CV158" s="216"/>
      <c r="CW158" s="216"/>
      <c r="CX158" s="216"/>
      <c r="CY158" s="216"/>
      <c r="CZ158" s="216"/>
      <c r="DA158" s="216"/>
      <c r="DB158" s="216"/>
      <c r="DC158" s="216"/>
      <c r="DD158" s="216"/>
      <c r="DE158" s="216"/>
      <c r="DF158" s="216"/>
      <c r="DG158" s="216"/>
      <c r="DH158" s="216"/>
      <c r="DI158" s="216"/>
      <c r="DJ158" s="216"/>
      <c r="DK158" s="216"/>
      <c r="DL158" s="216"/>
      <c r="DM158" s="216"/>
      <c r="DN158" s="216"/>
      <c r="DO158" s="216"/>
      <c r="DP158" s="216"/>
      <c r="DQ158" s="216"/>
      <c r="DR158" s="216"/>
      <c r="DS158" s="216"/>
      <c r="DT158" s="216"/>
      <c r="DU158" s="216"/>
      <c r="DV158" s="216"/>
      <c r="DW158" s="216"/>
      <c r="DX158" s="216"/>
      <c r="DY158" s="216"/>
      <c r="DZ158" s="216"/>
      <c r="EA158" s="216"/>
      <c r="EB158" s="216"/>
      <c r="EC158" s="216"/>
      <c r="ED158" s="216"/>
      <c r="EE158" s="216"/>
      <c r="EF158" s="216"/>
      <c r="EG158" s="216"/>
      <c r="EH158" s="216"/>
      <c r="EI158" s="216"/>
      <c r="EJ158" s="216"/>
      <c r="EK158" s="216"/>
      <c r="EL158" s="216"/>
      <c r="EM158" s="216"/>
      <c r="EN158" s="216"/>
      <c r="EO158" s="216"/>
      <c r="EP158" s="216"/>
      <c r="EQ158" s="216"/>
      <c r="ER158" s="216"/>
      <c r="ES158" s="216"/>
      <c r="ET158" s="216"/>
      <c r="EU158" s="216"/>
      <c r="EV158" s="216"/>
      <c r="EW158" s="216"/>
      <c r="EX158" s="216"/>
      <c r="EY158" s="216"/>
      <c r="EZ158" s="216"/>
      <c r="FA158" s="216"/>
      <c r="FB158" s="216"/>
      <c r="FC158" s="216"/>
      <c r="FD158" s="216"/>
      <c r="FE158" s="216"/>
      <c r="FF158" s="216"/>
      <c r="FG158" s="216"/>
      <c r="FH158" s="216"/>
      <c r="FI158" s="216"/>
      <c r="FJ158" s="216"/>
      <c r="FK158" s="216"/>
      <c r="FL158" s="216"/>
      <c r="FM158" s="216"/>
      <c r="FN158" s="216"/>
      <c r="FO158" s="216"/>
      <c r="FP158" s="216"/>
      <c r="FQ158" s="216"/>
      <c r="FR158" s="216"/>
      <c r="FS158" s="216"/>
      <c r="FT158" s="216"/>
      <c r="FU158" s="216"/>
      <c r="FV158" s="216"/>
      <c r="FW158" s="216"/>
      <c r="FX158" s="216"/>
      <c r="FY158" s="216"/>
      <c r="FZ158" s="216"/>
      <c r="GA158" s="216"/>
      <c r="GB158" s="216"/>
      <c r="GC158" s="216"/>
      <c r="GD158" s="216"/>
      <c r="GE158" s="216"/>
      <c r="GF158" s="216"/>
      <c r="GG158" s="216"/>
      <c r="GH158" s="216"/>
      <c r="GI158" s="216"/>
      <c r="GJ158" s="216"/>
      <c r="GK158" s="216"/>
      <c r="GL158" s="216"/>
      <c r="GM158" s="216"/>
      <c r="GN158" s="216"/>
      <c r="GO158" s="216"/>
      <c r="GP158" s="216"/>
      <c r="GQ158" s="216"/>
      <c r="GR158" s="216"/>
      <c r="GS158" s="216"/>
      <c r="GT158" s="216"/>
      <c r="GU158" s="216"/>
      <c r="GV158" s="216"/>
      <c r="GW158" s="216"/>
      <c r="GX158" s="216"/>
    </row>
    <row r="159" spans="1:206" s="217" customFormat="1" ht="37.5" x14ac:dyDescent="0.3">
      <c r="A159" s="210"/>
      <c r="B159" s="202">
        <f>'[1]MES NOVIEMBRE'!E151</f>
        <v>45625</v>
      </c>
      <c r="C159" s="203" t="s">
        <v>670</v>
      </c>
      <c r="D159" s="212" t="s">
        <v>671</v>
      </c>
      <c r="E159" s="224" t="s">
        <v>672</v>
      </c>
      <c r="F159" s="209"/>
      <c r="G159" s="214">
        <f>'[1]MES NOVIEMBRE'!H150</f>
        <v>4336.1400000000003</v>
      </c>
      <c r="H159" s="206">
        <f t="shared" si="7"/>
        <v>17495418.515999991</v>
      </c>
      <c r="I159" s="215"/>
      <c r="J159" s="215"/>
      <c r="K159" s="215"/>
      <c r="L159" s="215"/>
      <c r="M159" s="215"/>
      <c r="N159" s="215"/>
      <c r="O159" s="215"/>
      <c r="P159" s="215"/>
      <c r="Q159" s="215"/>
      <c r="R159" s="215"/>
      <c r="S159" s="215"/>
      <c r="T159" s="216"/>
      <c r="U159" s="216"/>
      <c r="V159" s="216"/>
      <c r="W159" s="216"/>
      <c r="X159" s="216"/>
      <c r="Y159" s="216"/>
      <c r="Z159" s="216"/>
      <c r="AA159" s="216"/>
      <c r="AB159" s="216"/>
      <c r="AC159" s="216"/>
      <c r="AD159" s="216"/>
      <c r="AE159" s="216"/>
      <c r="AF159" s="216"/>
      <c r="AG159" s="216"/>
      <c r="AH159" s="216"/>
      <c r="AI159" s="216"/>
      <c r="AJ159" s="216"/>
      <c r="AK159" s="216"/>
      <c r="AL159" s="216"/>
      <c r="AM159" s="216"/>
      <c r="AN159" s="216"/>
      <c r="AO159" s="216"/>
      <c r="AP159" s="216"/>
      <c r="AQ159" s="216"/>
      <c r="AR159" s="216"/>
      <c r="AS159" s="216"/>
      <c r="AT159" s="216"/>
      <c r="AU159" s="216"/>
      <c r="AV159" s="216"/>
      <c r="AW159" s="216"/>
      <c r="AX159" s="216"/>
      <c r="AY159" s="216"/>
      <c r="AZ159" s="216"/>
      <c r="BA159" s="216"/>
      <c r="BB159" s="216"/>
      <c r="BC159" s="216"/>
      <c r="BD159" s="216"/>
      <c r="BE159" s="216"/>
      <c r="BF159" s="216"/>
      <c r="BG159" s="216"/>
      <c r="BH159" s="216"/>
      <c r="BI159" s="216"/>
      <c r="BJ159" s="216"/>
      <c r="BK159" s="216"/>
      <c r="BL159" s="216"/>
      <c r="BM159" s="216"/>
      <c r="BN159" s="216"/>
      <c r="BO159" s="216"/>
      <c r="BP159" s="216"/>
      <c r="BQ159" s="216"/>
      <c r="BR159" s="216"/>
      <c r="BS159" s="216"/>
      <c r="BT159" s="216"/>
      <c r="BU159" s="216"/>
      <c r="BV159" s="216"/>
      <c r="BW159" s="216"/>
      <c r="BX159" s="216"/>
      <c r="BY159" s="216"/>
      <c r="BZ159" s="216"/>
      <c r="CA159" s="216"/>
      <c r="CB159" s="216"/>
      <c r="CC159" s="216"/>
      <c r="CD159" s="216"/>
      <c r="CE159" s="216"/>
      <c r="CF159" s="216"/>
      <c r="CG159" s="216"/>
      <c r="CH159" s="216"/>
      <c r="CI159" s="216"/>
      <c r="CJ159" s="216"/>
      <c r="CK159" s="216"/>
      <c r="CL159" s="216"/>
      <c r="CM159" s="216"/>
      <c r="CN159" s="216"/>
      <c r="CO159" s="216"/>
      <c r="CP159" s="216"/>
      <c r="CQ159" s="216"/>
      <c r="CR159" s="216"/>
      <c r="CS159" s="216"/>
      <c r="CT159" s="216"/>
      <c r="CU159" s="216"/>
      <c r="CV159" s="216"/>
      <c r="CW159" s="216"/>
      <c r="CX159" s="216"/>
      <c r="CY159" s="216"/>
      <c r="CZ159" s="216"/>
      <c r="DA159" s="216"/>
      <c r="DB159" s="216"/>
      <c r="DC159" s="216"/>
      <c r="DD159" s="216"/>
      <c r="DE159" s="216"/>
      <c r="DF159" s="216"/>
      <c r="DG159" s="216"/>
      <c r="DH159" s="216"/>
      <c r="DI159" s="216"/>
      <c r="DJ159" s="216"/>
      <c r="DK159" s="216"/>
      <c r="DL159" s="216"/>
      <c r="DM159" s="216"/>
      <c r="DN159" s="216"/>
      <c r="DO159" s="216"/>
      <c r="DP159" s="216"/>
      <c r="DQ159" s="216"/>
      <c r="DR159" s="216"/>
      <c r="DS159" s="216"/>
      <c r="DT159" s="216"/>
      <c r="DU159" s="216"/>
      <c r="DV159" s="216"/>
      <c r="DW159" s="216"/>
      <c r="DX159" s="216"/>
      <c r="DY159" s="216"/>
      <c r="DZ159" s="216"/>
      <c r="EA159" s="216"/>
      <c r="EB159" s="216"/>
      <c r="EC159" s="216"/>
      <c r="ED159" s="216"/>
      <c r="EE159" s="216"/>
      <c r="EF159" s="216"/>
      <c r="EG159" s="216"/>
      <c r="EH159" s="216"/>
      <c r="EI159" s="216"/>
      <c r="EJ159" s="216"/>
      <c r="EK159" s="216"/>
      <c r="EL159" s="216"/>
      <c r="EM159" s="216"/>
      <c r="EN159" s="216"/>
      <c r="EO159" s="216"/>
      <c r="EP159" s="216"/>
      <c r="EQ159" s="216"/>
      <c r="ER159" s="216"/>
      <c r="ES159" s="216"/>
      <c r="ET159" s="216"/>
      <c r="EU159" s="216"/>
      <c r="EV159" s="216"/>
      <c r="EW159" s="216"/>
      <c r="EX159" s="216"/>
      <c r="EY159" s="216"/>
      <c r="EZ159" s="216"/>
      <c r="FA159" s="216"/>
      <c r="FB159" s="216"/>
      <c r="FC159" s="216"/>
      <c r="FD159" s="216"/>
      <c r="FE159" s="216"/>
      <c r="FF159" s="216"/>
      <c r="FG159" s="216"/>
      <c r="FH159" s="216"/>
      <c r="FI159" s="216"/>
      <c r="FJ159" s="216"/>
      <c r="FK159" s="216"/>
      <c r="FL159" s="216"/>
      <c r="FM159" s="216"/>
      <c r="FN159" s="216"/>
      <c r="FO159" s="216"/>
      <c r="FP159" s="216"/>
      <c r="FQ159" s="216"/>
      <c r="FR159" s="216"/>
      <c r="FS159" s="216"/>
      <c r="FT159" s="216"/>
      <c r="FU159" s="216"/>
      <c r="FV159" s="216"/>
      <c r="FW159" s="216"/>
      <c r="FX159" s="216"/>
      <c r="FY159" s="216"/>
      <c r="FZ159" s="216"/>
      <c r="GA159" s="216"/>
      <c r="GB159" s="216"/>
      <c r="GC159" s="216"/>
      <c r="GD159" s="216"/>
      <c r="GE159" s="216"/>
      <c r="GF159" s="216"/>
      <c r="GG159" s="216"/>
      <c r="GH159" s="216"/>
      <c r="GI159" s="216"/>
      <c r="GJ159" s="216"/>
      <c r="GK159" s="216"/>
      <c r="GL159" s="216"/>
      <c r="GM159" s="216"/>
      <c r="GN159" s="216"/>
      <c r="GO159" s="216"/>
      <c r="GP159" s="216"/>
      <c r="GQ159" s="216"/>
      <c r="GR159" s="216"/>
      <c r="GS159" s="216"/>
      <c r="GT159" s="216"/>
      <c r="GU159" s="216"/>
      <c r="GV159" s="216"/>
      <c r="GW159" s="216"/>
      <c r="GX159" s="216"/>
    </row>
    <row r="160" spans="1:206" s="217" customFormat="1" ht="37.5" x14ac:dyDescent="0.3">
      <c r="A160" s="210"/>
      <c r="B160" s="202">
        <f>'[1]MES NOVIEMBRE'!E152</f>
        <v>45625</v>
      </c>
      <c r="C160" s="203" t="s">
        <v>673</v>
      </c>
      <c r="D160" s="212" t="s">
        <v>674</v>
      </c>
      <c r="E160" s="224" t="s">
        <v>675</v>
      </c>
      <c r="F160" s="209"/>
      <c r="G160" s="214">
        <f>'[1]MES NOVIEMBRE'!H151</f>
        <v>27771.19</v>
      </c>
      <c r="H160" s="206">
        <f t="shared" si="7"/>
        <v>17467647.32599999</v>
      </c>
      <c r="I160" s="215"/>
      <c r="J160" s="215"/>
      <c r="K160" s="215"/>
      <c r="L160" s="215"/>
      <c r="M160" s="215"/>
      <c r="N160" s="215"/>
      <c r="O160" s="215"/>
      <c r="P160" s="215"/>
      <c r="Q160" s="215"/>
      <c r="R160" s="215"/>
      <c r="S160" s="215"/>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c r="AT160" s="216"/>
      <c r="AU160" s="216"/>
      <c r="AV160" s="216"/>
      <c r="AW160" s="216"/>
      <c r="AX160" s="216"/>
      <c r="AY160" s="216"/>
      <c r="AZ160" s="216"/>
      <c r="BA160" s="216"/>
      <c r="BB160" s="216"/>
      <c r="BC160" s="216"/>
      <c r="BD160" s="216"/>
      <c r="BE160" s="216"/>
      <c r="BF160" s="216"/>
      <c r="BG160" s="216"/>
      <c r="BH160" s="216"/>
      <c r="BI160" s="216"/>
      <c r="BJ160" s="216"/>
      <c r="BK160" s="216"/>
      <c r="BL160" s="216"/>
      <c r="BM160" s="216"/>
      <c r="BN160" s="216"/>
      <c r="BO160" s="216"/>
      <c r="BP160" s="216"/>
      <c r="BQ160" s="216"/>
      <c r="BR160" s="216"/>
      <c r="BS160" s="216"/>
      <c r="BT160" s="216"/>
      <c r="BU160" s="216"/>
      <c r="BV160" s="216"/>
      <c r="BW160" s="216"/>
      <c r="BX160" s="216"/>
      <c r="BY160" s="216"/>
      <c r="BZ160" s="216"/>
      <c r="CA160" s="216"/>
      <c r="CB160" s="216"/>
      <c r="CC160" s="216"/>
      <c r="CD160" s="216"/>
      <c r="CE160" s="216"/>
      <c r="CF160" s="216"/>
      <c r="CG160" s="216"/>
      <c r="CH160" s="216"/>
      <c r="CI160" s="216"/>
      <c r="CJ160" s="216"/>
      <c r="CK160" s="216"/>
      <c r="CL160" s="216"/>
      <c r="CM160" s="216"/>
      <c r="CN160" s="216"/>
      <c r="CO160" s="216"/>
      <c r="CP160" s="216"/>
      <c r="CQ160" s="216"/>
      <c r="CR160" s="216"/>
      <c r="CS160" s="216"/>
      <c r="CT160" s="216"/>
      <c r="CU160" s="216"/>
      <c r="CV160" s="216"/>
      <c r="CW160" s="216"/>
      <c r="CX160" s="216"/>
      <c r="CY160" s="216"/>
      <c r="CZ160" s="216"/>
      <c r="DA160" s="216"/>
      <c r="DB160" s="216"/>
      <c r="DC160" s="216"/>
      <c r="DD160" s="216"/>
      <c r="DE160" s="216"/>
      <c r="DF160" s="216"/>
      <c r="DG160" s="216"/>
      <c r="DH160" s="216"/>
      <c r="DI160" s="216"/>
      <c r="DJ160" s="216"/>
      <c r="DK160" s="216"/>
      <c r="DL160" s="216"/>
      <c r="DM160" s="216"/>
      <c r="DN160" s="216"/>
      <c r="DO160" s="216"/>
      <c r="DP160" s="216"/>
      <c r="DQ160" s="216"/>
      <c r="DR160" s="216"/>
      <c r="DS160" s="216"/>
      <c r="DT160" s="216"/>
      <c r="DU160" s="216"/>
      <c r="DV160" s="216"/>
      <c r="DW160" s="216"/>
      <c r="DX160" s="216"/>
      <c r="DY160" s="216"/>
      <c r="DZ160" s="216"/>
      <c r="EA160" s="216"/>
      <c r="EB160" s="216"/>
      <c r="EC160" s="216"/>
      <c r="ED160" s="216"/>
      <c r="EE160" s="216"/>
      <c r="EF160" s="216"/>
      <c r="EG160" s="216"/>
      <c r="EH160" s="216"/>
      <c r="EI160" s="216"/>
      <c r="EJ160" s="216"/>
      <c r="EK160" s="216"/>
      <c r="EL160" s="216"/>
      <c r="EM160" s="216"/>
      <c r="EN160" s="216"/>
      <c r="EO160" s="216"/>
      <c r="EP160" s="216"/>
      <c r="EQ160" s="216"/>
      <c r="ER160" s="216"/>
      <c r="ES160" s="216"/>
      <c r="ET160" s="216"/>
      <c r="EU160" s="216"/>
      <c r="EV160" s="216"/>
      <c r="EW160" s="216"/>
      <c r="EX160" s="216"/>
      <c r="EY160" s="216"/>
      <c r="EZ160" s="216"/>
      <c r="FA160" s="216"/>
      <c r="FB160" s="216"/>
      <c r="FC160" s="216"/>
      <c r="FD160" s="216"/>
      <c r="FE160" s="216"/>
      <c r="FF160" s="216"/>
      <c r="FG160" s="216"/>
      <c r="FH160" s="216"/>
      <c r="FI160" s="216"/>
      <c r="FJ160" s="216"/>
      <c r="FK160" s="216"/>
      <c r="FL160" s="216"/>
      <c r="FM160" s="216"/>
      <c r="FN160" s="216"/>
      <c r="FO160" s="216"/>
      <c r="FP160" s="216"/>
      <c r="FQ160" s="216"/>
      <c r="FR160" s="216"/>
      <c r="FS160" s="216"/>
      <c r="FT160" s="216"/>
      <c r="FU160" s="216"/>
      <c r="FV160" s="216"/>
      <c r="FW160" s="216"/>
      <c r="FX160" s="216"/>
      <c r="FY160" s="216"/>
      <c r="FZ160" s="216"/>
      <c r="GA160" s="216"/>
      <c r="GB160" s="216"/>
      <c r="GC160" s="216"/>
      <c r="GD160" s="216"/>
      <c r="GE160" s="216"/>
      <c r="GF160" s="216"/>
      <c r="GG160" s="216"/>
      <c r="GH160" s="216"/>
      <c r="GI160" s="216"/>
      <c r="GJ160" s="216"/>
      <c r="GK160" s="216"/>
      <c r="GL160" s="216"/>
      <c r="GM160" s="216"/>
      <c r="GN160" s="216"/>
      <c r="GO160" s="216"/>
      <c r="GP160" s="216"/>
      <c r="GQ160" s="216"/>
      <c r="GR160" s="216"/>
      <c r="GS160" s="216"/>
      <c r="GT160" s="216"/>
      <c r="GU160" s="216"/>
      <c r="GV160" s="216"/>
      <c r="GW160" s="216"/>
      <c r="GX160" s="216"/>
    </row>
    <row r="161" spans="1:206" s="217" customFormat="1" ht="56.25" x14ac:dyDescent="0.3">
      <c r="A161" s="210"/>
      <c r="B161" s="202">
        <f>'[1]MES NOVIEMBRE'!E153</f>
        <v>45625</v>
      </c>
      <c r="C161" s="203" t="s">
        <v>676</v>
      </c>
      <c r="D161" s="212" t="s">
        <v>677</v>
      </c>
      <c r="E161" s="224" t="s">
        <v>678</v>
      </c>
      <c r="F161" s="209"/>
      <c r="G161" s="214">
        <f>'[1]MES NOVIEMBRE'!H152</f>
        <v>13842.5</v>
      </c>
      <c r="H161" s="206">
        <f t="shared" si="7"/>
        <v>17453804.82599999</v>
      </c>
      <c r="I161" s="215"/>
      <c r="J161" s="215"/>
      <c r="K161" s="215"/>
      <c r="L161" s="215"/>
      <c r="M161" s="215"/>
      <c r="N161" s="215"/>
      <c r="O161" s="215"/>
      <c r="P161" s="215"/>
      <c r="Q161" s="215"/>
      <c r="R161" s="215"/>
      <c r="S161" s="215"/>
      <c r="T161" s="216"/>
      <c r="U161" s="216"/>
      <c r="V161" s="216"/>
      <c r="W161" s="216"/>
      <c r="X161" s="216"/>
      <c r="Y161" s="216"/>
      <c r="Z161" s="216"/>
      <c r="AA161" s="216"/>
      <c r="AB161" s="216"/>
      <c r="AC161" s="216"/>
      <c r="AD161" s="216"/>
      <c r="AE161" s="216"/>
      <c r="AF161" s="216"/>
      <c r="AG161" s="216"/>
      <c r="AH161" s="216"/>
      <c r="AI161" s="216"/>
      <c r="AJ161" s="216"/>
      <c r="AK161" s="216"/>
      <c r="AL161" s="216"/>
      <c r="AM161" s="216"/>
      <c r="AN161" s="216"/>
      <c r="AO161" s="216"/>
      <c r="AP161" s="216"/>
      <c r="AQ161" s="216"/>
      <c r="AR161" s="216"/>
      <c r="AS161" s="216"/>
      <c r="AT161" s="216"/>
      <c r="AU161" s="216"/>
      <c r="AV161" s="216"/>
      <c r="AW161" s="216"/>
      <c r="AX161" s="216"/>
      <c r="AY161" s="216"/>
      <c r="AZ161" s="216"/>
      <c r="BA161" s="216"/>
      <c r="BB161" s="216"/>
      <c r="BC161" s="216"/>
      <c r="BD161" s="216"/>
      <c r="BE161" s="216"/>
      <c r="BF161" s="216"/>
      <c r="BG161" s="216"/>
      <c r="BH161" s="216"/>
      <c r="BI161" s="216"/>
      <c r="BJ161" s="216"/>
      <c r="BK161" s="216"/>
      <c r="BL161" s="216"/>
      <c r="BM161" s="216"/>
      <c r="BN161" s="216"/>
      <c r="BO161" s="216"/>
      <c r="BP161" s="216"/>
      <c r="BQ161" s="216"/>
      <c r="BR161" s="216"/>
      <c r="BS161" s="216"/>
      <c r="BT161" s="216"/>
      <c r="BU161" s="216"/>
      <c r="BV161" s="216"/>
      <c r="BW161" s="216"/>
      <c r="BX161" s="216"/>
      <c r="BY161" s="216"/>
      <c r="BZ161" s="216"/>
      <c r="CA161" s="216"/>
      <c r="CB161" s="216"/>
      <c r="CC161" s="216"/>
      <c r="CD161" s="216"/>
      <c r="CE161" s="216"/>
      <c r="CF161" s="216"/>
      <c r="CG161" s="216"/>
      <c r="CH161" s="216"/>
      <c r="CI161" s="216"/>
      <c r="CJ161" s="216"/>
      <c r="CK161" s="216"/>
      <c r="CL161" s="216"/>
      <c r="CM161" s="216"/>
      <c r="CN161" s="216"/>
      <c r="CO161" s="216"/>
      <c r="CP161" s="216"/>
      <c r="CQ161" s="216"/>
      <c r="CR161" s="216"/>
      <c r="CS161" s="216"/>
      <c r="CT161" s="216"/>
      <c r="CU161" s="216"/>
      <c r="CV161" s="216"/>
      <c r="CW161" s="216"/>
      <c r="CX161" s="216"/>
      <c r="CY161" s="216"/>
      <c r="CZ161" s="216"/>
      <c r="DA161" s="216"/>
      <c r="DB161" s="216"/>
      <c r="DC161" s="216"/>
      <c r="DD161" s="216"/>
      <c r="DE161" s="216"/>
      <c r="DF161" s="216"/>
      <c r="DG161" s="216"/>
      <c r="DH161" s="216"/>
      <c r="DI161" s="216"/>
      <c r="DJ161" s="216"/>
      <c r="DK161" s="216"/>
      <c r="DL161" s="216"/>
      <c r="DM161" s="216"/>
      <c r="DN161" s="216"/>
      <c r="DO161" s="216"/>
      <c r="DP161" s="216"/>
      <c r="DQ161" s="216"/>
      <c r="DR161" s="216"/>
      <c r="DS161" s="216"/>
      <c r="DT161" s="216"/>
      <c r="DU161" s="216"/>
      <c r="DV161" s="216"/>
      <c r="DW161" s="216"/>
      <c r="DX161" s="216"/>
      <c r="DY161" s="216"/>
      <c r="DZ161" s="216"/>
      <c r="EA161" s="216"/>
      <c r="EB161" s="216"/>
      <c r="EC161" s="216"/>
      <c r="ED161" s="216"/>
      <c r="EE161" s="216"/>
      <c r="EF161" s="216"/>
      <c r="EG161" s="216"/>
      <c r="EH161" s="216"/>
      <c r="EI161" s="216"/>
      <c r="EJ161" s="216"/>
      <c r="EK161" s="216"/>
      <c r="EL161" s="216"/>
      <c r="EM161" s="216"/>
      <c r="EN161" s="216"/>
      <c r="EO161" s="216"/>
      <c r="EP161" s="216"/>
      <c r="EQ161" s="216"/>
      <c r="ER161" s="216"/>
      <c r="ES161" s="216"/>
      <c r="ET161" s="216"/>
      <c r="EU161" s="216"/>
      <c r="EV161" s="216"/>
      <c r="EW161" s="216"/>
      <c r="EX161" s="216"/>
      <c r="EY161" s="216"/>
      <c r="EZ161" s="216"/>
      <c r="FA161" s="216"/>
      <c r="FB161" s="216"/>
      <c r="FC161" s="216"/>
      <c r="FD161" s="216"/>
      <c r="FE161" s="216"/>
      <c r="FF161" s="216"/>
      <c r="FG161" s="216"/>
      <c r="FH161" s="216"/>
      <c r="FI161" s="216"/>
      <c r="FJ161" s="216"/>
      <c r="FK161" s="216"/>
      <c r="FL161" s="216"/>
      <c r="FM161" s="216"/>
      <c r="FN161" s="216"/>
      <c r="FO161" s="216"/>
      <c r="FP161" s="216"/>
      <c r="FQ161" s="216"/>
      <c r="FR161" s="216"/>
      <c r="FS161" s="216"/>
      <c r="FT161" s="216"/>
      <c r="FU161" s="216"/>
      <c r="FV161" s="216"/>
      <c r="FW161" s="216"/>
      <c r="FX161" s="216"/>
      <c r="FY161" s="216"/>
      <c r="FZ161" s="216"/>
      <c r="GA161" s="216"/>
      <c r="GB161" s="216"/>
      <c r="GC161" s="216"/>
      <c r="GD161" s="216"/>
      <c r="GE161" s="216"/>
      <c r="GF161" s="216"/>
      <c r="GG161" s="216"/>
      <c r="GH161" s="216"/>
      <c r="GI161" s="216"/>
      <c r="GJ161" s="216"/>
      <c r="GK161" s="216"/>
      <c r="GL161" s="216"/>
      <c r="GM161" s="216"/>
      <c r="GN161" s="216"/>
      <c r="GO161" s="216"/>
      <c r="GP161" s="216"/>
      <c r="GQ161" s="216"/>
      <c r="GR161" s="216"/>
      <c r="GS161" s="216"/>
      <c r="GT161" s="216"/>
      <c r="GU161" s="216"/>
      <c r="GV161" s="216"/>
      <c r="GW161" s="216"/>
      <c r="GX161" s="216"/>
    </row>
    <row r="162" spans="1:206" s="217" customFormat="1" ht="37.5" x14ac:dyDescent="0.3">
      <c r="A162" s="210"/>
      <c r="B162" s="202">
        <f>'[1]MES NOVIEMBRE'!E154</f>
        <v>45625</v>
      </c>
      <c r="C162" s="203" t="s">
        <v>679</v>
      </c>
      <c r="D162" s="212" t="s">
        <v>680</v>
      </c>
      <c r="E162" s="224" t="s">
        <v>681</v>
      </c>
      <c r="F162" s="209"/>
      <c r="G162" s="214">
        <f>'[1]MES NOVIEMBRE'!H153</f>
        <v>724264.8</v>
      </c>
      <c r="H162" s="206">
        <f t="shared" si="7"/>
        <v>16729540.025999989</v>
      </c>
      <c r="I162" s="215"/>
      <c r="J162" s="215"/>
      <c r="K162" s="215"/>
      <c r="L162" s="215"/>
      <c r="M162" s="215"/>
      <c r="N162" s="215"/>
      <c r="O162" s="215"/>
      <c r="P162" s="215"/>
      <c r="Q162" s="215"/>
      <c r="R162" s="215"/>
      <c r="S162" s="215"/>
      <c r="T162" s="216"/>
      <c r="U162" s="216"/>
      <c r="V162" s="216"/>
      <c r="W162" s="216"/>
      <c r="X162" s="216"/>
      <c r="Y162" s="216"/>
      <c r="Z162" s="216"/>
      <c r="AA162" s="216"/>
      <c r="AB162" s="216"/>
      <c r="AC162" s="216"/>
      <c r="AD162" s="216"/>
      <c r="AE162" s="216"/>
      <c r="AF162" s="216"/>
      <c r="AG162" s="216"/>
      <c r="AH162" s="216"/>
      <c r="AI162" s="216"/>
      <c r="AJ162" s="216"/>
      <c r="AK162" s="216"/>
      <c r="AL162" s="216"/>
      <c r="AM162" s="216"/>
      <c r="AN162" s="216"/>
      <c r="AO162" s="216"/>
      <c r="AP162" s="216"/>
      <c r="AQ162" s="216"/>
      <c r="AR162" s="216"/>
      <c r="AS162" s="216"/>
      <c r="AT162" s="216"/>
      <c r="AU162" s="216"/>
      <c r="AV162" s="216"/>
      <c r="AW162" s="216"/>
      <c r="AX162" s="216"/>
      <c r="AY162" s="216"/>
      <c r="AZ162" s="216"/>
      <c r="BA162" s="216"/>
      <c r="BB162" s="216"/>
      <c r="BC162" s="216"/>
      <c r="BD162" s="216"/>
      <c r="BE162" s="216"/>
      <c r="BF162" s="216"/>
      <c r="BG162" s="216"/>
      <c r="BH162" s="216"/>
      <c r="BI162" s="216"/>
      <c r="BJ162" s="216"/>
      <c r="BK162" s="216"/>
      <c r="BL162" s="216"/>
      <c r="BM162" s="216"/>
      <c r="BN162" s="216"/>
      <c r="BO162" s="216"/>
      <c r="BP162" s="216"/>
      <c r="BQ162" s="216"/>
      <c r="BR162" s="216"/>
      <c r="BS162" s="216"/>
      <c r="BT162" s="216"/>
      <c r="BU162" s="216"/>
      <c r="BV162" s="216"/>
      <c r="BW162" s="216"/>
      <c r="BX162" s="216"/>
      <c r="BY162" s="216"/>
      <c r="BZ162" s="216"/>
      <c r="CA162" s="216"/>
      <c r="CB162" s="216"/>
      <c r="CC162" s="216"/>
      <c r="CD162" s="216"/>
      <c r="CE162" s="216"/>
      <c r="CF162" s="216"/>
      <c r="CG162" s="216"/>
      <c r="CH162" s="216"/>
      <c r="CI162" s="216"/>
      <c r="CJ162" s="216"/>
      <c r="CK162" s="216"/>
      <c r="CL162" s="216"/>
      <c r="CM162" s="216"/>
      <c r="CN162" s="216"/>
      <c r="CO162" s="216"/>
      <c r="CP162" s="216"/>
      <c r="CQ162" s="216"/>
      <c r="CR162" s="216"/>
      <c r="CS162" s="216"/>
      <c r="CT162" s="216"/>
      <c r="CU162" s="216"/>
      <c r="CV162" s="216"/>
      <c r="CW162" s="216"/>
      <c r="CX162" s="216"/>
      <c r="CY162" s="216"/>
      <c r="CZ162" s="216"/>
      <c r="DA162" s="216"/>
      <c r="DB162" s="216"/>
      <c r="DC162" s="216"/>
      <c r="DD162" s="216"/>
      <c r="DE162" s="216"/>
      <c r="DF162" s="216"/>
      <c r="DG162" s="216"/>
      <c r="DH162" s="216"/>
      <c r="DI162" s="216"/>
      <c r="DJ162" s="216"/>
      <c r="DK162" s="216"/>
      <c r="DL162" s="216"/>
      <c r="DM162" s="216"/>
      <c r="DN162" s="216"/>
      <c r="DO162" s="216"/>
      <c r="DP162" s="216"/>
      <c r="DQ162" s="216"/>
      <c r="DR162" s="216"/>
      <c r="DS162" s="216"/>
      <c r="DT162" s="216"/>
      <c r="DU162" s="216"/>
      <c r="DV162" s="216"/>
      <c r="DW162" s="216"/>
      <c r="DX162" s="216"/>
      <c r="DY162" s="216"/>
      <c r="DZ162" s="216"/>
      <c r="EA162" s="216"/>
      <c r="EB162" s="216"/>
      <c r="EC162" s="216"/>
      <c r="ED162" s="216"/>
      <c r="EE162" s="216"/>
      <c r="EF162" s="216"/>
      <c r="EG162" s="216"/>
      <c r="EH162" s="216"/>
      <c r="EI162" s="216"/>
      <c r="EJ162" s="216"/>
      <c r="EK162" s="216"/>
      <c r="EL162" s="216"/>
      <c r="EM162" s="216"/>
      <c r="EN162" s="216"/>
      <c r="EO162" s="216"/>
      <c r="EP162" s="216"/>
      <c r="EQ162" s="216"/>
      <c r="ER162" s="216"/>
      <c r="ES162" s="216"/>
      <c r="ET162" s="216"/>
      <c r="EU162" s="216"/>
      <c r="EV162" s="216"/>
      <c r="EW162" s="216"/>
      <c r="EX162" s="216"/>
      <c r="EY162" s="216"/>
      <c r="EZ162" s="216"/>
      <c r="FA162" s="216"/>
      <c r="FB162" s="216"/>
      <c r="FC162" s="216"/>
      <c r="FD162" s="216"/>
      <c r="FE162" s="216"/>
      <c r="FF162" s="216"/>
      <c r="FG162" s="216"/>
      <c r="FH162" s="216"/>
      <c r="FI162" s="216"/>
      <c r="FJ162" s="216"/>
      <c r="FK162" s="216"/>
      <c r="FL162" s="216"/>
      <c r="FM162" s="216"/>
      <c r="FN162" s="216"/>
      <c r="FO162" s="216"/>
      <c r="FP162" s="216"/>
      <c r="FQ162" s="216"/>
      <c r="FR162" s="216"/>
      <c r="FS162" s="216"/>
      <c r="FT162" s="216"/>
      <c r="FU162" s="216"/>
      <c r="FV162" s="216"/>
      <c r="FW162" s="216"/>
      <c r="FX162" s="216"/>
      <c r="FY162" s="216"/>
      <c r="FZ162" s="216"/>
      <c r="GA162" s="216"/>
      <c r="GB162" s="216"/>
      <c r="GC162" s="216"/>
      <c r="GD162" s="216"/>
      <c r="GE162" s="216"/>
      <c r="GF162" s="216"/>
      <c r="GG162" s="216"/>
      <c r="GH162" s="216"/>
      <c r="GI162" s="216"/>
      <c r="GJ162" s="216"/>
      <c r="GK162" s="216"/>
      <c r="GL162" s="216"/>
      <c r="GM162" s="216"/>
      <c r="GN162" s="216"/>
      <c r="GO162" s="216"/>
      <c r="GP162" s="216"/>
      <c r="GQ162" s="216"/>
      <c r="GR162" s="216"/>
      <c r="GS162" s="216"/>
      <c r="GT162" s="216"/>
      <c r="GU162" s="216"/>
      <c r="GV162" s="216"/>
      <c r="GW162" s="216"/>
      <c r="GX162" s="216"/>
    </row>
    <row r="163" spans="1:206" s="217" customFormat="1" ht="18.75" x14ac:dyDescent="0.3">
      <c r="A163" s="210"/>
      <c r="B163" s="202">
        <f>'[1]MES NOVIEMBRE'!E155</f>
        <v>45625</v>
      </c>
      <c r="C163" s="203" t="s">
        <v>682</v>
      </c>
      <c r="D163" s="212" t="s">
        <v>680</v>
      </c>
      <c r="E163" s="224" t="s">
        <v>683</v>
      </c>
      <c r="F163" s="209"/>
      <c r="G163" s="214">
        <f>'[1]MES NOVIEMBRE'!H154</f>
        <v>10000.5</v>
      </c>
      <c r="H163" s="206">
        <f t="shared" si="7"/>
        <v>16719539.525999989</v>
      </c>
      <c r="I163" s="215"/>
      <c r="J163" s="215"/>
      <c r="K163" s="215"/>
      <c r="L163" s="215"/>
      <c r="M163" s="215"/>
      <c r="N163" s="215"/>
      <c r="O163" s="215"/>
      <c r="P163" s="215"/>
      <c r="Q163" s="215"/>
      <c r="R163" s="215"/>
      <c r="S163" s="215"/>
      <c r="T163" s="216"/>
      <c r="U163" s="216"/>
      <c r="V163" s="216"/>
      <c r="W163" s="216"/>
      <c r="X163" s="216"/>
      <c r="Y163" s="216"/>
      <c r="Z163" s="216"/>
      <c r="AA163" s="216"/>
      <c r="AB163" s="216"/>
      <c r="AC163" s="216"/>
      <c r="AD163" s="216"/>
      <c r="AE163" s="216"/>
      <c r="AF163" s="216"/>
      <c r="AG163" s="216"/>
      <c r="AH163" s="216"/>
      <c r="AI163" s="216"/>
      <c r="AJ163" s="216"/>
      <c r="AK163" s="216"/>
      <c r="AL163" s="216"/>
      <c r="AM163" s="216"/>
      <c r="AN163" s="216"/>
      <c r="AO163" s="216"/>
      <c r="AP163" s="216"/>
      <c r="AQ163" s="216"/>
      <c r="AR163" s="216"/>
      <c r="AS163" s="216"/>
      <c r="AT163" s="216"/>
      <c r="AU163" s="216"/>
      <c r="AV163" s="216"/>
      <c r="AW163" s="216"/>
      <c r="AX163" s="216"/>
      <c r="AY163" s="216"/>
      <c r="AZ163" s="216"/>
      <c r="BA163" s="216"/>
      <c r="BB163" s="216"/>
      <c r="BC163" s="216"/>
      <c r="BD163" s="216"/>
      <c r="BE163" s="216"/>
      <c r="BF163" s="216"/>
      <c r="BG163" s="216"/>
      <c r="BH163" s="216"/>
      <c r="BI163" s="216"/>
      <c r="BJ163" s="216"/>
      <c r="BK163" s="216"/>
      <c r="BL163" s="216"/>
      <c r="BM163" s="216"/>
      <c r="BN163" s="216"/>
      <c r="BO163" s="216"/>
      <c r="BP163" s="216"/>
      <c r="BQ163" s="216"/>
      <c r="BR163" s="216"/>
      <c r="BS163" s="216"/>
      <c r="BT163" s="216"/>
      <c r="BU163" s="216"/>
      <c r="BV163" s="216"/>
      <c r="BW163" s="216"/>
      <c r="BX163" s="216"/>
      <c r="BY163" s="216"/>
      <c r="BZ163" s="216"/>
      <c r="CA163" s="216"/>
      <c r="CB163" s="216"/>
      <c r="CC163" s="216"/>
      <c r="CD163" s="216"/>
      <c r="CE163" s="216"/>
      <c r="CF163" s="216"/>
      <c r="CG163" s="216"/>
      <c r="CH163" s="216"/>
      <c r="CI163" s="216"/>
      <c r="CJ163" s="216"/>
      <c r="CK163" s="216"/>
      <c r="CL163" s="216"/>
      <c r="CM163" s="216"/>
      <c r="CN163" s="216"/>
      <c r="CO163" s="216"/>
      <c r="CP163" s="216"/>
      <c r="CQ163" s="216"/>
      <c r="CR163" s="216"/>
      <c r="CS163" s="216"/>
      <c r="CT163" s="216"/>
      <c r="CU163" s="216"/>
      <c r="CV163" s="216"/>
      <c r="CW163" s="216"/>
      <c r="CX163" s="216"/>
      <c r="CY163" s="216"/>
      <c r="CZ163" s="216"/>
      <c r="DA163" s="216"/>
      <c r="DB163" s="216"/>
      <c r="DC163" s="216"/>
      <c r="DD163" s="216"/>
      <c r="DE163" s="216"/>
      <c r="DF163" s="216"/>
      <c r="DG163" s="216"/>
      <c r="DH163" s="216"/>
      <c r="DI163" s="216"/>
      <c r="DJ163" s="216"/>
      <c r="DK163" s="216"/>
      <c r="DL163" s="216"/>
      <c r="DM163" s="216"/>
      <c r="DN163" s="216"/>
      <c r="DO163" s="216"/>
      <c r="DP163" s="216"/>
      <c r="DQ163" s="216"/>
      <c r="DR163" s="216"/>
      <c r="DS163" s="216"/>
      <c r="DT163" s="216"/>
      <c r="DU163" s="216"/>
      <c r="DV163" s="216"/>
      <c r="DW163" s="216"/>
      <c r="DX163" s="216"/>
      <c r="DY163" s="216"/>
      <c r="DZ163" s="216"/>
      <c r="EA163" s="216"/>
      <c r="EB163" s="216"/>
      <c r="EC163" s="216"/>
      <c r="ED163" s="216"/>
      <c r="EE163" s="216"/>
      <c r="EF163" s="216"/>
      <c r="EG163" s="216"/>
      <c r="EH163" s="216"/>
      <c r="EI163" s="216"/>
      <c r="EJ163" s="216"/>
      <c r="EK163" s="216"/>
      <c r="EL163" s="216"/>
      <c r="EM163" s="216"/>
      <c r="EN163" s="216"/>
      <c r="EO163" s="216"/>
      <c r="EP163" s="216"/>
      <c r="EQ163" s="216"/>
      <c r="ER163" s="216"/>
      <c r="ES163" s="216"/>
      <c r="ET163" s="216"/>
      <c r="EU163" s="216"/>
      <c r="EV163" s="216"/>
      <c r="EW163" s="216"/>
      <c r="EX163" s="216"/>
      <c r="EY163" s="216"/>
      <c r="EZ163" s="216"/>
      <c r="FA163" s="216"/>
      <c r="FB163" s="216"/>
      <c r="FC163" s="216"/>
      <c r="FD163" s="216"/>
      <c r="FE163" s="216"/>
      <c r="FF163" s="216"/>
      <c r="FG163" s="216"/>
      <c r="FH163" s="216"/>
      <c r="FI163" s="216"/>
      <c r="FJ163" s="216"/>
      <c r="FK163" s="216"/>
      <c r="FL163" s="216"/>
      <c r="FM163" s="216"/>
      <c r="FN163" s="216"/>
      <c r="FO163" s="216"/>
      <c r="FP163" s="216"/>
      <c r="FQ163" s="216"/>
      <c r="FR163" s="216"/>
      <c r="FS163" s="216"/>
      <c r="FT163" s="216"/>
      <c r="FU163" s="216"/>
      <c r="FV163" s="216"/>
      <c r="FW163" s="216"/>
      <c r="FX163" s="216"/>
      <c r="FY163" s="216"/>
      <c r="FZ163" s="216"/>
      <c r="GA163" s="216"/>
      <c r="GB163" s="216"/>
      <c r="GC163" s="216"/>
      <c r="GD163" s="216"/>
      <c r="GE163" s="216"/>
      <c r="GF163" s="216"/>
      <c r="GG163" s="216"/>
      <c r="GH163" s="216"/>
      <c r="GI163" s="216"/>
      <c r="GJ163" s="216"/>
      <c r="GK163" s="216"/>
      <c r="GL163" s="216"/>
      <c r="GM163" s="216"/>
      <c r="GN163" s="216"/>
      <c r="GO163" s="216"/>
      <c r="GP163" s="216"/>
      <c r="GQ163" s="216"/>
      <c r="GR163" s="216"/>
      <c r="GS163" s="216"/>
      <c r="GT163" s="216"/>
      <c r="GU163" s="216"/>
      <c r="GV163" s="216"/>
      <c r="GW163" s="216"/>
      <c r="GX163" s="216"/>
    </row>
    <row r="164" spans="1:206" s="217" customFormat="1" ht="37.5" x14ac:dyDescent="0.3">
      <c r="A164" s="210"/>
      <c r="B164" s="202">
        <f>'[1]MES NOVIEMBRE'!E156</f>
        <v>45625</v>
      </c>
      <c r="C164" s="203" t="s">
        <v>684</v>
      </c>
      <c r="D164" s="212" t="s">
        <v>685</v>
      </c>
      <c r="E164" s="224" t="s">
        <v>686</v>
      </c>
      <c r="F164" s="209"/>
      <c r="G164" s="214">
        <f>'[1]MES NOVIEMBRE'!H155</f>
        <v>23270.77</v>
      </c>
      <c r="H164" s="206">
        <f t="shared" si="7"/>
        <v>16696268.75599999</v>
      </c>
      <c r="I164" s="215"/>
      <c r="J164" s="215"/>
      <c r="K164" s="215"/>
      <c r="L164" s="215"/>
      <c r="M164" s="215"/>
      <c r="N164" s="215"/>
      <c r="O164" s="215"/>
      <c r="P164" s="215"/>
      <c r="Q164" s="215"/>
      <c r="R164" s="215"/>
      <c r="S164" s="215"/>
      <c r="T164" s="216"/>
      <c r="U164" s="216"/>
      <c r="V164" s="216"/>
      <c r="W164" s="216"/>
      <c r="X164" s="216"/>
      <c r="Y164" s="216"/>
      <c r="Z164" s="216"/>
      <c r="AA164" s="216"/>
      <c r="AB164" s="216"/>
      <c r="AC164" s="216"/>
      <c r="AD164" s="216"/>
      <c r="AE164" s="216"/>
      <c r="AF164" s="216"/>
      <c r="AG164" s="216"/>
      <c r="AH164" s="216"/>
      <c r="AI164" s="216"/>
      <c r="AJ164" s="216"/>
      <c r="AK164" s="216"/>
      <c r="AL164" s="216"/>
      <c r="AM164" s="216"/>
      <c r="AN164" s="216"/>
      <c r="AO164" s="216"/>
      <c r="AP164" s="216"/>
      <c r="AQ164" s="216"/>
      <c r="AR164" s="216"/>
      <c r="AS164" s="216"/>
      <c r="AT164" s="216"/>
      <c r="AU164" s="216"/>
      <c r="AV164" s="216"/>
      <c r="AW164" s="216"/>
      <c r="AX164" s="216"/>
      <c r="AY164" s="216"/>
      <c r="AZ164" s="216"/>
      <c r="BA164" s="216"/>
      <c r="BB164" s="216"/>
      <c r="BC164" s="216"/>
      <c r="BD164" s="216"/>
      <c r="BE164" s="216"/>
      <c r="BF164" s="216"/>
      <c r="BG164" s="216"/>
      <c r="BH164" s="216"/>
      <c r="BI164" s="216"/>
      <c r="BJ164" s="216"/>
      <c r="BK164" s="216"/>
      <c r="BL164" s="216"/>
      <c r="BM164" s="216"/>
      <c r="BN164" s="216"/>
      <c r="BO164" s="216"/>
      <c r="BP164" s="216"/>
      <c r="BQ164" s="216"/>
      <c r="BR164" s="216"/>
      <c r="BS164" s="216"/>
      <c r="BT164" s="216"/>
      <c r="BU164" s="216"/>
      <c r="BV164" s="216"/>
      <c r="BW164" s="216"/>
      <c r="BX164" s="216"/>
      <c r="BY164" s="216"/>
      <c r="BZ164" s="216"/>
      <c r="CA164" s="216"/>
      <c r="CB164" s="216"/>
      <c r="CC164" s="216"/>
      <c r="CD164" s="216"/>
      <c r="CE164" s="216"/>
      <c r="CF164" s="216"/>
      <c r="CG164" s="216"/>
      <c r="CH164" s="216"/>
      <c r="CI164" s="216"/>
      <c r="CJ164" s="216"/>
      <c r="CK164" s="216"/>
      <c r="CL164" s="216"/>
      <c r="CM164" s="216"/>
      <c r="CN164" s="216"/>
      <c r="CO164" s="216"/>
      <c r="CP164" s="216"/>
      <c r="CQ164" s="216"/>
      <c r="CR164" s="216"/>
      <c r="CS164" s="216"/>
      <c r="CT164" s="216"/>
      <c r="CU164" s="216"/>
      <c r="CV164" s="216"/>
      <c r="CW164" s="216"/>
      <c r="CX164" s="216"/>
      <c r="CY164" s="216"/>
      <c r="CZ164" s="216"/>
      <c r="DA164" s="216"/>
      <c r="DB164" s="216"/>
      <c r="DC164" s="216"/>
      <c r="DD164" s="216"/>
      <c r="DE164" s="216"/>
      <c r="DF164" s="216"/>
      <c r="DG164" s="216"/>
      <c r="DH164" s="216"/>
      <c r="DI164" s="216"/>
      <c r="DJ164" s="216"/>
      <c r="DK164" s="216"/>
      <c r="DL164" s="216"/>
      <c r="DM164" s="216"/>
      <c r="DN164" s="216"/>
      <c r="DO164" s="216"/>
      <c r="DP164" s="216"/>
      <c r="DQ164" s="216"/>
      <c r="DR164" s="216"/>
      <c r="DS164" s="216"/>
      <c r="DT164" s="216"/>
      <c r="DU164" s="216"/>
      <c r="DV164" s="216"/>
      <c r="DW164" s="216"/>
      <c r="DX164" s="216"/>
      <c r="DY164" s="216"/>
      <c r="DZ164" s="216"/>
      <c r="EA164" s="216"/>
      <c r="EB164" s="216"/>
      <c r="EC164" s="216"/>
      <c r="ED164" s="216"/>
      <c r="EE164" s="216"/>
      <c r="EF164" s="216"/>
      <c r="EG164" s="216"/>
      <c r="EH164" s="216"/>
      <c r="EI164" s="216"/>
      <c r="EJ164" s="216"/>
      <c r="EK164" s="216"/>
      <c r="EL164" s="216"/>
      <c r="EM164" s="216"/>
      <c r="EN164" s="216"/>
      <c r="EO164" s="216"/>
      <c r="EP164" s="216"/>
      <c r="EQ164" s="216"/>
      <c r="ER164" s="216"/>
      <c r="ES164" s="216"/>
      <c r="ET164" s="216"/>
      <c r="EU164" s="216"/>
      <c r="EV164" s="216"/>
      <c r="EW164" s="216"/>
      <c r="EX164" s="216"/>
      <c r="EY164" s="216"/>
      <c r="EZ164" s="216"/>
      <c r="FA164" s="216"/>
      <c r="FB164" s="216"/>
      <c r="FC164" s="216"/>
      <c r="FD164" s="216"/>
      <c r="FE164" s="216"/>
      <c r="FF164" s="216"/>
      <c r="FG164" s="216"/>
      <c r="FH164" s="216"/>
      <c r="FI164" s="216"/>
      <c r="FJ164" s="216"/>
      <c r="FK164" s="216"/>
      <c r="FL164" s="216"/>
      <c r="FM164" s="216"/>
      <c r="FN164" s="216"/>
      <c r="FO164" s="216"/>
      <c r="FP164" s="216"/>
      <c r="FQ164" s="216"/>
      <c r="FR164" s="216"/>
      <c r="FS164" s="216"/>
      <c r="FT164" s="216"/>
      <c r="FU164" s="216"/>
      <c r="FV164" s="216"/>
      <c r="FW164" s="216"/>
      <c r="FX164" s="216"/>
      <c r="FY164" s="216"/>
      <c r="FZ164" s="216"/>
      <c r="GA164" s="216"/>
      <c r="GB164" s="216"/>
      <c r="GC164" s="216"/>
      <c r="GD164" s="216"/>
      <c r="GE164" s="216"/>
      <c r="GF164" s="216"/>
      <c r="GG164" s="216"/>
      <c r="GH164" s="216"/>
      <c r="GI164" s="216"/>
      <c r="GJ164" s="216"/>
      <c r="GK164" s="216"/>
      <c r="GL164" s="216"/>
      <c r="GM164" s="216"/>
      <c r="GN164" s="216"/>
      <c r="GO164" s="216"/>
      <c r="GP164" s="216"/>
      <c r="GQ164" s="216"/>
      <c r="GR164" s="216"/>
      <c r="GS164" s="216"/>
      <c r="GT164" s="216"/>
      <c r="GU164" s="216"/>
      <c r="GV164" s="216"/>
      <c r="GW164" s="216"/>
      <c r="GX164" s="216"/>
    </row>
    <row r="165" spans="1:206" s="217" customFormat="1" ht="37.5" x14ac:dyDescent="0.3">
      <c r="A165" s="210"/>
      <c r="B165" s="202">
        <v>45625</v>
      </c>
      <c r="C165" s="241" t="s">
        <v>687</v>
      </c>
      <c r="D165" s="213" t="s">
        <v>531</v>
      </c>
      <c r="E165" s="213" t="s">
        <v>688</v>
      </c>
      <c r="F165" s="209"/>
      <c r="G165" s="214">
        <f>'[1]MES NOVIEMBRE'!H156</f>
        <v>8000.1</v>
      </c>
      <c r="H165" s="206">
        <f t="shared" si="7"/>
        <v>16688268.65599999</v>
      </c>
      <c r="I165" s="215"/>
      <c r="J165" s="215"/>
      <c r="K165" s="215"/>
      <c r="L165" s="215"/>
      <c r="M165" s="215"/>
      <c r="N165" s="215"/>
      <c r="O165" s="215"/>
      <c r="P165" s="215"/>
      <c r="Q165" s="215"/>
      <c r="R165" s="215"/>
      <c r="S165" s="215"/>
      <c r="T165" s="216"/>
      <c r="U165" s="216"/>
      <c r="V165" s="216"/>
      <c r="W165" s="216"/>
      <c r="X165" s="216"/>
      <c r="Y165" s="216"/>
      <c r="Z165" s="216"/>
      <c r="AA165" s="216"/>
      <c r="AB165" s="216"/>
      <c r="AC165" s="216"/>
      <c r="AD165" s="216"/>
      <c r="AE165" s="216"/>
      <c r="AF165" s="216"/>
      <c r="AG165" s="216"/>
      <c r="AH165" s="216"/>
      <c r="AI165" s="216"/>
      <c r="AJ165" s="216"/>
      <c r="AK165" s="216"/>
      <c r="AL165" s="216"/>
      <c r="AM165" s="216"/>
      <c r="AN165" s="216"/>
      <c r="AO165" s="216"/>
      <c r="AP165" s="216"/>
      <c r="AQ165" s="216"/>
      <c r="AR165" s="216"/>
      <c r="AS165" s="216"/>
      <c r="AT165" s="216"/>
      <c r="AU165" s="216"/>
      <c r="AV165" s="216"/>
      <c r="AW165" s="216"/>
      <c r="AX165" s="216"/>
      <c r="AY165" s="216"/>
      <c r="AZ165" s="216"/>
      <c r="BA165" s="216"/>
      <c r="BB165" s="216"/>
      <c r="BC165" s="216"/>
      <c r="BD165" s="216"/>
      <c r="BE165" s="216"/>
      <c r="BF165" s="216"/>
      <c r="BG165" s="216"/>
      <c r="BH165" s="216"/>
      <c r="BI165" s="216"/>
      <c r="BJ165" s="216"/>
      <c r="BK165" s="216"/>
      <c r="BL165" s="216"/>
      <c r="BM165" s="216"/>
      <c r="BN165" s="216"/>
      <c r="BO165" s="216"/>
      <c r="BP165" s="216"/>
      <c r="BQ165" s="216"/>
      <c r="BR165" s="216"/>
      <c r="BS165" s="216"/>
      <c r="BT165" s="216"/>
      <c r="BU165" s="216"/>
      <c r="BV165" s="216"/>
      <c r="BW165" s="216"/>
      <c r="BX165" s="216"/>
      <c r="BY165" s="216"/>
      <c r="BZ165" s="216"/>
      <c r="CA165" s="216"/>
      <c r="CB165" s="216"/>
      <c r="CC165" s="216"/>
      <c r="CD165" s="216"/>
      <c r="CE165" s="216"/>
      <c r="CF165" s="216"/>
      <c r="CG165" s="216"/>
      <c r="CH165" s="216"/>
      <c r="CI165" s="216"/>
      <c r="CJ165" s="216"/>
      <c r="CK165" s="216"/>
      <c r="CL165" s="216"/>
      <c r="CM165" s="216"/>
      <c r="CN165" s="216"/>
      <c r="CO165" s="216"/>
      <c r="CP165" s="216"/>
      <c r="CQ165" s="216"/>
      <c r="CR165" s="216"/>
      <c r="CS165" s="216"/>
      <c r="CT165" s="216"/>
      <c r="CU165" s="216"/>
      <c r="CV165" s="216"/>
      <c r="CW165" s="216"/>
      <c r="CX165" s="216"/>
      <c r="CY165" s="216"/>
      <c r="CZ165" s="216"/>
      <c r="DA165" s="216"/>
      <c r="DB165" s="216"/>
      <c r="DC165" s="216"/>
      <c r="DD165" s="216"/>
      <c r="DE165" s="216"/>
      <c r="DF165" s="216"/>
      <c r="DG165" s="216"/>
      <c r="DH165" s="216"/>
      <c r="DI165" s="216"/>
      <c r="DJ165" s="216"/>
      <c r="DK165" s="216"/>
      <c r="DL165" s="216"/>
      <c r="DM165" s="216"/>
      <c r="DN165" s="216"/>
      <c r="DO165" s="216"/>
      <c r="DP165" s="216"/>
      <c r="DQ165" s="216"/>
      <c r="DR165" s="216"/>
      <c r="DS165" s="216"/>
      <c r="DT165" s="216"/>
      <c r="DU165" s="216"/>
      <c r="DV165" s="216"/>
      <c r="DW165" s="216"/>
      <c r="DX165" s="216"/>
      <c r="DY165" s="216"/>
      <c r="DZ165" s="216"/>
      <c r="EA165" s="216"/>
      <c r="EB165" s="216"/>
      <c r="EC165" s="216"/>
      <c r="ED165" s="216"/>
      <c r="EE165" s="216"/>
      <c r="EF165" s="216"/>
      <c r="EG165" s="216"/>
      <c r="EH165" s="216"/>
      <c r="EI165" s="216"/>
      <c r="EJ165" s="216"/>
      <c r="EK165" s="216"/>
      <c r="EL165" s="216"/>
      <c r="EM165" s="216"/>
      <c r="EN165" s="216"/>
      <c r="EO165" s="216"/>
      <c r="EP165" s="216"/>
      <c r="EQ165" s="216"/>
      <c r="ER165" s="216"/>
      <c r="ES165" s="216"/>
      <c r="ET165" s="216"/>
      <c r="EU165" s="216"/>
      <c r="EV165" s="216"/>
      <c r="EW165" s="216"/>
      <c r="EX165" s="216"/>
      <c r="EY165" s="216"/>
      <c r="EZ165" s="216"/>
      <c r="FA165" s="216"/>
      <c r="FB165" s="216"/>
      <c r="FC165" s="216"/>
      <c r="FD165" s="216"/>
      <c r="FE165" s="216"/>
      <c r="FF165" s="216"/>
      <c r="FG165" s="216"/>
      <c r="FH165" s="216"/>
      <c r="FI165" s="216"/>
      <c r="FJ165" s="216"/>
      <c r="FK165" s="216"/>
      <c r="FL165" s="216"/>
      <c r="FM165" s="216"/>
      <c r="FN165" s="216"/>
      <c r="FO165" s="216"/>
      <c r="FP165" s="216"/>
      <c r="FQ165" s="216"/>
      <c r="FR165" s="216"/>
      <c r="FS165" s="216"/>
      <c r="FT165" s="216"/>
      <c r="FU165" s="216"/>
      <c r="FV165" s="216"/>
      <c r="FW165" s="216"/>
      <c r="FX165" s="216"/>
      <c r="FY165" s="216"/>
      <c r="FZ165" s="216"/>
      <c r="GA165" s="216"/>
      <c r="GB165" s="216"/>
      <c r="GC165" s="216"/>
      <c r="GD165" s="216"/>
      <c r="GE165" s="216"/>
      <c r="GF165" s="216"/>
      <c r="GG165" s="216"/>
      <c r="GH165" s="216"/>
      <c r="GI165" s="216"/>
      <c r="GJ165" s="216"/>
      <c r="GK165" s="216"/>
      <c r="GL165" s="216"/>
      <c r="GM165" s="216"/>
      <c r="GN165" s="216"/>
      <c r="GO165" s="216"/>
      <c r="GP165" s="216"/>
      <c r="GQ165" s="216"/>
      <c r="GR165" s="216"/>
      <c r="GS165" s="216"/>
      <c r="GT165" s="216"/>
      <c r="GU165" s="216"/>
      <c r="GV165" s="216"/>
      <c r="GW165" s="216"/>
      <c r="GX165" s="216"/>
    </row>
    <row r="166" spans="1:206" s="217" customFormat="1" ht="18.75" x14ac:dyDescent="0.3">
      <c r="A166" s="210"/>
      <c r="B166" s="242">
        <v>45626</v>
      </c>
      <c r="C166" s="241"/>
      <c r="D166" s="213" t="s">
        <v>273</v>
      </c>
      <c r="E166" s="243" t="s">
        <v>689</v>
      </c>
      <c r="F166" s="209"/>
      <c r="G166" s="233">
        <v>19041.099999999999</v>
      </c>
      <c r="H166" s="206">
        <f t="shared" si="7"/>
        <v>16669227.555999991</v>
      </c>
      <c r="I166" s="215"/>
      <c r="J166" s="215"/>
      <c r="K166" s="215"/>
      <c r="L166" s="215"/>
      <c r="M166" s="215"/>
      <c r="N166" s="215"/>
      <c r="O166" s="215"/>
      <c r="P166" s="215"/>
      <c r="Q166" s="215"/>
      <c r="R166" s="215"/>
      <c r="S166" s="215"/>
      <c r="T166" s="216"/>
      <c r="U166" s="216"/>
      <c r="V166" s="216"/>
      <c r="W166" s="216"/>
      <c r="X166" s="216"/>
      <c r="Y166" s="216"/>
      <c r="Z166" s="216"/>
      <c r="AA166" s="216"/>
      <c r="AB166" s="216"/>
      <c r="AC166" s="216"/>
      <c r="AD166" s="216"/>
      <c r="AE166" s="216"/>
      <c r="AF166" s="216"/>
      <c r="AG166" s="216"/>
      <c r="AH166" s="216"/>
      <c r="AI166" s="216"/>
      <c r="AJ166" s="216"/>
      <c r="AK166" s="216"/>
      <c r="AL166" s="216"/>
      <c r="AM166" s="216"/>
      <c r="AN166" s="216"/>
      <c r="AO166" s="216"/>
      <c r="AP166" s="216"/>
      <c r="AQ166" s="216"/>
      <c r="AR166" s="216"/>
      <c r="AS166" s="216"/>
      <c r="AT166" s="216"/>
      <c r="AU166" s="216"/>
      <c r="AV166" s="216"/>
      <c r="AW166" s="216"/>
      <c r="AX166" s="216"/>
      <c r="AY166" s="216"/>
      <c r="AZ166" s="216"/>
      <c r="BA166" s="216"/>
      <c r="BB166" s="216"/>
      <c r="BC166" s="216"/>
      <c r="BD166" s="216"/>
      <c r="BE166" s="216"/>
      <c r="BF166" s="216"/>
      <c r="BG166" s="216"/>
      <c r="BH166" s="216"/>
      <c r="BI166" s="216"/>
      <c r="BJ166" s="216"/>
      <c r="BK166" s="216"/>
      <c r="BL166" s="216"/>
      <c r="BM166" s="216"/>
      <c r="BN166" s="216"/>
      <c r="BO166" s="216"/>
      <c r="BP166" s="216"/>
      <c r="BQ166" s="216"/>
      <c r="BR166" s="216"/>
      <c r="BS166" s="216"/>
      <c r="BT166" s="216"/>
      <c r="BU166" s="216"/>
      <c r="BV166" s="216"/>
      <c r="BW166" s="216"/>
      <c r="BX166" s="216"/>
      <c r="BY166" s="216"/>
      <c r="BZ166" s="216"/>
      <c r="CA166" s="216"/>
      <c r="CB166" s="216"/>
      <c r="CC166" s="216"/>
      <c r="CD166" s="216"/>
      <c r="CE166" s="216"/>
      <c r="CF166" s="216"/>
      <c r="CG166" s="216"/>
      <c r="CH166" s="216"/>
      <c r="CI166" s="216"/>
      <c r="CJ166" s="216"/>
      <c r="CK166" s="216"/>
      <c r="CL166" s="216"/>
      <c r="CM166" s="216"/>
      <c r="CN166" s="216"/>
      <c r="CO166" s="216"/>
      <c r="CP166" s="216"/>
      <c r="CQ166" s="216"/>
      <c r="CR166" s="216"/>
      <c r="CS166" s="216"/>
      <c r="CT166" s="216"/>
      <c r="CU166" s="216"/>
      <c r="CV166" s="216"/>
      <c r="CW166" s="216"/>
      <c r="CX166" s="216"/>
      <c r="CY166" s="216"/>
      <c r="CZ166" s="216"/>
      <c r="DA166" s="216"/>
      <c r="DB166" s="216"/>
      <c r="DC166" s="216"/>
      <c r="DD166" s="216"/>
      <c r="DE166" s="216"/>
      <c r="DF166" s="216"/>
      <c r="DG166" s="216"/>
      <c r="DH166" s="216"/>
      <c r="DI166" s="216"/>
      <c r="DJ166" s="216"/>
      <c r="DK166" s="216"/>
      <c r="DL166" s="216"/>
      <c r="DM166" s="216"/>
      <c r="DN166" s="216"/>
      <c r="DO166" s="216"/>
      <c r="DP166" s="216"/>
      <c r="DQ166" s="216"/>
      <c r="DR166" s="216"/>
      <c r="DS166" s="216"/>
      <c r="DT166" s="216"/>
      <c r="DU166" s="216"/>
      <c r="DV166" s="216"/>
      <c r="DW166" s="216"/>
      <c r="DX166" s="216"/>
      <c r="DY166" s="216"/>
      <c r="DZ166" s="216"/>
      <c r="EA166" s="216"/>
      <c r="EB166" s="216"/>
      <c r="EC166" s="216"/>
      <c r="ED166" s="216"/>
      <c r="EE166" s="216"/>
      <c r="EF166" s="216"/>
      <c r="EG166" s="216"/>
      <c r="EH166" s="216"/>
      <c r="EI166" s="216"/>
      <c r="EJ166" s="216"/>
      <c r="EK166" s="216"/>
      <c r="EL166" s="216"/>
      <c r="EM166" s="216"/>
      <c r="EN166" s="216"/>
      <c r="EO166" s="216"/>
      <c r="EP166" s="216"/>
      <c r="EQ166" s="216"/>
      <c r="ER166" s="216"/>
      <c r="ES166" s="216"/>
      <c r="ET166" s="216"/>
      <c r="EU166" s="216"/>
      <c r="EV166" s="216"/>
      <c r="EW166" s="216"/>
      <c r="EX166" s="216"/>
      <c r="EY166" s="216"/>
      <c r="EZ166" s="216"/>
      <c r="FA166" s="216"/>
      <c r="FB166" s="216"/>
      <c r="FC166" s="216"/>
      <c r="FD166" s="216"/>
      <c r="FE166" s="216"/>
      <c r="FF166" s="216"/>
      <c r="FG166" s="216"/>
      <c r="FH166" s="216"/>
      <c r="FI166" s="216"/>
      <c r="FJ166" s="216"/>
      <c r="FK166" s="216"/>
      <c r="FL166" s="216"/>
      <c r="FM166" s="216"/>
      <c r="FN166" s="216"/>
      <c r="FO166" s="216"/>
      <c r="FP166" s="216"/>
      <c r="FQ166" s="216"/>
      <c r="FR166" s="216"/>
      <c r="FS166" s="216"/>
      <c r="FT166" s="216"/>
      <c r="FU166" s="216"/>
      <c r="FV166" s="216"/>
      <c r="FW166" s="216"/>
      <c r="FX166" s="216"/>
      <c r="FY166" s="216"/>
      <c r="FZ166" s="216"/>
      <c r="GA166" s="216"/>
      <c r="GB166" s="216"/>
      <c r="GC166" s="216"/>
      <c r="GD166" s="216"/>
      <c r="GE166" s="216"/>
      <c r="GF166" s="216"/>
      <c r="GG166" s="216"/>
      <c r="GH166" s="216"/>
      <c r="GI166" s="216"/>
      <c r="GJ166" s="216"/>
      <c r="GK166" s="216"/>
      <c r="GL166" s="216"/>
      <c r="GM166" s="216"/>
      <c r="GN166" s="216"/>
      <c r="GO166" s="216"/>
      <c r="GP166" s="216"/>
      <c r="GQ166" s="216"/>
      <c r="GR166" s="216"/>
      <c r="GS166" s="216"/>
      <c r="GT166" s="216"/>
      <c r="GU166" s="216"/>
      <c r="GV166" s="216"/>
      <c r="GW166" s="216"/>
      <c r="GX166" s="216"/>
    </row>
    <row r="167" spans="1:206" s="216" customFormat="1" ht="18.75" customHeight="1" x14ac:dyDescent="0.3">
      <c r="A167" s="244"/>
      <c r="B167" s="292" t="s">
        <v>274</v>
      </c>
      <c r="C167" s="294"/>
      <c r="D167" s="294"/>
      <c r="E167" s="293"/>
      <c r="F167" s="204">
        <f>SUM(F6:F165)</f>
        <v>10578607.609999999</v>
      </c>
      <c r="G167" s="245">
        <f>SUM(G6:G166)</f>
        <v>12517968.563999997</v>
      </c>
      <c r="H167" s="246">
        <f>H166</f>
        <v>16669227.555999991</v>
      </c>
      <c r="I167" s="215"/>
      <c r="J167" s="215"/>
      <c r="K167" s="215"/>
      <c r="L167" s="215"/>
      <c r="M167" s="215"/>
      <c r="N167" s="215"/>
      <c r="O167" s="215"/>
      <c r="P167" s="215"/>
      <c r="Q167" s="215"/>
      <c r="R167" s="215"/>
      <c r="S167" s="215"/>
    </row>
    <row r="168" spans="1:206" s="216" customFormat="1" ht="24" hidden="1" customHeight="1" x14ac:dyDescent="0.25">
      <c r="A168" s="244"/>
      <c r="B168" s="247"/>
      <c r="C168" s="247"/>
      <c r="D168" s="248" t="s">
        <v>275</v>
      </c>
      <c r="E168" s="249"/>
      <c r="F168" s="250" t="e">
        <f>'[2]Agosto 2020.'!#REF!</f>
        <v>#REF!</v>
      </c>
      <c r="G168" s="251" t="s">
        <v>276</v>
      </c>
      <c r="H168" s="252"/>
      <c r="I168" s="215"/>
      <c r="J168" s="215"/>
      <c r="K168" s="215"/>
      <c r="L168" s="215"/>
      <c r="M168" s="215"/>
      <c r="N168" s="215"/>
      <c r="O168" s="215"/>
      <c r="P168" s="215"/>
      <c r="Q168" s="215"/>
      <c r="R168" s="215"/>
      <c r="S168" s="215"/>
    </row>
    <row r="169" spans="1:206" s="216" customFormat="1" ht="24" customHeight="1" x14ac:dyDescent="0.25">
      <c r="A169" s="244"/>
      <c r="B169" s="247"/>
      <c r="C169" s="247"/>
      <c r="D169" s="253"/>
      <c r="E169" s="249"/>
      <c r="F169" s="250"/>
      <c r="G169" s="251"/>
      <c r="H169" s="252"/>
      <c r="I169" s="215"/>
      <c r="J169" s="215"/>
      <c r="K169" s="215"/>
      <c r="L169" s="215"/>
      <c r="M169" s="215"/>
      <c r="N169" s="215"/>
      <c r="O169" s="215"/>
      <c r="P169" s="215"/>
      <c r="Q169" s="215"/>
      <c r="R169" s="215"/>
      <c r="S169" s="215"/>
    </row>
    <row r="170" spans="1:206" s="216" customFormat="1" ht="24" customHeight="1" x14ac:dyDescent="0.25">
      <c r="A170" s="244"/>
      <c r="B170" s="247"/>
      <c r="C170" s="247"/>
      <c r="D170" s="253"/>
      <c r="E170" s="249"/>
      <c r="F170" s="250"/>
      <c r="G170" s="251"/>
      <c r="H170" s="252"/>
      <c r="I170" s="215"/>
      <c r="J170" s="215"/>
      <c r="K170" s="215"/>
      <c r="L170" s="215"/>
      <c r="M170" s="215"/>
      <c r="N170" s="215"/>
      <c r="O170" s="215"/>
      <c r="P170" s="215"/>
      <c r="Q170" s="215"/>
      <c r="R170" s="215"/>
      <c r="S170" s="215"/>
    </row>
    <row r="171" spans="1:206" ht="18.75" x14ac:dyDescent="0.3">
      <c r="A171" s="254"/>
      <c r="B171" s="255"/>
      <c r="C171" s="256" t="s">
        <v>210</v>
      </c>
      <c r="D171" s="257"/>
      <c r="E171" s="258"/>
      <c r="F171" s="286" t="s">
        <v>196</v>
      </c>
      <c r="G171" s="286"/>
      <c r="H171" s="259"/>
    </row>
    <row r="172" spans="1:206" ht="18.75" x14ac:dyDescent="0.3">
      <c r="A172" s="254"/>
      <c r="B172" s="255"/>
      <c r="C172" s="262" t="s">
        <v>277</v>
      </c>
      <c r="D172" s="257"/>
      <c r="E172" s="258"/>
      <c r="F172" s="287" t="s">
        <v>278</v>
      </c>
      <c r="G172" s="287"/>
      <c r="H172" s="259"/>
    </row>
    <row r="176" spans="1:206" s="268" customFormat="1" x14ac:dyDescent="0.25">
      <c r="A176" s="261"/>
      <c r="B176" s="263"/>
      <c r="C176" s="263"/>
      <c r="D176" s="264"/>
      <c r="E176" s="265"/>
      <c r="F176" s="266"/>
      <c r="G176" s="267"/>
      <c r="I176" s="260"/>
      <c r="J176" s="260"/>
      <c r="K176" s="260"/>
      <c r="L176" s="260"/>
      <c r="M176" s="260"/>
      <c r="N176" s="260"/>
      <c r="O176" s="260"/>
      <c r="P176" s="260"/>
      <c r="Q176" s="260"/>
      <c r="R176" s="260"/>
      <c r="S176" s="260"/>
      <c r="T176" s="261"/>
      <c r="U176" s="261"/>
      <c r="V176" s="261"/>
      <c r="W176" s="261"/>
      <c r="X176" s="261"/>
      <c r="Y176" s="261"/>
      <c r="Z176" s="261"/>
      <c r="AA176" s="261"/>
      <c r="AB176" s="261"/>
      <c r="AC176" s="261"/>
      <c r="AD176" s="261"/>
      <c r="AE176" s="261"/>
      <c r="AF176" s="261"/>
      <c r="AG176" s="261"/>
      <c r="AH176" s="261"/>
      <c r="AI176" s="261"/>
      <c r="AJ176" s="261"/>
      <c r="AK176" s="261"/>
      <c r="AL176" s="261"/>
      <c r="AM176" s="261"/>
      <c r="AN176" s="261"/>
      <c r="AO176" s="261"/>
      <c r="AP176" s="261"/>
      <c r="AQ176" s="261"/>
      <c r="AR176" s="261"/>
      <c r="AS176" s="261"/>
      <c r="AT176" s="261"/>
      <c r="AU176" s="261"/>
      <c r="AV176" s="261"/>
      <c r="AW176" s="261"/>
      <c r="AX176" s="261"/>
      <c r="AY176" s="261"/>
      <c r="AZ176" s="261"/>
      <c r="BA176" s="261"/>
      <c r="BB176" s="261"/>
      <c r="BC176" s="261"/>
      <c r="BD176" s="261"/>
      <c r="BE176" s="261"/>
      <c r="BF176" s="261"/>
      <c r="BG176" s="261"/>
      <c r="BH176" s="261"/>
      <c r="BI176" s="261"/>
      <c r="BJ176" s="261"/>
      <c r="BK176" s="261"/>
      <c r="BL176" s="261"/>
      <c r="BM176" s="261"/>
      <c r="BN176" s="261"/>
      <c r="BO176" s="261"/>
      <c r="BP176" s="261"/>
      <c r="BQ176" s="261"/>
      <c r="BR176" s="261"/>
      <c r="BS176" s="261"/>
      <c r="BT176" s="261"/>
      <c r="BU176" s="261"/>
      <c r="BV176" s="261"/>
      <c r="BW176" s="261"/>
      <c r="BX176" s="261"/>
      <c r="BY176" s="261"/>
      <c r="BZ176" s="261"/>
      <c r="CA176" s="261"/>
      <c r="CB176" s="261"/>
      <c r="CC176" s="261"/>
      <c r="CD176" s="261"/>
      <c r="CE176" s="261"/>
      <c r="CF176" s="261"/>
      <c r="CG176" s="261"/>
      <c r="CH176" s="261"/>
      <c r="CI176" s="261"/>
      <c r="CJ176" s="261"/>
      <c r="CK176" s="261"/>
      <c r="CL176" s="261"/>
      <c r="CM176" s="261"/>
      <c r="CN176" s="261"/>
      <c r="CO176" s="261"/>
      <c r="CP176" s="261"/>
      <c r="CQ176" s="261"/>
      <c r="CR176" s="261"/>
      <c r="CS176" s="261"/>
      <c r="CT176" s="261"/>
      <c r="CU176" s="261"/>
      <c r="CV176" s="261"/>
      <c r="CW176" s="261"/>
      <c r="CX176" s="261"/>
      <c r="CY176" s="261"/>
      <c r="CZ176" s="261"/>
      <c r="DA176" s="261"/>
      <c r="DB176" s="261"/>
      <c r="DC176" s="261"/>
      <c r="DD176" s="261"/>
      <c r="DE176" s="261"/>
      <c r="DF176" s="261"/>
      <c r="DG176" s="261"/>
      <c r="DH176" s="261"/>
      <c r="DI176" s="261"/>
      <c r="DJ176" s="261"/>
      <c r="DK176" s="261"/>
      <c r="DL176" s="261"/>
      <c r="DM176" s="261"/>
      <c r="DN176" s="261"/>
      <c r="DO176" s="261"/>
      <c r="DP176" s="261"/>
      <c r="DQ176" s="261"/>
      <c r="DR176" s="261"/>
      <c r="DS176" s="261"/>
      <c r="DT176" s="261"/>
      <c r="DU176" s="261"/>
      <c r="DV176" s="261"/>
      <c r="DW176" s="261"/>
      <c r="DX176" s="261"/>
      <c r="DY176" s="261"/>
      <c r="DZ176" s="261"/>
      <c r="EA176" s="261"/>
      <c r="EB176" s="261"/>
      <c r="EC176" s="261"/>
      <c r="ED176" s="261"/>
      <c r="EE176" s="261"/>
      <c r="EF176" s="261"/>
      <c r="EG176" s="261"/>
      <c r="EH176" s="261"/>
      <c r="EI176" s="261"/>
      <c r="EJ176" s="261"/>
      <c r="EK176" s="261"/>
      <c r="EL176" s="261"/>
      <c r="EM176" s="261"/>
      <c r="EN176" s="261"/>
      <c r="EO176" s="261"/>
      <c r="EP176" s="261"/>
      <c r="EQ176" s="261"/>
      <c r="ER176" s="261"/>
      <c r="ES176" s="261"/>
      <c r="ET176" s="261"/>
      <c r="EU176" s="261"/>
      <c r="EV176" s="261"/>
      <c r="EW176" s="261"/>
      <c r="EX176" s="261"/>
      <c r="EY176" s="261"/>
      <c r="EZ176" s="261"/>
      <c r="FA176" s="261"/>
      <c r="FB176" s="261"/>
      <c r="FC176" s="261"/>
      <c r="FD176" s="261"/>
      <c r="FE176" s="261"/>
      <c r="FF176" s="261"/>
      <c r="FG176" s="261"/>
      <c r="FH176" s="261"/>
      <c r="FI176" s="261"/>
      <c r="FJ176" s="261"/>
      <c r="FK176" s="261"/>
      <c r="FL176" s="261"/>
      <c r="FM176" s="261"/>
      <c r="FN176" s="261"/>
      <c r="FO176" s="261"/>
      <c r="FP176" s="261"/>
      <c r="FQ176" s="261"/>
      <c r="FR176" s="261"/>
      <c r="FS176" s="261"/>
      <c r="FT176" s="261"/>
      <c r="FU176" s="261"/>
      <c r="FV176" s="261"/>
      <c r="FW176" s="261"/>
      <c r="FX176" s="261"/>
      <c r="FY176" s="261"/>
      <c r="FZ176" s="261"/>
      <c r="GA176" s="261"/>
      <c r="GB176" s="261"/>
      <c r="GC176" s="261"/>
      <c r="GD176" s="261"/>
      <c r="GE176" s="261"/>
      <c r="GF176" s="261"/>
      <c r="GG176" s="261"/>
      <c r="GH176" s="261"/>
      <c r="GI176" s="261"/>
      <c r="GJ176" s="261"/>
      <c r="GK176" s="261"/>
      <c r="GL176" s="261"/>
      <c r="GM176" s="261"/>
      <c r="GN176" s="261"/>
      <c r="GO176" s="261"/>
      <c r="GP176" s="261"/>
      <c r="GQ176" s="261"/>
      <c r="GR176" s="261"/>
      <c r="GS176" s="261"/>
      <c r="GT176" s="261"/>
      <c r="GU176" s="261"/>
      <c r="GV176" s="261"/>
      <c r="GW176" s="261"/>
      <c r="GX176" s="261"/>
    </row>
    <row r="177" spans="4:7" x14ac:dyDescent="0.25">
      <c r="D177" s="269"/>
      <c r="G177" s="267">
        <f>G167-G166</f>
        <v>12498927.463999998</v>
      </c>
    </row>
    <row r="178" spans="4:7" x14ac:dyDescent="0.25">
      <c r="D178" s="269"/>
    </row>
    <row r="179" spans="4:7" x14ac:dyDescent="0.25">
      <c r="D179" s="269"/>
    </row>
    <row r="180" spans="4:7" x14ac:dyDescent="0.25">
      <c r="D180" s="269"/>
    </row>
    <row r="181" spans="4:7" x14ac:dyDescent="0.25">
      <c r="D181" s="269"/>
    </row>
    <row r="182" spans="4:7" x14ac:dyDescent="0.25">
      <c r="D182" s="269"/>
    </row>
    <row r="183" spans="4:7" x14ac:dyDescent="0.25">
      <c r="D183" s="269"/>
    </row>
    <row r="184" spans="4:7" x14ac:dyDescent="0.25">
      <c r="D184" s="269"/>
    </row>
    <row r="185" spans="4:7" x14ac:dyDescent="0.25">
      <c r="D185" s="269"/>
    </row>
    <row r="186" spans="4:7" x14ac:dyDescent="0.25">
      <c r="D186" s="269"/>
    </row>
    <row r="187" spans="4:7" x14ac:dyDescent="0.25">
      <c r="D187" s="269"/>
    </row>
    <row r="188" spans="4:7" x14ac:dyDescent="0.25">
      <c r="D188" s="269"/>
    </row>
    <row r="189" spans="4:7" x14ac:dyDescent="0.25">
      <c r="D189" s="269"/>
    </row>
    <row r="190" spans="4:7" x14ac:dyDescent="0.25">
      <c r="D190" s="269"/>
    </row>
    <row r="191" spans="4:7" x14ac:dyDescent="0.25">
      <c r="D191" s="269"/>
    </row>
    <row r="192" spans="4:7" x14ac:dyDescent="0.25">
      <c r="D192" s="269"/>
    </row>
    <row r="193" spans="4:4" x14ac:dyDescent="0.25">
      <c r="D193" s="269"/>
    </row>
    <row r="194" spans="4:4" x14ac:dyDescent="0.25">
      <c r="D194" s="269"/>
    </row>
    <row r="195" spans="4:4" x14ac:dyDescent="0.25">
      <c r="D195" s="269"/>
    </row>
    <row r="196" spans="4:4" x14ac:dyDescent="0.25">
      <c r="D196" s="269"/>
    </row>
    <row r="197" spans="4:4" x14ac:dyDescent="0.25">
      <c r="D197" s="269"/>
    </row>
    <row r="198" spans="4:4" x14ac:dyDescent="0.25">
      <c r="D198" s="269"/>
    </row>
    <row r="199" spans="4:4" x14ac:dyDescent="0.25">
      <c r="D199" s="269"/>
    </row>
    <row r="200" spans="4:4" x14ac:dyDescent="0.25">
      <c r="D200" s="269"/>
    </row>
    <row r="201" spans="4:4" x14ac:dyDescent="0.25">
      <c r="D201" s="269"/>
    </row>
    <row r="202" spans="4:4" x14ac:dyDescent="0.25">
      <c r="D202" s="269"/>
    </row>
    <row r="203" spans="4:4" x14ac:dyDescent="0.25">
      <c r="D203" s="269"/>
    </row>
    <row r="204" spans="4:4" x14ac:dyDescent="0.25">
      <c r="D204" s="269"/>
    </row>
    <row r="205" spans="4:4" x14ac:dyDescent="0.25">
      <c r="D205" s="269"/>
    </row>
    <row r="206" spans="4:4" x14ac:dyDescent="0.25">
      <c r="D206" s="269"/>
    </row>
    <row r="207" spans="4:4" x14ac:dyDescent="0.25">
      <c r="D207" s="269"/>
    </row>
    <row r="208" spans="4:4" x14ac:dyDescent="0.25">
      <c r="D208" s="269"/>
    </row>
    <row r="209" spans="4:4" x14ac:dyDescent="0.25">
      <c r="D209" s="269"/>
    </row>
    <row r="210" spans="4:4" x14ac:dyDescent="0.25">
      <c r="D210" s="269"/>
    </row>
    <row r="211" spans="4:4" x14ac:dyDescent="0.25">
      <c r="D211" s="269"/>
    </row>
    <row r="212" spans="4:4" x14ac:dyDescent="0.25">
      <c r="D212" s="269"/>
    </row>
    <row r="213" spans="4:4" x14ac:dyDescent="0.25">
      <c r="D213" s="269"/>
    </row>
    <row r="214" spans="4:4" x14ac:dyDescent="0.25">
      <c r="D214" s="269"/>
    </row>
    <row r="215" spans="4:4" x14ac:dyDescent="0.25">
      <c r="D215" s="269"/>
    </row>
    <row r="216" spans="4:4" x14ac:dyDescent="0.25">
      <c r="D216" s="269"/>
    </row>
    <row r="217" spans="4:4" x14ac:dyDescent="0.25">
      <c r="D217" s="269"/>
    </row>
    <row r="218" spans="4:4" x14ac:dyDescent="0.25">
      <c r="D218" s="269"/>
    </row>
    <row r="219" spans="4:4" x14ac:dyDescent="0.25">
      <c r="D219" s="269"/>
    </row>
    <row r="220" spans="4:4" x14ac:dyDescent="0.25">
      <c r="D220" s="269"/>
    </row>
    <row r="221" spans="4:4" x14ac:dyDescent="0.25">
      <c r="D221" s="269"/>
    </row>
    <row r="222" spans="4:4" x14ac:dyDescent="0.25">
      <c r="D222" s="269"/>
    </row>
    <row r="223" spans="4:4" x14ac:dyDescent="0.25">
      <c r="D223" s="269"/>
    </row>
    <row r="224" spans="4:4" x14ac:dyDescent="0.25">
      <c r="D224" s="269"/>
    </row>
    <row r="225" spans="4:4" x14ac:dyDescent="0.25">
      <c r="D225" s="269"/>
    </row>
    <row r="226" spans="4:4" x14ac:dyDescent="0.25">
      <c r="D226" s="269"/>
    </row>
    <row r="227" spans="4:4" x14ac:dyDescent="0.25">
      <c r="D227" s="269"/>
    </row>
    <row r="228" spans="4:4" x14ac:dyDescent="0.25">
      <c r="D228" s="269"/>
    </row>
    <row r="229" spans="4:4" x14ac:dyDescent="0.25">
      <c r="D229" s="269"/>
    </row>
    <row r="230" spans="4:4" x14ac:dyDescent="0.25">
      <c r="D230" s="269"/>
    </row>
    <row r="231" spans="4:4" x14ac:dyDescent="0.25">
      <c r="D231" s="269"/>
    </row>
    <row r="232" spans="4:4" x14ac:dyDescent="0.25">
      <c r="D232" s="269"/>
    </row>
    <row r="233" spans="4:4" x14ac:dyDescent="0.25">
      <c r="D233" s="269"/>
    </row>
    <row r="234" spans="4:4" x14ac:dyDescent="0.25">
      <c r="D234" s="269"/>
    </row>
    <row r="235" spans="4:4" x14ac:dyDescent="0.25">
      <c r="D235" s="269"/>
    </row>
    <row r="236" spans="4:4" x14ac:dyDescent="0.25">
      <c r="D236" s="269"/>
    </row>
    <row r="237" spans="4:4" x14ac:dyDescent="0.25">
      <c r="D237" s="269"/>
    </row>
    <row r="238" spans="4:4" x14ac:dyDescent="0.25">
      <c r="D238" s="269"/>
    </row>
    <row r="239" spans="4:4" x14ac:dyDescent="0.25">
      <c r="D239" s="269"/>
    </row>
    <row r="240" spans="4:4" x14ac:dyDescent="0.25">
      <c r="D240" s="269"/>
    </row>
    <row r="241" spans="4:4" x14ac:dyDescent="0.25">
      <c r="D241" s="269"/>
    </row>
    <row r="242" spans="4:4" x14ac:dyDescent="0.25">
      <c r="D242" s="269"/>
    </row>
    <row r="243" spans="4:4" x14ac:dyDescent="0.25">
      <c r="D243" s="269"/>
    </row>
    <row r="244" spans="4:4" x14ac:dyDescent="0.25">
      <c r="D244" s="269"/>
    </row>
    <row r="245" spans="4:4" x14ac:dyDescent="0.25">
      <c r="D245" s="269"/>
    </row>
    <row r="246" spans="4:4" x14ac:dyDescent="0.25">
      <c r="D246" s="269"/>
    </row>
    <row r="247" spans="4:4" x14ac:dyDescent="0.25">
      <c r="D247" s="269"/>
    </row>
    <row r="248" spans="4:4" x14ac:dyDescent="0.25">
      <c r="D248" s="269"/>
    </row>
    <row r="249" spans="4:4" x14ac:dyDescent="0.25">
      <c r="D249" s="269"/>
    </row>
    <row r="250" spans="4:4" x14ac:dyDescent="0.25">
      <c r="D250" s="269"/>
    </row>
    <row r="251" spans="4:4" x14ac:dyDescent="0.25">
      <c r="D251" s="269"/>
    </row>
    <row r="252" spans="4:4" x14ac:dyDescent="0.25">
      <c r="D252" s="269"/>
    </row>
    <row r="253" spans="4:4" x14ac:dyDescent="0.25">
      <c r="D253" s="269"/>
    </row>
    <row r="254" spans="4:4" x14ac:dyDescent="0.25">
      <c r="D254" s="269"/>
    </row>
    <row r="255" spans="4:4" x14ac:dyDescent="0.25">
      <c r="D255" s="269"/>
    </row>
    <row r="256" spans="4:4" x14ac:dyDescent="0.25">
      <c r="D256" s="269"/>
    </row>
    <row r="257" spans="4:4" x14ac:dyDescent="0.25">
      <c r="D257" s="269"/>
    </row>
    <row r="258" spans="4:4" x14ac:dyDescent="0.25">
      <c r="D258" s="269"/>
    </row>
    <row r="259" spans="4:4" x14ac:dyDescent="0.25">
      <c r="D259" s="269"/>
    </row>
    <row r="260" spans="4:4" x14ac:dyDescent="0.25">
      <c r="D260" s="269"/>
    </row>
    <row r="261" spans="4:4" x14ac:dyDescent="0.25">
      <c r="D261" s="269"/>
    </row>
    <row r="262" spans="4:4" x14ac:dyDescent="0.25">
      <c r="D262" s="269"/>
    </row>
    <row r="263" spans="4:4" x14ac:dyDescent="0.25">
      <c r="D263" s="269"/>
    </row>
    <row r="264" spans="4:4" x14ac:dyDescent="0.25">
      <c r="D264" s="269"/>
    </row>
    <row r="265" spans="4:4" x14ac:dyDescent="0.25">
      <c r="D265" s="269"/>
    </row>
    <row r="266" spans="4:4" x14ac:dyDescent="0.25">
      <c r="D266" s="269"/>
    </row>
    <row r="267" spans="4:4" x14ac:dyDescent="0.25">
      <c r="D267" s="269"/>
    </row>
    <row r="268" spans="4:4" x14ac:dyDescent="0.25">
      <c r="D268" s="269"/>
    </row>
    <row r="269" spans="4:4" x14ac:dyDescent="0.25">
      <c r="D269" s="269"/>
    </row>
    <row r="270" spans="4:4" x14ac:dyDescent="0.25">
      <c r="D270" s="269"/>
    </row>
    <row r="271" spans="4:4" x14ac:dyDescent="0.25">
      <c r="D271" s="269"/>
    </row>
    <row r="272" spans="4:4" x14ac:dyDescent="0.25">
      <c r="D272" s="269"/>
    </row>
    <row r="273" spans="4:4" x14ac:dyDescent="0.25">
      <c r="D273" s="269"/>
    </row>
    <row r="274" spans="4:4" x14ac:dyDescent="0.25">
      <c r="D274" s="269"/>
    </row>
    <row r="275" spans="4:4" x14ac:dyDescent="0.25">
      <c r="D275" s="269"/>
    </row>
    <row r="276" spans="4:4" x14ac:dyDescent="0.25">
      <c r="D276" s="269"/>
    </row>
    <row r="277" spans="4:4" x14ac:dyDescent="0.25">
      <c r="D277" s="269"/>
    </row>
    <row r="278" spans="4:4" x14ac:dyDescent="0.25">
      <c r="D278" s="269"/>
    </row>
    <row r="279" spans="4:4" x14ac:dyDescent="0.25">
      <c r="D279" s="269"/>
    </row>
    <row r="280" spans="4:4" x14ac:dyDescent="0.25">
      <c r="D280" s="269"/>
    </row>
    <row r="281" spans="4:4" x14ac:dyDescent="0.25">
      <c r="D281" s="269"/>
    </row>
    <row r="282" spans="4:4" x14ac:dyDescent="0.25">
      <c r="D282" s="269"/>
    </row>
    <row r="283" spans="4:4" x14ac:dyDescent="0.25">
      <c r="D283" s="269"/>
    </row>
    <row r="284" spans="4:4" x14ac:dyDescent="0.25">
      <c r="D284" s="269"/>
    </row>
    <row r="285" spans="4:4" x14ac:dyDescent="0.25">
      <c r="D285" s="269"/>
    </row>
    <row r="286" spans="4:4" x14ac:dyDescent="0.25">
      <c r="D286" s="269"/>
    </row>
    <row r="287" spans="4:4" x14ac:dyDescent="0.25">
      <c r="D287" s="269"/>
    </row>
    <row r="288" spans="4:4" x14ac:dyDescent="0.25">
      <c r="D288" s="269"/>
    </row>
    <row r="289" spans="4:4" x14ac:dyDescent="0.25">
      <c r="D289" s="269"/>
    </row>
    <row r="290" spans="4:4" x14ac:dyDescent="0.25">
      <c r="D290" s="269"/>
    </row>
    <row r="291" spans="4:4" x14ac:dyDescent="0.25">
      <c r="D291" s="269"/>
    </row>
    <row r="292" spans="4:4" x14ac:dyDescent="0.25">
      <c r="D292" s="269"/>
    </row>
    <row r="293" spans="4:4" x14ac:dyDescent="0.25">
      <c r="D293" s="269"/>
    </row>
    <row r="294" spans="4:4" x14ac:dyDescent="0.25">
      <c r="D294" s="269"/>
    </row>
    <row r="295" spans="4:4" x14ac:dyDescent="0.25">
      <c r="D295" s="269"/>
    </row>
    <row r="296" spans="4:4" x14ac:dyDescent="0.25">
      <c r="D296" s="269"/>
    </row>
    <row r="297" spans="4:4" x14ac:dyDescent="0.25">
      <c r="D297" s="269"/>
    </row>
    <row r="298" spans="4:4" x14ac:dyDescent="0.25">
      <c r="D298" s="269"/>
    </row>
    <row r="299" spans="4:4" x14ac:dyDescent="0.25">
      <c r="D299" s="269"/>
    </row>
    <row r="300" spans="4:4" x14ac:dyDescent="0.25">
      <c r="D300" s="269"/>
    </row>
    <row r="301" spans="4:4" x14ac:dyDescent="0.25">
      <c r="D301" s="269"/>
    </row>
    <row r="302" spans="4:4" x14ac:dyDescent="0.25">
      <c r="D302" s="269"/>
    </row>
    <row r="303" spans="4:4" x14ac:dyDescent="0.25">
      <c r="D303" s="269"/>
    </row>
    <row r="304" spans="4:4" x14ac:dyDescent="0.25">
      <c r="D304" s="269"/>
    </row>
    <row r="305" spans="4:4" x14ac:dyDescent="0.25">
      <c r="D305" s="269"/>
    </row>
    <row r="306" spans="4:4" x14ac:dyDescent="0.25">
      <c r="D306" s="269"/>
    </row>
    <row r="307" spans="4:4" x14ac:dyDescent="0.25">
      <c r="D307" s="269"/>
    </row>
    <row r="308" spans="4:4" x14ac:dyDescent="0.25">
      <c r="D308" s="269"/>
    </row>
    <row r="309" spans="4:4" x14ac:dyDescent="0.25">
      <c r="D309" s="269"/>
    </row>
    <row r="310" spans="4:4" x14ac:dyDescent="0.25">
      <c r="D310" s="269"/>
    </row>
    <row r="311" spans="4:4" x14ac:dyDescent="0.25">
      <c r="D311" s="269"/>
    </row>
    <row r="312" spans="4:4" x14ac:dyDescent="0.25">
      <c r="D312" s="269"/>
    </row>
    <row r="313" spans="4:4" x14ac:dyDescent="0.25">
      <c r="D313" s="269"/>
    </row>
    <row r="314" spans="4:4" x14ac:dyDescent="0.25">
      <c r="D314" s="269"/>
    </row>
    <row r="315" spans="4:4" x14ac:dyDescent="0.25">
      <c r="D315" s="269"/>
    </row>
    <row r="316" spans="4:4" x14ac:dyDescent="0.25">
      <c r="D316" s="269"/>
    </row>
    <row r="317" spans="4:4" x14ac:dyDescent="0.25">
      <c r="D317" s="269"/>
    </row>
    <row r="318" spans="4:4" x14ac:dyDescent="0.25">
      <c r="D318" s="269"/>
    </row>
    <row r="319" spans="4:4" x14ac:dyDescent="0.25">
      <c r="D319" s="269"/>
    </row>
    <row r="320" spans="4:4" x14ac:dyDescent="0.25">
      <c r="D320" s="269"/>
    </row>
    <row r="321" spans="4:4" x14ac:dyDescent="0.25">
      <c r="D321" s="269"/>
    </row>
    <row r="322" spans="4:4" x14ac:dyDescent="0.25">
      <c r="D322" s="269"/>
    </row>
    <row r="323" spans="4:4" x14ac:dyDescent="0.25">
      <c r="D323" s="269"/>
    </row>
    <row r="324" spans="4:4" x14ac:dyDescent="0.25">
      <c r="D324" s="269"/>
    </row>
    <row r="325" spans="4:4" x14ac:dyDescent="0.25">
      <c r="D325" s="269"/>
    </row>
    <row r="326" spans="4:4" x14ac:dyDescent="0.25">
      <c r="D326" s="269"/>
    </row>
    <row r="327" spans="4:4" x14ac:dyDescent="0.25">
      <c r="D327" s="269"/>
    </row>
    <row r="328" spans="4:4" x14ac:dyDescent="0.25">
      <c r="D328" s="269"/>
    </row>
    <row r="329" spans="4:4" x14ac:dyDescent="0.25">
      <c r="D329" s="269"/>
    </row>
    <row r="330" spans="4:4" x14ac:dyDescent="0.25">
      <c r="D330" s="269"/>
    </row>
    <row r="331" spans="4:4" x14ac:dyDescent="0.25">
      <c r="D331" s="269"/>
    </row>
    <row r="332" spans="4:4" x14ac:dyDescent="0.25">
      <c r="D332" s="269"/>
    </row>
    <row r="333" spans="4:4" x14ac:dyDescent="0.25">
      <c r="D333" s="269"/>
    </row>
    <row r="334" spans="4:4" x14ac:dyDescent="0.25">
      <c r="D334" s="269"/>
    </row>
    <row r="335" spans="4:4" x14ac:dyDescent="0.25">
      <c r="D335" s="269"/>
    </row>
    <row r="336" spans="4:4" x14ac:dyDescent="0.25">
      <c r="D336" s="269"/>
    </row>
    <row r="337" spans="4:4" x14ac:dyDescent="0.25">
      <c r="D337" s="269"/>
    </row>
    <row r="338" spans="4:4" x14ac:dyDescent="0.25">
      <c r="D338" s="269"/>
    </row>
    <row r="339" spans="4:4" x14ac:dyDescent="0.25">
      <c r="D339" s="269"/>
    </row>
    <row r="340" spans="4:4" x14ac:dyDescent="0.25">
      <c r="D340" s="269"/>
    </row>
    <row r="341" spans="4:4" x14ac:dyDescent="0.25">
      <c r="D341" s="269"/>
    </row>
    <row r="342" spans="4:4" x14ac:dyDescent="0.25">
      <c r="D342" s="269"/>
    </row>
    <row r="343" spans="4:4" x14ac:dyDescent="0.25">
      <c r="D343" s="269"/>
    </row>
    <row r="344" spans="4:4" x14ac:dyDescent="0.25">
      <c r="D344" s="269"/>
    </row>
    <row r="345" spans="4:4" x14ac:dyDescent="0.25">
      <c r="D345" s="269"/>
    </row>
    <row r="346" spans="4:4" x14ac:dyDescent="0.25">
      <c r="D346" s="269"/>
    </row>
    <row r="347" spans="4:4" x14ac:dyDescent="0.25">
      <c r="D347" s="269"/>
    </row>
    <row r="348" spans="4:4" x14ac:dyDescent="0.25">
      <c r="D348" s="269"/>
    </row>
    <row r="349" spans="4:4" x14ac:dyDescent="0.25">
      <c r="D349" s="269"/>
    </row>
    <row r="350" spans="4:4" x14ac:dyDescent="0.25">
      <c r="D350" s="269"/>
    </row>
    <row r="351" spans="4:4" x14ac:dyDescent="0.25">
      <c r="D351" s="269"/>
    </row>
    <row r="352" spans="4:4" x14ac:dyDescent="0.25">
      <c r="D352" s="269"/>
    </row>
    <row r="353" spans="4:4" x14ac:dyDescent="0.25">
      <c r="D353" s="269"/>
    </row>
    <row r="354" spans="4:4" x14ac:dyDescent="0.25">
      <c r="D354" s="269"/>
    </row>
    <row r="355" spans="4:4" x14ac:dyDescent="0.25">
      <c r="D355" s="269"/>
    </row>
    <row r="356" spans="4:4" x14ac:dyDescent="0.25">
      <c r="D356" s="269"/>
    </row>
    <row r="357" spans="4:4" x14ac:dyDescent="0.25">
      <c r="D357" s="269"/>
    </row>
    <row r="358" spans="4:4" x14ac:dyDescent="0.25">
      <c r="D358" s="269"/>
    </row>
    <row r="359" spans="4:4" x14ac:dyDescent="0.25">
      <c r="D359" s="269"/>
    </row>
    <row r="360" spans="4:4" x14ac:dyDescent="0.25">
      <c r="D360" s="269"/>
    </row>
    <row r="361" spans="4:4" x14ac:dyDescent="0.25">
      <c r="D361" s="269"/>
    </row>
    <row r="362" spans="4:4" x14ac:dyDescent="0.25">
      <c r="D362" s="269"/>
    </row>
    <row r="363" spans="4:4" x14ac:dyDescent="0.25">
      <c r="D363" s="269"/>
    </row>
    <row r="364" spans="4:4" x14ac:dyDescent="0.25">
      <c r="D364" s="269"/>
    </row>
    <row r="365" spans="4:4" x14ac:dyDescent="0.25">
      <c r="D365" s="269"/>
    </row>
    <row r="366" spans="4:4" x14ac:dyDescent="0.25">
      <c r="D366" s="269"/>
    </row>
    <row r="367" spans="4:4" x14ac:dyDescent="0.25">
      <c r="D367" s="269"/>
    </row>
    <row r="368" spans="4:4" x14ac:dyDescent="0.25">
      <c r="D368" s="269"/>
    </row>
    <row r="369" spans="4:4" x14ac:dyDescent="0.25">
      <c r="D369" s="269"/>
    </row>
    <row r="370" spans="4:4" x14ac:dyDescent="0.25">
      <c r="D370" s="269"/>
    </row>
    <row r="371" spans="4:4" x14ac:dyDescent="0.25">
      <c r="D371" s="269"/>
    </row>
    <row r="372" spans="4:4" x14ac:dyDescent="0.25">
      <c r="D372" s="269"/>
    </row>
    <row r="373" spans="4:4" x14ac:dyDescent="0.25">
      <c r="D373" s="269"/>
    </row>
    <row r="374" spans="4:4" x14ac:dyDescent="0.25">
      <c r="D374" s="269"/>
    </row>
    <row r="375" spans="4:4" x14ac:dyDescent="0.25">
      <c r="D375" s="269"/>
    </row>
    <row r="376" spans="4:4" x14ac:dyDescent="0.25">
      <c r="D376" s="269"/>
    </row>
    <row r="377" spans="4:4" x14ac:dyDescent="0.25">
      <c r="D377" s="269"/>
    </row>
    <row r="378" spans="4:4" x14ac:dyDescent="0.25">
      <c r="D378" s="269"/>
    </row>
    <row r="379" spans="4:4" x14ac:dyDescent="0.25">
      <c r="D379" s="269"/>
    </row>
    <row r="380" spans="4:4" x14ac:dyDescent="0.25">
      <c r="D380" s="269"/>
    </row>
    <row r="381" spans="4:4" x14ac:dyDescent="0.25">
      <c r="D381" s="269"/>
    </row>
    <row r="382" spans="4:4" x14ac:dyDescent="0.25">
      <c r="D382" s="269"/>
    </row>
    <row r="383" spans="4:4" x14ac:dyDescent="0.25">
      <c r="D383" s="269"/>
    </row>
    <row r="384" spans="4:4" x14ac:dyDescent="0.25">
      <c r="D384" s="269"/>
    </row>
    <row r="385" spans="4:4" x14ac:dyDescent="0.25">
      <c r="D385" s="269"/>
    </row>
    <row r="386" spans="4:4" x14ac:dyDescent="0.25">
      <c r="D386" s="269"/>
    </row>
    <row r="387" spans="4:4" x14ac:dyDescent="0.25">
      <c r="D387" s="269"/>
    </row>
    <row r="388" spans="4:4" x14ac:dyDescent="0.25">
      <c r="D388" s="269"/>
    </row>
    <row r="389" spans="4:4" x14ac:dyDescent="0.25">
      <c r="D389" s="269"/>
    </row>
    <row r="390" spans="4:4" x14ac:dyDescent="0.25">
      <c r="D390" s="269"/>
    </row>
    <row r="391" spans="4:4" x14ac:dyDescent="0.25">
      <c r="D391" s="269"/>
    </row>
    <row r="392" spans="4:4" x14ac:dyDescent="0.25">
      <c r="D392" s="269"/>
    </row>
    <row r="393" spans="4:4" x14ac:dyDescent="0.25">
      <c r="D393" s="269"/>
    </row>
    <row r="394" spans="4:4" x14ac:dyDescent="0.25">
      <c r="D394" s="269"/>
    </row>
    <row r="395" spans="4:4" x14ac:dyDescent="0.25">
      <c r="D395" s="269"/>
    </row>
    <row r="396" spans="4:4" x14ac:dyDescent="0.25">
      <c r="D396" s="269"/>
    </row>
    <row r="397" spans="4:4" x14ac:dyDescent="0.25">
      <c r="D397" s="269"/>
    </row>
    <row r="398" spans="4:4" x14ac:dyDescent="0.25">
      <c r="D398" s="269"/>
    </row>
    <row r="399" spans="4:4" x14ac:dyDescent="0.25">
      <c r="D399" s="269"/>
    </row>
    <row r="400" spans="4:4" x14ac:dyDescent="0.25">
      <c r="D400" s="269"/>
    </row>
    <row r="401" spans="4:4" x14ac:dyDescent="0.25">
      <c r="D401" s="269"/>
    </row>
    <row r="402" spans="4:4" x14ac:dyDescent="0.25">
      <c r="D402" s="269"/>
    </row>
    <row r="403" spans="4:4" x14ac:dyDescent="0.25">
      <c r="D403" s="269"/>
    </row>
    <row r="404" spans="4:4" x14ac:dyDescent="0.25">
      <c r="D404" s="269"/>
    </row>
    <row r="405" spans="4:4" x14ac:dyDescent="0.25">
      <c r="D405" s="269"/>
    </row>
    <row r="406" spans="4:4" x14ac:dyDescent="0.25">
      <c r="D406" s="269"/>
    </row>
    <row r="407" spans="4:4" x14ac:dyDescent="0.25">
      <c r="D407" s="269"/>
    </row>
    <row r="408" spans="4:4" x14ac:dyDescent="0.25">
      <c r="D408" s="269"/>
    </row>
    <row r="409" spans="4:4" x14ac:dyDescent="0.25">
      <c r="D409" s="269"/>
    </row>
    <row r="410" spans="4:4" x14ac:dyDescent="0.25">
      <c r="D410" s="269"/>
    </row>
    <row r="411" spans="4:4" x14ac:dyDescent="0.25">
      <c r="D411" s="269"/>
    </row>
    <row r="412" spans="4:4" x14ac:dyDescent="0.25">
      <c r="D412" s="269"/>
    </row>
    <row r="413" spans="4:4" x14ac:dyDescent="0.25">
      <c r="D413" s="269"/>
    </row>
    <row r="414" spans="4:4" x14ac:dyDescent="0.25">
      <c r="D414" s="269"/>
    </row>
    <row r="415" spans="4:4" x14ac:dyDescent="0.25">
      <c r="D415" s="269"/>
    </row>
    <row r="416" spans="4:4" x14ac:dyDescent="0.25">
      <c r="D416" s="269"/>
    </row>
    <row r="417" spans="4:4" x14ac:dyDescent="0.25">
      <c r="D417" s="269"/>
    </row>
    <row r="418" spans="4:4" x14ac:dyDescent="0.25">
      <c r="D418" s="269"/>
    </row>
    <row r="419" spans="4:4" x14ac:dyDescent="0.25">
      <c r="D419" s="269"/>
    </row>
    <row r="420" spans="4:4" x14ac:dyDescent="0.25">
      <c r="D420" s="269"/>
    </row>
    <row r="421" spans="4:4" x14ac:dyDescent="0.25">
      <c r="D421" s="269"/>
    </row>
    <row r="422" spans="4:4" x14ac:dyDescent="0.25">
      <c r="D422" s="269"/>
    </row>
    <row r="423" spans="4:4" x14ac:dyDescent="0.25">
      <c r="D423" s="269"/>
    </row>
    <row r="424" spans="4:4" x14ac:dyDescent="0.25">
      <c r="D424" s="269"/>
    </row>
    <row r="425" spans="4:4" x14ac:dyDescent="0.25">
      <c r="D425" s="269"/>
    </row>
    <row r="426" spans="4:4" x14ac:dyDescent="0.25">
      <c r="D426" s="269"/>
    </row>
    <row r="427" spans="4:4" x14ac:dyDescent="0.25">
      <c r="D427" s="269"/>
    </row>
    <row r="428" spans="4:4" x14ac:dyDescent="0.25">
      <c r="D428" s="269"/>
    </row>
    <row r="429" spans="4:4" x14ac:dyDescent="0.25">
      <c r="D429" s="269"/>
    </row>
    <row r="430" spans="4:4" x14ac:dyDescent="0.25">
      <c r="D430" s="269"/>
    </row>
    <row r="431" spans="4:4" x14ac:dyDescent="0.25">
      <c r="D431" s="269"/>
    </row>
    <row r="432" spans="4:4" x14ac:dyDescent="0.25">
      <c r="D432" s="269"/>
    </row>
    <row r="433" spans="4:4" x14ac:dyDescent="0.25">
      <c r="D433" s="269"/>
    </row>
    <row r="434" spans="4:4" x14ac:dyDescent="0.25">
      <c r="D434" s="269"/>
    </row>
    <row r="435" spans="4:4" x14ac:dyDescent="0.25">
      <c r="D435" s="269"/>
    </row>
    <row r="436" spans="4:4" x14ac:dyDescent="0.25">
      <c r="D436" s="269"/>
    </row>
    <row r="437" spans="4:4" x14ac:dyDescent="0.25">
      <c r="D437" s="269"/>
    </row>
    <row r="438" spans="4:4" x14ac:dyDescent="0.25">
      <c r="D438" s="269"/>
    </row>
    <row r="439" spans="4:4" x14ac:dyDescent="0.25">
      <c r="D439" s="269"/>
    </row>
    <row r="440" spans="4:4" x14ac:dyDescent="0.25">
      <c r="D440" s="269"/>
    </row>
    <row r="441" spans="4:4" x14ac:dyDescent="0.25">
      <c r="D441" s="269"/>
    </row>
    <row r="442" spans="4:4" x14ac:dyDescent="0.25">
      <c r="D442" s="269"/>
    </row>
    <row r="443" spans="4:4" x14ac:dyDescent="0.25">
      <c r="D443" s="269"/>
    </row>
    <row r="444" spans="4:4" x14ac:dyDescent="0.25">
      <c r="D444" s="269"/>
    </row>
    <row r="445" spans="4:4" x14ac:dyDescent="0.25">
      <c r="D445" s="269"/>
    </row>
    <row r="446" spans="4:4" x14ac:dyDescent="0.25">
      <c r="D446" s="269"/>
    </row>
    <row r="447" spans="4:4" x14ac:dyDescent="0.25">
      <c r="D447" s="269"/>
    </row>
    <row r="448" spans="4:4" x14ac:dyDescent="0.25">
      <c r="D448" s="269"/>
    </row>
    <row r="449" spans="4:4" x14ac:dyDescent="0.25">
      <c r="D449" s="269"/>
    </row>
    <row r="450" spans="4:4" x14ac:dyDescent="0.25">
      <c r="D450" s="269"/>
    </row>
    <row r="451" spans="4:4" x14ac:dyDescent="0.25">
      <c r="D451" s="269"/>
    </row>
    <row r="452" spans="4:4" x14ac:dyDescent="0.25">
      <c r="D452" s="269"/>
    </row>
    <row r="453" spans="4:4" x14ac:dyDescent="0.25">
      <c r="D453" s="269"/>
    </row>
    <row r="454" spans="4:4" x14ac:dyDescent="0.25">
      <c r="D454" s="269"/>
    </row>
    <row r="455" spans="4:4" x14ac:dyDescent="0.25">
      <c r="D455" s="269"/>
    </row>
    <row r="456" spans="4:4" x14ac:dyDescent="0.25">
      <c r="D456" s="269"/>
    </row>
    <row r="457" spans="4:4" x14ac:dyDescent="0.25">
      <c r="D457" s="269"/>
    </row>
    <row r="458" spans="4:4" x14ac:dyDescent="0.25">
      <c r="D458" s="269"/>
    </row>
    <row r="459" spans="4:4" x14ac:dyDescent="0.25">
      <c r="D459" s="269"/>
    </row>
    <row r="460" spans="4:4" x14ac:dyDescent="0.25">
      <c r="D460" s="269"/>
    </row>
    <row r="461" spans="4:4" x14ac:dyDescent="0.25">
      <c r="D461" s="269"/>
    </row>
    <row r="462" spans="4:4" x14ac:dyDescent="0.25">
      <c r="D462" s="269"/>
    </row>
    <row r="463" spans="4:4" x14ac:dyDescent="0.25">
      <c r="D463" s="269"/>
    </row>
    <row r="464" spans="4:4" x14ac:dyDescent="0.25">
      <c r="D464" s="269"/>
    </row>
    <row r="465" spans="4:4" x14ac:dyDescent="0.25">
      <c r="D465" s="269"/>
    </row>
    <row r="466" spans="4:4" x14ac:dyDescent="0.25">
      <c r="D466" s="269"/>
    </row>
    <row r="467" spans="4:4" x14ac:dyDescent="0.25">
      <c r="D467" s="269"/>
    </row>
    <row r="468" spans="4:4" x14ac:dyDescent="0.25">
      <c r="D468" s="269"/>
    </row>
    <row r="469" spans="4:4" x14ac:dyDescent="0.25">
      <c r="D469" s="269"/>
    </row>
    <row r="470" spans="4:4" x14ac:dyDescent="0.25">
      <c r="D470" s="269"/>
    </row>
    <row r="471" spans="4:4" x14ac:dyDescent="0.25">
      <c r="D471" s="269"/>
    </row>
    <row r="472" spans="4:4" x14ac:dyDescent="0.25">
      <c r="D472" s="269"/>
    </row>
    <row r="473" spans="4:4" x14ac:dyDescent="0.25">
      <c r="D473" s="269"/>
    </row>
    <row r="474" spans="4:4" x14ac:dyDescent="0.25">
      <c r="D474" s="269"/>
    </row>
    <row r="475" spans="4:4" x14ac:dyDescent="0.25">
      <c r="D475" s="269"/>
    </row>
    <row r="476" spans="4:4" x14ac:dyDescent="0.25">
      <c r="D476" s="269"/>
    </row>
    <row r="477" spans="4:4" x14ac:dyDescent="0.25">
      <c r="D477" s="269"/>
    </row>
    <row r="478" spans="4:4" x14ac:dyDescent="0.25">
      <c r="D478" s="269"/>
    </row>
    <row r="479" spans="4:4" x14ac:dyDescent="0.25">
      <c r="D479" s="269"/>
    </row>
    <row r="480" spans="4:4" x14ac:dyDescent="0.25">
      <c r="D480" s="269"/>
    </row>
    <row r="481" spans="4:4" x14ac:dyDescent="0.25">
      <c r="D481" s="269"/>
    </row>
    <row r="482" spans="4:4" x14ac:dyDescent="0.25">
      <c r="D482" s="269"/>
    </row>
    <row r="483" spans="4:4" x14ac:dyDescent="0.25">
      <c r="D483" s="269"/>
    </row>
    <row r="484" spans="4:4" x14ac:dyDescent="0.25">
      <c r="D484" s="269"/>
    </row>
    <row r="485" spans="4:4" x14ac:dyDescent="0.25">
      <c r="D485" s="269"/>
    </row>
    <row r="486" spans="4:4" x14ac:dyDescent="0.25">
      <c r="D486" s="269"/>
    </row>
    <row r="487" spans="4:4" x14ac:dyDescent="0.25">
      <c r="D487" s="269"/>
    </row>
    <row r="488" spans="4:4" x14ac:dyDescent="0.25">
      <c r="D488" s="269"/>
    </row>
    <row r="489" spans="4:4" x14ac:dyDescent="0.25">
      <c r="D489" s="269"/>
    </row>
    <row r="490" spans="4:4" x14ac:dyDescent="0.25">
      <c r="D490" s="269"/>
    </row>
    <row r="491" spans="4:4" x14ac:dyDescent="0.25">
      <c r="D491" s="269"/>
    </row>
    <row r="492" spans="4:4" x14ac:dyDescent="0.25">
      <c r="D492" s="269"/>
    </row>
    <row r="493" spans="4:4" x14ac:dyDescent="0.25">
      <c r="D493" s="269"/>
    </row>
    <row r="494" spans="4:4" x14ac:dyDescent="0.25">
      <c r="D494" s="269"/>
    </row>
    <row r="495" spans="4:4" x14ac:dyDescent="0.25">
      <c r="D495" s="269"/>
    </row>
    <row r="496" spans="4:4" x14ac:dyDescent="0.25">
      <c r="D496" s="269"/>
    </row>
    <row r="497" spans="4:4" x14ac:dyDescent="0.25">
      <c r="D497" s="269"/>
    </row>
    <row r="498" spans="4:4" x14ac:dyDescent="0.25">
      <c r="D498" s="269"/>
    </row>
    <row r="499" spans="4:4" x14ac:dyDescent="0.25">
      <c r="D499" s="269"/>
    </row>
    <row r="500" spans="4:4" x14ac:dyDescent="0.25">
      <c r="D500" s="269"/>
    </row>
    <row r="501" spans="4:4" x14ac:dyDescent="0.25">
      <c r="D501" s="269"/>
    </row>
    <row r="502" spans="4:4" x14ac:dyDescent="0.25">
      <c r="D502" s="269"/>
    </row>
    <row r="503" spans="4:4" x14ac:dyDescent="0.25">
      <c r="D503" s="269"/>
    </row>
    <row r="504" spans="4:4" x14ac:dyDescent="0.25">
      <c r="D504" s="269"/>
    </row>
    <row r="505" spans="4:4" x14ac:dyDescent="0.25">
      <c r="D505" s="269"/>
    </row>
    <row r="506" spans="4:4" x14ac:dyDescent="0.25">
      <c r="D506" s="269"/>
    </row>
    <row r="507" spans="4:4" x14ac:dyDescent="0.25">
      <c r="D507" s="269"/>
    </row>
    <row r="508" spans="4:4" x14ac:dyDescent="0.25">
      <c r="D508" s="269"/>
    </row>
    <row r="509" spans="4:4" x14ac:dyDescent="0.25">
      <c r="D509" s="269"/>
    </row>
    <row r="510" spans="4:4" x14ac:dyDescent="0.25">
      <c r="D510" s="269"/>
    </row>
    <row r="511" spans="4:4" x14ac:dyDescent="0.25">
      <c r="D511" s="269"/>
    </row>
    <row r="512" spans="4:4" x14ac:dyDescent="0.25">
      <c r="D512" s="269"/>
    </row>
    <row r="513" spans="4:4" x14ac:dyDescent="0.25">
      <c r="D513" s="269"/>
    </row>
    <row r="514" spans="4:4" x14ac:dyDescent="0.25">
      <c r="D514" s="269"/>
    </row>
    <row r="515" spans="4:4" x14ac:dyDescent="0.25">
      <c r="D515" s="269"/>
    </row>
    <row r="516" spans="4:4" x14ac:dyDescent="0.25">
      <c r="D516" s="269"/>
    </row>
    <row r="517" spans="4:4" x14ac:dyDescent="0.25">
      <c r="D517" s="269"/>
    </row>
    <row r="518" spans="4:4" x14ac:dyDescent="0.25">
      <c r="D518" s="269"/>
    </row>
    <row r="519" spans="4:4" x14ac:dyDescent="0.25">
      <c r="D519" s="269"/>
    </row>
    <row r="520" spans="4:4" x14ac:dyDescent="0.25">
      <c r="D520" s="269"/>
    </row>
    <row r="521" spans="4:4" x14ac:dyDescent="0.25">
      <c r="D521" s="269"/>
    </row>
    <row r="522" spans="4:4" x14ac:dyDescent="0.25">
      <c r="D522" s="269"/>
    </row>
    <row r="523" spans="4:4" x14ac:dyDescent="0.25">
      <c r="D523" s="269"/>
    </row>
    <row r="524" spans="4:4" x14ac:dyDescent="0.25">
      <c r="D524" s="269"/>
    </row>
    <row r="525" spans="4:4" x14ac:dyDescent="0.25">
      <c r="D525" s="269"/>
    </row>
    <row r="526" spans="4:4" x14ac:dyDescent="0.25">
      <c r="D526" s="269"/>
    </row>
    <row r="527" spans="4:4" x14ac:dyDescent="0.25">
      <c r="D527" s="269"/>
    </row>
    <row r="528" spans="4:4" x14ac:dyDescent="0.25">
      <c r="D528" s="269"/>
    </row>
    <row r="529" spans="4:4" x14ac:dyDescent="0.25">
      <c r="D529" s="269"/>
    </row>
    <row r="530" spans="4:4" x14ac:dyDescent="0.25">
      <c r="D530" s="269"/>
    </row>
    <row r="531" spans="4:4" x14ac:dyDescent="0.25">
      <c r="D531" s="269"/>
    </row>
    <row r="532" spans="4:4" x14ac:dyDescent="0.25">
      <c r="D532" s="269"/>
    </row>
    <row r="533" spans="4:4" x14ac:dyDescent="0.25">
      <c r="D533" s="269"/>
    </row>
    <row r="534" spans="4:4" x14ac:dyDescent="0.25">
      <c r="D534" s="269"/>
    </row>
    <row r="535" spans="4:4" x14ac:dyDescent="0.25">
      <c r="D535" s="269"/>
    </row>
    <row r="536" spans="4:4" x14ac:dyDescent="0.25">
      <c r="D536" s="269"/>
    </row>
    <row r="537" spans="4:4" x14ac:dyDescent="0.25">
      <c r="D537" s="269"/>
    </row>
    <row r="538" spans="4:4" x14ac:dyDescent="0.25">
      <c r="D538" s="269"/>
    </row>
    <row r="539" spans="4:4" x14ac:dyDescent="0.25">
      <c r="D539" s="269"/>
    </row>
    <row r="540" spans="4:4" x14ac:dyDescent="0.25">
      <c r="D540" s="269"/>
    </row>
    <row r="541" spans="4:4" x14ac:dyDescent="0.25">
      <c r="D541" s="269"/>
    </row>
    <row r="542" spans="4:4" x14ac:dyDescent="0.25">
      <c r="D542" s="269"/>
    </row>
    <row r="543" spans="4:4" x14ac:dyDescent="0.25">
      <c r="D543" s="269"/>
    </row>
    <row r="544" spans="4:4" x14ac:dyDescent="0.25">
      <c r="D544" s="269"/>
    </row>
    <row r="545" spans="4:4" x14ac:dyDescent="0.25">
      <c r="D545" s="269"/>
    </row>
    <row r="546" spans="4:4" x14ac:dyDescent="0.25">
      <c r="D546" s="269"/>
    </row>
    <row r="547" spans="4:4" x14ac:dyDescent="0.25">
      <c r="D547" s="269"/>
    </row>
    <row r="548" spans="4:4" x14ac:dyDescent="0.25">
      <c r="D548" s="269"/>
    </row>
    <row r="549" spans="4:4" x14ac:dyDescent="0.25">
      <c r="D549" s="269"/>
    </row>
    <row r="550" spans="4:4" x14ac:dyDescent="0.25">
      <c r="D550" s="269"/>
    </row>
    <row r="551" spans="4:4" x14ac:dyDescent="0.25">
      <c r="D551" s="269"/>
    </row>
    <row r="552" spans="4:4" x14ac:dyDescent="0.25">
      <c r="D552" s="269"/>
    </row>
    <row r="553" spans="4:4" x14ac:dyDescent="0.25">
      <c r="D553" s="269"/>
    </row>
    <row r="554" spans="4:4" x14ac:dyDescent="0.25">
      <c r="D554" s="269"/>
    </row>
    <row r="555" spans="4:4" x14ac:dyDescent="0.25">
      <c r="D555" s="269"/>
    </row>
    <row r="556" spans="4:4" x14ac:dyDescent="0.25">
      <c r="D556" s="269"/>
    </row>
    <row r="557" spans="4:4" x14ac:dyDescent="0.25">
      <c r="D557" s="269"/>
    </row>
    <row r="558" spans="4:4" x14ac:dyDescent="0.25">
      <c r="D558" s="269"/>
    </row>
    <row r="559" spans="4:4" x14ac:dyDescent="0.25">
      <c r="D559" s="269"/>
    </row>
    <row r="560" spans="4:4" x14ac:dyDescent="0.25">
      <c r="D560" s="269"/>
    </row>
    <row r="561" spans="4:4" x14ac:dyDescent="0.25">
      <c r="D561" s="269"/>
    </row>
    <row r="562" spans="4:4" x14ac:dyDescent="0.25">
      <c r="D562" s="269"/>
    </row>
    <row r="563" spans="4:4" x14ac:dyDescent="0.25">
      <c r="D563" s="269"/>
    </row>
    <row r="564" spans="4:4" x14ac:dyDescent="0.25">
      <c r="D564" s="269"/>
    </row>
    <row r="565" spans="4:4" x14ac:dyDescent="0.25">
      <c r="D565" s="269"/>
    </row>
    <row r="566" spans="4:4" x14ac:dyDescent="0.25">
      <c r="D566" s="269"/>
    </row>
    <row r="567" spans="4:4" x14ac:dyDescent="0.25">
      <c r="D567" s="269"/>
    </row>
    <row r="568" spans="4:4" x14ac:dyDescent="0.25">
      <c r="D568" s="269"/>
    </row>
    <row r="569" spans="4:4" x14ac:dyDescent="0.25">
      <c r="D569" s="269"/>
    </row>
    <row r="570" spans="4:4" x14ac:dyDescent="0.25">
      <c r="D570" s="269"/>
    </row>
    <row r="571" spans="4:4" x14ac:dyDescent="0.25">
      <c r="D571" s="269"/>
    </row>
    <row r="572" spans="4:4" x14ac:dyDescent="0.25">
      <c r="D572" s="269"/>
    </row>
    <row r="573" spans="4:4" x14ac:dyDescent="0.25">
      <c r="D573" s="269"/>
    </row>
    <row r="574" spans="4:4" x14ac:dyDescent="0.25">
      <c r="D574" s="269"/>
    </row>
    <row r="575" spans="4:4" x14ac:dyDescent="0.25">
      <c r="D575" s="269"/>
    </row>
    <row r="576" spans="4:4" x14ac:dyDescent="0.25">
      <c r="D576" s="269"/>
    </row>
    <row r="577" spans="4:4" x14ac:dyDescent="0.25">
      <c r="D577" s="269"/>
    </row>
    <row r="578" spans="4:4" x14ac:dyDescent="0.25">
      <c r="D578" s="269"/>
    </row>
    <row r="579" spans="4:4" x14ac:dyDescent="0.25">
      <c r="D579" s="269"/>
    </row>
    <row r="580" spans="4:4" x14ac:dyDescent="0.25">
      <c r="D580" s="269"/>
    </row>
    <row r="581" spans="4:4" x14ac:dyDescent="0.25">
      <c r="D581" s="269"/>
    </row>
    <row r="582" spans="4:4" x14ac:dyDescent="0.25">
      <c r="D582" s="269"/>
    </row>
    <row r="583" spans="4:4" x14ac:dyDescent="0.25">
      <c r="D583" s="269"/>
    </row>
    <row r="584" spans="4:4" x14ac:dyDescent="0.25">
      <c r="D584" s="269"/>
    </row>
    <row r="585" spans="4:4" x14ac:dyDescent="0.25">
      <c r="D585" s="269"/>
    </row>
    <row r="586" spans="4:4" x14ac:dyDescent="0.25">
      <c r="D586" s="269"/>
    </row>
    <row r="587" spans="4:4" x14ac:dyDescent="0.25">
      <c r="D587" s="269"/>
    </row>
    <row r="588" spans="4:4" x14ac:dyDescent="0.25">
      <c r="D588" s="269"/>
    </row>
    <row r="589" spans="4:4" x14ac:dyDescent="0.25">
      <c r="D589" s="269"/>
    </row>
    <row r="590" spans="4:4" x14ac:dyDescent="0.25">
      <c r="D590" s="269"/>
    </row>
    <row r="591" spans="4:4" x14ac:dyDescent="0.25">
      <c r="D591" s="269"/>
    </row>
    <row r="592" spans="4:4" x14ac:dyDescent="0.25">
      <c r="D592" s="269"/>
    </row>
    <row r="593" spans="4:4" x14ac:dyDescent="0.25">
      <c r="D593" s="269"/>
    </row>
    <row r="594" spans="4:4" x14ac:dyDescent="0.25">
      <c r="D594" s="269"/>
    </row>
    <row r="595" spans="4:4" x14ac:dyDescent="0.25">
      <c r="D595" s="269"/>
    </row>
    <row r="596" spans="4:4" x14ac:dyDescent="0.25">
      <c r="D596" s="269"/>
    </row>
    <row r="597" spans="4:4" x14ac:dyDescent="0.25">
      <c r="D597" s="269"/>
    </row>
    <row r="598" spans="4:4" x14ac:dyDescent="0.25">
      <c r="D598" s="269"/>
    </row>
    <row r="599" spans="4:4" x14ac:dyDescent="0.25">
      <c r="D599" s="269"/>
    </row>
    <row r="600" spans="4:4" x14ac:dyDescent="0.25">
      <c r="D600" s="269"/>
    </row>
    <row r="601" spans="4:4" x14ac:dyDescent="0.25">
      <c r="D601" s="269"/>
    </row>
    <row r="602" spans="4:4" x14ac:dyDescent="0.25">
      <c r="D602" s="269"/>
    </row>
    <row r="603" spans="4:4" x14ac:dyDescent="0.25">
      <c r="D603" s="269"/>
    </row>
    <row r="604" spans="4:4" x14ac:dyDescent="0.25">
      <c r="D604" s="269"/>
    </row>
    <row r="605" spans="4:4" x14ac:dyDescent="0.25">
      <c r="D605" s="269"/>
    </row>
    <row r="606" spans="4:4" x14ac:dyDescent="0.25">
      <c r="D606" s="269"/>
    </row>
    <row r="607" spans="4:4" x14ac:dyDescent="0.25">
      <c r="D607" s="269"/>
    </row>
    <row r="608" spans="4:4" x14ac:dyDescent="0.25">
      <c r="D608" s="269"/>
    </row>
    <row r="609" spans="4:4" x14ac:dyDescent="0.25">
      <c r="D609" s="269"/>
    </row>
    <row r="610" spans="4:4" x14ac:dyDescent="0.25">
      <c r="D610" s="269"/>
    </row>
    <row r="611" spans="4:4" x14ac:dyDescent="0.25">
      <c r="D611" s="269"/>
    </row>
    <row r="612" spans="4:4" x14ac:dyDescent="0.25">
      <c r="D612" s="269"/>
    </row>
    <row r="613" spans="4:4" x14ac:dyDescent="0.25">
      <c r="D613" s="269"/>
    </row>
    <row r="614" spans="4:4" x14ac:dyDescent="0.25">
      <c r="D614" s="269"/>
    </row>
    <row r="615" spans="4:4" x14ac:dyDescent="0.25">
      <c r="D615" s="269"/>
    </row>
    <row r="616" spans="4:4" x14ac:dyDescent="0.25">
      <c r="D616" s="269"/>
    </row>
    <row r="617" spans="4:4" x14ac:dyDescent="0.25">
      <c r="D617" s="269"/>
    </row>
    <row r="618" spans="4:4" x14ac:dyDescent="0.25">
      <c r="D618" s="269"/>
    </row>
    <row r="619" spans="4:4" x14ac:dyDescent="0.25">
      <c r="D619" s="269"/>
    </row>
    <row r="620" spans="4:4" x14ac:dyDescent="0.25">
      <c r="D620" s="269"/>
    </row>
    <row r="621" spans="4:4" x14ac:dyDescent="0.25">
      <c r="D621" s="269"/>
    </row>
    <row r="622" spans="4:4" x14ac:dyDescent="0.25">
      <c r="D622" s="269"/>
    </row>
    <row r="623" spans="4:4" x14ac:dyDescent="0.25">
      <c r="D623" s="269"/>
    </row>
    <row r="624" spans="4:4" x14ac:dyDescent="0.25">
      <c r="D624" s="269"/>
    </row>
    <row r="625" spans="4:4" x14ac:dyDescent="0.25">
      <c r="D625" s="269"/>
    </row>
    <row r="626" spans="4:4" x14ac:dyDescent="0.25">
      <c r="D626" s="269"/>
    </row>
    <row r="627" spans="4:4" x14ac:dyDescent="0.25">
      <c r="D627" s="269"/>
    </row>
    <row r="628" spans="4:4" x14ac:dyDescent="0.25">
      <c r="D628" s="269"/>
    </row>
    <row r="629" spans="4:4" x14ac:dyDescent="0.25">
      <c r="D629" s="269"/>
    </row>
    <row r="630" spans="4:4" x14ac:dyDescent="0.25">
      <c r="D630" s="269"/>
    </row>
    <row r="631" spans="4:4" x14ac:dyDescent="0.25">
      <c r="D631" s="269"/>
    </row>
    <row r="632" spans="4:4" x14ac:dyDescent="0.25">
      <c r="D632" s="269"/>
    </row>
    <row r="633" spans="4:4" x14ac:dyDescent="0.25">
      <c r="D633" s="269"/>
    </row>
    <row r="634" spans="4:4" x14ac:dyDescent="0.25">
      <c r="D634" s="269"/>
    </row>
    <row r="635" spans="4:4" x14ac:dyDescent="0.25">
      <c r="D635" s="269"/>
    </row>
    <row r="636" spans="4:4" x14ac:dyDescent="0.25">
      <c r="D636" s="269"/>
    </row>
    <row r="637" spans="4:4" x14ac:dyDescent="0.25">
      <c r="D637" s="269"/>
    </row>
    <row r="638" spans="4:4" x14ac:dyDescent="0.25">
      <c r="D638" s="269"/>
    </row>
    <row r="639" spans="4:4" x14ac:dyDescent="0.25">
      <c r="D639" s="269"/>
    </row>
    <row r="640" spans="4:4" x14ac:dyDescent="0.25">
      <c r="D640" s="269"/>
    </row>
    <row r="641" spans="4:4" x14ac:dyDescent="0.25">
      <c r="D641" s="269"/>
    </row>
    <row r="642" spans="4:4" x14ac:dyDescent="0.25">
      <c r="D642" s="269"/>
    </row>
    <row r="643" spans="4:4" x14ac:dyDescent="0.25">
      <c r="D643" s="269"/>
    </row>
    <row r="644" spans="4:4" x14ac:dyDescent="0.25">
      <c r="D644" s="269"/>
    </row>
    <row r="645" spans="4:4" x14ac:dyDescent="0.25">
      <c r="D645" s="269"/>
    </row>
    <row r="646" spans="4:4" x14ac:dyDescent="0.25">
      <c r="D646" s="269"/>
    </row>
    <row r="647" spans="4:4" x14ac:dyDescent="0.25">
      <c r="D647" s="269"/>
    </row>
    <row r="648" spans="4:4" x14ac:dyDescent="0.25">
      <c r="D648" s="269"/>
    </row>
    <row r="649" spans="4:4" x14ac:dyDescent="0.25">
      <c r="D649" s="269"/>
    </row>
    <row r="650" spans="4:4" x14ac:dyDescent="0.25">
      <c r="D650" s="269"/>
    </row>
    <row r="651" spans="4:4" x14ac:dyDescent="0.25">
      <c r="D651" s="269"/>
    </row>
    <row r="652" spans="4:4" x14ac:dyDescent="0.25">
      <c r="D652" s="269"/>
    </row>
    <row r="653" spans="4:4" x14ac:dyDescent="0.25">
      <c r="D653" s="269"/>
    </row>
    <row r="654" spans="4:4" x14ac:dyDescent="0.25">
      <c r="D654" s="269"/>
    </row>
    <row r="655" spans="4:4" x14ac:dyDescent="0.25">
      <c r="D655" s="269"/>
    </row>
    <row r="656" spans="4:4" x14ac:dyDescent="0.25">
      <c r="D656" s="269"/>
    </row>
    <row r="657" spans="4:4" x14ac:dyDescent="0.25">
      <c r="D657" s="269"/>
    </row>
    <row r="658" spans="4:4" x14ac:dyDescent="0.25">
      <c r="D658" s="269"/>
    </row>
    <row r="659" spans="4:4" x14ac:dyDescent="0.25">
      <c r="D659" s="269"/>
    </row>
    <row r="660" spans="4:4" x14ac:dyDescent="0.25">
      <c r="D660" s="269"/>
    </row>
    <row r="661" spans="4:4" x14ac:dyDescent="0.25">
      <c r="D661" s="269"/>
    </row>
    <row r="662" spans="4:4" x14ac:dyDescent="0.25">
      <c r="D662" s="269"/>
    </row>
    <row r="663" spans="4:4" x14ac:dyDescent="0.25">
      <c r="D663" s="269"/>
    </row>
    <row r="664" spans="4:4" x14ac:dyDescent="0.25">
      <c r="D664" s="269"/>
    </row>
    <row r="665" spans="4:4" x14ac:dyDescent="0.25">
      <c r="D665" s="269"/>
    </row>
    <row r="666" spans="4:4" x14ac:dyDescent="0.25">
      <c r="D666" s="269"/>
    </row>
    <row r="667" spans="4:4" x14ac:dyDescent="0.25">
      <c r="D667" s="269"/>
    </row>
    <row r="668" spans="4:4" x14ac:dyDescent="0.25">
      <c r="D668" s="269"/>
    </row>
    <row r="669" spans="4:4" x14ac:dyDescent="0.25">
      <c r="D669" s="269"/>
    </row>
    <row r="670" spans="4:4" x14ac:dyDescent="0.25">
      <c r="D670" s="269"/>
    </row>
    <row r="671" spans="4:4" x14ac:dyDescent="0.25">
      <c r="D671" s="269"/>
    </row>
    <row r="672" spans="4:4" x14ac:dyDescent="0.25">
      <c r="D672" s="269"/>
    </row>
    <row r="673" spans="4:4" x14ac:dyDescent="0.25">
      <c r="D673" s="269"/>
    </row>
    <row r="674" spans="4:4" x14ac:dyDescent="0.25">
      <c r="D674" s="269"/>
    </row>
    <row r="675" spans="4:4" x14ac:dyDescent="0.25">
      <c r="D675" s="269"/>
    </row>
    <row r="676" spans="4:4" x14ac:dyDescent="0.25">
      <c r="D676" s="269"/>
    </row>
    <row r="677" spans="4:4" x14ac:dyDescent="0.25">
      <c r="D677" s="269"/>
    </row>
    <row r="678" spans="4:4" x14ac:dyDescent="0.25">
      <c r="D678" s="269"/>
    </row>
    <row r="679" spans="4:4" x14ac:dyDescent="0.25">
      <c r="D679" s="269"/>
    </row>
    <row r="680" spans="4:4" x14ac:dyDescent="0.25">
      <c r="D680" s="269"/>
    </row>
    <row r="681" spans="4:4" x14ac:dyDescent="0.25">
      <c r="D681" s="269"/>
    </row>
    <row r="682" spans="4:4" x14ac:dyDescent="0.25">
      <c r="D682" s="269"/>
    </row>
    <row r="683" spans="4:4" x14ac:dyDescent="0.25">
      <c r="D683" s="269"/>
    </row>
    <row r="684" spans="4:4" x14ac:dyDescent="0.25">
      <c r="D684" s="269"/>
    </row>
    <row r="685" spans="4:4" x14ac:dyDescent="0.25">
      <c r="D685" s="269"/>
    </row>
    <row r="686" spans="4:4" x14ac:dyDescent="0.25">
      <c r="D686" s="269"/>
    </row>
    <row r="687" spans="4:4" x14ac:dyDescent="0.25">
      <c r="D687" s="269"/>
    </row>
    <row r="688" spans="4:4" x14ac:dyDescent="0.25">
      <c r="D688" s="269"/>
    </row>
    <row r="689" spans="4:4" x14ac:dyDescent="0.25">
      <c r="D689" s="269"/>
    </row>
    <row r="690" spans="4:4" x14ac:dyDescent="0.25">
      <c r="D690" s="269"/>
    </row>
    <row r="691" spans="4:4" x14ac:dyDescent="0.25">
      <c r="D691" s="269"/>
    </row>
    <row r="692" spans="4:4" x14ac:dyDescent="0.25">
      <c r="D692" s="269"/>
    </row>
    <row r="693" spans="4:4" x14ac:dyDescent="0.25">
      <c r="D693" s="269"/>
    </row>
    <row r="694" spans="4:4" x14ac:dyDescent="0.25">
      <c r="D694" s="269"/>
    </row>
    <row r="695" spans="4:4" x14ac:dyDescent="0.25">
      <c r="D695" s="269"/>
    </row>
    <row r="696" spans="4:4" x14ac:dyDescent="0.25">
      <c r="D696" s="269"/>
    </row>
    <row r="697" spans="4:4" x14ac:dyDescent="0.25">
      <c r="D697" s="269"/>
    </row>
    <row r="698" spans="4:4" x14ac:dyDescent="0.25">
      <c r="D698" s="269"/>
    </row>
    <row r="699" spans="4:4" x14ac:dyDescent="0.25">
      <c r="D699" s="269"/>
    </row>
    <row r="700" spans="4:4" x14ac:dyDescent="0.25">
      <c r="D700" s="269"/>
    </row>
    <row r="701" spans="4:4" x14ac:dyDescent="0.25">
      <c r="D701" s="269"/>
    </row>
    <row r="702" spans="4:4" x14ac:dyDescent="0.25">
      <c r="D702" s="269"/>
    </row>
    <row r="703" spans="4:4" x14ac:dyDescent="0.25">
      <c r="D703" s="269"/>
    </row>
    <row r="704" spans="4:4" x14ac:dyDescent="0.25">
      <c r="D704" s="269"/>
    </row>
    <row r="705" spans="4:4" x14ac:dyDescent="0.25">
      <c r="D705" s="269"/>
    </row>
    <row r="706" spans="4:4" x14ac:dyDescent="0.25">
      <c r="D706" s="269"/>
    </row>
    <row r="707" spans="4:4" x14ac:dyDescent="0.25">
      <c r="D707" s="269"/>
    </row>
    <row r="708" spans="4:4" x14ac:dyDescent="0.25">
      <c r="D708" s="269"/>
    </row>
    <row r="709" spans="4:4" x14ac:dyDescent="0.25">
      <c r="D709" s="269"/>
    </row>
    <row r="710" spans="4:4" x14ac:dyDescent="0.25">
      <c r="D710" s="269"/>
    </row>
    <row r="711" spans="4:4" x14ac:dyDescent="0.25">
      <c r="D711" s="269"/>
    </row>
    <row r="712" spans="4:4" x14ac:dyDescent="0.25">
      <c r="D712" s="269"/>
    </row>
    <row r="713" spans="4:4" x14ac:dyDescent="0.25">
      <c r="D713" s="269"/>
    </row>
    <row r="714" spans="4:4" x14ac:dyDescent="0.25">
      <c r="D714" s="269"/>
    </row>
    <row r="715" spans="4:4" x14ac:dyDescent="0.25">
      <c r="D715" s="269"/>
    </row>
    <row r="716" spans="4:4" x14ac:dyDescent="0.25">
      <c r="D716" s="269"/>
    </row>
    <row r="717" spans="4:4" x14ac:dyDescent="0.25">
      <c r="D717" s="269"/>
    </row>
    <row r="718" spans="4:4" x14ac:dyDescent="0.25">
      <c r="D718" s="269"/>
    </row>
    <row r="719" spans="4:4" x14ac:dyDescent="0.25">
      <c r="D719" s="269"/>
    </row>
    <row r="720" spans="4:4" x14ac:dyDescent="0.25">
      <c r="D720" s="269"/>
    </row>
    <row r="721" spans="4:4" x14ac:dyDescent="0.25">
      <c r="D721" s="269"/>
    </row>
    <row r="722" spans="4:4" x14ac:dyDescent="0.25">
      <c r="D722" s="269"/>
    </row>
    <row r="723" spans="4:4" x14ac:dyDescent="0.25">
      <c r="D723" s="269"/>
    </row>
    <row r="724" spans="4:4" x14ac:dyDescent="0.25">
      <c r="D724" s="269"/>
    </row>
    <row r="725" spans="4:4" x14ac:dyDescent="0.25">
      <c r="D725" s="269"/>
    </row>
    <row r="726" spans="4:4" x14ac:dyDescent="0.25">
      <c r="D726" s="269"/>
    </row>
    <row r="727" spans="4:4" x14ac:dyDescent="0.25">
      <c r="D727" s="269"/>
    </row>
    <row r="728" spans="4:4" x14ac:dyDescent="0.25">
      <c r="D728" s="269"/>
    </row>
    <row r="729" spans="4:4" x14ac:dyDescent="0.25">
      <c r="D729" s="269"/>
    </row>
    <row r="730" spans="4:4" x14ac:dyDescent="0.25">
      <c r="D730" s="269"/>
    </row>
    <row r="731" spans="4:4" x14ac:dyDescent="0.25">
      <c r="D731" s="269"/>
    </row>
    <row r="732" spans="4:4" x14ac:dyDescent="0.25">
      <c r="D732" s="269"/>
    </row>
    <row r="733" spans="4:4" x14ac:dyDescent="0.25">
      <c r="D733" s="269"/>
    </row>
    <row r="734" spans="4:4" x14ac:dyDescent="0.25">
      <c r="D734" s="269"/>
    </row>
    <row r="735" spans="4:4" x14ac:dyDescent="0.25">
      <c r="D735" s="269"/>
    </row>
    <row r="736" spans="4:4" x14ac:dyDescent="0.25">
      <c r="D736" s="269"/>
    </row>
    <row r="737" spans="4:4" x14ac:dyDescent="0.25">
      <c r="D737" s="269"/>
    </row>
    <row r="738" spans="4:4" x14ac:dyDescent="0.25">
      <c r="D738" s="269"/>
    </row>
    <row r="739" spans="4:4" x14ac:dyDescent="0.25">
      <c r="D739" s="269"/>
    </row>
    <row r="740" spans="4:4" x14ac:dyDescent="0.25">
      <c r="D740" s="269"/>
    </row>
    <row r="741" spans="4:4" x14ac:dyDescent="0.25">
      <c r="D741" s="269"/>
    </row>
    <row r="742" spans="4:4" x14ac:dyDescent="0.25">
      <c r="D742" s="269"/>
    </row>
    <row r="743" spans="4:4" x14ac:dyDescent="0.25">
      <c r="D743" s="269"/>
    </row>
    <row r="744" spans="4:4" x14ac:dyDescent="0.25">
      <c r="D744" s="269"/>
    </row>
    <row r="745" spans="4:4" x14ac:dyDescent="0.25">
      <c r="D745" s="269"/>
    </row>
    <row r="746" spans="4:4" x14ac:dyDescent="0.25">
      <c r="D746" s="269"/>
    </row>
    <row r="747" spans="4:4" x14ac:dyDescent="0.25">
      <c r="D747" s="269"/>
    </row>
    <row r="748" spans="4:4" x14ac:dyDescent="0.25">
      <c r="D748" s="269"/>
    </row>
    <row r="749" spans="4:4" x14ac:dyDescent="0.25">
      <c r="D749" s="269"/>
    </row>
    <row r="750" spans="4:4" x14ac:dyDescent="0.25">
      <c r="D750" s="269"/>
    </row>
    <row r="751" spans="4:4" x14ac:dyDescent="0.25">
      <c r="D751" s="269"/>
    </row>
    <row r="752" spans="4:4" x14ac:dyDescent="0.25">
      <c r="D752" s="269"/>
    </row>
    <row r="753" spans="4:4" x14ac:dyDescent="0.25">
      <c r="D753" s="269"/>
    </row>
    <row r="754" spans="4:4" x14ac:dyDescent="0.25">
      <c r="D754" s="269"/>
    </row>
    <row r="755" spans="4:4" x14ac:dyDescent="0.25">
      <c r="D755" s="269"/>
    </row>
    <row r="756" spans="4:4" x14ac:dyDescent="0.25">
      <c r="D756" s="269"/>
    </row>
    <row r="757" spans="4:4" x14ac:dyDescent="0.25">
      <c r="D757" s="269"/>
    </row>
    <row r="758" spans="4:4" x14ac:dyDescent="0.25">
      <c r="D758" s="269"/>
    </row>
    <row r="759" spans="4:4" x14ac:dyDescent="0.25">
      <c r="D759" s="269"/>
    </row>
    <row r="760" spans="4:4" x14ac:dyDescent="0.25">
      <c r="D760" s="269"/>
    </row>
    <row r="761" spans="4:4" x14ac:dyDescent="0.25">
      <c r="D761" s="269"/>
    </row>
    <row r="762" spans="4:4" x14ac:dyDescent="0.25">
      <c r="D762" s="269"/>
    </row>
    <row r="763" spans="4:4" x14ac:dyDescent="0.25">
      <c r="D763" s="269"/>
    </row>
    <row r="764" spans="4:4" x14ac:dyDescent="0.25">
      <c r="D764" s="269"/>
    </row>
    <row r="765" spans="4:4" x14ac:dyDescent="0.25">
      <c r="D765" s="269"/>
    </row>
    <row r="766" spans="4:4" x14ac:dyDescent="0.25">
      <c r="D766" s="269"/>
    </row>
    <row r="767" spans="4:4" x14ac:dyDescent="0.25">
      <c r="D767" s="269"/>
    </row>
    <row r="768" spans="4:4" x14ac:dyDescent="0.25">
      <c r="D768" s="269"/>
    </row>
    <row r="769" spans="4:4" x14ac:dyDescent="0.25">
      <c r="D769" s="269"/>
    </row>
    <row r="770" spans="4:4" x14ac:dyDescent="0.25">
      <c r="D770" s="269"/>
    </row>
    <row r="771" spans="4:4" x14ac:dyDescent="0.25">
      <c r="D771" s="269"/>
    </row>
    <row r="772" spans="4:4" x14ac:dyDescent="0.25">
      <c r="D772" s="269"/>
    </row>
    <row r="773" spans="4:4" x14ac:dyDescent="0.25">
      <c r="D773" s="269"/>
    </row>
    <row r="774" spans="4:4" x14ac:dyDescent="0.25">
      <c r="D774" s="269"/>
    </row>
    <row r="775" spans="4:4" x14ac:dyDescent="0.25">
      <c r="D775" s="269"/>
    </row>
    <row r="776" spans="4:4" x14ac:dyDescent="0.25">
      <c r="D776" s="269"/>
    </row>
    <row r="777" spans="4:4" x14ac:dyDescent="0.25">
      <c r="D777" s="269"/>
    </row>
    <row r="778" spans="4:4" x14ac:dyDescent="0.25">
      <c r="D778" s="269"/>
    </row>
    <row r="779" spans="4:4" x14ac:dyDescent="0.25">
      <c r="D779" s="269"/>
    </row>
    <row r="780" spans="4:4" x14ac:dyDescent="0.25">
      <c r="D780" s="269"/>
    </row>
    <row r="781" spans="4:4" x14ac:dyDescent="0.25">
      <c r="D781" s="269"/>
    </row>
    <row r="782" spans="4:4" x14ac:dyDescent="0.25">
      <c r="D782" s="269"/>
    </row>
    <row r="783" spans="4:4" x14ac:dyDescent="0.25">
      <c r="D783" s="269"/>
    </row>
    <row r="784" spans="4:4" x14ac:dyDescent="0.25">
      <c r="D784" s="269"/>
    </row>
    <row r="785" spans="4:4" x14ac:dyDescent="0.25">
      <c r="D785" s="269"/>
    </row>
    <row r="786" spans="4:4" x14ac:dyDescent="0.25">
      <c r="D786" s="269"/>
    </row>
    <row r="787" spans="4:4" x14ac:dyDescent="0.25">
      <c r="D787" s="269"/>
    </row>
    <row r="788" spans="4:4" x14ac:dyDescent="0.25">
      <c r="D788" s="269"/>
    </row>
    <row r="789" spans="4:4" x14ac:dyDescent="0.25">
      <c r="D789" s="269"/>
    </row>
    <row r="790" spans="4:4" x14ac:dyDescent="0.25">
      <c r="D790" s="269"/>
    </row>
    <row r="791" spans="4:4" x14ac:dyDescent="0.25">
      <c r="D791" s="269"/>
    </row>
    <row r="792" spans="4:4" x14ac:dyDescent="0.25">
      <c r="D792" s="269"/>
    </row>
    <row r="793" spans="4:4" x14ac:dyDescent="0.25">
      <c r="D793" s="269"/>
    </row>
    <row r="794" spans="4:4" x14ac:dyDescent="0.25">
      <c r="D794" s="269"/>
    </row>
    <row r="795" spans="4:4" x14ac:dyDescent="0.25">
      <c r="D795" s="269"/>
    </row>
    <row r="796" spans="4:4" x14ac:dyDescent="0.25">
      <c r="D796" s="269"/>
    </row>
    <row r="797" spans="4:4" x14ac:dyDescent="0.25">
      <c r="D797" s="269"/>
    </row>
    <row r="798" spans="4:4" x14ac:dyDescent="0.25">
      <c r="D798" s="269"/>
    </row>
    <row r="799" spans="4:4" x14ac:dyDescent="0.25">
      <c r="D799" s="269"/>
    </row>
    <row r="800" spans="4:4" x14ac:dyDescent="0.25">
      <c r="D800" s="269"/>
    </row>
    <row r="801" spans="4:4" x14ac:dyDescent="0.25">
      <c r="D801" s="269"/>
    </row>
    <row r="802" spans="4:4" x14ac:dyDescent="0.25">
      <c r="D802" s="269"/>
    </row>
    <row r="803" spans="4:4" x14ac:dyDescent="0.25">
      <c r="D803" s="269"/>
    </row>
    <row r="804" spans="4:4" x14ac:dyDescent="0.25">
      <c r="D804" s="269"/>
    </row>
    <row r="805" spans="4:4" x14ac:dyDescent="0.25">
      <c r="D805" s="269"/>
    </row>
    <row r="806" spans="4:4" x14ac:dyDescent="0.25">
      <c r="D806" s="269"/>
    </row>
    <row r="807" spans="4:4" x14ac:dyDescent="0.25">
      <c r="D807" s="269"/>
    </row>
    <row r="808" spans="4:4" x14ac:dyDescent="0.25">
      <c r="D808" s="269"/>
    </row>
    <row r="809" spans="4:4" x14ac:dyDescent="0.25">
      <c r="D809" s="269"/>
    </row>
    <row r="810" spans="4:4" x14ac:dyDescent="0.25">
      <c r="D810" s="269"/>
    </row>
    <row r="811" spans="4:4" x14ac:dyDescent="0.25">
      <c r="D811" s="269"/>
    </row>
    <row r="812" spans="4:4" x14ac:dyDescent="0.25">
      <c r="D812" s="269"/>
    </row>
    <row r="813" spans="4:4" x14ac:dyDescent="0.25">
      <c r="D813" s="269"/>
    </row>
    <row r="814" spans="4:4" x14ac:dyDescent="0.25">
      <c r="D814" s="269"/>
    </row>
    <row r="815" spans="4:4" x14ac:dyDescent="0.25">
      <c r="D815" s="269"/>
    </row>
    <row r="816" spans="4:4" x14ac:dyDescent="0.25">
      <c r="D816" s="269"/>
    </row>
    <row r="817" spans="4:4" x14ac:dyDescent="0.25">
      <c r="D817" s="269"/>
    </row>
    <row r="818" spans="4:4" x14ac:dyDescent="0.25">
      <c r="D818" s="269"/>
    </row>
    <row r="819" spans="4:4" x14ac:dyDescent="0.25">
      <c r="D819" s="269"/>
    </row>
    <row r="820" spans="4:4" x14ac:dyDescent="0.25">
      <c r="D820" s="269"/>
    </row>
    <row r="821" spans="4:4" x14ac:dyDescent="0.25">
      <c r="D821" s="269"/>
    </row>
    <row r="822" spans="4:4" x14ac:dyDescent="0.25">
      <c r="D822" s="269"/>
    </row>
    <row r="823" spans="4:4" x14ac:dyDescent="0.25">
      <c r="D823" s="269"/>
    </row>
    <row r="824" spans="4:4" x14ac:dyDescent="0.25">
      <c r="D824" s="269"/>
    </row>
    <row r="825" spans="4:4" x14ac:dyDescent="0.25">
      <c r="D825" s="269"/>
    </row>
    <row r="826" spans="4:4" x14ac:dyDescent="0.25">
      <c r="D826" s="269"/>
    </row>
    <row r="827" spans="4:4" x14ac:dyDescent="0.25">
      <c r="D827" s="269"/>
    </row>
    <row r="828" spans="4:4" x14ac:dyDescent="0.25">
      <c r="D828" s="269"/>
    </row>
    <row r="829" spans="4:4" x14ac:dyDescent="0.25">
      <c r="D829" s="269"/>
    </row>
    <row r="830" spans="4:4" x14ac:dyDescent="0.25">
      <c r="D830" s="269"/>
    </row>
    <row r="831" spans="4:4" x14ac:dyDescent="0.25">
      <c r="D831" s="269"/>
    </row>
    <row r="832" spans="4:4" x14ac:dyDescent="0.25">
      <c r="D832" s="269"/>
    </row>
    <row r="833" spans="4:4" x14ac:dyDescent="0.25">
      <c r="D833" s="269"/>
    </row>
    <row r="834" spans="4:4" x14ac:dyDescent="0.25">
      <c r="D834" s="269"/>
    </row>
    <row r="835" spans="4:4" x14ac:dyDescent="0.25">
      <c r="D835" s="269"/>
    </row>
    <row r="836" spans="4:4" x14ac:dyDescent="0.25">
      <c r="D836" s="269"/>
    </row>
    <row r="837" spans="4:4" x14ac:dyDescent="0.25">
      <c r="D837" s="269"/>
    </row>
    <row r="838" spans="4:4" x14ac:dyDescent="0.25">
      <c r="D838" s="269"/>
    </row>
    <row r="839" spans="4:4" x14ac:dyDescent="0.25">
      <c r="D839" s="269"/>
    </row>
    <row r="840" spans="4:4" x14ac:dyDescent="0.25">
      <c r="D840" s="269"/>
    </row>
    <row r="841" spans="4:4" x14ac:dyDescent="0.25">
      <c r="D841" s="269"/>
    </row>
    <row r="842" spans="4:4" x14ac:dyDescent="0.25">
      <c r="D842" s="269"/>
    </row>
    <row r="843" spans="4:4" x14ac:dyDescent="0.25">
      <c r="D843" s="269"/>
    </row>
    <row r="844" spans="4:4" x14ac:dyDescent="0.25">
      <c r="D844" s="269"/>
    </row>
    <row r="845" spans="4:4" x14ac:dyDescent="0.25">
      <c r="D845" s="269"/>
    </row>
    <row r="846" spans="4:4" x14ac:dyDescent="0.25">
      <c r="D846" s="269"/>
    </row>
    <row r="847" spans="4:4" x14ac:dyDescent="0.25">
      <c r="D847" s="269"/>
    </row>
    <row r="848" spans="4:4" x14ac:dyDescent="0.25">
      <c r="D848" s="269"/>
    </row>
    <row r="849" spans="4:4" x14ac:dyDescent="0.25">
      <c r="D849" s="269"/>
    </row>
    <row r="850" spans="4:4" x14ac:dyDescent="0.25">
      <c r="D850" s="269"/>
    </row>
    <row r="851" spans="4:4" x14ac:dyDescent="0.25">
      <c r="D851" s="269"/>
    </row>
    <row r="852" spans="4:4" x14ac:dyDescent="0.25">
      <c r="D852" s="269"/>
    </row>
    <row r="853" spans="4:4" x14ac:dyDescent="0.25">
      <c r="D853" s="269"/>
    </row>
    <row r="854" spans="4:4" x14ac:dyDescent="0.25">
      <c r="D854" s="269"/>
    </row>
    <row r="855" spans="4:4" x14ac:dyDescent="0.25">
      <c r="D855" s="269"/>
    </row>
    <row r="856" spans="4:4" x14ac:dyDescent="0.25">
      <c r="D856" s="269"/>
    </row>
    <row r="857" spans="4:4" x14ac:dyDescent="0.25">
      <c r="D857" s="269"/>
    </row>
    <row r="858" spans="4:4" x14ac:dyDescent="0.25">
      <c r="D858" s="269"/>
    </row>
    <row r="859" spans="4:4" x14ac:dyDescent="0.25">
      <c r="D859" s="269"/>
    </row>
    <row r="860" spans="4:4" x14ac:dyDescent="0.25">
      <c r="D860" s="269"/>
    </row>
    <row r="861" spans="4:4" x14ac:dyDescent="0.25">
      <c r="D861" s="269"/>
    </row>
    <row r="862" spans="4:4" x14ac:dyDescent="0.25">
      <c r="D862" s="269"/>
    </row>
    <row r="863" spans="4:4" x14ac:dyDescent="0.25">
      <c r="D863" s="269"/>
    </row>
    <row r="864" spans="4:4" x14ac:dyDescent="0.25">
      <c r="D864" s="269"/>
    </row>
    <row r="865" spans="4:4" x14ac:dyDescent="0.25">
      <c r="D865" s="269"/>
    </row>
    <row r="866" spans="4:4" x14ac:dyDescent="0.25">
      <c r="D866" s="269"/>
    </row>
    <row r="867" spans="4:4" x14ac:dyDescent="0.25">
      <c r="D867" s="269"/>
    </row>
    <row r="868" spans="4:4" x14ac:dyDescent="0.25">
      <c r="D868" s="269"/>
    </row>
    <row r="869" spans="4:4" x14ac:dyDescent="0.25">
      <c r="D869" s="269"/>
    </row>
    <row r="870" spans="4:4" x14ac:dyDescent="0.25">
      <c r="D870" s="269"/>
    </row>
    <row r="871" spans="4:4" x14ac:dyDescent="0.25">
      <c r="D871" s="269"/>
    </row>
    <row r="872" spans="4:4" x14ac:dyDescent="0.25">
      <c r="D872" s="269"/>
    </row>
    <row r="873" spans="4:4" x14ac:dyDescent="0.25">
      <c r="D873" s="269"/>
    </row>
    <row r="874" spans="4:4" x14ac:dyDescent="0.25">
      <c r="D874" s="269"/>
    </row>
    <row r="875" spans="4:4" x14ac:dyDescent="0.25">
      <c r="D875" s="269"/>
    </row>
    <row r="876" spans="4:4" x14ac:dyDescent="0.25">
      <c r="D876" s="269"/>
    </row>
    <row r="877" spans="4:4" x14ac:dyDescent="0.25">
      <c r="D877" s="269"/>
    </row>
    <row r="878" spans="4:4" x14ac:dyDescent="0.25">
      <c r="D878" s="269"/>
    </row>
    <row r="879" spans="4:4" x14ac:dyDescent="0.25">
      <c r="D879" s="269"/>
    </row>
    <row r="880" spans="4:4" x14ac:dyDescent="0.25">
      <c r="D880" s="269"/>
    </row>
    <row r="881" spans="4:4" x14ac:dyDescent="0.25">
      <c r="D881" s="269"/>
    </row>
    <row r="882" spans="4:4" x14ac:dyDescent="0.25">
      <c r="D882" s="269"/>
    </row>
    <row r="883" spans="4:4" x14ac:dyDescent="0.25">
      <c r="D883" s="269"/>
    </row>
    <row r="884" spans="4:4" x14ac:dyDescent="0.25">
      <c r="D884" s="269"/>
    </row>
    <row r="885" spans="4:4" x14ac:dyDescent="0.25">
      <c r="D885" s="269"/>
    </row>
    <row r="886" spans="4:4" x14ac:dyDescent="0.25">
      <c r="D886" s="269"/>
    </row>
    <row r="887" spans="4:4" x14ac:dyDescent="0.25">
      <c r="D887" s="269"/>
    </row>
    <row r="888" spans="4:4" x14ac:dyDescent="0.25">
      <c r="D888" s="269"/>
    </row>
    <row r="889" spans="4:4" x14ac:dyDescent="0.25">
      <c r="D889" s="269"/>
    </row>
    <row r="890" spans="4:4" x14ac:dyDescent="0.25">
      <c r="D890" s="269"/>
    </row>
    <row r="891" spans="4:4" x14ac:dyDescent="0.25">
      <c r="D891" s="269"/>
    </row>
    <row r="892" spans="4:4" x14ac:dyDescent="0.25">
      <c r="D892" s="269"/>
    </row>
    <row r="893" spans="4:4" x14ac:dyDescent="0.25">
      <c r="D893" s="269"/>
    </row>
    <row r="894" spans="4:4" x14ac:dyDescent="0.25">
      <c r="D894" s="269"/>
    </row>
    <row r="895" spans="4:4" x14ac:dyDescent="0.25">
      <c r="D895" s="269"/>
    </row>
    <row r="896" spans="4:4" x14ac:dyDescent="0.25">
      <c r="D896" s="269"/>
    </row>
    <row r="897" spans="4:4" x14ac:dyDescent="0.25">
      <c r="D897" s="269"/>
    </row>
    <row r="898" spans="4:4" x14ac:dyDescent="0.25">
      <c r="D898" s="269"/>
    </row>
    <row r="899" spans="4:4" x14ac:dyDescent="0.25">
      <c r="D899" s="269"/>
    </row>
    <row r="900" spans="4:4" x14ac:dyDescent="0.25">
      <c r="D900" s="269"/>
    </row>
    <row r="901" spans="4:4" x14ac:dyDescent="0.25">
      <c r="D901" s="269"/>
    </row>
    <row r="902" spans="4:4" x14ac:dyDescent="0.25">
      <c r="D902" s="269"/>
    </row>
    <row r="903" spans="4:4" x14ac:dyDescent="0.25">
      <c r="D903" s="269"/>
    </row>
    <row r="904" spans="4:4" x14ac:dyDescent="0.25">
      <c r="D904" s="269"/>
    </row>
    <row r="905" spans="4:4" x14ac:dyDescent="0.25">
      <c r="D905" s="269"/>
    </row>
    <row r="906" spans="4:4" x14ac:dyDescent="0.25">
      <c r="D906" s="269"/>
    </row>
    <row r="907" spans="4:4" x14ac:dyDescent="0.25">
      <c r="D907" s="269"/>
    </row>
    <row r="908" spans="4:4" x14ac:dyDescent="0.25">
      <c r="D908" s="269"/>
    </row>
    <row r="909" spans="4:4" x14ac:dyDescent="0.25">
      <c r="D909" s="269"/>
    </row>
    <row r="910" spans="4:4" x14ac:dyDescent="0.25">
      <c r="D910" s="269"/>
    </row>
    <row r="911" spans="4:4" x14ac:dyDescent="0.25">
      <c r="D911" s="269"/>
    </row>
    <row r="912" spans="4:4" x14ac:dyDescent="0.25">
      <c r="D912" s="269"/>
    </row>
    <row r="913" spans="4:4" x14ac:dyDescent="0.25">
      <c r="D913" s="269"/>
    </row>
    <row r="914" spans="4:4" x14ac:dyDescent="0.25">
      <c r="D914" s="269"/>
    </row>
    <row r="915" spans="4:4" x14ac:dyDescent="0.25">
      <c r="D915" s="269"/>
    </row>
    <row r="916" spans="4:4" x14ac:dyDescent="0.25">
      <c r="D916" s="269"/>
    </row>
    <row r="917" spans="4:4" x14ac:dyDescent="0.25">
      <c r="D917" s="269"/>
    </row>
    <row r="918" spans="4:4" x14ac:dyDescent="0.25">
      <c r="D918" s="269"/>
    </row>
    <row r="919" spans="4:4" x14ac:dyDescent="0.25">
      <c r="D919" s="269"/>
    </row>
    <row r="920" spans="4:4" x14ac:dyDescent="0.25">
      <c r="D920" s="269"/>
    </row>
    <row r="921" spans="4:4" x14ac:dyDescent="0.25">
      <c r="D921" s="269"/>
    </row>
    <row r="922" spans="4:4" x14ac:dyDescent="0.25">
      <c r="D922" s="269"/>
    </row>
    <row r="923" spans="4:4" x14ac:dyDescent="0.25">
      <c r="D923" s="269"/>
    </row>
    <row r="924" spans="4:4" x14ac:dyDescent="0.25">
      <c r="D924" s="269"/>
    </row>
    <row r="925" spans="4:4" x14ac:dyDescent="0.25">
      <c r="D925" s="269"/>
    </row>
    <row r="926" spans="4:4" x14ac:dyDescent="0.25">
      <c r="D926" s="269"/>
    </row>
    <row r="927" spans="4:4" x14ac:dyDescent="0.25">
      <c r="D927" s="269"/>
    </row>
    <row r="928" spans="4:4" x14ac:dyDescent="0.25">
      <c r="D928" s="269"/>
    </row>
    <row r="929" spans="4:4" x14ac:dyDescent="0.25">
      <c r="D929" s="269"/>
    </row>
    <row r="930" spans="4:4" x14ac:dyDescent="0.25">
      <c r="D930" s="269"/>
    </row>
    <row r="931" spans="4:4" x14ac:dyDescent="0.25">
      <c r="D931" s="269"/>
    </row>
    <row r="932" spans="4:4" x14ac:dyDescent="0.25">
      <c r="D932" s="269"/>
    </row>
    <row r="933" spans="4:4" x14ac:dyDescent="0.25">
      <c r="D933" s="269"/>
    </row>
    <row r="934" spans="4:4" x14ac:dyDescent="0.25">
      <c r="D934" s="269"/>
    </row>
    <row r="935" spans="4:4" x14ac:dyDescent="0.25">
      <c r="D935" s="269"/>
    </row>
    <row r="936" spans="4:4" x14ac:dyDescent="0.25">
      <c r="D936" s="269"/>
    </row>
    <row r="937" spans="4:4" x14ac:dyDescent="0.25">
      <c r="D937" s="269"/>
    </row>
    <row r="938" spans="4:4" x14ac:dyDescent="0.25">
      <c r="D938" s="269"/>
    </row>
    <row r="939" spans="4:4" x14ac:dyDescent="0.25">
      <c r="D939" s="269"/>
    </row>
    <row r="940" spans="4:4" x14ac:dyDescent="0.25">
      <c r="D940" s="269"/>
    </row>
    <row r="941" spans="4:4" x14ac:dyDescent="0.25">
      <c r="D941" s="269"/>
    </row>
    <row r="942" spans="4:4" x14ac:dyDescent="0.25">
      <c r="D942" s="269"/>
    </row>
    <row r="943" spans="4:4" x14ac:dyDescent="0.25">
      <c r="D943" s="269"/>
    </row>
    <row r="944" spans="4:4" x14ac:dyDescent="0.25">
      <c r="D944" s="269"/>
    </row>
    <row r="945" spans="4:4" x14ac:dyDescent="0.25">
      <c r="D945" s="269"/>
    </row>
    <row r="946" spans="4:4" x14ac:dyDescent="0.25">
      <c r="D946" s="269"/>
    </row>
    <row r="947" spans="4:4" x14ac:dyDescent="0.25">
      <c r="D947" s="269"/>
    </row>
    <row r="948" spans="4:4" x14ac:dyDescent="0.25">
      <c r="D948" s="269"/>
    </row>
    <row r="949" spans="4:4" x14ac:dyDescent="0.25">
      <c r="D949" s="269"/>
    </row>
    <row r="950" spans="4:4" x14ac:dyDescent="0.25">
      <c r="D950" s="269"/>
    </row>
    <row r="951" spans="4:4" x14ac:dyDescent="0.25">
      <c r="D951" s="269"/>
    </row>
    <row r="952" spans="4:4" x14ac:dyDescent="0.25">
      <c r="D952" s="269"/>
    </row>
    <row r="953" spans="4:4" x14ac:dyDescent="0.25">
      <c r="D953" s="269"/>
    </row>
    <row r="954" spans="4:4" x14ac:dyDescent="0.25">
      <c r="D954" s="269"/>
    </row>
    <row r="955" spans="4:4" x14ac:dyDescent="0.25">
      <c r="D955" s="269"/>
    </row>
    <row r="956" spans="4:4" x14ac:dyDescent="0.25">
      <c r="D956" s="269"/>
    </row>
    <row r="957" spans="4:4" x14ac:dyDescent="0.25">
      <c r="D957" s="269"/>
    </row>
    <row r="958" spans="4:4" x14ac:dyDescent="0.25">
      <c r="D958" s="269"/>
    </row>
    <row r="959" spans="4:4" x14ac:dyDescent="0.25">
      <c r="D959" s="269"/>
    </row>
    <row r="960" spans="4:4" x14ac:dyDescent="0.25">
      <c r="D960" s="269"/>
    </row>
    <row r="961" spans="4:4" x14ac:dyDescent="0.25">
      <c r="D961" s="269"/>
    </row>
    <row r="962" spans="4:4" x14ac:dyDescent="0.25">
      <c r="D962" s="269"/>
    </row>
    <row r="963" spans="4:4" x14ac:dyDescent="0.25">
      <c r="D963" s="269"/>
    </row>
    <row r="964" spans="4:4" x14ac:dyDescent="0.25">
      <c r="D964" s="269"/>
    </row>
    <row r="965" spans="4:4" x14ac:dyDescent="0.25">
      <c r="D965" s="269"/>
    </row>
    <row r="966" spans="4:4" x14ac:dyDescent="0.25">
      <c r="D966" s="269"/>
    </row>
    <row r="967" spans="4:4" x14ac:dyDescent="0.25">
      <c r="D967" s="269"/>
    </row>
    <row r="968" spans="4:4" x14ac:dyDescent="0.25">
      <c r="D968" s="269"/>
    </row>
    <row r="969" spans="4:4" x14ac:dyDescent="0.25">
      <c r="D969" s="269"/>
    </row>
    <row r="970" spans="4:4" x14ac:dyDescent="0.25">
      <c r="D970" s="269"/>
    </row>
    <row r="971" spans="4:4" x14ac:dyDescent="0.25">
      <c r="D971" s="269"/>
    </row>
    <row r="972" spans="4:4" x14ac:dyDescent="0.25">
      <c r="D972" s="269"/>
    </row>
    <row r="973" spans="4:4" x14ac:dyDescent="0.25">
      <c r="D973" s="269"/>
    </row>
    <row r="974" spans="4:4" x14ac:dyDescent="0.25">
      <c r="D974" s="269"/>
    </row>
    <row r="975" spans="4:4" x14ac:dyDescent="0.25">
      <c r="D975" s="269"/>
    </row>
    <row r="976" spans="4:4" x14ac:dyDescent="0.25">
      <c r="D976" s="269"/>
    </row>
    <row r="977" spans="4:4" x14ac:dyDescent="0.25">
      <c r="D977" s="269"/>
    </row>
    <row r="978" spans="4:4" x14ac:dyDescent="0.25">
      <c r="D978" s="269"/>
    </row>
    <row r="979" spans="4:4" x14ac:dyDescent="0.25">
      <c r="D979" s="269"/>
    </row>
    <row r="980" spans="4:4" x14ac:dyDescent="0.25">
      <c r="D980" s="269"/>
    </row>
    <row r="981" spans="4:4" x14ac:dyDescent="0.25">
      <c r="D981" s="269"/>
    </row>
    <row r="982" spans="4:4" x14ac:dyDescent="0.25">
      <c r="D982" s="269"/>
    </row>
    <row r="983" spans="4:4" x14ac:dyDescent="0.25">
      <c r="D983" s="269"/>
    </row>
    <row r="984" spans="4:4" x14ac:dyDescent="0.25">
      <c r="D984" s="269"/>
    </row>
    <row r="985" spans="4:4" x14ac:dyDescent="0.25">
      <c r="D985" s="269"/>
    </row>
    <row r="986" spans="4:4" x14ac:dyDescent="0.25">
      <c r="D986" s="269"/>
    </row>
    <row r="987" spans="4:4" x14ac:dyDescent="0.25">
      <c r="D987" s="269"/>
    </row>
    <row r="988" spans="4:4" x14ac:dyDescent="0.25">
      <c r="D988" s="269"/>
    </row>
    <row r="989" spans="4:4" x14ac:dyDescent="0.25">
      <c r="D989" s="269"/>
    </row>
    <row r="990" spans="4:4" x14ac:dyDescent="0.25">
      <c r="D990" s="269"/>
    </row>
    <row r="991" spans="4:4" x14ac:dyDescent="0.25">
      <c r="D991" s="269"/>
    </row>
    <row r="992" spans="4:4" x14ac:dyDescent="0.25">
      <c r="D992" s="269"/>
    </row>
    <row r="993" spans="4:4" x14ac:dyDescent="0.25">
      <c r="D993" s="269"/>
    </row>
    <row r="994" spans="4:4" x14ac:dyDescent="0.25">
      <c r="D994" s="269"/>
    </row>
    <row r="995" spans="4:4" x14ac:dyDescent="0.25">
      <c r="D995" s="269"/>
    </row>
    <row r="996" spans="4:4" x14ac:dyDescent="0.25">
      <c r="D996" s="269"/>
    </row>
    <row r="997" spans="4:4" x14ac:dyDescent="0.25">
      <c r="D997" s="269"/>
    </row>
    <row r="998" spans="4:4" x14ac:dyDescent="0.25">
      <c r="D998" s="269"/>
    </row>
    <row r="999" spans="4:4" x14ac:dyDescent="0.25">
      <c r="D999" s="269"/>
    </row>
    <row r="1000" spans="4:4" x14ac:dyDescent="0.25">
      <c r="D1000" s="269"/>
    </row>
    <row r="1001" spans="4:4" x14ac:dyDescent="0.25">
      <c r="D1001" s="269"/>
    </row>
    <row r="1002" spans="4:4" x14ac:dyDescent="0.25">
      <c r="D1002" s="269"/>
    </row>
    <row r="1003" spans="4:4" x14ac:dyDescent="0.25">
      <c r="D1003" s="269"/>
    </row>
    <row r="1004" spans="4:4" x14ac:dyDescent="0.25">
      <c r="D1004" s="269"/>
    </row>
    <row r="1005" spans="4:4" x14ac:dyDescent="0.25">
      <c r="D1005" s="269"/>
    </row>
    <row r="1006" spans="4:4" x14ac:dyDescent="0.25">
      <c r="D1006" s="269"/>
    </row>
    <row r="1007" spans="4:4" x14ac:dyDescent="0.25">
      <c r="D1007" s="269"/>
    </row>
    <row r="1008" spans="4:4" x14ac:dyDescent="0.25">
      <c r="D1008" s="269"/>
    </row>
    <row r="1009" spans="4:4" x14ac:dyDescent="0.25">
      <c r="D1009" s="269"/>
    </row>
    <row r="1010" spans="4:4" x14ac:dyDescent="0.25">
      <c r="D1010" s="269"/>
    </row>
    <row r="1011" spans="4:4" x14ac:dyDescent="0.25">
      <c r="D1011" s="269"/>
    </row>
    <row r="1012" spans="4:4" x14ac:dyDescent="0.25">
      <c r="D1012" s="269"/>
    </row>
    <row r="1013" spans="4:4" x14ac:dyDescent="0.25">
      <c r="D1013" s="269"/>
    </row>
    <row r="1014" spans="4:4" x14ac:dyDescent="0.25">
      <c r="D1014" s="269"/>
    </row>
    <row r="1015" spans="4:4" x14ac:dyDescent="0.25">
      <c r="D1015" s="269"/>
    </row>
    <row r="1016" spans="4:4" x14ac:dyDescent="0.25">
      <c r="D1016" s="269"/>
    </row>
    <row r="1017" spans="4:4" x14ac:dyDescent="0.25">
      <c r="D1017" s="269"/>
    </row>
    <row r="1018" spans="4:4" x14ac:dyDescent="0.25">
      <c r="D1018" s="269"/>
    </row>
    <row r="1019" spans="4:4" x14ac:dyDescent="0.25">
      <c r="D1019" s="269"/>
    </row>
    <row r="1020" spans="4:4" x14ac:dyDescent="0.25">
      <c r="D1020" s="269"/>
    </row>
    <row r="1021" spans="4:4" x14ac:dyDescent="0.25">
      <c r="D1021" s="269"/>
    </row>
    <row r="1022" spans="4:4" x14ac:dyDescent="0.25">
      <c r="D1022" s="269"/>
    </row>
    <row r="1023" spans="4:4" x14ac:dyDescent="0.25">
      <c r="D1023" s="269"/>
    </row>
    <row r="1024" spans="4:4" x14ac:dyDescent="0.25">
      <c r="D1024" s="269"/>
    </row>
    <row r="1025" spans="4:4" x14ac:dyDescent="0.25">
      <c r="D1025" s="269"/>
    </row>
    <row r="1026" spans="4:4" x14ac:dyDescent="0.25">
      <c r="D1026" s="269"/>
    </row>
    <row r="1027" spans="4:4" x14ac:dyDescent="0.25">
      <c r="D1027" s="269"/>
    </row>
    <row r="1028" spans="4:4" x14ac:dyDescent="0.25">
      <c r="D1028" s="269"/>
    </row>
    <row r="1029" spans="4:4" x14ac:dyDescent="0.25">
      <c r="D1029" s="269"/>
    </row>
    <row r="1030" spans="4:4" x14ac:dyDescent="0.25">
      <c r="D1030" s="269"/>
    </row>
    <row r="1031" spans="4:4" x14ac:dyDescent="0.25">
      <c r="D1031" s="269"/>
    </row>
    <row r="1032" spans="4:4" x14ac:dyDescent="0.25">
      <c r="D1032" s="269"/>
    </row>
    <row r="1033" spans="4:4" x14ac:dyDescent="0.25">
      <c r="D1033" s="269"/>
    </row>
    <row r="1034" spans="4:4" x14ac:dyDescent="0.25">
      <c r="D1034" s="269"/>
    </row>
    <row r="1035" spans="4:4" x14ac:dyDescent="0.25">
      <c r="D1035" s="269"/>
    </row>
    <row r="1036" spans="4:4" x14ac:dyDescent="0.25">
      <c r="D1036" s="269"/>
    </row>
    <row r="1037" spans="4:4" x14ac:dyDescent="0.25">
      <c r="D1037" s="269"/>
    </row>
    <row r="1038" spans="4:4" x14ac:dyDescent="0.25">
      <c r="D1038" s="269"/>
    </row>
    <row r="1039" spans="4:4" x14ac:dyDescent="0.25">
      <c r="D1039" s="269"/>
    </row>
    <row r="1040" spans="4:4" x14ac:dyDescent="0.25">
      <c r="D1040" s="269"/>
    </row>
    <row r="1041" spans="4:4" x14ac:dyDescent="0.25">
      <c r="D1041" s="269"/>
    </row>
    <row r="1042" spans="4:4" x14ac:dyDescent="0.25">
      <c r="D1042" s="269"/>
    </row>
    <row r="1043" spans="4:4" x14ac:dyDescent="0.25">
      <c r="D1043" s="269"/>
    </row>
    <row r="1044" spans="4:4" x14ac:dyDescent="0.25">
      <c r="D1044" s="269"/>
    </row>
    <row r="1045" spans="4:4" x14ac:dyDescent="0.25">
      <c r="D1045" s="269"/>
    </row>
    <row r="1046" spans="4:4" x14ac:dyDescent="0.25">
      <c r="D1046" s="269"/>
    </row>
    <row r="1047" spans="4:4" x14ac:dyDescent="0.25">
      <c r="D1047" s="269"/>
    </row>
    <row r="1048" spans="4:4" x14ac:dyDescent="0.25">
      <c r="D1048" s="269"/>
    </row>
    <row r="1049" spans="4:4" x14ac:dyDescent="0.25">
      <c r="D1049" s="269"/>
    </row>
    <row r="1050" spans="4:4" x14ac:dyDescent="0.25">
      <c r="D1050" s="269"/>
    </row>
  </sheetData>
  <mergeCells count="8">
    <mergeCell ref="F171:G171"/>
    <mergeCell ref="F172:G172"/>
    <mergeCell ref="B1:H1"/>
    <mergeCell ref="B2:H2"/>
    <mergeCell ref="B3:H3"/>
    <mergeCell ref="B4:H4"/>
    <mergeCell ref="D6:E6"/>
    <mergeCell ref="B167:E167"/>
  </mergeCells>
  <pageMargins left="0.70866141732283472" right="0.70866141732283472" top="0.74803149606299213" bottom="0.74803149606299213" header="0.31496062992125984" footer="0.31496062992125984"/>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H32"/>
  <sheetViews>
    <sheetView zoomScale="80" zoomScaleNormal="80" workbookViewId="0">
      <selection activeCell="A18" sqref="A18:XFD24"/>
    </sheetView>
  </sheetViews>
  <sheetFormatPr baseColWidth="10" defaultColWidth="11.42578125" defaultRowHeight="12.75" x14ac:dyDescent="0.2"/>
  <cols>
    <col min="1" max="1" width="28.42578125" style="182" customWidth="1"/>
    <col min="2" max="2" width="26.140625" style="138" customWidth="1"/>
    <col min="3" max="3" width="36.140625" style="138" customWidth="1"/>
    <col min="4" max="4" width="62.140625" style="183" customWidth="1"/>
    <col min="5" max="5" width="21.7109375" style="138" bestFit="1" customWidth="1"/>
    <col min="6" max="6" width="20.85546875" style="138" customWidth="1"/>
    <col min="7" max="7" width="29.7109375" style="180" customWidth="1"/>
    <col min="8" max="16384" width="11.42578125" style="138"/>
  </cols>
  <sheetData>
    <row r="1" spans="1:8" ht="18" x14ac:dyDescent="0.25">
      <c r="A1" s="295" t="str">
        <f>+'[3]RELACION DE CK MAYO 2019'!A2:J2</f>
        <v xml:space="preserve">SERVICIO REGIONAL DE SALUD CIBAO OCCIDENTAL </v>
      </c>
      <c r="B1" s="295"/>
      <c r="C1" s="295"/>
      <c r="D1" s="295"/>
      <c r="E1" s="295"/>
      <c r="F1" s="295"/>
      <c r="G1" s="295"/>
    </row>
    <row r="2" spans="1:8" x14ac:dyDescent="0.2">
      <c r="A2" s="296">
        <v>45626</v>
      </c>
      <c r="B2" s="296"/>
      <c r="C2" s="296"/>
      <c r="D2" s="296"/>
      <c r="E2" s="296"/>
      <c r="F2" s="296"/>
      <c r="G2" s="296"/>
    </row>
    <row r="3" spans="1:8" x14ac:dyDescent="0.2">
      <c r="A3" s="297" t="s">
        <v>39</v>
      </c>
      <c r="B3" s="297"/>
      <c r="C3" s="297"/>
      <c r="D3" s="297"/>
      <c r="E3" s="297"/>
      <c r="F3" s="297"/>
      <c r="G3" s="297"/>
    </row>
    <row r="4" spans="1:8" x14ac:dyDescent="0.2">
      <c r="A4" s="298" t="s">
        <v>198</v>
      </c>
      <c r="B4" s="298"/>
      <c r="C4" s="298"/>
      <c r="D4" s="298"/>
      <c r="E4" s="298"/>
      <c r="F4" s="298"/>
      <c r="G4" s="298"/>
    </row>
    <row r="5" spans="1:8" ht="13.5" thickBot="1" x14ac:dyDescent="0.25">
      <c r="A5" s="139"/>
      <c r="B5" s="140"/>
      <c r="C5" s="141"/>
      <c r="D5" s="142"/>
      <c r="E5" s="38"/>
      <c r="F5" s="39"/>
      <c r="G5" s="44"/>
    </row>
    <row r="6" spans="1:8" ht="13.5" thickBot="1" x14ac:dyDescent="0.25">
      <c r="A6" s="143" t="s">
        <v>40</v>
      </c>
      <c r="B6" s="144"/>
      <c r="C6" s="144"/>
      <c r="D6" s="145"/>
      <c r="E6" s="144"/>
      <c r="F6" s="144"/>
      <c r="G6" s="146"/>
    </row>
    <row r="7" spans="1:8" ht="19.5" thickBot="1" x14ac:dyDescent="0.25">
      <c r="A7" s="45" t="s">
        <v>41</v>
      </c>
      <c r="B7" s="46" t="s">
        <v>42</v>
      </c>
      <c r="C7" s="46" t="s">
        <v>43</v>
      </c>
      <c r="D7" s="46" t="s">
        <v>44</v>
      </c>
      <c r="E7" s="46" t="s">
        <v>199</v>
      </c>
      <c r="F7" s="46" t="s">
        <v>45</v>
      </c>
      <c r="G7" s="47" t="s">
        <v>46</v>
      </c>
    </row>
    <row r="8" spans="1:8" ht="15" customHeight="1" x14ac:dyDescent="0.2">
      <c r="A8" s="147">
        <v>45597</v>
      </c>
      <c r="B8" s="148"/>
      <c r="C8" s="149"/>
      <c r="D8" s="48" t="s">
        <v>47</v>
      </c>
      <c r="E8" s="49"/>
      <c r="F8" s="49"/>
      <c r="G8" s="40">
        <v>4182.8999999999996</v>
      </c>
    </row>
    <row r="9" spans="1:8" ht="15" customHeight="1" x14ac:dyDescent="0.2">
      <c r="A9" s="150">
        <v>45597</v>
      </c>
      <c r="B9" s="151">
        <v>4524000000003</v>
      </c>
      <c r="C9" s="152" t="s">
        <v>193</v>
      </c>
      <c r="D9" s="50" t="s">
        <v>200</v>
      </c>
      <c r="E9" s="51">
        <v>1557845.74</v>
      </c>
      <c r="F9" s="52"/>
      <c r="G9" s="52">
        <f>G8+Tabla2[[#This Row],[Ingresos ]]</f>
        <v>1562028.64</v>
      </c>
    </row>
    <row r="10" spans="1:8" ht="18.75" x14ac:dyDescent="0.3">
      <c r="A10" s="147">
        <v>45609</v>
      </c>
      <c r="B10" s="153">
        <v>38265836430</v>
      </c>
      <c r="C10" s="154" t="s">
        <v>253</v>
      </c>
      <c r="D10" s="155" t="s">
        <v>693</v>
      </c>
      <c r="E10" s="41"/>
      <c r="F10" s="53">
        <v>406333.54</v>
      </c>
      <c r="G10" s="53">
        <f>G9-Tabla2[[#This Row],[Egresos]]</f>
        <v>1155695.0999999999</v>
      </c>
    </row>
    <row r="11" spans="1:8" ht="18.75" x14ac:dyDescent="0.3">
      <c r="A11" s="147">
        <v>45609</v>
      </c>
      <c r="B11" s="153">
        <v>38265836857</v>
      </c>
      <c r="C11" s="154" t="s">
        <v>690</v>
      </c>
      <c r="D11" s="155" t="s">
        <v>693</v>
      </c>
      <c r="E11" s="41"/>
      <c r="F11" s="53">
        <v>579644.4</v>
      </c>
      <c r="G11" s="53">
        <f>G10-Tabla2[[#This Row],[Egresos]]</f>
        <v>576050.69999999984</v>
      </c>
      <c r="H11" s="156"/>
    </row>
    <row r="12" spans="1:8" ht="18.75" x14ac:dyDescent="0.3">
      <c r="A12" s="147">
        <v>45609</v>
      </c>
      <c r="B12" s="153">
        <v>38265837317</v>
      </c>
      <c r="C12" s="154" t="s">
        <v>691</v>
      </c>
      <c r="D12" s="155" t="s">
        <v>693</v>
      </c>
      <c r="E12" s="41"/>
      <c r="F12" s="53">
        <v>220104.55</v>
      </c>
      <c r="G12" s="53">
        <f>G11-Tabla2[[#This Row],[Egresos]]</f>
        <v>355946.14999999985</v>
      </c>
      <c r="H12" s="156"/>
    </row>
    <row r="13" spans="1:8" ht="18.75" x14ac:dyDescent="0.3">
      <c r="A13" s="147">
        <v>45609</v>
      </c>
      <c r="B13" s="153">
        <v>38265838453</v>
      </c>
      <c r="C13" s="154" t="s">
        <v>692</v>
      </c>
      <c r="D13" s="154" t="s">
        <v>694</v>
      </c>
      <c r="E13" s="41"/>
      <c r="F13" s="53">
        <v>14129.66</v>
      </c>
      <c r="G13" s="53">
        <f>G12-Tabla2[[#This Row],[Egresos]]</f>
        <v>341816.48999999987</v>
      </c>
      <c r="H13" s="156"/>
    </row>
    <row r="14" spans="1:8" ht="69" x14ac:dyDescent="0.3">
      <c r="A14" s="147">
        <v>45609</v>
      </c>
      <c r="B14" s="153">
        <v>38265839182</v>
      </c>
      <c r="C14" s="154" t="s">
        <v>254</v>
      </c>
      <c r="D14" s="154" t="s">
        <v>695</v>
      </c>
      <c r="E14" s="41"/>
      <c r="F14" s="53">
        <v>259541.39</v>
      </c>
      <c r="G14" s="53">
        <f>G13-Tabla2[[#This Row],[Egresos]]</f>
        <v>82275.09999999986</v>
      </c>
      <c r="H14" s="156"/>
    </row>
    <row r="15" spans="1:8" ht="34.5" x14ac:dyDescent="0.3">
      <c r="A15" s="147">
        <v>45609</v>
      </c>
      <c r="B15" s="270">
        <v>38265839702</v>
      </c>
      <c r="C15" s="157" t="s">
        <v>201</v>
      </c>
      <c r="D15" s="158" t="s">
        <v>202</v>
      </c>
      <c r="E15" s="41"/>
      <c r="F15" s="53">
        <v>74465.78</v>
      </c>
      <c r="G15" s="53">
        <f>G14-Tabla2[[#This Row],[Egresos]]</f>
        <v>7809.3199999998615</v>
      </c>
      <c r="H15" s="156"/>
    </row>
    <row r="16" spans="1:8" ht="18.75" x14ac:dyDescent="0.2">
      <c r="A16" s="147">
        <v>45624</v>
      </c>
      <c r="B16" s="159">
        <v>45240000000001</v>
      </c>
      <c r="C16" s="149" t="s">
        <v>193</v>
      </c>
      <c r="D16" s="42" t="s">
        <v>200</v>
      </c>
      <c r="E16" s="41">
        <v>1556693.95</v>
      </c>
      <c r="F16" s="53"/>
      <c r="G16" s="53">
        <f>G15+Tabla2[[#This Row],[Ingresos ]]</f>
        <v>1564503.2699999998</v>
      </c>
      <c r="H16" s="156"/>
    </row>
    <row r="17" spans="1:8" ht="18.75" x14ac:dyDescent="0.2">
      <c r="A17" s="54">
        <v>45626</v>
      </c>
      <c r="B17" s="160"/>
      <c r="C17" s="161" t="s">
        <v>194</v>
      </c>
      <c r="D17" s="162" t="s">
        <v>195</v>
      </c>
      <c r="E17" s="41"/>
      <c r="F17" s="53">
        <v>2474.63</v>
      </c>
      <c r="G17" s="53">
        <f>G16-Tabla2[[#This Row],[Egresos]]</f>
        <v>1562028.64</v>
      </c>
      <c r="H17" s="156"/>
    </row>
    <row r="18" spans="1:8" ht="18.75" x14ac:dyDescent="0.2">
      <c r="A18" s="163"/>
      <c r="B18" s="164"/>
      <c r="C18" s="165" t="s">
        <v>48</v>
      </c>
      <c r="D18" s="165"/>
      <c r="E18" s="273">
        <f>E9+E16</f>
        <v>3114539.69</v>
      </c>
      <c r="F18" s="55">
        <f>F10+F11+F13+F12+F14+F15+F16+F17</f>
        <v>1556693.95</v>
      </c>
      <c r="G18" s="56">
        <f>G17</f>
        <v>1562028.64</v>
      </c>
    </row>
    <row r="19" spans="1:8" x14ac:dyDescent="0.2">
      <c r="A19" s="166"/>
      <c r="B19" s="167"/>
      <c r="C19" s="167"/>
      <c r="D19" s="168"/>
      <c r="E19" s="167"/>
      <c r="F19" s="169"/>
      <c r="G19" s="170"/>
    </row>
    <row r="20" spans="1:8" x14ac:dyDescent="0.2">
      <c r="A20" s="166"/>
      <c r="B20" s="167"/>
      <c r="C20" s="167"/>
      <c r="D20" s="168"/>
      <c r="E20" s="167"/>
      <c r="F20" s="167"/>
      <c r="G20" s="171"/>
    </row>
    <row r="21" spans="1:8" x14ac:dyDescent="0.2">
      <c r="A21" s="166"/>
      <c r="B21" s="167"/>
      <c r="C21" s="167" t="s">
        <v>203</v>
      </c>
      <c r="D21" s="168"/>
      <c r="E21" s="169"/>
      <c r="F21" s="172"/>
      <c r="G21" s="170"/>
    </row>
    <row r="22" spans="1:8" x14ac:dyDescent="0.2">
      <c r="A22" s="166"/>
      <c r="B22" s="173" t="s">
        <v>204</v>
      </c>
      <c r="C22" s="167"/>
      <c r="D22" s="174"/>
      <c r="E22" s="174" t="s">
        <v>154</v>
      </c>
      <c r="F22" s="169"/>
      <c r="G22" s="170"/>
    </row>
    <row r="23" spans="1:8" ht="32.25" x14ac:dyDescent="0.3">
      <c r="A23" s="175"/>
      <c r="B23" s="176" t="s">
        <v>205</v>
      </c>
      <c r="C23" s="177"/>
      <c r="D23" s="178"/>
      <c r="E23" s="176" t="s">
        <v>206</v>
      </c>
      <c r="F23" s="177"/>
      <c r="G23" s="179"/>
    </row>
    <row r="25" spans="1:8" x14ac:dyDescent="0.2">
      <c r="F25" s="43"/>
    </row>
    <row r="26" spans="1:8" x14ac:dyDescent="0.2">
      <c r="F26" s="43"/>
    </row>
    <row r="27" spans="1:8" x14ac:dyDescent="0.2">
      <c r="F27" s="43"/>
    </row>
    <row r="28" spans="1:8" x14ac:dyDescent="0.2">
      <c r="F28" s="43"/>
    </row>
    <row r="29" spans="1:8" x14ac:dyDescent="0.2">
      <c r="E29" s="181"/>
      <c r="F29" s="43"/>
    </row>
    <row r="30" spans="1:8" x14ac:dyDescent="0.2">
      <c r="F30" s="43"/>
    </row>
    <row r="31" spans="1:8" x14ac:dyDescent="0.2">
      <c r="F31" s="43"/>
    </row>
    <row r="32" spans="1:8" x14ac:dyDescent="0.2">
      <c r="F32" s="43"/>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H62"/>
  <sheetViews>
    <sheetView topLeftCell="A28" zoomScale="80" zoomScaleNormal="80" workbookViewId="0">
      <selection activeCell="F49" sqref="F49"/>
    </sheetView>
  </sheetViews>
  <sheetFormatPr baseColWidth="10" defaultColWidth="11.42578125" defaultRowHeight="12.75" x14ac:dyDescent="0.2"/>
  <cols>
    <col min="1" max="1" width="28.42578125" style="182" customWidth="1"/>
    <col min="2" max="2" width="26.140625" style="138" customWidth="1"/>
    <col min="3" max="3" width="36.140625" style="138" customWidth="1"/>
    <col min="4" max="4" width="62.140625" style="183" customWidth="1"/>
    <col min="5" max="5" width="21.7109375" style="138" bestFit="1" customWidth="1"/>
    <col min="6" max="6" width="20.85546875" style="138" customWidth="1"/>
    <col min="7" max="7" width="29.7109375" style="180" customWidth="1"/>
    <col min="8" max="16384" width="11.42578125" style="138"/>
  </cols>
  <sheetData>
    <row r="1" spans="1:8" ht="18" x14ac:dyDescent="0.25">
      <c r="A1" s="295" t="str">
        <f>+'[3]RELACION DE CK MAYO 2019'!A2:J2</f>
        <v xml:space="preserve">SERVICIO REGIONAL DE SALUD CIBAO OCCIDENTAL </v>
      </c>
      <c r="B1" s="295"/>
      <c r="C1" s="295"/>
      <c r="D1" s="295"/>
      <c r="E1" s="295"/>
      <c r="F1" s="295"/>
      <c r="G1" s="295"/>
    </row>
    <row r="2" spans="1:8" x14ac:dyDescent="0.2">
      <c r="A2" s="299">
        <v>45626</v>
      </c>
      <c r="B2" s="299"/>
      <c r="C2" s="299"/>
      <c r="D2" s="299"/>
      <c r="E2" s="299"/>
      <c r="F2" s="299"/>
      <c r="G2" s="299"/>
    </row>
    <row r="3" spans="1:8" x14ac:dyDescent="0.2">
      <c r="A3" s="297" t="s">
        <v>39</v>
      </c>
      <c r="B3" s="297"/>
      <c r="C3" s="297"/>
      <c r="D3" s="297"/>
      <c r="E3" s="297"/>
      <c r="F3" s="297"/>
      <c r="G3" s="297"/>
    </row>
    <row r="4" spans="1:8" x14ac:dyDescent="0.2">
      <c r="A4" s="298" t="s">
        <v>198</v>
      </c>
      <c r="B4" s="298"/>
      <c r="C4" s="298"/>
      <c r="D4" s="298"/>
      <c r="E4" s="298"/>
      <c r="F4" s="298"/>
      <c r="G4" s="298"/>
    </row>
    <row r="5" spans="1:8" ht="13.5" thickBot="1" x14ac:dyDescent="0.25">
      <c r="A5" s="139"/>
      <c r="B5" s="140"/>
      <c r="C5" s="141"/>
      <c r="D5" s="142"/>
      <c r="E5" s="38"/>
      <c r="F5" s="39"/>
      <c r="G5" s="44"/>
    </row>
    <row r="6" spans="1:8" ht="13.5" thickBot="1" x14ac:dyDescent="0.25">
      <c r="A6" s="143" t="s">
        <v>40</v>
      </c>
      <c r="B6" s="186"/>
      <c r="C6" s="186"/>
      <c r="D6" s="145"/>
      <c r="E6" s="186"/>
      <c r="F6" s="186"/>
      <c r="G6" s="187"/>
    </row>
    <row r="7" spans="1:8" ht="19.5" thickBot="1" x14ac:dyDescent="0.25">
      <c r="A7" s="45" t="s">
        <v>41</v>
      </c>
      <c r="B7" s="46" t="s">
        <v>42</v>
      </c>
      <c r="C7" s="46" t="s">
        <v>43</v>
      </c>
      <c r="D7" s="46" t="s">
        <v>44</v>
      </c>
      <c r="E7" s="46" t="s">
        <v>199</v>
      </c>
      <c r="F7" s="46" t="s">
        <v>45</v>
      </c>
      <c r="G7" s="47" t="s">
        <v>46</v>
      </c>
    </row>
    <row r="8" spans="1:8" ht="15" customHeight="1" x14ac:dyDescent="0.2">
      <c r="A8" s="147">
        <v>45597</v>
      </c>
      <c r="B8" s="148"/>
      <c r="C8" s="149"/>
      <c r="D8" s="48" t="s">
        <v>47</v>
      </c>
      <c r="E8" s="49"/>
      <c r="F8" s="49"/>
      <c r="G8" s="40">
        <v>4182.8999999999996</v>
      </c>
    </row>
    <row r="9" spans="1:8" ht="15" customHeight="1" x14ac:dyDescent="0.2">
      <c r="A9" s="150">
        <v>45597</v>
      </c>
      <c r="B9" s="151">
        <v>45240000000043</v>
      </c>
      <c r="C9" s="152" t="s">
        <v>193</v>
      </c>
      <c r="D9" s="50" t="s">
        <v>200</v>
      </c>
      <c r="E9" s="51">
        <v>187170.24</v>
      </c>
      <c r="F9" s="52"/>
      <c r="G9" s="52">
        <f>G8+Tabla23[[#This Row],[Ingresos ]]</f>
        <v>191353.13999999998</v>
      </c>
    </row>
    <row r="10" spans="1:8" ht="51.75" x14ac:dyDescent="0.3">
      <c r="A10" s="147">
        <v>45608</v>
      </c>
      <c r="B10" s="153">
        <v>38248991121</v>
      </c>
      <c r="C10" s="154" t="s">
        <v>696</v>
      </c>
      <c r="D10" s="155" t="s">
        <v>742</v>
      </c>
      <c r="E10" s="41"/>
      <c r="F10" s="53">
        <v>26545.519999999997</v>
      </c>
      <c r="G10" s="53">
        <f>G9-Tabla23[[#This Row],[Egresos]]</f>
        <v>164807.62</v>
      </c>
    </row>
    <row r="11" spans="1:8" ht="51.75" x14ac:dyDescent="0.3">
      <c r="A11" s="147">
        <v>45608</v>
      </c>
      <c r="B11" s="153" t="s">
        <v>709</v>
      </c>
      <c r="C11" s="154" t="s">
        <v>697</v>
      </c>
      <c r="D11" s="155" t="s">
        <v>743</v>
      </c>
      <c r="E11" s="41"/>
      <c r="F11" s="53">
        <v>32367.8</v>
      </c>
      <c r="G11" s="53">
        <f>G10-Tabla23[[#This Row],[Egresos]]</f>
        <v>132439.82</v>
      </c>
      <c r="H11" s="156"/>
    </row>
    <row r="12" spans="1:8" ht="18.75" x14ac:dyDescent="0.3">
      <c r="A12" s="147">
        <v>45608</v>
      </c>
      <c r="B12" s="153" t="s">
        <v>710</v>
      </c>
      <c r="C12" s="154" t="s">
        <v>162</v>
      </c>
      <c r="D12" s="155" t="s">
        <v>163</v>
      </c>
      <c r="E12" s="41"/>
      <c r="F12" s="53">
        <v>600</v>
      </c>
      <c r="G12" s="53">
        <f>G11-Tabla23[[#This Row],[Egresos]]</f>
        <v>131839.82</v>
      </c>
      <c r="H12" s="156"/>
    </row>
    <row r="13" spans="1:8" ht="18.75" x14ac:dyDescent="0.3">
      <c r="A13" s="147">
        <v>45608</v>
      </c>
      <c r="B13" s="153" t="s">
        <v>711</v>
      </c>
      <c r="C13" s="154" t="s">
        <v>223</v>
      </c>
      <c r="D13" s="154" t="s">
        <v>164</v>
      </c>
      <c r="E13" s="41"/>
      <c r="F13" s="53">
        <v>7150</v>
      </c>
      <c r="G13" s="53">
        <f>G12-Tabla23[[#This Row],[Egresos]]</f>
        <v>124689.82</v>
      </c>
      <c r="H13" s="156"/>
    </row>
    <row r="14" spans="1:8" ht="18.75" x14ac:dyDescent="0.3">
      <c r="A14" s="147">
        <v>45608</v>
      </c>
      <c r="B14" s="153" t="s">
        <v>712</v>
      </c>
      <c r="C14" s="154" t="s">
        <v>255</v>
      </c>
      <c r="D14" s="154" t="s">
        <v>256</v>
      </c>
      <c r="E14" s="41"/>
      <c r="F14" s="53">
        <v>4950</v>
      </c>
      <c r="G14" s="53">
        <f>G13-Tabla23[[#This Row],[Egresos]]</f>
        <v>119739.82</v>
      </c>
      <c r="H14" s="156"/>
    </row>
    <row r="15" spans="1:8" ht="34.5" x14ac:dyDescent="0.3">
      <c r="A15" s="147">
        <v>45608</v>
      </c>
      <c r="B15" s="270" t="s">
        <v>713</v>
      </c>
      <c r="C15" s="157" t="s">
        <v>698</v>
      </c>
      <c r="D15" s="158" t="s">
        <v>744</v>
      </c>
      <c r="E15" s="41"/>
      <c r="F15" s="53">
        <v>550</v>
      </c>
      <c r="G15" s="53">
        <f>G14-Tabla23[[#This Row],[Egresos]]</f>
        <v>119189.82</v>
      </c>
      <c r="H15" s="156"/>
    </row>
    <row r="16" spans="1:8" ht="18.75" x14ac:dyDescent="0.2">
      <c r="A16" s="147">
        <v>45608</v>
      </c>
      <c r="B16" s="159" t="s">
        <v>714</v>
      </c>
      <c r="C16" s="149" t="s">
        <v>165</v>
      </c>
      <c r="D16" s="42" t="s">
        <v>166</v>
      </c>
      <c r="E16" s="41"/>
      <c r="F16" s="53">
        <v>1100</v>
      </c>
      <c r="G16" s="53">
        <f>G15-Tabla23[[#This Row],[Egresos]]</f>
        <v>118089.82</v>
      </c>
      <c r="H16" s="156"/>
    </row>
    <row r="17" spans="1:8" ht="37.5" x14ac:dyDescent="0.2">
      <c r="A17" s="150">
        <v>45608</v>
      </c>
      <c r="B17" s="274" t="s">
        <v>715</v>
      </c>
      <c r="C17" s="152" t="s">
        <v>167</v>
      </c>
      <c r="D17" s="50" t="s">
        <v>168</v>
      </c>
      <c r="E17" s="271"/>
      <c r="F17" s="272">
        <v>3850</v>
      </c>
      <c r="G17" s="53">
        <f>G16-Tabla23[[#This Row],[Egresos]]</f>
        <v>114239.82</v>
      </c>
      <c r="H17" s="156"/>
    </row>
    <row r="18" spans="1:8" ht="18.75" x14ac:dyDescent="0.2">
      <c r="A18" s="147">
        <v>45608</v>
      </c>
      <c r="B18" s="184" t="s">
        <v>716</v>
      </c>
      <c r="C18" s="149" t="s">
        <v>699</v>
      </c>
      <c r="D18" s="42" t="s">
        <v>745</v>
      </c>
      <c r="E18" s="275"/>
      <c r="F18" s="276">
        <v>1550</v>
      </c>
      <c r="G18" s="53">
        <f>G17-Tabla23[[#This Row],[Egresos]]</f>
        <v>112689.82</v>
      </c>
      <c r="H18" s="156"/>
    </row>
    <row r="19" spans="1:8" ht="18.75" x14ac:dyDescent="0.2">
      <c r="A19" s="147">
        <v>45608</v>
      </c>
      <c r="B19" s="184" t="s">
        <v>717</v>
      </c>
      <c r="C19" s="149" t="s">
        <v>169</v>
      </c>
      <c r="D19" s="42" t="s">
        <v>170</v>
      </c>
      <c r="E19" s="275"/>
      <c r="F19" s="276">
        <v>8800</v>
      </c>
      <c r="G19" s="53">
        <f>G18-Tabla23[[#This Row],[Egresos]]</f>
        <v>103889.82</v>
      </c>
      <c r="H19" s="156"/>
    </row>
    <row r="20" spans="1:8" ht="18.75" x14ac:dyDescent="0.2">
      <c r="A20" s="147">
        <v>45608</v>
      </c>
      <c r="B20" s="184" t="s">
        <v>718</v>
      </c>
      <c r="C20" s="149" t="s">
        <v>204</v>
      </c>
      <c r="D20" s="42" t="s">
        <v>746</v>
      </c>
      <c r="E20" s="275"/>
      <c r="F20" s="276">
        <v>2750</v>
      </c>
      <c r="G20" s="53">
        <f>G19-Tabla23[[#This Row],[Egresos]]</f>
        <v>101139.82</v>
      </c>
      <c r="H20" s="156"/>
    </row>
    <row r="21" spans="1:8" ht="37.5" x14ac:dyDescent="0.2">
      <c r="A21" s="147">
        <v>45608</v>
      </c>
      <c r="B21" s="184" t="s">
        <v>719</v>
      </c>
      <c r="C21" s="149" t="s">
        <v>171</v>
      </c>
      <c r="D21" s="42" t="s">
        <v>172</v>
      </c>
      <c r="E21" s="275"/>
      <c r="F21" s="276">
        <v>1650</v>
      </c>
      <c r="G21" s="53">
        <f>G20-Tabla23[[#This Row],[Egresos]]</f>
        <v>99489.82</v>
      </c>
      <c r="H21" s="156"/>
    </row>
    <row r="22" spans="1:8" ht="37.5" x14ac:dyDescent="0.2">
      <c r="A22" s="147">
        <v>45608</v>
      </c>
      <c r="B22" s="184" t="s">
        <v>720</v>
      </c>
      <c r="C22" s="149" t="s">
        <v>700</v>
      </c>
      <c r="D22" s="42" t="s">
        <v>747</v>
      </c>
      <c r="E22" s="275"/>
      <c r="F22" s="276">
        <v>3300</v>
      </c>
      <c r="G22" s="53">
        <f>G21-Tabla23[[#This Row],[Egresos]]</f>
        <v>96189.82</v>
      </c>
      <c r="H22" s="156"/>
    </row>
    <row r="23" spans="1:8" ht="37.5" x14ac:dyDescent="0.2">
      <c r="A23" s="147">
        <v>45608</v>
      </c>
      <c r="B23" s="184" t="s">
        <v>721</v>
      </c>
      <c r="C23" s="149" t="s">
        <v>175</v>
      </c>
      <c r="D23" s="42" t="s">
        <v>176</v>
      </c>
      <c r="E23" s="275"/>
      <c r="F23" s="276">
        <v>3450</v>
      </c>
      <c r="G23" s="53">
        <f>G22-Tabla23[[#This Row],[Egresos]]</f>
        <v>92739.82</v>
      </c>
      <c r="H23" s="156"/>
    </row>
    <row r="24" spans="1:8" ht="37.5" x14ac:dyDescent="0.2">
      <c r="A24" s="147">
        <v>45608</v>
      </c>
      <c r="B24" s="184" t="s">
        <v>722</v>
      </c>
      <c r="C24" s="149" t="s">
        <v>701</v>
      </c>
      <c r="D24" s="42" t="s">
        <v>176</v>
      </c>
      <c r="E24" s="275"/>
      <c r="F24" s="276">
        <v>1500</v>
      </c>
      <c r="G24" s="53">
        <f>G23-Tabla23[[#This Row],[Egresos]]</f>
        <v>91239.82</v>
      </c>
      <c r="H24" s="156"/>
    </row>
    <row r="25" spans="1:8" ht="37.5" x14ac:dyDescent="0.2">
      <c r="A25" s="147">
        <v>45608</v>
      </c>
      <c r="B25" s="184" t="s">
        <v>723</v>
      </c>
      <c r="C25" s="149" t="s">
        <v>173</v>
      </c>
      <c r="D25" s="42" t="s">
        <v>174</v>
      </c>
      <c r="E25" s="275"/>
      <c r="F25" s="276">
        <v>2200</v>
      </c>
      <c r="G25" s="53">
        <f>G24-Tabla23[[#This Row],[Egresos]]</f>
        <v>89039.82</v>
      </c>
      <c r="H25" s="156"/>
    </row>
    <row r="26" spans="1:8" ht="37.5" x14ac:dyDescent="0.2">
      <c r="A26" s="147">
        <v>45608</v>
      </c>
      <c r="B26" s="184" t="s">
        <v>724</v>
      </c>
      <c r="C26" s="149" t="s">
        <v>224</v>
      </c>
      <c r="D26" s="42" t="s">
        <v>225</v>
      </c>
      <c r="E26" s="275"/>
      <c r="F26" s="276">
        <v>1500</v>
      </c>
      <c r="G26" s="53">
        <f>G25-Tabla23[[#This Row],[Egresos]]</f>
        <v>87539.82</v>
      </c>
      <c r="H26" s="156"/>
    </row>
    <row r="27" spans="1:8" ht="18.75" x14ac:dyDescent="0.2">
      <c r="A27" s="147">
        <v>45608</v>
      </c>
      <c r="B27" s="184" t="s">
        <v>725</v>
      </c>
      <c r="C27" s="149" t="s">
        <v>702</v>
      </c>
      <c r="D27" s="42" t="s">
        <v>748</v>
      </c>
      <c r="E27" s="275"/>
      <c r="F27" s="276">
        <v>2200</v>
      </c>
      <c r="G27" s="53">
        <f>G26-Tabla23[[#This Row],[Egresos]]</f>
        <v>85339.82</v>
      </c>
      <c r="H27" s="156"/>
    </row>
    <row r="28" spans="1:8" ht="37.5" x14ac:dyDescent="0.2">
      <c r="A28" s="147">
        <v>45608</v>
      </c>
      <c r="B28" s="184">
        <v>38249040102</v>
      </c>
      <c r="C28" s="149" t="s">
        <v>177</v>
      </c>
      <c r="D28" s="42" t="s">
        <v>178</v>
      </c>
      <c r="E28" s="275"/>
      <c r="F28" s="276">
        <v>3300</v>
      </c>
      <c r="G28" s="53">
        <f>G27-Tabla23[[#This Row],[Egresos]]</f>
        <v>82039.820000000007</v>
      </c>
      <c r="H28" s="156"/>
    </row>
    <row r="29" spans="1:8" ht="37.5" x14ac:dyDescent="0.2">
      <c r="A29" s="147">
        <v>45608</v>
      </c>
      <c r="B29" s="184" t="s">
        <v>726</v>
      </c>
      <c r="C29" s="149" t="s">
        <v>257</v>
      </c>
      <c r="D29" s="42" t="s">
        <v>258</v>
      </c>
      <c r="E29" s="275"/>
      <c r="F29" s="276">
        <v>1800</v>
      </c>
      <c r="G29" s="53">
        <f>G28-Tabla23[[#This Row],[Egresos]]</f>
        <v>80239.820000000007</v>
      </c>
      <c r="H29" s="156"/>
    </row>
    <row r="30" spans="1:8" ht="18.75" x14ac:dyDescent="0.2">
      <c r="A30" s="147">
        <v>45608</v>
      </c>
      <c r="B30" s="184" t="s">
        <v>727</v>
      </c>
      <c r="C30" s="149" t="s">
        <v>703</v>
      </c>
      <c r="D30" s="42" t="s">
        <v>749</v>
      </c>
      <c r="E30" s="275"/>
      <c r="F30" s="276">
        <v>2450</v>
      </c>
      <c r="G30" s="53">
        <f>G29-Tabla23[[#This Row],[Egresos]]</f>
        <v>77789.820000000007</v>
      </c>
      <c r="H30" s="156"/>
    </row>
    <row r="31" spans="1:8" ht="37.5" x14ac:dyDescent="0.2">
      <c r="A31" s="147">
        <v>45608</v>
      </c>
      <c r="B31" s="184" t="s">
        <v>728</v>
      </c>
      <c r="C31" s="149" t="s">
        <v>704</v>
      </c>
      <c r="D31" s="42" t="s">
        <v>750</v>
      </c>
      <c r="E31" s="275"/>
      <c r="F31" s="276">
        <v>4300</v>
      </c>
      <c r="G31" s="53">
        <f>G30-Tabla23[[#This Row],[Egresos]]</f>
        <v>73489.820000000007</v>
      </c>
      <c r="H31" s="156"/>
    </row>
    <row r="32" spans="1:8" ht="37.5" x14ac:dyDescent="0.2">
      <c r="A32" s="147">
        <v>45608</v>
      </c>
      <c r="B32" s="184" t="s">
        <v>729</v>
      </c>
      <c r="C32" s="149" t="s">
        <v>179</v>
      </c>
      <c r="D32" s="42" t="s">
        <v>180</v>
      </c>
      <c r="E32" s="275"/>
      <c r="F32" s="276">
        <v>1000</v>
      </c>
      <c r="G32" s="53">
        <f>G31-Tabla23[[#This Row],[Egresos]]</f>
        <v>72489.820000000007</v>
      </c>
      <c r="H32" s="156"/>
    </row>
    <row r="33" spans="1:8" ht="37.5" x14ac:dyDescent="0.2">
      <c r="A33" s="147">
        <v>45608</v>
      </c>
      <c r="B33" s="184" t="s">
        <v>730</v>
      </c>
      <c r="C33" s="149" t="s">
        <v>259</v>
      </c>
      <c r="D33" s="42" t="s">
        <v>260</v>
      </c>
      <c r="E33" s="275"/>
      <c r="F33" s="276">
        <v>1650</v>
      </c>
      <c r="G33" s="53">
        <f>G32-Tabla23[[#This Row],[Egresos]]</f>
        <v>70839.820000000007</v>
      </c>
      <c r="H33" s="156"/>
    </row>
    <row r="34" spans="1:8" ht="37.5" x14ac:dyDescent="0.2">
      <c r="A34" s="147">
        <v>45608</v>
      </c>
      <c r="B34" s="184" t="s">
        <v>731</v>
      </c>
      <c r="C34" s="149" t="s">
        <v>705</v>
      </c>
      <c r="D34" s="42" t="s">
        <v>751</v>
      </c>
      <c r="E34" s="275"/>
      <c r="F34" s="276">
        <v>5450</v>
      </c>
      <c r="G34" s="53">
        <f>G33-Tabla23[[#This Row],[Egresos]]</f>
        <v>65389.820000000007</v>
      </c>
      <c r="H34" s="156"/>
    </row>
    <row r="35" spans="1:8" ht="37.5" x14ac:dyDescent="0.2">
      <c r="A35" s="147">
        <v>45608</v>
      </c>
      <c r="B35" s="184" t="s">
        <v>732</v>
      </c>
      <c r="C35" s="149" t="s">
        <v>181</v>
      </c>
      <c r="D35" s="42" t="s">
        <v>182</v>
      </c>
      <c r="E35" s="275"/>
      <c r="F35" s="276">
        <v>1200</v>
      </c>
      <c r="G35" s="53">
        <f>G34-Tabla23[[#This Row],[Egresos]]</f>
        <v>64189.820000000007</v>
      </c>
      <c r="H35" s="156"/>
    </row>
    <row r="36" spans="1:8" ht="18.75" x14ac:dyDescent="0.2">
      <c r="A36" s="147">
        <v>45608</v>
      </c>
      <c r="B36" s="184" t="s">
        <v>733</v>
      </c>
      <c r="C36" s="149" t="s">
        <v>183</v>
      </c>
      <c r="D36" s="42" t="s">
        <v>184</v>
      </c>
      <c r="E36" s="275"/>
      <c r="F36" s="276">
        <v>1200</v>
      </c>
      <c r="G36" s="53">
        <f>G35-Tabla23[[#This Row],[Egresos]]</f>
        <v>62989.820000000007</v>
      </c>
      <c r="H36" s="156"/>
    </row>
    <row r="37" spans="1:8" ht="18.75" x14ac:dyDescent="0.2">
      <c r="A37" s="147">
        <v>45608</v>
      </c>
      <c r="B37" s="184" t="s">
        <v>734</v>
      </c>
      <c r="C37" s="149" t="s">
        <v>185</v>
      </c>
      <c r="D37" s="42" t="s">
        <v>186</v>
      </c>
      <c r="E37" s="275"/>
      <c r="F37" s="276">
        <v>10350</v>
      </c>
      <c r="G37" s="53">
        <f>G36-Tabla23[[#This Row],[Egresos]]</f>
        <v>52639.820000000007</v>
      </c>
      <c r="H37" s="156"/>
    </row>
    <row r="38" spans="1:8" ht="18.75" x14ac:dyDescent="0.2">
      <c r="A38" s="147">
        <v>45608</v>
      </c>
      <c r="B38" s="184" t="s">
        <v>735</v>
      </c>
      <c r="C38" s="149" t="s">
        <v>187</v>
      </c>
      <c r="D38" s="42" t="s">
        <v>186</v>
      </c>
      <c r="E38" s="275"/>
      <c r="F38" s="276">
        <v>6550</v>
      </c>
      <c r="G38" s="53">
        <f>G37-Tabla23[[#This Row],[Egresos]]</f>
        <v>46089.820000000007</v>
      </c>
      <c r="H38" s="156"/>
    </row>
    <row r="39" spans="1:8" ht="18.75" x14ac:dyDescent="0.2">
      <c r="A39" s="147">
        <v>45608</v>
      </c>
      <c r="B39" s="184" t="s">
        <v>736</v>
      </c>
      <c r="C39" s="149" t="s">
        <v>706</v>
      </c>
      <c r="D39" s="42" t="s">
        <v>186</v>
      </c>
      <c r="E39" s="275"/>
      <c r="F39" s="276">
        <v>12450</v>
      </c>
      <c r="G39" s="53">
        <f>G38-Tabla23[[#This Row],[Egresos]]</f>
        <v>33639.820000000007</v>
      </c>
      <c r="H39" s="156"/>
    </row>
    <row r="40" spans="1:8" ht="37.5" x14ac:dyDescent="0.2">
      <c r="A40" s="147">
        <v>45608</v>
      </c>
      <c r="B40" s="184" t="s">
        <v>737</v>
      </c>
      <c r="C40" s="149" t="s">
        <v>188</v>
      </c>
      <c r="D40" s="42" t="s">
        <v>189</v>
      </c>
      <c r="E40" s="275"/>
      <c r="F40" s="276">
        <v>10500</v>
      </c>
      <c r="G40" s="53">
        <f>G39-Tabla23[[#This Row],[Egresos]]</f>
        <v>23139.820000000007</v>
      </c>
      <c r="H40" s="156"/>
    </row>
    <row r="41" spans="1:8" ht="37.5" x14ac:dyDescent="0.2">
      <c r="A41" s="147">
        <v>45608</v>
      </c>
      <c r="B41" s="184" t="s">
        <v>738</v>
      </c>
      <c r="C41" s="149" t="s">
        <v>707</v>
      </c>
      <c r="D41" s="42" t="s">
        <v>190</v>
      </c>
      <c r="E41" s="275"/>
      <c r="F41" s="276">
        <v>6800</v>
      </c>
      <c r="G41" s="53">
        <f>G40-Tabla23[[#This Row],[Egresos]]</f>
        <v>16339.820000000007</v>
      </c>
      <c r="H41" s="156"/>
    </row>
    <row r="42" spans="1:8" ht="37.5" x14ac:dyDescent="0.2">
      <c r="A42" s="147">
        <v>45608</v>
      </c>
      <c r="B42" s="184" t="s">
        <v>739</v>
      </c>
      <c r="C42" s="149" t="s">
        <v>191</v>
      </c>
      <c r="D42" s="42" t="s">
        <v>192</v>
      </c>
      <c r="E42" s="275"/>
      <c r="F42" s="276">
        <v>5950</v>
      </c>
      <c r="G42" s="53">
        <f>G41-Tabla23[[#This Row],[Egresos]]</f>
        <v>10389.820000000007</v>
      </c>
      <c r="H42" s="156"/>
    </row>
    <row r="43" spans="1:8" ht="18.75" x14ac:dyDescent="0.2">
      <c r="A43" s="147">
        <v>45608</v>
      </c>
      <c r="B43" s="184" t="s">
        <v>740</v>
      </c>
      <c r="C43" s="149" t="s">
        <v>708</v>
      </c>
      <c r="D43" s="42" t="s">
        <v>752</v>
      </c>
      <c r="E43" s="275"/>
      <c r="F43" s="276">
        <v>1500</v>
      </c>
      <c r="G43" s="53">
        <f>G42-Tabla23[[#This Row],[Egresos]]</f>
        <v>8889.820000000007</v>
      </c>
      <c r="H43" s="156"/>
    </row>
    <row r="44" spans="1:8" ht="37.5" x14ac:dyDescent="0.2">
      <c r="A44" s="147">
        <v>45608</v>
      </c>
      <c r="B44" s="184" t="s">
        <v>741</v>
      </c>
      <c r="C44" s="149" t="s">
        <v>261</v>
      </c>
      <c r="D44" s="42" t="s">
        <v>262</v>
      </c>
      <c r="E44" s="275"/>
      <c r="F44" s="276">
        <v>1800</v>
      </c>
      <c r="G44" s="53">
        <f>G43-Tabla23[[#This Row],[Egresos]]</f>
        <v>7089.820000000007</v>
      </c>
      <c r="H44" s="156"/>
    </row>
    <row r="45" spans="1:8" ht="37.5" x14ac:dyDescent="0.2">
      <c r="A45" s="147">
        <v>45608</v>
      </c>
      <c r="B45" s="184">
        <v>38249139766</v>
      </c>
      <c r="C45" s="149" t="s">
        <v>201</v>
      </c>
      <c r="D45" s="42" t="s">
        <v>202</v>
      </c>
      <c r="E45" s="275"/>
      <c r="F45" s="276">
        <v>2606.7799999999997</v>
      </c>
      <c r="G45" s="53">
        <f>G44-Tabla23[[#This Row],[Egresos]]</f>
        <v>4483.0400000000072</v>
      </c>
      <c r="H45" s="156"/>
    </row>
    <row r="46" spans="1:8" s="156" customFormat="1" ht="18.75" x14ac:dyDescent="0.2">
      <c r="A46" s="147">
        <v>45624</v>
      </c>
      <c r="B46" s="184">
        <v>45240000000007</v>
      </c>
      <c r="C46" s="149" t="s">
        <v>193</v>
      </c>
      <c r="D46" s="42" t="s">
        <v>200</v>
      </c>
      <c r="E46" s="275">
        <v>187401.57</v>
      </c>
      <c r="F46" s="276"/>
      <c r="G46" s="276">
        <f>G45+Tabla23[[#This Row],[Ingresos ]]</f>
        <v>191884.61000000002</v>
      </c>
    </row>
    <row r="47" spans="1:8" ht="18.75" x14ac:dyDescent="0.2">
      <c r="A47" s="54">
        <v>45626</v>
      </c>
      <c r="B47" s="160"/>
      <c r="C47" s="161" t="s">
        <v>194</v>
      </c>
      <c r="D47" s="162" t="s">
        <v>195</v>
      </c>
      <c r="E47" s="41"/>
      <c r="F47" s="53">
        <v>906.07</v>
      </c>
      <c r="G47" s="53">
        <f>G46-Tabla23[[#This Row],[Egresos]]</f>
        <v>190978.54</v>
      </c>
      <c r="H47" s="156"/>
    </row>
    <row r="48" spans="1:8" ht="18.75" x14ac:dyDescent="0.2">
      <c r="A48" s="163"/>
      <c r="B48" s="164"/>
      <c r="C48" s="165" t="s">
        <v>48</v>
      </c>
      <c r="D48" s="165"/>
      <c r="E48" s="273">
        <f>E9+E46</f>
        <v>374571.81</v>
      </c>
      <c r="F48" s="55">
        <f>F10+F11+F13+F12+F14+F15+F16+F47+F17+F18+F19+F20+F21+F22+F23+F24+F25+F26+F27+F28+F29+F30+F31+F32+F33+F34+F35+F36+F37+F38+F39+F40+F41+F42+F43+F44+F45+F46</f>
        <v>187776.17</v>
      </c>
      <c r="G48" s="56">
        <f>G47</f>
        <v>190978.54</v>
      </c>
    </row>
    <row r="49" spans="1:7" x14ac:dyDescent="0.2">
      <c r="A49" s="166"/>
      <c r="B49" s="167"/>
      <c r="C49" s="167"/>
      <c r="D49" s="168"/>
      <c r="E49" s="167"/>
      <c r="F49" s="169"/>
      <c r="G49" s="170"/>
    </row>
    <row r="50" spans="1:7" x14ac:dyDescent="0.2">
      <c r="A50" s="166"/>
      <c r="B50" s="167"/>
      <c r="C50" s="167"/>
      <c r="D50" s="168"/>
      <c r="E50" s="167"/>
      <c r="F50" s="167"/>
      <c r="G50" s="171"/>
    </row>
    <row r="51" spans="1:7" x14ac:dyDescent="0.2">
      <c r="A51" s="166"/>
      <c r="B51" s="167"/>
      <c r="C51" s="167" t="s">
        <v>203</v>
      </c>
      <c r="D51" s="168"/>
      <c r="E51" s="169"/>
      <c r="F51" s="172"/>
      <c r="G51" s="170"/>
    </row>
    <row r="52" spans="1:7" x14ac:dyDescent="0.2">
      <c r="A52" s="166"/>
      <c r="B52" s="173" t="s">
        <v>204</v>
      </c>
      <c r="C52" s="167"/>
      <c r="D52" s="174"/>
      <c r="E52" s="174" t="s">
        <v>154</v>
      </c>
      <c r="F52" s="169"/>
      <c r="G52" s="170"/>
    </row>
    <row r="53" spans="1:7" ht="32.25" x14ac:dyDescent="0.3">
      <c r="A53" s="175"/>
      <c r="B53" s="176" t="s">
        <v>205</v>
      </c>
      <c r="C53" s="177"/>
      <c r="D53" s="178"/>
      <c r="E53" s="176" t="s">
        <v>206</v>
      </c>
      <c r="F53" s="177"/>
      <c r="G53" s="179"/>
    </row>
    <row r="55" spans="1:7" x14ac:dyDescent="0.2">
      <c r="F55" s="43"/>
    </row>
    <row r="56" spans="1:7" x14ac:dyDescent="0.2">
      <c r="F56" s="43"/>
    </row>
    <row r="57" spans="1:7" x14ac:dyDescent="0.2">
      <c r="F57" s="43"/>
    </row>
    <row r="58" spans="1:7" x14ac:dyDescent="0.2">
      <c r="F58" s="43"/>
    </row>
    <row r="59" spans="1:7" x14ac:dyDescent="0.2">
      <c r="E59" s="181"/>
      <c r="F59" s="43"/>
    </row>
    <row r="60" spans="1:7" x14ac:dyDescent="0.2">
      <c r="F60" s="43"/>
    </row>
    <row r="61" spans="1:7" x14ac:dyDescent="0.2">
      <c r="F61" s="43"/>
    </row>
    <row r="62" spans="1:7" x14ac:dyDescent="0.2">
      <c r="F62" s="43"/>
    </row>
  </sheetData>
  <mergeCells count="4">
    <mergeCell ref="A1:G1"/>
    <mergeCell ref="A3:G3"/>
    <mergeCell ref="A4:G4"/>
    <mergeCell ref="A2:G2"/>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3" tint="0.59999389629810485"/>
  </sheetPr>
  <dimension ref="A1:AB132"/>
  <sheetViews>
    <sheetView showGridLines="0" topLeftCell="B1" zoomScale="40" zoomScaleNormal="40" workbookViewId="0">
      <selection activeCell="P34" sqref="P34"/>
    </sheetView>
  </sheetViews>
  <sheetFormatPr baseColWidth="10" defaultColWidth="9.140625" defaultRowHeight="28.5" x14ac:dyDescent="0.45"/>
  <cols>
    <col min="1" max="1" width="12.28515625" style="61" hidden="1" customWidth="1"/>
    <col min="2" max="2" width="77.7109375" style="59" customWidth="1"/>
    <col min="3" max="3" width="27.7109375" style="59" customWidth="1"/>
    <col min="4" max="4" width="23.28515625" style="59" customWidth="1"/>
    <col min="5" max="5" width="28.28515625" style="68" customWidth="1"/>
    <col min="6" max="6" width="30.85546875" style="68" customWidth="1"/>
    <col min="7" max="7" width="30.85546875" style="59" customWidth="1"/>
    <col min="8" max="8" width="32.28515625" style="68" customWidth="1"/>
    <col min="9" max="9" width="28.7109375" style="59" customWidth="1"/>
    <col min="10" max="10" width="27.7109375" style="68" customWidth="1"/>
    <col min="11" max="11" width="30.85546875" style="68" customWidth="1"/>
    <col min="12" max="12" width="29.140625" style="59" bestFit="1" customWidth="1"/>
    <col min="13" max="13" width="30.140625" style="68" bestFit="1" customWidth="1"/>
    <col min="14" max="14" width="27.85546875" style="68" customWidth="1"/>
    <col min="15" max="15" width="27.5703125" style="68" bestFit="1" customWidth="1"/>
    <col min="16" max="16" width="12" style="59" bestFit="1" customWidth="1"/>
    <col min="17" max="17" width="96.7109375" style="59" bestFit="1" customWidth="1"/>
    <col min="18" max="18" width="9.140625" style="59"/>
    <col min="19" max="26" width="6" style="59" bestFit="1" customWidth="1"/>
    <col min="27" max="28" width="14.85546875" style="59" bestFit="1" customWidth="1"/>
    <col min="29" max="16384" width="9.140625" style="59"/>
  </cols>
  <sheetData>
    <row r="1" spans="1:28" ht="30" customHeight="1" x14ac:dyDescent="0.45">
      <c r="A1" s="57" t="e">
        <f>+'[4]Estado de cuenta de suplidores'!#REF!</f>
        <v>#REF!</v>
      </c>
      <c r="B1" s="301" t="s">
        <v>49</v>
      </c>
      <c r="C1" s="301"/>
      <c r="D1" s="301"/>
      <c r="E1" s="301"/>
      <c r="F1" s="301"/>
      <c r="G1" s="301"/>
      <c r="H1" s="301"/>
      <c r="I1" s="301"/>
      <c r="J1" s="301"/>
      <c r="K1" s="301"/>
      <c r="L1" s="301"/>
      <c r="M1" s="301"/>
      <c r="N1" s="301"/>
      <c r="O1" s="58"/>
      <c r="Q1" s="60" t="s">
        <v>102</v>
      </c>
    </row>
    <row r="2" spans="1:28" ht="28.5" customHeight="1" x14ac:dyDescent="0.45">
      <c r="B2" s="301" t="s">
        <v>50</v>
      </c>
      <c r="C2" s="301"/>
      <c r="D2" s="301"/>
      <c r="E2" s="301"/>
      <c r="F2" s="301"/>
      <c r="G2" s="301"/>
      <c r="H2" s="301"/>
      <c r="I2" s="301"/>
      <c r="J2" s="301"/>
      <c r="K2" s="301"/>
      <c r="L2" s="301"/>
      <c r="M2" s="301"/>
      <c r="N2" s="301"/>
      <c r="O2" s="58"/>
      <c r="Q2" s="62" t="s">
        <v>103</v>
      </c>
    </row>
    <row r="3" spans="1:28" x14ac:dyDescent="0.45">
      <c r="B3" s="301" t="s">
        <v>211</v>
      </c>
      <c r="C3" s="301"/>
      <c r="D3" s="301"/>
      <c r="E3" s="301"/>
      <c r="F3" s="301"/>
      <c r="G3" s="301"/>
      <c r="H3" s="301"/>
      <c r="I3" s="301"/>
      <c r="J3" s="301"/>
      <c r="K3" s="301"/>
      <c r="L3" s="301"/>
      <c r="M3" s="301"/>
      <c r="N3" s="301"/>
      <c r="O3" s="58"/>
      <c r="Q3" s="62" t="s">
        <v>104</v>
      </c>
    </row>
    <row r="4" spans="1:28" ht="54" customHeight="1" x14ac:dyDescent="0.45">
      <c r="B4" s="301" t="s">
        <v>51</v>
      </c>
      <c r="C4" s="301"/>
      <c r="D4" s="301"/>
      <c r="E4" s="301"/>
      <c r="F4" s="301"/>
      <c r="G4" s="301"/>
      <c r="H4" s="301"/>
      <c r="I4" s="301"/>
      <c r="J4" s="301"/>
      <c r="K4" s="301"/>
      <c r="L4" s="301"/>
      <c r="M4" s="301"/>
      <c r="N4" s="301"/>
      <c r="O4" s="58"/>
      <c r="Q4" s="62" t="s">
        <v>105</v>
      </c>
    </row>
    <row r="5" spans="1:28" x14ac:dyDescent="0.45">
      <c r="B5" s="302" t="s">
        <v>52</v>
      </c>
      <c r="C5" s="302"/>
      <c r="D5" s="302"/>
      <c r="E5" s="302"/>
      <c r="F5" s="302"/>
      <c r="G5" s="302"/>
      <c r="H5" s="302"/>
      <c r="I5" s="302"/>
      <c r="J5" s="302"/>
      <c r="K5" s="302"/>
      <c r="L5" s="302"/>
      <c r="M5" s="302"/>
      <c r="N5" s="302"/>
      <c r="O5" s="63"/>
      <c r="Q5" s="62" t="s">
        <v>106</v>
      </c>
    </row>
    <row r="6" spans="1:28" x14ac:dyDescent="0.45">
      <c r="B6" s="64"/>
      <c r="C6" s="65"/>
      <c r="D6" s="65"/>
      <c r="E6" s="66"/>
      <c r="F6" s="66"/>
      <c r="G6" s="65"/>
      <c r="H6" s="67"/>
      <c r="J6" s="67"/>
      <c r="K6" s="67"/>
      <c r="M6" s="67"/>
      <c r="N6" s="67"/>
      <c r="Q6" s="62" t="s">
        <v>107</v>
      </c>
    </row>
    <row r="7" spans="1:28" x14ac:dyDescent="0.45">
      <c r="B7" s="69" t="s">
        <v>53</v>
      </c>
      <c r="C7" s="70" t="s">
        <v>54</v>
      </c>
      <c r="D7" s="70" t="s">
        <v>55</v>
      </c>
      <c r="E7" s="71" t="s">
        <v>56</v>
      </c>
      <c r="F7" s="71" t="s">
        <v>57</v>
      </c>
      <c r="G7" s="70" t="s">
        <v>58</v>
      </c>
      <c r="H7" s="71" t="s">
        <v>59</v>
      </c>
      <c r="I7" s="70" t="s">
        <v>60</v>
      </c>
      <c r="J7" s="71" t="s">
        <v>61</v>
      </c>
      <c r="K7" s="71" t="s">
        <v>62</v>
      </c>
      <c r="L7" s="70" t="s">
        <v>63</v>
      </c>
      <c r="M7" s="71" t="s">
        <v>64</v>
      </c>
      <c r="N7" s="71" t="s">
        <v>65</v>
      </c>
      <c r="O7" s="71" t="s">
        <v>66</v>
      </c>
      <c r="AA7" s="72">
        <f>SUM(S8:AA8)</f>
        <v>11.029108875781253</v>
      </c>
      <c r="AB7" s="72">
        <f>+AA7+AB8</f>
        <v>13.989108875781252</v>
      </c>
    </row>
    <row r="8" spans="1:28" s="61" customFormat="1" ht="26.25" hidden="1" x14ac:dyDescent="0.25">
      <c r="B8" s="73" t="s">
        <v>108</v>
      </c>
      <c r="C8" s="74"/>
      <c r="D8" s="74"/>
      <c r="E8" s="74"/>
      <c r="F8" s="74"/>
      <c r="G8" s="74"/>
      <c r="H8" s="74"/>
      <c r="I8" s="74"/>
      <c r="J8" s="74"/>
      <c r="K8" s="74"/>
      <c r="L8" s="74"/>
      <c r="M8" s="74"/>
      <c r="N8" s="74"/>
      <c r="O8" s="74"/>
      <c r="S8" s="75">
        <v>1</v>
      </c>
      <c r="T8" s="75">
        <v>1.05</v>
      </c>
      <c r="U8" s="75">
        <f t="shared" ref="U8:Z8" si="0">+T8*1.05</f>
        <v>1.1025</v>
      </c>
      <c r="V8" s="75">
        <f t="shared" si="0"/>
        <v>1.1576250000000001</v>
      </c>
      <c r="W8" s="75">
        <f t="shared" si="0"/>
        <v>1.2155062500000002</v>
      </c>
      <c r="X8" s="75">
        <f t="shared" si="0"/>
        <v>1.2762815625000004</v>
      </c>
      <c r="Y8" s="75">
        <f t="shared" si="0"/>
        <v>1.3400956406250004</v>
      </c>
      <c r="Z8" s="75">
        <f t="shared" si="0"/>
        <v>1.4071004226562505</v>
      </c>
      <c r="AA8" s="75">
        <v>1.48</v>
      </c>
      <c r="AB8" s="75">
        <f>+AA8*2</f>
        <v>2.96</v>
      </c>
    </row>
    <row r="9" spans="1:28" ht="26.25" customHeight="1" x14ac:dyDescent="0.45">
      <c r="B9" s="76" t="s">
        <v>67</v>
      </c>
      <c r="C9" s="77">
        <f>SUM(D9:O9)</f>
        <v>26506975.220000003</v>
      </c>
      <c r="D9" s="78">
        <f>D11+D10</f>
        <v>920426.25</v>
      </c>
      <c r="E9" s="79">
        <f>+E11+E14+E10</f>
        <v>1703145.97</v>
      </c>
      <c r="F9" s="79">
        <f>+F10+F11+F14</f>
        <v>6568419.9000000004</v>
      </c>
      <c r="G9" s="80">
        <f>+G10+G11+G14</f>
        <v>1764143.52</v>
      </c>
      <c r="H9" s="79">
        <f>+H11+H14+H10</f>
        <v>1801106.05</v>
      </c>
      <c r="I9" s="79">
        <f>+I10+I11+I14</f>
        <v>1812668.56</v>
      </c>
      <c r="J9" s="79">
        <f>+J10+J11+J14</f>
        <v>1769021.65</v>
      </c>
      <c r="K9" s="79">
        <f>+K10+K11+K14</f>
        <v>1894389</v>
      </c>
      <c r="L9" s="81">
        <f>L10+L11+L13+L14</f>
        <v>6363826.5599999996</v>
      </c>
      <c r="M9" s="79">
        <f>+M10+M11+M14</f>
        <v>953207</v>
      </c>
      <c r="N9" s="81">
        <f>+N10+N11+O16+N14</f>
        <v>956620.76</v>
      </c>
      <c r="O9" s="81">
        <f>+O14+O11+O10</f>
        <v>0</v>
      </c>
      <c r="S9" s="82"/>
    </row>
    <row r="10" spans="1:28" ht="26.25" customHeight="1" x14ac:dyDescent="0.45">
      <c r="B10" s="83" t="s">
        <v>68</v>
      </c>
      <c r="C10" s="84">
        <f t="shared" ref="C10:C72" si="1">SUM(D10:O10)</f>
        <v>11397714.789999999</v>
      </c>
      <c r="D10" s="85">
        <v>108900</v>
      </c>
      <c r="E10" s="86">
        <v>706735.72</v>
      </c>
      <c r="F10" s="86">
        <v>5586123.1500000004</v>
      </c>
      <c r="G10" s="87">
        <v>817119.47</v>
      </c>
      <c r="H10" s="86">
        <v>849863.25</v>
      </c>
      <c r="I10" s="86">
        <v>909388.91</v>
      </c>
      <c r="J10" s="86">
        <v>865475.29</v>
      </c>
      <c r="K10" s="86">
        <v>930052</v>
      </c>
      <c r="L10" s="86">
        <v>624057</v>
      </c>
      <c r="M10" s="86"/>
      <c r="N10" s="88"/>
      <c r="O10" s="88"/>
    </row>
    <row r="11" spans="1:28" ht="41.25" customHeight="1" x14ac:dyDescent="0.45">
      <c r="B11" s="83" t="s">
        <v>69</v>
      </c>
      <c r="C11" s="84"/>
      <c r="D11" s="89">
        <v>811526.25</v>
      </c>
      <c r="E11" s="86">
        <v>811526.25</v>
      </c>
      <c r="F11" s="86">
        <v>797412.75</v>
      </c>
      <c r="G11" s="90">
        <v>775772.05</v>
      </c>
      <c r="H11" s="86">
        <v>774831.15</v>
      </c>
      <c r="I11" s="86">
        <v>723081.65</v>
      </c>
      <c r="J11" s="86">
        <v>725904.36</v>
      </c>
      <c r="K11" s="86">
        <v>783500</v>
      </c>
      <c r="L11" s="86">
        <v>765500</v>
      </c>
      <c r="M11" s="86">
        <v>774500</v>
      </c>
      <c r="N11" s="88">
        <v>774500</v>
      </c>
      <c r="O11" s="88"/>
    </row>
    <row r="12" spans="1:28" s="61" customFormat="1" ht="52.5" hidden="1" x14ac:dyDescent="0.25">
      <c r="B12" s="91" t="s">
        <v>109</v>
      </c>
      <c r="C12" s="92">
        <f t="shared" si="1"/>
        <v>1571317.48</v>
      </c>
      <c r="D12" s="93">
        <v>0</v>
      </c>
      <c r="E12" s="93">
        <v>0</v>
      </c>
      <c r="F12" s="93">
        <v>0</v>
      </c>
      <c r="G12" s="93">
        <v>0</v>
      </c>
      <c r="H12" s="93">
        <v>0</v>
      </c>
      <c r="I12" s="93">
        <v>0</v>
      </c>
      <c r="J12" s="93">
        <v>0</v>
      </c>
      <c r="K12" s="93">
        <v>0</v>
      </c>
      <c r="L12" s="93">
        <v>0</v>
      </c>
      <c r="M12" s="93">
        <v>0</v>
      </c>
      <c r="N12" s="93">
        <v>0</v>
      </c>
      <c r="O12" s="94">
        <v>1571317.48</v>
      </c>
    </row>
    <row r="13" spans="1:28" s="61" customFormat="1" ht="22.5" customHeight="1" x14ac:dyDescent="0.25">
      <c r="B13" s="91" t="s">
        <v>110</v>
      </c>
      <c r="C13" s="92">
        <f t="shared" si="1"/>
        <v>4795562.5599999996</v>
      </c>
      <c r="D13" s="93">
        <v>0</v>
      </c>
      <c r="E13" s="93">
        <v>0</v>
      </c>
      <c r="F13" s="93">
        <v>0</v>
      </c>
      <c r="G13" s="93">
        <v>0</v>
      </c>
      <c r="H13" s="93">
        <v>0</v>
      </c>
      <c r="I13" s="93">
        <v>0</v>
      </c>
      <c r="J13" s="93">
        <v>0</v>
      </c>
      <c r="K13" s="93">
        <v>0</v>
      </c>
      <c r="L13" s="93">
        <v>4795562.5599999996</v>
      </c>
      <c r="M13" s="93">
        <v>0</v>
      </c>
      <c r="N13" s="93">
        <v>0</v>
      </c>
      <c r="O13" s="88"/>
    </row>
    <row r="14" spans="1:28" s="61" customFormat="1" ht="21" customHeight="1" x14ac:dyDescent="0.25">
      <c r="B14" s="91" t="s">
        <v>111</v>
      </c>
      <c r="C14" s="92">
        <f t="shared" si="1"/>
        <v>1795643.41</v>
      </c>
      <c r="D14" s="93">
        <v>0</v>
      </c>
      <c r="E14" s="93">
        <v>184884</v>
      </c>
      <c r="F14" s="93">
        <v>184884</v>
      </c>
      <c r="G14" s="93">
        <v>171252</v>
      </c>
      <c r="H14" s="93">
        <v>176411.65</v>
      </c>
      <c r="I14" s="93">
        <v>180198</v>
      </c>
      <c r="J14" s="95">
        <v>177642</v>
      </c>
      <c r="K14" s="96">
        <v>180837</v>
      </c>
      <c r="L14" s="93">
        <v>178707</v>
      </c>
      <c r="M14" s="93">
        <v>178707</v>
      </c>
      <c r="N14" s="93">
        <v>182120.76</v>
      </c>
      <c r="O14" s="88"/>
    </row>
    <row r="15" spans="1:28" ht="39.75" customHeight="1" x14ac:dyDescent="0.45">
      <c r="B15" s="76" t="s">
        <v>70</v>
      </c>
      <c r="C15" s="77">
        <f>SUM(D15:O15)</f>
        <v>34231819.280000001</v>
      </c>
      <c r="D15" s="97">
        <f>SUM(D16:D24)</f>
        <v>2550773.4299999997</v>
      </c>
      <c r="E15" s="79">
        <f>E16+E17+E18+E19+E20+E21+E22+E23+E24</f>
        <v>4536085.0600000005</v>
      </c>
      <c r="F15" s="79">
        <f>F16+F17+F18+F19+F20+F21+F22+F23+F24</f>
        <v>3269161.29</v>
      </c>
      <c r="G15" s="98">
        <f>+G16+G18+G19+G20+G22</f>
        <v>1727135.7300000002</v>
      </c>
      <c r="H15" s="79">
        <f>+H16+H17+H18+H19+H20+H22</f>
        <v>2556165.0499999998</v>
      </c>
      <c r="I15" s="79">
        <f>+I16+I17+I18+I19+I20+I21+I22+I23+I24</f>
        <v>1653648.19</v>
      </c>
      <c r="J15" s="79">
        <f>+J16+J17+J18+J19+J20+J22</f>
        <v>2245613.09</v>
      </c>
      <c r="K15" s="79">
        <f>+K16+K17+K18+K19+K20+K21+K22+K23+K24</f>
        <v>6163033.2000000002</v>
      </c>
      <c r="L15" s="79">
        <f>+L16+L21+L24+L17+L18+L19+L20+L22</f>
        <v>3690154.7199999997</v>
      </c>
      <c r="M15" s="79">
        <f>M16+M18+M19+M20+M22+M24</f>
        <v>3161301.71</v>
      </c>
      <c r="N15" s="94">
        <f>+N16+N18+N22+N19+N20+N17+O16</f>
        <v>2678747.81</v>
      </c>
      <c r="O15" s="94">
        <f>+O16+O17+O18+O19+O20+O21+O22</f>
        <v>0</v>
      </c>
    </row>
    <row r="16" spans="1:28" ht="54.75" customHeight="1" x14ac:dyDescent="0.45">
      <c r="B16" s="83" t="s">
        <v>71</v>
      </c>
      <c r="C16" s="84">
        <f t="shared" si="1"/>
        <v>5307035.54</v>
      </c>
      <c r="D16" s="89">
        <v>481966.53</v>
      </c>
      <c r="E16" s="86">
        <v>474623.03</v>
      </c>
      <c r="F16" s="86">
        <v>504172.62</v>
      </c>
      <c r="G16" s="90">
        <v>255051.6</v>
      </c>
      <c r="H16" s="99">
        <v>874424.73</v>
      </c>
      <c r="I16" s="86">
        <v>504051.52</v>
      </c>
      <c r="J16" s="86">
        <v>384134.98</v>
      </c>
      <c r="K16" s="86">
        <v>469766.51</v>
      </c>
      <c r="L16" s="86">
        <v>518124.01</v>
      </c>
      <c r="M16" s="86">
        <v>527607.84</v>
      </c>
      <c r="N16" s="88">
        <v>313112.17</v>
      </c>
      <c r="O16" s="88"/>
    </row>
    <row r="17" spans="2:16" ht="51" customHeight="1" x14ac:dyDescent="0.45">
      <c r="B17" s="83" t="s">
        <v>212</v>
      </c>
      <c r="C17" s="84">
        <f t="shared" si="1"/>
        <v>4716256.42</v>
      </c>
      <c r="D17" s="89"/>
      <c r="E17" s="99">
        <v>2532391.89</v>
      </c>
      <c r="F17" s="86">
        <v>31388</v>
      </c>
      <c r="G17" s="90"/>
      <c r="H17" s="86">
        <v>62524.9</v>
      </c>
      <c r="I17" s="86"/>
      <c r="J17" s="86">
        <v>143954.20000000001</v>
      </c>
      <c r="K17" s="86">
        <v>1907787.43</v>
      </c>
      <c r="L17" s="86"/>
      <c r="M17" s="86">
        <v>9210</v>
      </c>
      <c r="N17" s="88">
        <v>29000</v>
      </c>
      <c r="O17" s="88"/>
    </row>
    <row r="18" spans="2:16" ht="26.25" customHeight="1" x14ac:dyDescent="0.45">
      <c r="B18" s="83" t="s">
        <v>72</v>
      </c>
      <c r="C18" s="84"/>
      <c r="D18" s="89"/>
      <c r="E18" s="86"/>
      <c r="F18" s="86"/>
      <c r="G18" s="90">
        <v>372614.27</v>
      </c>
      <c r="H18" s="86">
        <v>177670</v>
      </c>
      <c r="I18" s="86">
        <v>111322.96</v>
      </c>
      <c r="J18" s="86"/>
      <c r="K18" s="86">
        <v>187030</v>
      </c>
      <c r="L18" s="86">
        <v>199330</v>
      </c>
      <c r="M18" s="86">
        <v>111120</v>
      </c>
      <c r="N18" s="277">
        <v>135422.32</v>
      </c>
      <c r="O18" s="88"/>
    </row>
    <row r="19" spans="2:16" ht="25.5" customHeight="1" x14ac:dyDescent="0.45">
      <c r="B19" s="83" t="s">
        <v>73</v>
      </c>
      <c r="C19" s="84">
        <f t="shared" si="1"/>
        <v>692804.1</v>
      </c>
      <c r="D19" s="89">
        <v>7650</v>
      </c>
      <c r="E19" s="86">
        <v>35450.6</v>
      </c>
      <c r="F19" s="86">
        <v>30370.5</v>
      </c>
      <c r="G19" s="90">
        <v>28201.5</v>
      </c>
      <c r="H19" s="86">
        <v>18900</v>
      </c>
      <c r="I19" s="86">
        <v>35800.199999999997</v>
      </c>
      <c r="J19" s="86">
        <v>13200.3</v>
      </c>
      <c r="K19" s="86">
        <v>98558</v>
      </c>
      <c r="L19" s="86">
        <v>51001</v>
      </c>
      <c r="M19" s="86">
        <v>256448</v>
      </c>
      <c r="N19" s="88">
        <v>117224</v>
      </c>
      <c r="O19" s="88"/>
    </row>
    <row r="20" spans="2:16" ht="26.25" customHeight="1" x14ac:dyDescent="0.45">
      <c r="B20" s="83" t="s">
        <v>74</v>
      </c>
      <c r="C20" s="84">
        <f t="shared" si="1"/>
        <v>8961693.4700000007</v>
      </c>
      <c r="D20" s="89"/>
      <c r="E20" s="86">
        <v>1493619.54</v>
      </c>
      <c r="F20" s="86">
        <v>643073.27</v>
      </c>
      <c r="G20" s="90">
        <v>916103.54</v>
      </c>
      <c r="H20" s="86">
        <v>1115310.5</v>
      </c>
      <c r="I20" s="86">
        <v>795795.8</v>
      </c>
      <c r="J20" s="86">
        <v>20000</v>
      </c>
      <c r="K20" s="86">
        <v>863202.5</v>
      </c>
      <c r="L20" s="86">
        <v>1173336.6599999999</v>
      </c>
      <c r="M20" s="86">
        <v>958332.38</v>
      </c>
      <c r="N20" s="88">
        <v>982919.28</v>
      </c>
      <c r="O20" s="88"/>
    </row>
    <row r="21" spans="2:16" ht="26.25" customHeight="1" x14ac:dyDescent="0.45">
      <c r="B21" s="83" t="s">
        <v>75</v>
      </c>
      <c r="C21" s="84">
        <f t="shared" si="1"/>
        <v>40368.54</v>
      </c>
      <c r="D21" s="89">
        <v>0</v>
      </c>
      <c r="E21" s="86"/>
      <c r="F21" s="86"/>
      <c r="G21" s="90"/>
      <c r="H21" s="86"/>
      <c r="I21" s="86"/>
      <c r="J21" s="86"/>
      <c r="K21" s="86">
        <v>40368.54</v>
      </c>
      <c r="L21" s="86"/>
      <c r="M21" s="86"/>
      <c r="N21" s="88"/>
      <c r="O21" s="88"/>
    </row>
    <row r="22" spans="2:16" ht="26.25" customHeight="1" x14ac:dyDescent="0.45">
      <c r="B22" s="83" t="s">
        <v>76</v>
      </c>
      <c r="C22" s="84"/>
      <c r="D22" s="89">
        <v>2061156.9</v>
      </c>
      <c r="E22" s="86"/>
      <c r="F22" s="86">
        <v>2060156.9</v>
      </c>
      <c r="G22" s="90">
        <v>155164.82</v>
      </c>
      <c r="H22" s="86">
        <v>307334.92</v>
      </c>
      <c r="I22" s="86">
        <v>206677.71</v>
      </c>
      <c r="J22" s="86">
        <v>1684323.61</v>
      </c>
      <c r="K22" s="86">
        <v>2596320.2200000002</v>
      </c>
      <c r="L22" s="86">
        <v>1653563.05</v>
      </c>
      <c r="M22" s="185">
        <v>1307793.49</v>
      </c>
      <c r="N22" s="88">
        <v>1101070.04</v>
      </c>
      <c r="O22" s="94"/>
    </row>
    <row r="23" spans="2:16" ht="57" x14ac:dyDescent="0.45">
      <c r="B23" s="83" t="s">
        <v>77</v>
      </c>
      <c r="C23" s="84">
        <f t="shared" si="1"/>
        <v>0</v>
      </c>
      <c r="D23" s="89"/>
      <c r="E23" s="99"/>
      <c r="F23" s="86"/>
      <c r="G23" s="90"/>
      <c r="H23" s="86"/>
      <c r="I23" s="86"/>
      <c r="J23" s="86"/>
      <c r="K23" s="86"/>
      <c r="L23" s="86"/>
      <c r="M23" s="86"/>
      <c r="N23" s="88"/>
      <c r="O23" s="88"/>
    </row>
    <row r="24" spans="2:16" ht="57" x14ac:dyDescent="0.45">
      <c r="B24" s="83" t="s">
        <v>78</v>
      </c>
      <c r="C24" s="84">
        <f t="shared" si="1"/>
        <v>94800</v>
      </c>
      <c r="D24" s="89">
        <v>0</v>
      </c>
      <c r="E24" s="86"/>
      <c r="F24" s="86"/>
      <c r="G24" s="87"/>
      <c r="H24" s="86"/>
      <c r="I24" s="86"/>
      <c r="J24" s="86"/>
      <c r="K24" s="86"/>
      <c r="L24" s="86">
        <v>94800</v>
      </c>
      <c r="M24" s="86"/>
      <c r="N24" s="88"/>
      <c r="O24" s="88"/>
    </row>
    <row r="25" spans="2:16" ht="26.25" customHeight="1" x14ac:dyDescent="0.45">
      <c r="B25" s="76" t="s">
        <v>79</v>
      </c>
      <c r="C25" s="77">
        <f>SUM(D25:O25)</f>
        <v>41523912.090000004</v>
      </c>
      <c r="D25" s="97">
        <f>SUM(D26:D34)</f>
        <v>6261896.1100000003</v>
      </c>
      <c r="E25" s="79">
        <f>E26+E27+E28+E30+E29+E31+E32+E34</f>
        <v>1096199.3800000001</v>
      </c>
      <c r="F25" s="79">
        <f>F26+F27+F28+F29+F30+F31+F32+F34</f>
        <v>3885595.52</v>
      </c>
      <c r="G25" s="79">
        <f>G26+G27+G28+G29+G30+G31+G32+G34</f>
        <v>2770789.52</v>
      </c>
      <c r="H25" s="79">
        <f>H28+H29+H30+H31+H32+H34++H26</f>
        <v>7886040.0100000007</v>
      </c>
      <c r="I25" s="79">
        <f>I26+I32+I34</f>
        <v>2091726.87</v>
      </c>
      <c r="J25" s="79">
        <f>+J28+J32+J34</f>
        <v>2499385.6100000003</v>
      </c>
      <c r="K25" s="79">
        <f>+K26+K28+K32+K34+K29</f>
        <v>1952713.33</v>
      </c>
      <c r="L25" s="79">
        <f>L26+L32+L34+L27+L28+L29+L30+L31</f>
        <v>2902065.27</v>
      </c>
      <c r="M25" s="79">
        <f>M26+M32+M34+M29</f>
        <v>6080348.0899999999</v>
      </c>
      <c r="N25" s="94">
        <f>+N26+N32+N34+N28+N29</f>
        <v>4097152.38</v>
      </c>
      <c r="O25" s="94">
        <f>+O26+O28+O30+O32+O34</f>
        <v>0</v>
      </c>
      <c r="P25" s="97"/>
    </row>
    <row r="26" spans="2:16" ht="26.25" customHeight="1" x14ac:dyDescent="0.45">
      <c r="B26" s="83" t="s">
        <v>80</v>
      </c>
      <c r="C26" s="84">
        <f t="shared" si="1"/>
        <v>2693795.0700000003</v>
      </c>
      <c r="D26" s="89">
        <v>575333.5</v>
      </c>
      <c r="E26" s="86"/>
      <c r="F26" s="86">
        <v>60003</v>
      </c>
      <c r="G26" s="90">
        <v>833092.5</v>
      </c>
      <c r="H26" s="86">
        <v>93924.07</v>
      </c>
      <c r="I26" s="86">
        <v>118198</v>
      </c>
      <c r="J26" s="86"/>
      <c r="K26" s="86">
        <v>70784</v>
      </c>
      <c r="L26" s="86">
        <v>401485</v>
      </c>
      <c r="M26" s="86">
        <v>539520</v>
      </c>
      <c r="N26" s="88">
        <v>1455</v>
      </c>
      <c r="O26" s="88"/>
    </row>
    <row r="27" spans="2:16" ht="26.25" customHeight="1" x14ac:dyDescent="0.45">
      <c r="B27" s="83" t="s">
        <v>81</v>
      </c>
      <c r="C27" s="84">
        <f t="shared" si="1"/>
        <v>171985</v>
      </c>
      <c r="D27" s="89">
        <v>0</v>
      </c>
      <c r="E27" s="86"/>
      <c r="F27" s="86"/>
      <c r="G27" s="90"/>
      <c r="H27" s="86"/>
      <c r="I27" s="86"/>
      <c r="J27" s="86"/>
      <c r="K27" s="86">
        <v>171985</v>
      </c>
      <c r="L27" s="86"/>
      <c r="M27" s="86"/>
      <c r="N27" s="88"/>
      <c r="O27" s="88"/>
    </row>
    <row r="28" spans="2:16" ht="26.25" customHeight="1" x14ac:dyDescent="0.45">
      <c r="B28" s="83" t="s">
        <v>82</v>
      </c>
      <c r="C28" s="84">
        <f t="shared" si="1"/>
        <v>2158880.15</v>
      </c>
      <c r="D28" s="89"/>
      <c r="E28" s="86"/>
      <c r="F28" s="86"/>
      <c r="G28" s="90">
        <v>3447.46</v>
      </c>
      <c r="H28" s="86">
        <v>1228047.0900000001</v>
      </c>
      <c r="I28" s="86"/>
      <c r="J28" s="86"/>
      <c r="K28" s="86"/>
      <c r="L28" s="86"/>
      <c r="M28" s="86"/>
      <c r="N28" s="277">
        <v>927385.59999999998</v>
      </c>
      <c r="O28" s="88"/>
    </row>
    <row r="29" spans="2:16" ht="26.25" customHeight="1" x14ac:dyDescent="0.45">
      <c r="B29" s="83" t="s">
        <v>83</v>
      </c>
      <c r="C29" s="84">
        <f t="shared" si="1"/>
        <v>5829394.8399999999</v>
      </c>
      <c r="D29" s="89">
        <v>0</v>
      </c>
      <c r="E29" s="86"/>
      <c r="F29" s="86"/>
      <c r="G29" s="90"/>
      <c r="H29" s="86"/>
      <c r="I29" s="86"/>
      <c r="J29" s="86"/>
      <c r="K29" s="86">
        <v>1402788.34</v>
      </c>
      <c r="L29" s="86">
        <v>1115385.55</v>
      </c>
      <c r="M29" s="86">
        <v>1451405.2</v>
      </c>
      <c r="N29" s="88">
        <v>1859815.75</v>
      </c>
      <c r="O29" s="88"/>
    </row>
    <row r="30" spans="2:16" ht="26.25" customHeight="1" x14ac:dyDescent="0.45">
      <c r="B30" s="83" t="s">
        <v>84</v>
      </c>
      <c r="C30" s="84">
        <f t="shared" si="1"/>
        <v>210337.54000000004</v>
      </c>
      <c r="D30" s="89">
        <v>3112.29</v>
      </c>
      <c r="E30" s="86"/>
      <c r="F30" s="86">
        <v>149863.39000000001</v>
      </c>
      <c r="G30" s="90"/>
      <c r="H30" s="86">
        <v>57361.86</v>
      </c>
      <c r="I30" s="86"/>
      <c r="J30" s="86"/>
      <c r="K30" s="86"/>
      <c r="L30" s="86"/>
      <c r="M30" s="86"/>
      <c r="N30" s="88"/>
      <c r="O30" s="88"/>
    </row>
    <row r="31" spans="2:16" ht="26.25" customHeight="1" x14ac:dyDescent="0.45">
      <c r="B31" s="83" t="s">
        <v>85</v>
      </c>
      <c r="C31" s="84">
        <f t="shared" si="1"/>
        <v>107742.6</v>
      </c>
      <c r="D31" s="89">
        <v>107742.6</v>
      </c>
      <c r="E31" s="86"/>
      <c r="F31" s="86"/>
      <c r="G31" s="90"/>
      <c r="H31" s="86"/>
      <c r="I31" s="86"/>
      <c r="J31" s="86"/>
      <c r="K31" s="86"/>
      <c r="L31" s="86"/>
      <c r="M31" s="86"/>
      <c r="N31" s="88"/>
      <c r="O31" s="94"/>
    </row>
    <row r="32" spans="2:16" ht="26.25" customHeight="1" x14ac:dyDescent="0.45">
      <c r="B32" s="83" t="s">
        <v>86</v>
      </c>
      <c r="C32" s="84">
        <f t="shared" si="1"/>
        <v>13761256.890000002</v>
      </c>
      <c r="D32" s="89">
        <v>2275225.29</v>
      </c>
      <c r="E32" s="86">
        <v>925930.9</v>
      </c>
      <c r="F32" s="86">
        <v>1250735.46</v>
      </c>
      <c r="G32" s="90">
        <v>1655190.85</v>
      </c>
      <c r="H32" s="86">
        <v>1454297.71</v>
      </c>
      <c r="I32" s="86">
        <v>1303631.75</v>
      </c>
      <c r="J32" s="86">
        <v>582447.55000000005</v>
      </c>
      <c r="K32" s="86">
        <v>427647</v>
      </c>
      <c r="L32" s="86">
        <v>311078.99</v>
      </c>
      <c r="M32" s="86">
        <v>2419512.4</v>
      </c>
      <c r="N32" s="88">
        <v>1155558.99</v>
      </c>
      <c r="O32" s="88"/>
    </row>
    <row r="33" spans="2:16" s="61" customFormat="1" ht="78.75" hidden="1" x14ac:dyDescent="0.25">
      <c r="B33" s="91" t="s">
        <v>112</v>
      </c>
      <c r="C33" s="92">
        <f t="shared" si="1"/>
        <v>0</v>
      </c>
      <c r="D33" s="93">
        <v>0</v>
      </c>
      <c r="E33" s="93">
        <v>0</v>
      </c>
      <c r="F33" s="93">
        <v>0</v>
      </c>
      <c r="G33" s="93">
        <v>0</v>
      </c>
      <c r="H33" s="93">
        <v>0</v>
      </c>
      <c r="I33" s="93">
        <v>0</v>
      </c>
      <c r="J33" s="93">
        <v>0</v>
      </c>
      <c r="K33" s="93">
        <v>0</v>
      </c>
      <c r="L33" s="93">
        <v>0</v>
      </c>
      <c r="M33" s="93">
        <v>0</v>
      </c>
      <c r="N33" s="86"/>
      <c r="O33" s="88"/>
    </row>
    <row r="34" spans="2:16" ht="26.25" customHeight="1" x14ac:dyDescent="0.45">
      <c r="B34" s="83" t="s">
        <v>87</v>
      </c>
      <c r="C34" s="84">
        <f t="shared" si="1"/>
        <v>16762505</v>
      </c>
      <c r="D34" s="89">
        <v>3300482.43</v>
      </c>
      <c r="E34" s="86">
        <v>170268.48</v>
      </c>
      <c r="F34" s="86">
        <v>2424993.67</v>
      </c>
      <c r="G34" s="90">
        <v>279058.71000000002</v>
      </c>
      <c r="H34" s="86">
        <v>5052409.28</v>
      </c>
      <c r="I34" s="86">
        <v>669897.12</v>
      </c>
      <c r="J34" s="86">
        <v>1916938.06</v>
      </c>
      <c r="K34" s="86">
        <v>51493.99</v>
      </c>
      <c r="L34" s="86">
        <v>1074115.73</v>
      </c>
      <c r="M34" s="86">
        <v>1669910.49</v>
      </c>
      <c r="N34" s="88">
        <v>152937.04</v>
      </c>
      <c r="O34" s="100"/>
    </row>
    <row r="35" spans="2:16" s="61" customFormat="1" hidden="1" x14ac:dyDescent="0.25">
      <c r="B35" s="101" t="s">
        <v>113</v>
      </c>
      <c r="C35" s="102">
        <f t="shared" si="1"/>
        <v>609496.02</v>
      </c>
      <c r="D35" s="103">
        <f>SUM(D36:D42)</f>
        <v>0</v>
      </c>
      <c r="E35" s="104">
        <f t="shared" ref="E35:P35" si="2">SUM(E36:E42)</f>
        <v>0</v>
      </c>
      <c r="F35" s="104">
        <f t="shared" si="2"/>
        <v>0</v>
      </c>
      <c r="G35" s="103">
        <f t="shared" si="2"/>
        <v>0</v>
      </c>
      <c r="H35" s="104">
        <f t="shared" si="2"/>
        <v>0</v>
      </c>
      <c r="I35" s="104">
        <f t="shared" si="2"/>
        <v>0</v>
      </c>
      <c r="J35" s="104">
        <f t="shared" si="2"/>
        <v>0</v>
      </c>
      <c r="K35" s="104">
        <f t="shared" si="2"/>
        <v>0</v>
      </c>
      <c r="L35" s="104">
        <f t="shared" si="2"/>
        <v>0</v>
      </c>
      <c r="M35" s="104">
        <f t="shared" si="2"/>
        <v>0</v>
      </c>
      <c r="N35" s="86">
        <v>609496.02</v>
      </c>
      <c r="O35" s="100"/>
      <c r="P35" s="105">
        <f t="shared" si="2"/>
        <v>0</v>
      </c>
    </row>
    <row r="36" spans="2:16" s="61" customFormat="1" ht="52.5" hidden="1" x14ac:dyDescent="0.25">
      <c r="B36" s="91" t="s">
        <v>114</v>
      </c>
      <c r="C36" s="92">
        <f t="shared" si="1"/>
        <v>256287.76</v>
      </c>
      <c r="D36" s="93">
        <v>0</v>
      </c>
      <c r="E36" s="93">
        <v>0</v>
      </c>
      <c r="F36" s="93">
        <v>0</v>
      </c>
      <c r="G36" s="93">
        <v>0</v>
      </c>
      <c r="H36" s="93">
        <v>0</v>
      </c>
      <c r="I36" s="93">
        <v>0</v>
      </c>
      <c r="J36" s="93">
        <v>0</v>
      </c>
      <c r="K36" s="93">
        <v>0</v>
      </c>
      <c r="L36" s="93">
        <v>0</v>
      </c>
      <c r="M36" s="93">
        <v>0</v>
      </c>
      <c r="N36" s="86">
        <v>216847.87</v>
      </c>
      <c r="O36" s="100">
        <v>39439.89</v>
      </c>
      <c r="P36" s="93">
        <v>0</v>
      </c>
    </row>
    <row r="37" spans="2:16" s="61" customFormat="1" ht="52.5" hidden="1" x14ac:dyDescent="0.25">
      <c r="B37" s="91" t="s">
        <v>115</v>
      </c>
      <c r="C37" s="92">
        <f t="shared" si="1"/>
        <v>585504.57000000007</v>
      </c>
      <c r="D37" s="93">
        <v>0</v>
      </c>
      <c r="E37" s="93">
        <v>0</v>
      </c>
      <c r="F37" s="93">
        <v>0</v>
      </c>
      <c r="G37" s="93">
        <v>0</v>
      </c>
      <c r="H37" s="93">
        <v>0</v>
      </c>
      <c r="I37" s="93">
        <v>0</v>
      </c>
      <c r="J37" s="93">
        <v>0</v>
      </c>
      <c r="K37" s="93">
        <v>0</v>
      </c>
      <c r="L37" s="93">
        <v>0</v>
      </c>
      <c r="M37" s="93">
        <v>0</v>
      </c>
      <c r="N37" s="79">
        <v>585504.57000000007</v>
      </c>
      <c r="O37" s="100"/>
      <c r="P37" s="93">
        <v>0</v>
      </c>
    </row>
    <row r="38" spans="2:16" s="61" customFormat="1" ht="52.5" hidden="1" x14ac:dyDescent="0.25">
      <c r="B38" s="91" t="s">
        <v>116</v>
      </c>
      <c r="C38" s="92">
        <f t="shared" si="1"/>
        <v>257841.38999999998</v>
      </c>
      <c r="D38" s="93">
        <v>0</v>
      </c>
      <c r="E38" s="93">
        <v>0</v>
      </c>
      <c r="F38" s="93">
        <v>0</v>
      </c>
      <c r="G38" s="93">
        <v>0</v>
      </c>
      <c r="H38" s="93">
        <v>0</v>
      </c>
      <c r="I38" s="93">
        <v>0</v>
      </c>
      <c r="J38" s="93">
        <v>0</v>
      </c>
      <c r="K38" s="93">
        <v>0</v>
      </c>
      <c r="L38" s="93">
        <v>0</v>
      </c>
      <c r="M38" s="93">
        <v>0</v>
      </c>
      <c r="N38" s="86">
        <v>238341.96</v>
      </c>
      <c r="O38" s="100">
        <v>19499.43</v>
      </c>
      <c r="P38" s="93">
        <v>0</v>
      </c>
    </row>
    <row r="39" spans="2:16" s="61" customFormat="1" ht="52.5" hidden="1" x14ac:dyDescent="0.25">
      <c r="B39" s="91" t="s">
        <v>117</v>
      </c>
      <c r="C39" s="92">
        <f t="shared" si="1"/>
        <v>4944492.34</v>
      </c>
      <c r="D39" s="93">
        <v>0</v>
      </c>
      <c r="E39" s="93">
        <v>0</v>
      </c>
      <c r="F39" s="93">
        <v>0</v>
      </c>
      <c r="G39" s="93">
        <v>0</v>
      </c>
      <c r="H39" s="93">
        <v>0</v>
      </c>
      <c r="I39" s="93">
        <v>0</v>
      </c>
      <c r="J39" s="93">
        <v>0</v>
      </c>
      <c r="K39" s="93">
        <v>0</v>
      </c>
      <c r="L39" s="93">
        <v>0</v>
      </c>
      <c r="M39" s="93">
        <v>0</v>
      </c>
      <c r="N39" s="86"/>
      <c r="O39" s="106">
        <v>4944492.34</v>
      </c>
      <c r="P39" s="93">
        <v>0</v>
      </c>
    </row>
    <row r="40" spans="2:16" s="61" customFormat="1" ht="52.5" hidden="1" x14ac:dyDescent="0.25">
      <c r="B40" s="91" t="s">
        <v>118</v>
      </c>
      <c r="C40" s="92">
        <f t="shared" si="1"/>
        <v>0</v>
      </c>
      <c r="D40" s="93">
        <v>0</v>
      </c>
      <c r="E40" s="93">
        <v>0</v>
      </c>
      <c r="F40" s="93">
        <v>0</v>
      </c>
      <c r="G40" s="93">
        <v>0</v>
      </c>
      <c r="H40" s="93">
        <v>0</v>
      </c>
      <c r="I40" s="93">
        <v>0</v>
      </c>
      <c r="J40" s="93">
        <v>0</v>
      </c>
      <c r="K40" s="93">
        <v>0</v>
      </c>
      <c r="L40" s="93">
        <v>0</v>
      </c>
      <c r="M40" s="93">
        <v>0</v>
      </c>
      <c r="N40" s="86"/>
      <c r="O40" s="93">
        <v>0</v>
      </c>
      <c r="P40" s="93">
        <v>0</v>
      </c>
    </row>
    <row r="41" spans="2:16" s="61" customFormat="1" ht="52.5" hidden="1" x14ac:dyDescent="0.25">
      <c r="B41" s="91" t="s">
        <v>119</v>
      </c>
      <c r="C41" s="92">
        <f t="shared" si="1"/>
        <v>85431.47</v>
      </c>
      <c r="D41" s="93">
        <v>0</v>
      </c>
      <c r="E41" s="93">
        <v>0</v>
      </c>
      <c r="F41" s="93">
        <v>0</v>
      </c>
      <c r="G41" s="93">
        <v>0</v>
      </c>
      <c r="H41" s="93">
        <v>0</v>
      </c>
      <c r="I41" s="93">
        <v>0</v>
      </c>
      <c r="J41" s="93">
        <v>0</v>
      </c>
      <c r="K41" s="93">
        <v>0</v>
      </c>
      <c r="L41" s="93">
        <v>0</v>
      </c>
      <c r="M41" s="93">
        <v>0</v>
      </c>
      <c r="N41" s="89">
        <v>85431.47</v>
      </c>
      <c r="O41" s="93">
        <v>0</v>
      </c>
      <c r="P41" s="93">
        <v>0</v>
      </c>
    </row>
    <row r="42" spans="2:16" s="61" customFormat="1" ht="52.5" hidden="1" x14ac:dyDescent="0.25">
      <c r="B42" s="91" t="s">
        <v>120</v>
      </c>
      <c r="C42" s="92">
        <f t="shared" si="1"/>
        <v>80081.58</v>
      </c>
      <c r="D42" s="93">
        <v>0</v>
      </c>
      <c r="E42" s="93">
        <v>0</v>
      </c>
      <c r="F42" s="93">
        <v>0</v>
      </c>
      <c r="G42" s="93">
        <v>0</v>
      </c>
      <c r="H42" s="93">
        <v>0</v>
      </c>
      <c r="I42" s="93">
        <v>0</v>
      </c>
      <c r="J42" s="93">
        <v>0</v>
      </c>
      <c r="K42" s="93">
        <v>0</v>
      </c>
      <c r="L42" s="93">
        <v>0</v>
      </c>
      <c r="M42" s="93">
        <v>0</v>
      </c>
      <c r="N42" s="86">
        <v>80081.58</v>
      </c>
      <c r="O42" s="93">
        <v>0</v>
      </c>
      <c r="P42" s="93">
        <v>0</v>
      </c>
    </row>
    <row r="43" spans="2:16" s="61" customFormat="1" hidden="1" x14ac:dyDescent="0.25">
      <c r="B43" s="101" t="s">
        <v>121</v>
      </c>
      <c r="C43" s="102">
        <f t="shared" si="1"/>
        <v>0</v>
      </c>
      <c r="D43" s="103">
        <f>SUM(D44:D50)</f>
        <v>0</v>
      </c>
      <c r="E43" s="104">
        <f t="shared" ref="E43:P43" si="3">SUM(E44:E50)</f>
        <v>0</v>
      </c>
      <c r="F43" s="104">
        <f t="shared" si="3"/>
        <v>0</v>
      </c>
      <c r="G43" s="103">
        <f t="shared" si="3"/>
        <v>0</v>
      </c>
      <c r="H43" s="104">
        <f t="shared" si="3"/>
        <v>0</v>
      </c>
      <c r="I43" s="104">
        <f t="shared" si="3"/>
        <v>0</v>
      </c>
      <c r="J43" s="104">
        <f t="shared" si="3"/>
        <v>0</v>
      </c>
      <c r="K43" s="104">
        <f t="shared" si="3"/>
        <v>0</v>
      </c>
      <c r="L43" s="104">
        <f t="shared" si="3"/>
        <v>0</v>
      </c>
      <c r="M43" s="104">
        <f t="shared" si="3"/>
        <v>0</v>
      </c>
      <c r="N43" s="86"/>
      <c r="O43" s="104">
        <f t="shared" si="3"/>
        <v>0</v>
      </c>
      <c r="P43" s="105">
        <f t="shared" si="3"/>
        <v>0</v>
      </c>
    </row>
    <row r="44" spans="2:16" s="61" customFormat="1" ht="52.5" hidden="1" x14ac:dyDescent="0.25">
      <c r="B44" s="91" t="s">
        <v>122</v>
      </c>
      <c r="C44" s="92">
        <f t="shared" si="1"/>
        <v>181649.56</v>
      </c>
      <c r="D44" s="93">
        <v>0</v>
      </c>
      <c r="E44" s="107"/>
      <c r="F44" s="107"/>
      <c r="G44" s="108"/>
      <c r="H44" s="107"/>
      <c r="I44" s="107"/>
      <c r="J44" s="107"/>
      <c r="K44" s="107"/>
      <c r="L44" s="107"/>
      <c r="M44" s="107"/>
      <c r="N44" s="86">
        <v>181649.56</v>
      </c>
      <c r="O44" s="107"/>
    </row>
    <row r="45" spans="2:16" s="61" customFormat="1" ht="52.5" hidden="1" x14ac:dyDescent="0.25">
      <c r="B45" s="91" t="s">
        <v>123</v>
      </c>
      <c r="C45" s="92">
        <f t="shared" si="1"/>
        <v>3789412.59</v>
      </c>
      <c r="D45" s="93">
        <v>0</v>
      </c>
      <c r="E45" s="107">
        <v>0</v>
      </c>
      <c r="F45" s="107">
        <v>0</v>
      </c>
      <c r="G45" s="107">
        <v>0</v>
      </c>
      <c r="H45" s="107">
        <v>0</v>
      </c>
      <c r="I45" s="107">
        <v>0</v>
      </c>
      <c r="J45" s="107">
        <v>0</v>
      </c>
      <c r="K45" s="107">
        <v>0</v>
      </c>
      <c r="L45" s="107">
        <v>0</v>
      </c>
      <c r="M45" s="107">
        <v>0</v>
      </c>
      <c r="N45" s="109">
        <v>3789412.59</v>
      </c>
      <c r="O45" s="107"/>
    </row>
    <row r="46" spans="2:16" s="61" customFormat="1" ht="52.5" hidden="1" x14ac:dyDescent="0.25">
      <c r="B46" s="91" t="s">
        <v>124</v>
      </c>
      <c r="C46" s="92">
        <f t="shared" si="1"/>
        <v>0</v>
      </c>
      <c r="D46" s="93">
        <v>0</v>
      </c>
      <c r="E46" s="107">
        <v>0</v>
      </c>
      <c r="F46" s="107">
        <v>0</v>
      </c>
      <c r="G46" s="107">
        <v>0</v>
      </c>
      <c r="H46" s="107">
        <v>0</v>
      </c>
      <c r="I46" s="107">
        <v>0</v>
      </c>
      <c r="J46" s="107">
        <v>0</v>
      </c>
      <c r="K46" s="107">
        <v>0</v>
      </c>
      <c r="L46" s="107">
        <v>0</v>
      </c>
      <c r="M46" s="107">
        <v>0</v>
      </c>
      <c r="N46" s="86"/>
      <c r="O46" s="107"/>
    </row>
    <row r="47" spans="2:16" s="61" customFormat="1" ht="52.5" hidden="1" x14ac:dyDescent="0.25">
      <c r="B47" s="91" t="s">
        <v>125</v>
      </c>
      <c r="C47" s="92">
        <f t="shared" si="1"/>
        <v>3789412.59</v>
      </c>
      <c r="D47" s="93">
        <v>0</v>
      </c>
      <c r="E47" s="107">
        <v>0</v>
      </c>
      <c r="F47" s="107">
        <v>0</v>
      </c>
      <c r="G47" s="107">
        <v>0</v>
      </c>
      <c r="H47" s="107">
        <v>0</v>
      </c>
      <c r="I47" s="107">
        <v>0</v>
      </c>
      <c r="J47" s="107">
        <v>0</v>
      </c>
      <c r="K47" s="107">
        <v>0</v>
      </c>
      <c r="L47" s="107">
        <v>0</v>
      </c>
      <c r="M47" s="107">
        <v>0</v>
      </c>
      <c r="N47" s="110">
        <v>3789412.59</v>
      </c>
      <c r="O47" s="107"/>
    </row>
    <row r="48" spans="2:16" s="61" customFormat="1" ht="52.5" hidden="1" x14ac:dyDescent="0.25">
      <c r="B48" s="91" t="s">
        <v>126</v>
      </c>
      <c r="C48" s="92">
        <f t="shared" si="1"/>
        <v>0</v>
      </c>
      <c r="D48" s="93">
        <v>0</v>
      </c>
      <c r="E48" s="107">
        <v>0</v>
      </c>
      <c r="F48" s="107">
        <v>0</v>
      </c>
      <c r="G48" s="107">
        <v>0</v>
      </c>
      <c r="H48" s="107">
        <v>0</v>
      </c>
      <c r="I48" s="107">
        <v>0</v>
      </c>
      <c r="J48" s="107">
        <v>0</v>
      </c>
      <c r="K48" s="107">
        <v>0</v>
      </c>
      <c r="L48" s="107">
        <v>0</v>
      </c>
      <c r="M48" s="107">
        <v>0</v>
      </c>
      <c r="N48" s="107">
        <v>0</v>
      </c>
      <c r="O48" s="107"/>
    </row>
    <row r="49" spans="2:16" s="61" customFormat="1" ht="52.5" hidden="1" x14ac:dyDescent="0.25">
      <c r="B49" s="91" t="s">
        <v>127</v>
      </c>
      <c r="C49" s="92">
        <f t="shared" si="1"/>
        <v>0</v>
      </c>
      <c r="D49" s="93">
        <v>0</v>
      </c>
      <c r="E49" s="107">
        <v>0</v>
      </c>
      <c r="F49" s="107">
        <v>0</v>
      </c>
      <c r="G49" s="107">
        <v>0</v>
      </c>
      <c r="H49" s="107">
        <v>0</v>
      </c>
      <c r="I49" s="107">
        <v>0</v>
      </c>
      <c r="J49" s="107">
        <v>0</v>
      </c>
      <c r="K49" s="107">
        <v>0</v>
      </c>
      <c r="L49" s="107">
        <v>0</v>
      </c>
      <c r="M49" s="107">
        <v>0</v>
      </c>
      <c r="N49" s="107">
        <v>0</v>
      </c>
      <c r="O49" s="107"/>
    </row>
    <row r="50" spans="2:16" s="61" customFormat="1" ht="52.5" hidden="1" x14ac:dyDescent="0.25">
      <c r="B50" s="91" t="s">
        <v>128</v>
      </c>
      <c r="C50" s="92">
        <f t="shared" si="1"/>
        <v>0</v>
      </c>
      <c r="D50" s="93">
        <v>0</v>
      </c>
      <c r="E50" s="107">
        <v>0</v>
      </c>
      <c r="F50" s="107">
        <v>0</v>
      </c>
      <c r="G50" s="107">
        <v>0</v>
      </c>
      <c r="H50" s="107">
        <v>0</v>
      </c>
      <c r="I50" s="107">
        <v>0</v>
      </c>
      <c r="J50" s="107">
        <v>0</v>
      </c>
      <c r="K50" s="107">
        <v>0</v>
      </c>
      <c r="L50" s="107">
        <v>0</v>
      </c>
      <c r="M50" s="107">
        <v>0</v>
      </c>
      <c r="N50" s="107">
        <v>0</v>
      </c>
      <c r="O50" s="107"/>
    </row>
    <row r="51" spans="2:16" ht="26.25" customHeight="1" x14ac:dyDescent="0.45">
      <c r="B51" s="76" t="s">
        <v>88</v>
      </c>
      <c r="C51" s="77">
        <f t="shared" si="1"/>
        <v>16548328.639999999</v>
      </c>
      <c r="D51" s="97">
        <f>SUM(D52:D60)</f>
        <v>832668.03</v>
      </c>
      <c r="E51" s="79">
        <f>E52+E53+E54+E55+E56+E57+E59</f>
        <v>909087.41</v>
      </c>
      <c r="F51" s="79">
        <f>F52+F53+F54+F55+F56+F57+F59</f>
        <v>950225.04</v>
      </c>
      <c r="G51" s="98">
        <f>G52+G53+G54+G59+G55</f>
        <v>812362.93</v>
      </c>
      <c r="H51" s="79">
        <f>+H59</f>
        <v>893692.94</v>
      </c>
      <c r="I51" s="79">
        <f>I52+I55+I56+I59</f>
        <v>905763.04</v>
      </c>
      <c r="J51" s="79">
        <f>+J59</f>
        <v>577996.86</v>
      </c>
      <c r="K51" s="79">
        <f>K52+K55+K56+K59</f>
        <v>2484919.27</v>
      </c>
      <c r="L51" s="79">
        <f>L52+L55+L56+L59</f>
        <v>732110.17</v>
      </c>
      <c r="M51" s="79">
        <f>M52+M55+M56+M59</f>
        <v>1934189.03</v>
      </c>
      <c r="N51" s="94">
        <v>5515313.9199999999</v>
      </c>
      <c r="O51" s="79">
        <f>O52+O55+O56+O59</f>
        <v>0</v>
      </c>
      <c r="P51" s="97"/>
    </row>
    <row r="52" spans="2:16" ht="26.25" customHeight="1" x14ac:dyDescent="0.45">
      <c r="B52" s="83" t="s">
        <v>89</v>
      </c>
      <c r="C52" s="84">
        <f t="shared" si="1"/>
        <v>10666532.390000001</v>
      </c>
      <c r="D52" s="89"/>
      <c r="E52" s="86"/>
      <c r="F52" s="86"/>
      <c r="G52" s="87"/>
      <c r="H52" s="86"/>
      <c r="I52" s="86"/>
      <c r="J52" s="86"/>
      <c r="K52" s="86">
        <v>2484919.27</v>
      </c>
      <c r="L52" s="86">
        <v>732110.17</v>
      </c>
      <c r="M52" s="86">
        <v>1934189.03</v>
      </c>
      <c r="N52" s="88">
        <v>5515313.9199999999</v>
      </c>
      <c r="O52" s="86"/>
    </row>
    <row r="53" spans="2:16" ht="26.25" customHeight="1" x14ac:dyDescent="0.45">
      <c r="B53" s="83" t="s">
        <v>90</v>
      </c>
      <c r="C53" s="84"/>
      <c r="D53" s="89">
        <v>0</v>
      </c>
      <c r="E53" s="89"/>
      <c r="F53" s="89"/>
      <c r="G53" s="111"/>
      <c r="H53" s="89"/>
      <c r="I53" s="89"/>
      <c r="J53" s="89"/>
      <c r="K53" s="86"/>
      <c r="L53" s="86"/>
      <c r="M53" s="86"/>
      <c r="N53" s="88"/>
      <c r="O53" s="86"/>
    </row>
    <row r="54" spans="2:16" ht="26.25" customHeight="1" x14ac:dyDescent="0.45">
      <c r="B54" s="83" t="s">
        <v>91</v>
      </c>
      <c r="C54" s="84">
        <f t="shared" si="1"/>
        <v>0</v>
      </c>
      <c r="D54" s="89">
        <v>0</v>
      </c>
      <c r="E54" s="89"/>
      <c r="F54" s="89"/>
      <c r="G54" s="111"/>
      <c r="H54" s="89"/>
      <c r="I54" s="89"/>
      <c r="J54" s="89"/>
      <c r="K54" s="89"/>
      <c r="L54" s="89"/>
      <c r="M54" s="86"/>
      <c r="N54" s="100"/>
      <c r="O54" s="89"/>
    </row>
    <row r="55" spans="2:16" ht="26.25" customHeight="1" x14ac:dyDescent="0.45">
      <c r="B55" s="83" t="s">
        <v>92</v>
      </c>
      <c r="C55" s="84">
        <f t="shared" si="1"/>
        <v>0</v>
      </c>
      <c r="D55" s="89">
        <v>0</v>
      </c>
      <c r="E55" s="89"/>
      <c r="F55" s="89"/>
      <c r="G55" s="87"/>
      <c r="H55" s="86"/>
      <c r="I55" s="86"/>
      <c r="J55" s="86"/>
      <c r="K55" s="89"/>
      <c r="L55" s="89"/>
      <c r="M55" s="89"/>
      <c r="N55" s="100"/>
      <c r="O55" s="89"/>
    </row>
    <row r="56" spans="2:16" ht="26.25" customHeight="1" x14ac:dyDescent="0.45">
      <c r="B56" s="83" t="s">
        <v>93</v>
      </c>
      <c r="C56" s="84">
        <f t="shared" si="1"/>
        <v>0</v>
      </c>
      <c r="D56" s="89">
        <v>0</v>
      </c>
      <c r="E56" s="89"/>
      <c r="F56" s="89"/>
      <c r="G56" s="111"/>
      <c r="H56" s="89"/>
      <c r="I56" s="86"/>
      <c r="J56" s="86"/>
      <c r="K56" s="86"/>
      <c r="L56" s="86"/>
      <c r="M56" s="86"/>
      <c r="N56" s="100"/>
      <c r="O56" s="81"/>
    </row>
    <row r="57" spans="2:16" ht="26.25" customHeight="1" x14ac:dyDescent="0.45">
      <c r="B57" s="83" t="s">
        <v>94</v>
      </c>
      <c r="C57" s="84">
        <f t="shared" si="1"/>
        <v>0</v>
      </c>
      <c r="D57" s="89">
        <v>0</v>
      </c>
      <c r="E57" s="89"/>
      <c r="F57" s="89"/>
      <c r="G57" s="111"/>
      <c r="H57" s="89"/>
      <c r="I57" s="86"/>
      <c r="J57" s="86"/>
      <c r="K57" s="86"/>
      <c r="L57" s="86"/>
      <c r="M57" s="86"/>
      <c r="N57" s="100"/>
      <c r="O57" s="88"/>
    </row>
    <row r="58" spans="2:16" s="61" customFormat="1" hidden="1" x14ac:dyDescent="0.25">
      <c r="B58" s="91" t="s">
        <v>129</v>
      </c>
      <c r="C58" s="92">
        <f t="shared" si="1"/>
        <v>843000</v>
      </c>
      <c r="D58" s="93">
        <v>0</v>
      </c>
      <c r="E58" s="93">
        <v>0</v>
      </c>
      <c r="F58" s="93">
        <v>0</v>
      </c>
      <c r="G58" s="93">
        <v>0</v>
      </c>
      <c r="H58" s="93">
        <v>0</v>
      </c>
      <c r="I58" s="107">
        <v>0</v>
      </c>
      <c r="J58" s="107">
        <v>0</v>
      </c>
      <c r="K58" s="107">
        <v>0</v>
      </c>
      <c r="L58" s="107">
        <v>0</v>
      </c>
      <c r="M58" s="107"/>
      <c r="N58" s="93">
        <v>0</v>
      </c>
      <c r="O58" s="88">
        <v>843000</v>
      </c>
    </row>
    <row r="59" spans="2:16" ht="26.25" customHeight="1" x14ac:dyDescent="0.45">
      <c r="B59" s="83" t="s">
        <v>95</v>
      </c>
      <c r="C59" s="84">
        <f t="shared" si="1"/>
        <v>5881796.25</v>
      </c>
      <c r="D59" s="89">
        <v>832668.03</v>
      </c>
      <c r="E59" s="89">
        <v>909087.41</v>
      </c>
      <c r="F59" s="89">
        <v>950225.04</v>
      </c>
      <c r="G59" s="111">
        <v>812362.93</v>
      </c>
      <c r="H59" s="112">
        <v>893692.94</v>
      </c>
      <c r="I59" s="86">
        <v>905763.04</v>
      </c>
      <c r="J59" s="86">
        <v>577996.86</v>
      </c>
      <c r="K59" s="86"/>
      <c r="L59" s="86"/>
      <c r="M59" s="86"/>
      <c r="N59" s="100"/>
      <c r="O59" s="94"/>
    </row>
    <row r="60" spans="2:16" s="61" customFormat="1" ht="52.5" hidden="1" x14ac:dyDescent="0.25">
      <c r="B60" s="91" t="s">
        <v>130</v>
      </c>
      <c r="C60" s="92">
        <f t="shared" si="1"/>
        <v>48877.54</v>
      </c>
      <c r="D60" s="93">
        <v>0</v>
      </c>
      <c r="E60" s="93">
        <v>0</v>
      </c>
      <c r="F60" s="93">
        <v>0</v>
      </c>
      <c r="G60" s="93">
        <v>0</v>
      </c>
      <c r="H60" s="93">
        <v>0</v>
      </c>
      <c r="I60" s="93">
        <v>0</v>
      </c>
      <c r="J60" s="93">
        <v>0</v>
      </c>
      <c r="K60" s="93">
        <v>0</v>
      </c>
      <c r="L60" s="93">
        <v>0</v>
      </c>
      <c r="M60" s="93">
        <v>0</v>
      </c>
      <c r="N60" s="93">
        <v>0</v>
      </c>
      <c r="O60" s="88">
        <v>48877.54</v>
      </c>
      <c r="P60" s="93">
        <v>0</v>
      </c>
    </row>
    <row r="61" spans="2:16" s="61" customFormat="1" hidden="1" x14ac:dyDescent="0.25">
      <c r="B61" s="101" t="s">
        <v>131</v>
      </c>
      <c r="C61" s="102">
        <f t="shared" si="1"/>
        <v>0</v>
      </c>
      <c r="D61" s="103">
        <f>SUM(D62:D65)</f>
        <v>0</v>
      </c>
      <c r="E61" s="104">
        <f t="shared" ref="E61:P61" si="4">SUM(E62:E65)</f>
        <v>0</v>
      </c>
      <c r="F61" s="104">
        <f t="shared" si="4"/>
        <v>0</v>
      </c>
      <c r="G61" s="103">
        <f t="shared" si="4"/>
        <v>0</v>
      </c>
      <c r="H61" s="104">
        <f t="shared" si="4"/>
        <v>0</v>
      </c>
      <c r="I61" s="104">
        <f t="shared" si="4"/>
        <v>0</v>
      </c>
      <c r="J61" s="104">
        <f t="shared" si="4"/>
        <v>0</v>
      </c>
      <c r="K61" s="104">
        <f t="shared" si="4"/>
        <v>0</v>
      </c>
      <c r="L61" s="104">
        <f t="shared" si="4"/>
        <v>0</v>
      </c>
      <c r="M61" s="104">
        <f t="shared" si="4"/>
        <v>0</v>
      </c>
      <c r="N61" s="104">
        <f t="shared" si="4"/>
        <v>0</v>
      </c>
      <c r="O61" s="88"/>
      <c r="P61" s="105">
        <f t="shared" si="4"/>
        <v>0</v>
      </c>
    </row>
    <row r="62" spans="2:16" s="61" customFormat="1" hidden="1" x14ac:dyDescent="0.25">
      <c r="B62" s="91" t="s">
        <v>132</v>
      </c>
      <c r="C62" s="92">
        <f t="shared" si="1"/>
        <v>6300</v>
      </c>
      <c r="D62" s="93">
        <v>0</v>
      </c>
      <c r="E62" s="107"/>
      <c r="F62" s="107"/>
      <c r="G62" s="108"/>
      <c r="H62" s="107"/>
      <c r="I62" s="107"/>
      <c r="J62" s="107"/>
      <c r="K62" s="107"/>
      <c r="L62" s="107"/>
      <c r="M62" s="107"/>
      <c r="N62" s="107"/>
      <c r="O62" s="81">
        <v>6300</v>
      </c>
    </row>
    <row r="63" spans="2:16" s="61" customFormat="1" hidden="1" x14ac:dyDescent="0.25">
      <c r="B63" s="91" t="s">
        <v>133</v>
      </c>
      <c r="C63" s="92">
        <f t="shared" si="1"/>
        <v>37800</v>
      </c>
      <c r="D63" s="93">
        <v>0</v>
      </c>
      <c r="E63" s="93">
        <v>0</v>
      </c>
      <c r="F63" s="93">
        <v>0</v>
      </c>
      <c r="G63" s="93">
        <v>0</v>
      </c>
      <c r="H63" s="93">
        <v>0</v>
      </c>
      <c r="I63" s="93">
        <v>0</v>
      </c>
      <c r="J63" s="93">
        <v>0</v>
      </c>
      <c r="K63" s="93">
        <v>0</v>
      </c>
      <c r="L63" s="93">
        <v>0</v>
      </c>
      <c r="M63" s="93">
        <v>0</v>
      </c>
      <c r="N63" s="93">
        <v>0</v>
      </c>
      <c r="O63" s="88">
        <v>37800</v>
      </c>
    </row>
    <row r="64" spans="2:16" s="61" customFormat="1" ht="52.5" hidden="1" x14ac:dyDescent="0.25">
      <c r="B64" s="91" t="s">
        <v>134</v>
      </c>
      <c r="C64" s="92">
        <f t="shared" si="1"/>
        <v>539983.34</v>
      </c>
      <c r="D64" s="93">
        <v>0</v>
      </c>
      <c r="E64" s="93">
        <v>0</v>
      </c>
      <c r="F64" s="93">
        <v>0</v>
      </c>
      <c r="G64" s="93">
        <v>0</v>
      </c>
      <c r="H64" s="93">
        <v>0</v>
      </c>
      <c r="I64" s="93">
        <v>0</v>
      </c>
      <c r="J64" s="93">
        <v>0</v>
      </c>
      <c r="K64" s="93">
        <v>0</v>
      </c>
      <c r="L64" s="93">
        <v>0</v>
      </c>
      <c r="M64" s="93">
        <v>0</v>
      </c>
      <c r="N64" s="93">
        <v>0</v>
      </c>
      <c r="O64" s="88">
        <v>539983.34</v>
      </c>
    </row>
    <row r="65" spans="2:16" s="61" customFormat="1" ht="78.75" hidden="1" x14ac:dyDescent="0.25">
      <c r="B65" s="91" t="s">
        <v>135</v>
      </c>
      <c r="C65" s="92">
        <f t="shared" si="1"/>
        <v>72058.92</v>
      </c>
      <c r="D65" s="93">
        <v>0</v>
      </c>
      <c r="E65" s="93">
        <v>0</v>
      </c>
      <c r="F65" s="93">
        <v>0</v>
      </c>
      <c r="G65" s="93">
        <v>0</v>
      </c>
      <c r="H65" s="93">
        <v>0</v>
      </c>
      <c r="I65" s="93">
        <v>0</v>
      </c>
      <c r="J65" s="93">
        <v>0</v>
      </c>
      <c r="K65" s="93">
        <v>0</v>
      </c>
      <c r="L65" s="93">
        <v>0</v>
      </c>
      <c r="M65" s="93">
        <v>0</v>
      </c>
      <c r="N65" s="93">
        <v>0</v>
      </c>
      <c r="O65" s="88">
        <v>72058.92</v>
      </c>
    </row>
    <row r="66" spans="2:16" s="61" customFormat="1" ht="52.5" hidden="1" x14ac:dyDescent="0.25">
      <c r="B66" s="101" t="s">
        <v>136</v>
      </c>
      <c r="C66" s="102">
        <f t="shared" si="1"/>
        <v>848597.68</v>
      </c>
      <c r="D66" s="103">
        <f>SUM(D67:D68)</f>
        <v>0</v>
      </c>
      <c r="E66" s="104">
        <f t="shared" ref="E66:P66" si="5">SUM(E67:E68)</f>
        <v>0</v>
      </c>
      <c r="F66" s="104">
        <f t="shared" si="5"/>
        <v>0</v>
      </c>
      <c r="G66" s="103">
        <f t="shared" si="5"/>
        <v>0</v>
      </c>
      <c r="H66" s="104">
        <f t="shared" si="5"/>
        <v>0</v>
      </c>
      <c r="I66" s="104">
        <f t="shared" si="5"/>
        <v>0</v>
      </c>
      <c r="J66" s="104">
        <f t="shared" si="5"/>
        <v>0</v>
      </c>
      <c r="K66" s="104">
        <f t="shared" si="5"/>
        <v>0</v>
      </c>
      <c r="L66" s="104">
        <f t="shared" si="5"/>
        <v>0</v>
      </c>
      <c r="M66" s="104">
        <f t="shared" si="5"/>
        <v>0</v>
      </c>
      <c r="N66" s="104">
        <f t="shared" si="5"/>
        <v>0</v>
      </c>
      <c r="O66" s="88">
        <v>848597.68</v>
      </c>
      <c r="P66" s="105">
        <f t="shared" si="5"/>
        <v>0</v>
      </c>
    </row>
    <row r="67" spans="2:16" s="61" customFormat="1" hidden="1" x14ac:dyDescent="0.25">
      <c r="B67" s="91" t="s">
        <v>137</v>
      </c>
      <c r="C67" s="92">
        <f t="shared" si="1"/>
        <v>0</v>
      </c>
      <c r="D67" s="93">
        <v>0</v>
      </c>
      <c r="E67" s="93">
        <v>0</v>
      </c>
      <c r="F67" s="93">
        <v>0</v>
      </c>
      <c r="G67" s="93">
        <v>0</v>
      </c>
      <c r="H67" s="93">
        <v>0</v>
      </c>
      <c r="I67" s="93">
        <v>0</v>
      </c>
      <c r="J67" s="93">
        <v>0</v>
      </c>
      <c r="K67" s="93">
        <v>0</v>
      </c>
      <c r="L67" s="93">
        <v>0</v>
      </c>
      <c r="M67" s="93">
        <v>0</v>
      </c>
      <c r="N67" s="93">
        <v>0</v>
      </c>
      <c r="O67" s="88"/>
      <c r="P67" s="93">
        <v>0</v>
      </c>
    </row>
    <row r="68" spans="2:16" s="61" customFormat="1" ht="52.5" hidden="1" x14ac:dyDescent="0.25">
      <c r="B68" s="91" t="s">
        <v>138</v>
      </c>
      <c r="C68" s="92">
        <f t="shared" si="1"/>
        <v>17700</v>
      </c>
      <c r="D68" s="93">
        <v>0</v>
      </c>
      <c r="E68" s="93">
        <v>0</v>
      </c>
      <c r="F68" s="93">
        <v>0</v>
      </c>
      <c r="G68" s="93">
        <v>0</v>
      </c>
      <c r="H68" s="93">
        <v>0</v>
      </c>
      <c r="I68" s="93">
        <v>0</v>
      </c>
      <c r="J68" s="93">
        <v>0</v>
      </c>
      <c r="K68" s="93">
        <v>0</v>
      </c>
      <c r="L68" s="93">
        <v>0</v>
      </c>
      <c r="M68" s="93">
        <v>0</v>
      </c>
      <c r="N68" s="93">
        <v>0</v>
      </c>
      <c r="O68" s="88">
        <v>17700</v>
      </c>
      <c r="P68" s="93">
        <v>0</v>
      </c>
    </row>
    <row r="69" spans="2:16" s="61" customFormat="1" hidden="1" x14ac:dyDescent="0.25">
      <c r="B69" s="101" t="s">
        <v>139</v>
      </c>
      <c r="C69" s="102">
        <f t="shared" si="1"/>
        <v>1249482.5899999999</v>
      </c>
      <c r="D69" s="103">
        <f>SUM(D70:D72)</f>
        <v>0</v>
      </c>
      <c r="E69" s="104">
        <f t="shared" ref="E69:P69" si="6">SUM(E70:E72)</f>
        <v>0</v>
      </c>
      <c r="F69" s="104">
        <f t="shared" si="6"/>
        <v>0</v>
      </c>
      <c r="G69" s="103">
        <f t="shared" si="6"/>
        <v>0</v>
      </c>
      <c r="H69" s="104">
        <f t="shared" si="6"/>
        <v>0</v>
      </c>
      <c r="I69" s="104">
        <f t="shared" si="6"/>
        <v>0</v>
      </c>
      <c r="J69" s="104">
        <f t="shared" si="6"/>
        <v>0</v>
      </c>
      <c r="K69" s="104">
        <f t="shared" si="6"/>
        <v>0</v>
      </c>
      <c r="L69" s="104">
        <f t="shared" si="6"/>
        <v>0</v>
      </c>
      <c r="M69" s="104">
        <f t="shared" si="6"/>
        <v>0</v>
      </c>
      <c r="N69" s="104">
        <f t="shared" si="6"/>
        <v>0</v>
      </c>
      <c r="O69" s="94">
        <v>1249482.5899999999</v>
      </c>
      <c r="P69" s="105">
        <f t="shared" si="6"/>
        <v>0</v>
      </c>
    </row>
    <row r="70" spans="2:16" s="61" customFormat="1" ht="52.5" hidden="1" x14ac:dyDescent="0.25">
      <c r="B70" s="91" t="s">
        <v>140</v>
      </c>
      <c r="C70" s="92">
        <f t="shared" si="1"/>
        <v>30792.5</v>
      </c>
      <c r="D70" s="93">
        <v>0</v>
      </c>
      <c r="E70" s="107"/>
      <c r="F70" s="107"/>
      <c r="G70" s="108"/>
      <c r="H70" s="107"/>
      <c r="I70" s="107"/>
      <c r="J70" s="107"/>
      <c r="K70" s="107"/>
      <c r="L70" s="107"/>
      <c r="M70" s="107"/>
      <c r="N70" s="107"/>
      <c r="O70" s="88">
        <v>30792.5</v>
      </c>
    </row>
    <row r="71" spans="2:16" s="61" customFormat="1" ht="52.5" hidden="1" x14ac:dyDescent="0.25">
      <c r="B71" s="91" t="s">
        <v>141</v>
      </c>
      <c r="C71" s="92">
        <f t="shared" si="1"/>
        <v>0</v>
      </c>
      <c r="D71" s="93">
        <v>0</v>
      </c>
      <c r="E71" s="93">
        <v>0</v>
      </c>
      <c r="F71" s="93">
        <v>0</v>
      </c>
      <c r="G71" s="93">
        <v>0</v>
      </c>
      <c r="H71" s="93">
        <v>0</v>
      </c>
      <c r="I71" s="93">
        <v>0</v>
      </c>
      <c r="J71" s="93">
        <v>0</v>
      </c>
      <c r="K71" s="93">
        <v>0</v>
      </c>
      <c r="L71" s="93">
        <v>0</v>
      </c>
      <c r="M71" s="93">
        <v>0</v>
      </c>
      <c r="N71" s="93">
        <v>0</v>
      </c>
      <c r="O71" s="88"/>
      <c r="P71" s="93">
        <v>0</v>
      </c>
    </row>
    <row r="72" spans="2:16" s="61" customFormat="1" ht="52.5" hidden="1" x14ac:dyDescent="0.25">
      <c r="B72" s="91" t="s">
        <v>142</v>
      </c>
      <c r="C72" s="92">
        <f t="shared" si="1"/>
        <v>48719.519999999997</v>
      </c>
      <c r="D72" s="93">
        <v>0</v>
      </c>
      <c r="E72" s="93">
        <v>0</v>
      </c>
      <c r="F72" s="93">
        <v>0</v>
      </c>
      <c r="G72" s="93">
        <v>0</v>
      </c>
      <c r="H72" s="93">
        <v>0</v>
      </c>
      <c r="I72" s="93">
        <v>0</v>
      </c>
      <c r="J72" s="93">
        <v>0</v>
      </c>
      <c r="K72" s="93">
        <v>0</v>
      </c>
      <c r="L72" s="93">
        <v>0</v>
      </c>
      <c r="M72" s="93">
        <v>0</v>
      </c>
      <c r="N72" s="93">
        <v>0</v>
      </c>
      <c r="O72" s="81">
        <v>48719.519999999997</v>
      </c>
      <c r="P72" s="93">
        <v>0</v>
      </c>
    </row>
    <row r="73" spans="2:16" ht="26.25" customHeight="1" x14ac:dyDescent="0.45">
      <c r="B73" s="113" t="s">
        <v>96</v>
      </c>
      <c r="C73" s="114">
        <v>0</v>
      </c>
      <c r="D73" s="114">
        <f>+D69+D66+D61+D51+D35+D15+D9+D25</f>
        <v>10565763.82</v>
      </c>
      <c r="E73" s="114">
        <f>E9+E15+E25+E51</f>
        <v>8244517.8200000003</v>
      </c>
      <c r="F73" s="109">
        <f>+F69+F66+F61+F51+F35+F15+F9+F25</f>
        <v>14673401.75</v>
      </c>
      <c r="G73" s="115">
        <f>+G69+G66+G61+G51+G35+G15+G9+G25</f>
        <v>7074431.6999999993</v>
      </c>
      <c r="H73" s="109">
        <f>+H51+H25+H15+H9</f>
        <v>13137004.050000001</v>
      </c>
      <c r="I73" s="109">
        <f t="shared" ref="I73:P73" si="7">+I69+I66+I61+I51+I35+I15+I9+I25</f>
        <v>6463806.6600000001</v>
      </c>
      <c r="J73" s="109">
        <f t="shared" si="7"/>
        <v>7092017.21</v>
      </c>
      <c r="K73" s="109">
        <f>+K51+K25+K15+K9</f>
        <v>12495054.800000001</v>
      </c>
      <c r="L73" s="116">
        <f>+L51+L25+L15+L9</f>
        <v>13688156.719999999</v>
      </c>
      <c r="M73" s="109">
        <f t="shared" si="7"/>
        <v>12129045.83</v>
      </c>
      <c r="N73" s="106">
        <f>N9+N15+N25+N51</f>
        <v>13247834.870000001</v>
      </c>
      <c r="O73" s="106">
        <f>O9+O15+O25+O51</f>
        <v>0</v>
      </c>
      <c r="P73" s="114">
        <f t="shared" si="7"/>
        <v>0</v>
      </c>
    </row>
    <row r="74" spans="2:16" s="61" customFormat="1" hidden="1" x14ac:dyDescent="0.25">
      <c r="B74" s="117"/>
      <c r="C74" s="118"/>
      <c r="D74" s="93"/>
      <c r="E74" s="107"/>
      <c r="F74" s="107"/>
      <c r="G74" s="108"/>
      <c r="H74" s="107"/>
      <c r="I74" s="108"/>
      <c r="J74" s="107"/>
      <c r="K74" s="107"/>
      <c r="L74" s="107"/>
      <c r="M74" s="107"/>
      <c r="N74" s="107"/>
      <c r="O74" s="88"/>
    </row>
    <row r="75" spans="2:16" s="61" customFormat="1" hidden="1" x14ac:dyDescent="0.25">
      <c r="B75" s="73" t="s">
        <v>143</v>
      </c>
      <c r="C75" s="119">
        <v>0</v>
      </c>
      <c r="D75" s="119"/>
      <c r="E75" s="120"/>
      <c r="F75" s="120"/>
      <c r="G75" s="119"/>
      <c r="H75" s="120"/>
      <c r="I75" s="119"/>
      <c r="J75" s="120"/>
      <c r="K75" s="120"/>
      <c r="L75" s="120"/>
      <c r="M75" s="120"/>
      <c r="N75" s="120"/>
      <c r="O75" s="88"/>
    </row>
    <row r="76" spans="2:16" s="61" customFormat="1" ht="52.5" hidden="1" x14ac:dyDescent="0.4">
      <c r="B76" s="101" t="s">
        <v>144</v>
      </c>
      <c r="C76" s="103">
        <f>SUM(C77:C78)</f>
        <v>0</v>
      </c>
      <c r="D76" s="103">
        <f>SUM(D77:D78)</f>
        <v>0</v>
      </c>
      <c r="E76" s="107">
        <v>0</v>
      </c>
      <c r="F76" s="107">
        <v>0</v>
      </c>
      <c r="G76" s="107">
        <v>0</v>
      </c>
      <c r="H76" s="107">
        <v>0</v>
      </c>
      <c r="I76" s="107">
        <v>0</v>
      </c>
      <c r="J76" s="107">
        <v>0</v>
      </c>
      <c r="K76" s="107">
        <v>0</v>
      </c>
      <c r="L76" s="107">
        <v>0</v>
      </c>
      <c r="M76" s="107">
        <v>0</v>
      </c>
      <c r="N76" s="107">
        <v>0</v>
      </c>
      <c r="O76" s="88">
        <v>653903.81999999995</v>
      </c>
      <c r="P76" s="121">
        <v>0</v>
      </c>
    </row>
    <row r="77" spans="2:16" s="61" customFormat="1" ht="52.5" hidden="1" x14ac:dyDescent="0.4">
      <c r="B77" s="91" t="s">
        <v>145</v>
      </c>
      <c r="C77" s="93">
        <v>0</v>
      </c>
      <c r="D77" s="93"/>
      <c r="E77" s="107">
        <v>0</v>
      </c>
      <c r="F77" s="107">
        <v>0</v>
      </c>
      <c r="G77" s="107">
        <v>0</v>
      </c>
      <c r="H77" s="107">
        <v>0</v>
      </c>
      <c r="I77" s="107">
        <v>0</v>
      </c>
      <c r="J77" s="107">
        <v>0</v>
      </c>
      <c r="K77" s="107">
        <v>0</v>
      </c>
      <c r="L77" s="107">
        <v>0</v>
      </c>
      <c r="M77" s="107">
        <v>0</v>
      </c>
      <c r="N77" s="107">
        <v>0</v>
      </c>
      <c r="O77" s="88">
        <v>366376.47</v>
      </c>
      <c r="P77" s="121">
        <v>0</v>
      </c>
    </row>
    <row r="78" spans="2:16" s="61" customFormat="1" ht="52.5" hidden="1" x14ac:dyDescent="0.4">
      <c r="B78" s="91" t="s">
        <v>146</v>
      </c>
      <c r="C78" s="93">
        <v>0</v>
      </c>
      <c r="D78" s="93"/>
      <c r="E78" s="107">
        <v>0</v>
      </c>
      <c r="F78" s="107">
        <v>0</v>
      </c>
      <c r="G78" s="107">
        <v>0</v>
      </c>
      <c r="H78" s="107">
        <v>0</v>
      </c>
      <c r="I78" s="107">
        <v>0</v>
      </c>
      <c r="J78" s="107">
        <v>0</v>
      </c>
      <c r="K78" s="107">
        <v>0</v>
      </c>
      <c r="L78" s="107">
        <v>0</v>
      </c>
      <c r="M78" s="107">
        <v>0</v>
      </c>
      <c r="N78" s="107">
        <v>0</v>
      </c>
      <c r="O78" s="94">
        <v>873671.2300000001</v>
      </c>
      <c r="P78" s="121">
        <v>0</v>
      </c>
    </row>
    <row r="79" spans="2:16" s="61" customFormat="1" hidden="1" x14ac:dyDescent="0.4">
      <c r="B79" s="101" t="s">
        <v>147</v>
      </c>
      <c r="C79" s="103">
        <f>SUM(C80:C81)</f>
        <v>0</v>
      </c>
      <c r="D79" s="103">
        <f>SUM(D80:D81)</f>
        <v>0</v>
      </c>
      <c r="E79" s="107">
        <v>0</v>
      </c>
      <c r="F79" s="107">
        <v>0</v>
      </c>
      <c r="G79" s="107">
        <v>0</v>
      </c>
      <c r="H79" s="107">
        <v>0</v>
      </c>
      <c r="I79" s="107">
        <v>0</v>
      </c>
      <c r="J79" s="107">
        <v>0</v>
      </c>
      <c r="K79" s="107">
        <v>0</v>
      </c>
      <c r="L79" s="107">
        <v>0</v>
      </c>
      <c r="M79" s="107">
        <v>0</v>
      </c>
      <c r="N79" s="107">
        <v>0</v>
      </c>
      <c r="O79" s="88">
        <v>757333.68</v>
      </c>
      <c r="P79" s="121">
        <v>0</v>
      </c>
    </row>
    <row r="80" spans="2:16" s="61" customFormat="1" ht="52.5" hidden="1" x14ac:dyDescent="0.4">
      <c r="B80" s="91" t="s">
        <v>148</v>
      </c>
      <c r="C80" s="107">
        <v>0</v>
      </c>
      <c r="D80" s="107">
        <v>0</v>
      </c>
      <c r="E80" s="107">
        <v>0</v>
      </c>
      <c r="F80" s="107">
        <v>0</v>
      </c>
      <c r="G80" s="107">
        <v>0</v>
      </c>
      <c r="H80" s="107">
        <v>0</v>
      </c>
      <c r="I80" s="107">
        <v>0</v>
      </c>
      <c r="J80" s="107">
        <v>0</v>
      </c>
      <c r="K80" s="107">
        <v>0</v>
      </c>
      <c r="L80" s="107">
        <v>0</v>
      </c>
      <c r="M80" s="107">
        <v>0</v>
      </c>
      <c r="N80" s="107">
        <v>0</v>
      </c>
      <c r="O80" s="88"/>
      <c r="P80" s="121">
        <v>0</v>
      </c>
    </row>
    <row r="81" spans="2:16" s="61" customFormat="1" ht="52.5" hidden="1" x14ac:dyDescent="0.4">
      <c r="B81" s="91" t="s">
        <v>149</v>
      </c>
      <c r="C81" s="107">
        <v>0</v>
      </c>
      <c r="D81" s="107">
        <v>0</v>
      </c>
      <c r="E81" s="107">
        <v>0</v>
      </c>
      <c r="F81" s="107">
        <v>0</v>
      </c>
      <c r="G81" s="107">
        <v>0</v>
      </c>
      <c r="H81" s="107">
        <v>0</v>
      </c>
      <c r="I81" s="107">
        <v>0</v>
      </c>
      <c r="J81" s="107">
        <v>0</v>
      </c>
      <c r="K81" s="107">
        <v>0</v>
      </c>
      <c r="L81" s="107">
        <v>0</v>
      </c>
      <c r="M81" s="107">
        <v>0</v>
      </c>
      <c r="N81" s="107">
        <v>0</v>
      </c>
      <c r="O81" s="100">
        <v>57398.23</v>
      </c>
      <c r="P81" s="121">
        <v>0</v>
      </c>
    </row>
    <row r="82" spans="2:16" s="61" customFormat="1" ht="52.5" hidden="1" x14ac:dyDescent="0.4">
      <c r="B82" s="101" t="s">
        <v>150</v>
      </c>
      <c r="C82" s="103">
        <f>SUM(C83)</f>
        <v>0</v>
      </c>
      <c r="D82" s="103">
        <f>SUM(D83)</f>
        <v>0</v>
      </c>
      <c r="E82" s="107">
        <v>0</v>
      </c>
      <c r="F82" s="107">
        <v>0</v>
      </c>
      <c r="G82" s="107">
        <v>0</v>
      </c>
      <c r="H82" s="107">
        <v>0</v>
      </c>
      <c r="I82" s="107">
        <v>0</v>
      </c>
      <c r="J82" s="107">
        <v>0</v>
      </c>
      <c r="K82" s="107">
        <v>0</v>
      </c>
      <c r="L82" s="107">
        <v>0</v>
      </c>
      <c r="M82" s="107">
        <v>0</v>
      </c>
      <c r="N82" s="107">
        <v>0</v>
      </c>
      <c r="O82" s="100"/>
      <c r="P82" s="121">
        <v>0</v>
      </c>
    </row>
    <row r="83" spans="2:16" s="61" customFormat="1" ht="52.5" hidden="1" x14ac:dyDescent="0.4">
      <c r="B83" s="91" t="s">
        <v>151</v>
      </c>
      <c r="C83" s="107">
        <v>0</v>
      </c>
      <c r="D83" s="107">
        <v>0</v>
      </c>
      <c r="E83" s="107">
        <v>0</v>
      </c>
      <c r="F83" s="107">
        <v>0</v>
      </c>
      <c r="G83" s="107">
        <v>0</v>
      </c>
      <c r="H83" s="107">
        <v>0</v>
      </c>
      <c r="I83" s="107">
        <v>0</v>
      </c>
      <c r="J83" s="107">
        <v>0</v>
      </c>
      <c r="K83" s="107">
        <v>0</v>
      </c>
      <c r="L83" s="107">
        <v>0</v>
      </c>
      <c r="M83" s="107">
        <v>0</v>
      </c>
      <c r="N83" s="107">
        <v>0</v>
      </c>
      <c r="O83" s="100">
        <v>39439.89</v>
      </c>
      <c r="P83" s="121">
        <v>0</v>
      </c>
    </row>
    <row r="84" spans="2:16" s="61" customFormat="1" hidden="1" x14ac:dyDescent="0.25">
      <c r="B84" s="122" t="s">
        <v>152</v>
      </c>
      <c r="C84" s="123">
        <f>+C82+C79+C76</f>
        <v>0</v>
      </c>
      <c r="D84" s="123">
        <f>+D82+D79+D76</f>
        <v>0</v>
      </c>
      <c r="E84" s="124"/>
      <c r="F84" s="124"/>
      <c r="G84" s="123"/>
      <c r="H84" s="124"/>
      <c r="I84" s="123"/>
      <c r="J84" s="124"/>
      <c r="K84" s="124"/>
      <c r="L84" s="124"/>
      <c r="M84" s="124"/>
      <c r="N84" s="124"/>
      <c r="O84" s="100"/>
    </row>
    <row r="85" spans="2:16" ht="26.25" customHeight="1" x14ac:dyDescent="0.45">
      <c r="C85" s="125"/>
      <c r="D85" s="126"/>
      <c r="E85" s="86"/>
      <c r="F85" s="86"/>
      <c r="G85" s="125"/>
      <c r="H85" s="86"/>
      <c r="I85" s="125"/>
      <c r="J85" s="86"/>
      <c r="K85" s="86"/>
      <c r="L85" s="86"/>
      <c r="M85" s="86"/>
      <c r="N85" s="88"/>
      <c r="O85" s="100"/>
    </row>
    <row r="86" spans="2:16" ht="26.25" customHeight="1" x14ac:dyDescent="0.45">
      <c r="B86" s="127" t="s">
        <v>97</v>
      </c>
      <c r="C86" s="128">
        <f>+C84+C73</f>
        <v>0</v>
      </c>
      <c r="D86" s="128">
        <f>+D84+D73</f>
        <v>10565763.82</v>
      </c>
      <c r="E86" s="128">
        <f>E73+E85</f>
        <v>8244517.8200000003</v>
      </c>
      <c r="F86" s="110">
        <f>+F84+F73</f>
        <v>14673401.75</v>
      </c>
      <c r="G86" s="129">
        <f>G73</f>
        <v>7074431.6999999993</v>
      </c>
      <c r="H86" s="110">
        <f t="shared" ref="H86:M86" si="8">+H84+H73</f>
        <v>13137004.050000001</v>
      </c>
      <c r="I86" s="128">
        <f t="shared" si="8"/>
        <v>6463806.6600000001</v>
      </c>
      <c r="J86" s="110">
        <f t="shared" si="8"/>
        <v>7092017.21</v>
      </c>
      <c r="K86" s="110">
        <f>+K84+K73</f>
        <v>12495054.800000001</v>
      </c>
      <c r="L86" s="110">
        <f t="shared" si="8"/>
        <v>13688156.719999999</v>
      </c>
      <c r="M86" s="110">
        <f t="shared" si="8"/>
        <v>12129045.83</v>
      </c>
      <c r="N86" s="130">
        <f>+N84+N73</f>
        <v>13247834.870000001</v>
      </c>
      <c r="O86" s="106">
        <f>O51+O25+O15+O9</f>
        <v>0</v>
      </c>
    </row>
    <row r="87" spans="2:16" ht="26.25" customHeight="1" x14ac:dyDescent="0.45">
      <c r="B87" s="59" t="s">
        <v>98</v>
      </c>
      <c r="E87" s="67"/>
      <c r="F87" s="67"/>
      <c r="G87" s="131"/>
      <c r="H87" s="67"/>
      <c r="J87" s="67"/>
      <c r="K87" s="67"/>
      <c r="L87" s="131"/>
      <c r="M87" s="67"/>
      <c r="N87" s="67"/>
    </row>
    <row r="88" spans="2:16" ht="26.25" customHeight="1" x14ac:dyDescent="0.45">
      <c r="B88" s="59" t="s">
        <v>227</v>
      </c>
      <c r="E88" s="67"/>
      <c r="F88" s="67"/>
      <c r="H88" s="67"/>
      <c r="J88" s="67"/>
      <c r="K88" s="67"/>
      <c r="M88" s="67"/>
      <c r="N88" s="67"/>
    </row>
    <row r="89" spans="2:16" ht="24" customHeight="1" x14ac:dyDescent="0.45">
      <c r="B89" s="59" t="s">
        <v>228</v>
      </c>
      <c r="E89" s="67"/>
      <c r="F89" s="67"/>
      <c r="H89" s="67"/>
      <c r="J89" s="67"/>
      <c r="K89" s="67"/>
      <c r="M89" s="67"/>
      <c r="N89" s="67"/>
    </row>
    <row r="90" spans="2:16" ht="26.25" customHeight="1" x14ac:dyDescent="0.45">
      <c r="E90" s="67"/>
      <c r="F90" s="67"/>
      <c r="H90" s="67"/>
      <c r="J90" s="67"/>
      <c r="K90" s="67"/>
      <c r="M90" s="67"/>
      <c r="N90" s="67"/>
    </row>
    <row r="91" spans="2:16" ht="26.25" customHeight="1" x14ac:dyDescent="0.45">
      <c r="E91" s="67"/>
      <c r="F91" s="66"/>
      <c r="G91" s="65"/>
      <c r="H91" s="66"/>
      <c r="I91" s="65"/>
      <c r="J91" s="66"/>
      <c r="K91" s="66"/>
      <c r="L91" s="65"/>
      <c r="M91" s="67"/>
      <c r="N91" s="67"/>
    </row>
    <row r="92" spans="2:16" ht="26.25" customHeight="1" x14ac:dyDescent="0.45">
      <c r="E92" s="67"/>
      <c r="F92" s="66"/>
      <c r="G92" s="65"/>
      <c r="H92" s="66"/>
      <c r="I92" s="65"/>
      <c r="J92" s="66"/>
      <c r="K92" s="66"/>
      <c r="L92" s="65"/>
      <c r="M92" s="67"/>
      <c r="N92" s="67"/>
    </row>
    <row r="93" spans="2:16" ht="26.25" customHeight="1" x14ac:dyDescent="0.45">
      <c r="B93" s="300" t="s">
        <v>197</v>
      </c>
      <c r="C93" s="300"/>
      <c r="D93" s="300"/>
      <c r="E93" s="300"/>
      <c r="F93" s="300"/>
      <c r="G93" s="300"/>
      <c r="H93" s="300"/>
      <c r="I93" s="300"/>
      <c r="J93" s="300"/>
      <c r="K93" s="300"/>
      <c r="L93" s="300"/>
      <c r="M93" s="300"/>
      <c r="N93" s="300"/>
      <c r="O93" s="300"/>
    </row>
    <row r="94" spans="2:16" ht="26.25" customHeight="1" x14ac:dyDescent="0.45">
      <c r="B94" s="300" t="s">
        <v>213</v>
      </c>
      <c r="C94" s="300"/>
      <c r="D94" s="300"/>
      <c r="E94" s="300"/>
      <c r="F94" s="300"/>
      <c r="G94" s="300"/>
      <c r="H94" s="300"/>
      <c r="I94" s="300"/>
      <c r="J94" s="300"/>
      <c r="K94" s="300"/>
      <c r="L94" s="300"/>
      <c r="M94" s="300"/>
      <c r="N94" s="300"/>
      <c r="O94" s="300"/>
    </row>
    <row r="95" spans="2:16" ht="26.25" customHeight="1" x14ac:dyDescent="0.45">
      <c r="E95" s="67"/>
      <c r="F95" s="66"/>
      <c r="G95" s="132"/>
      <c r="H95" s="66"/>
      <c r="I95" s="65"/>
      <c r="J95" s="66"/>
      <c r="K95" s="66"/>
      <c r="L95" s="65"/>
      <c r="M95" s="67"/>
      <c r="N95" s="67"/>
    </row>
    <row r="96" spans="2:16" ht="26.25" customHeight="1" x14ac:dyDescent="0.45">
      <c r="E96" s="67"/>
      <c r="F96" s="66"/>
      <c r="G96" s="65"/>
      <c r="H96" s="66"/>
      <c r="I96" s="65"/>
      <c r="J96" s="66"/>
      <c r="K96" s="66"/>
      <c r="L96" s="65"/>
      <c r="M96" s="67"/>
      <c r="N96" s="67"/>
    </row>
    <row r="97" spans="5:14" ht="26.25" customHeight="1" x14ac:dyDescent="0.45">
      <c r="E97" s="67"/>
      <c r="F97" s="66"/>
      <c r="G97" s="65"/>
      <c r="H97" s="66"/>
      <c r="I97" s="65"/>
      <c r="J97" s="66"/>
      <c r="K97" s="66"/>
      <c r="L97" s="65"/>
      <c r="M97" s="67"/>
      <c r="N97" s="67"/>
    </row>
    <row r="130" spans="2:2" x14ac:dyDescent="0.45">
      <c r="B130" s="59" t="e">
        <f>1000+1000+E1222500+1000+2000+600+1000+1000+41000+2000+2000+800+500+1070+1500+500+2787+1000+600+3570+2000+500+1500+1000+2929+1000+290+1000+1000</f>
        <v>#NAME?</v>
      </c>
    </row>
    <row r="131" spans="2:2" x14ac:dyDescent="0.45">
      <c r="B131" s="59" t="e">
        <f>118023.2-B130</f>
        <v>#NAME?</v>
      </c>
    </row>
    <row r="132" spans="2:2" x14ac:dyDescent="0.45">
      <c r="B132" s="59" t="e">
        <f>SUBTOTAL(9,B130:B131)</f>
        <v>#NAME?</v>
      </c>
    </row>
  </sheetData>
  <autoFilter ref="B7:O84" xr:uid="{00000000-0009-0000-0000-000005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Balance General</vt:lpstr>
      <vt:lpstr>Estado de cuenta de suplidores</vt:lpstr>
      <vt:lpstr>Libro Banco Senasa</vt:lpstr>
      <vt:lpstr>Libro Banco MC</vt:lpstr>
      <vt:lpstr>Libro Banco OP</vt:lpstr>
      <vt:lpstr>Ejecucion presupuestaria</vt:lpstr>
      <vt:lpstr>'Ejecucion presupuestaria'!Área_de_impresión</vt:lpstr>
      <vt:lpstr>'Estado de cuenta de suplidores'!Área_de_impresión</vt:lpstr>
      <vt:lpstr>'Libro Banco MC'!Área_de_impresión</vt:lpstr>
      <vt:lpstr>'Libro Banco OP'!Área_de_impresión</vt:lpstr>
      <vt:lpstr>'Libro Banco Senasa'!Área_de_impresión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2024-11-05T14:48:26Z</cp:lastPrinted>
  <dcterms:created xsi:type="dcterms:W3CDTF">2021-02-04T18:18:52Z</dcterms:created>
  <dcterms:modified xsi:type="dcterms:W3CDTF">2024-12-12T14:30:11Z</dcterms:modified>
</cp:coreProperties>
</file>